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obley/github/SAMPL7/host_guest/Analysis/ExperimentalMeasurements/"/>
    </mc:Choice>
  </mc:AlternateContent>
  <xr:revisionPtr revIDLastSave="0" documentId="13_ncr:1_{28699D65-308B-5240-915E-DAF78DE73788}" xr6:coauthVersionLast="45" xr6:coauthVersionMax="45" xr10:uidLastSave="{00000000-0000-0000-0000-000000000000}"/>
  <bookViews>
    <workbookView xWindow="540" yWindow="1220" windowWidth="25200" windowHeight="13620" xr2:uid="{AF361A79-94D8-4E76-BADB-CD4AE32346F0}"/>
  </bookViews>
  <sheets>
    <sheet name="R-rimantadine" sheetId="3" r:id="rId1"/>
    <sheet name="Trans-4-methylcyclohexan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L2" i="3"/>
  <c r="K2" i="3"/>
  <c r="O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2" i="3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" i="2"/>
  <c r="O1" i="2"/>
</calcChain>
</file>

<file path=xl/sharedStrings.xml><?xml version="1.0" encoding="utf-8"?>
<sst xmlns="http://schemas.openxmlformats.org/spreadsheetml/2006/main" count="286" uniqueCount="258">
  <si>
    <t xml:space="preserve">Host </t>
  </si>
  <si>
    <t>Host  conc (mM)</t>
  </si>
  <si>
    <t>Guest conc (mM)</t>
  </si>
  <si>
    <t>Run number</t>
  </si>
  <si>
    <t>K (M-1)</t>
  </si>
  <si>
    <t>ΔG (KJ/mol)</t>
  </si>
  <si>
    <t>ΔH (KJ/mol)</t>
  </si>
  <si>
    <t>ΔS (j/mol/k)</t>
  </si>
  <si>
    <t>N</t>
  </si>
  <si>
    <t>MGLab8</t>
  </si>
  <si>
    <t>MGLab34</t>
  </si>
  <si>
    <t>MGLab24</t>
  </si>
  <si>
    <t>MGLab23</t>
  </si>
  <si>
    <t>MGLab36</t>
  </si>
  <si>
    <t>b-CD</t>
  </si>
  <si>
    <t>MGLab9</t>
  </si>
  <si>
    <t>bCDt4mch1</t>
  </si>
  <si>
    <t>2025.31 ± 68.11</t>
  </si>
  <si>
    <r>
      <t xml:space="preserve">-19.00 </t>
    </r>
    <r>
      <rPr>
        <sz val="11"/>
        <color theme="1"/>
        <rFont val="Calibri"/>
        <family val="2"/>
      </rPr>
      <t>± 0.08</t>
    </r>
  </si>
  <si>
    <r>
      <t xml:space="preserve">-10.90 </t>
    </r>
    <r>
      <rPr>
        <sz val="11"/>
        <color theme="1"/>
        <rFont val="Calibri"/>
        <family val="2"/>
      </rPr>
      <t>± 0.44</t>
    </r>
  </si>
  <si>
    <r>
      <t xml:space="preserve">26.97 </t>
    </r>
    <r>
      <rPr>
        <sz val="11"/>
        <color theme="1"/>
        <rFont val="Calibri"/>
        <family val="2"/>
      </rPr>
      <t>± 1.51</t>
    </r>
  </si>
  <si>
    <r>
      <t xml:space="preserve">0.86 </t>
    </r>
    <r>
      <rPr>
        <sz val="11"/>
        <color theme="1"/>
        <rFont val="Calibri"/>
        <family val="2"/>
      </rPr>
      <t>± 0.03</t>
    </r>
  </si>
  <si>
    <t>bCDt4mch2</t>
  </si>
  <si>
    <t>2098.64 ± 66.95</t>
  </si>
  <si>
    <r>
      <t xml:space="preserve">-19.09 </t>
    </r>
    <r>
      <rPr>
        <sz val="11"/>
        <color theme="1"/>
        <rFont val="Calibri"/>
        <family val="2"/>
      </rPr>
      <t>± 0.08</t>
    </r>
  </si>
  <si>
    <r>
      <t xml:space="preserve">-10.53 </t>
    </r>
    <r>
      <rPr>
        <sz val="11"/>
        <color theme="1"/>
        <rFont val="Calibri"/>
        <family val="2"/>
      </rPr>
      <t>± 0.47</t>
    </r>
  </si>
  <si>
    <r>
      <t xml:space="preserve">28.52 </t>
    </r>
    <r>
      <rPr>
        <sz val="11"/>
        <color theme="1"/>
        <rFont val="Calibri"/>
        <family val="2"/>
      </rPr>
      <t>± 1.58</t>
    </r>
  </si>
  <si>
    <r>
      <t xml:space="preserve">0.89 </t>
    </r>
    <r>
      <rPr>
        <sz val="11"/>
        <color theme="1"/>
        <rFont val="Calibri"/>
        <family val="2"/>
      </rPr>
      <t>± 0.03</t>
    </r>
  </si>
  <si>
    <t>MGLab8t4mch1</t>
  </si>
  <si>
    <t>244.18 ± 13.89</t>
  </si>
  <si>
    <r>
      <t xml:space="preserve">-13.72 </t>
    </r>
    <r>
      <rPr>
        <sz val="11"/>
        <color theme="1"/>
        <rFont val="Calibri"/>
        <family val="2"/>
      </rPr>
      <t>± 0.14</t>
    </r>
  </si>
  <si>
    <r>
      <t xml:space="preserve">-9.18 </t>
    </r>
    <r>
      <rPr>
        <sz val="11"/>
        <color theme="1"/>
        <rFont val="Calibri"/>
        <family val="2"/>
      </rPr>
      <t>± 1.40</t>
    </r>
  </si>
  <si>
    <r>
      <t xml:space="preserve">15.13 </t>
    </r>
    <r>
      <rPr>
        <sz val="11"/>
        <color theme="1"/>
        <rFont val="Calibri"/>
        <family val="2"/>
      </rPr>
      <t>± 4.68</t>
    </r>
  </si>
  <si>
    <r>
      <t xml:space="preserve">0.78 </t>
    </r>
    <r>
      <rPr>
        <sz val="11"/>
        <color theme="1"/>
        <rFont val="Calibri"/>
        <family val="2"/>
      </rPr>
      <t>± 0.09</t>
    </r>
  </si>
  <si>
    <t>MGLab8t4mch2</t>
  </si>
  <si>
    <t>286.54 ± 14.93</t>
  </si>
  <si>
    <r>
      <t xml:space="preserve">-14.12 </t>
    </r>
    <r>
      <rPr>
        <sz val="11"/>
        <color theme="1"/>
        <rFont val="Calibri"/>
        <family val="2"/>
      </rPr>
      <t>± 0.13</t>
    </r>
  </si>
  <si>
    <r>
      <t xml:space="preserve">-5.89 </t>
    </r>
    <r>
      <rPr>
        <sz val="11"/>
        <color theme="1"/>
        <rFont val="Calibri"/>
        <family val="2"/>
      </rPr>
      <t>± 0.52</t>
    </r>
  </si>
  <si>
    <r>
      <t xml:space="preserve">27.42 </t>
    </r>
    <r>
      <rPr>
        <sz val="11"/>
        <color theme="1"/>
        <rFont val="Calibri"/>
        <family val="2"/>
      </rPr>
      <t>± 1.78</t>
    </r>
  </si>
  <si>
    <r>
      <t xml:space="preserve">1.00 </t>
    </r>
    <r>
      <rPr>
        <sz val="11"/>
        <color theme="1"/>
        <rFont val="Calibri"/>
        <family val="2"/>
      </rPr>
      <t>± 0.07</t>
    </r>
  </si>
  <si>
    <t>286.54 ± 14.95</t>
  </si>
  <si>
    <t>MGLab24t4mch1</t>
  </si>
  <si>
    <t>MGLab24t4mch2</t>
  </si>
  <si>
    <t>276.83 ± 13.59</t>
  </si>
  <si>
    <r>
      <t xml:space="preserve">-14.03 </t>
    </r>
    <r>
      <rPr>
        <sz val="11"/>
        <color theme="1"/>
        <rFont val="Calibri"/>
        <family val="2"/>
      </rPr>
      <t>± 0.12</t>
    </r>
  </si>
  <si>
    <r>
      <t xml:space="preserve">-7.76 </t>
    </r>
    <r>
      <rPr>
        <sz val="11"/>
        <color theme="1"/>
        <rFont val="Calibri"/>
        <family val="2"/>
      </rPr>
      <t>± 0.82</t>
    </r>
  </si>
  <si>
    <r>
      <t xml:space="preserve">20.92 </t>
    </r>
    <r>
      <rPr>
        <sz val="11"/>
        <color theme="1"/>
        <rFont val="Calibri"/>
        <family val="2"/>
      </rPr>
      <t>± 2.79</t>
    </r>
  </si>
  <si>
    <r>
      <t xml:space="preserve">0.83 </t>
    </r>
    <r>
      <rPr>
        <sz val="11"/>
        <color theme="1"/>
        <rFont val="Calibri"/>
        <family val="2"/>
      </rPr>
      <t>± 0.07</t>
    </r>
  </si>
  <si>
    <r>
      <t xml:space="preserve">-14.12 </t>
    </r>
    <r>
      <rPr>
        <sz val="11"/>
        <color theme="1"/>
        <rFont val="Calibri"/>
        <family val="2"/>
      </rPr>
      <t>± 0.15</t>
    </r>
    <r>
      <rPr>
        <sz val="11"/>
        <color theme="1"/>
        <rFont val="Calibri"/>
        <family val="2"/>
        <scheme val="minor"/>
      </rPr>
      <t/>
    </r>
  </si>
  <si>
    <r>
      <t xml:space="preserve">-5.89 </t>
    </r>
    <r>
      <rPr>
        <sz val="11"/>
        <color theme="1"/>
        <rFont val="Calibri"/>
        <family val="2"/>
      </rPr>
      <t>± 0.54</t>
    </r>
    <r>
      <rPr>
        <sz val="11"/>
        <color theme="1"/>
        <rFont val="Calibri"/>
        <family val="2"/>
        <scheme val="minor"/>
      </rPr>
      <t/>
    </r>
  </si>
  <si>
    <r>
      <t xml:space="preserve">27.42 </t>
    </r>
    <r>
      <rPr>
        <sz val="11"/>
        <color theme="1"/>
        <rFont val="Calibri"/>
        <family val="2"/>
      </rPr>
      <t>± 1.80</t>
    </r>
    <r>
      <rPr>
        <sz val="11"/>
        <color theme="1"/>
        <rFont val="Calibri"/>
        <family val="2"/>
        <scheme val="minor"/>
      </rPr>
      <t/>
    </r>
  </si>
  <si>
    <r>
      <t xml:space="preserve">1.00 </t>
    </r>
    <r>
      <rPr>
        <sz val="11"/>
        <color theme="1"/>
        <rFont val="Calibri"/>
        <family val="2"/>
      </rPr>
      <t>± 0.09</t>
    </r>
    <r>
      <rPr>
        <sz val="11"/>
        <color theme="1"/>
        <rFont val="Calibri"/>
        <family val="2"/>
        <scheme val="minor"/>
      </rPr>
      <t/>
    </r>
  </si>
  <si>
    <t>MGLab9t4mch1</t>
  </si>
  <si>
    <t>221.08 ± 12.72</t>
  </si>
  <si>
    <r>
      <t xml:space="preserve">-13.47 </t>
    </r>
    <r>
      <rPr>
        <sz val="11"/>
        <color theme="1"/>
        <rFont val="Calibri"/>
        <family val="2"/>
      </rPr>
      <t>± 0.14</t>
    </r>
  </si>
  <si>
    <r>
      <t xml:space="preserve">-10.49 </t>
    </r>
    <r>
      <rPr>
        <sz val="11"/>
        <color theme="1"/>
        <rFont val="Calibri"/>
        <family val="2"/>
      </rPr>
      <t>± 1.80</t>
    </r>
  </si>
  <si>
    <r>
      <t xml:space="preserve">9.93  </t>
    </r>
    <r>
      <rPr>
        <sz val="11"/>
        <color theme="1"/>
        <rFont val="Calibri"/>
        <family val="2"/>
      </rPr>
      <t>± 6.01</t>
    </r>
  </si>
  <si>
    <r>
      <t xml:space="preserve">0.82 </t>
    </r>
    <r>
      <rPr>
        <sz val="11"/>
        <color theme="1"/>
        <rFont val="Calibri"/>
        <family val="2"/>
      </rPr>
      <t>± 0.12</t>
    </r>
  </si>
  <si>
    <t>MGLab9t4mch2</t>
  </si>
  <si>
    <t>203.13 ± 10.87</t>
  </si>
  <si>
    <r>
      <t xml:space="preserve">-13.26 </t>
    </r>
    <r>
      <rPr>
        <sz val="11"/>
        <color theme="1"/>
        <rFont val="Calibri"/>
        <family val="2"/>
      </rPr>
      <t>± 0.13</t>
    </r>
  </si>
  <si>
    <r>
      <t xml:space="preserve">-12.44 </t>
    </r>
    <r>
      <rPr>
        <sz val="11"/>
        <color theme="1"/>
        <rFont val="Calibri"/>
        <family val="2"/>
      </rPr>
      <t>± 2.65</t>
    </r>
  </si>
  <si>
    <r>
      <t xml:space="preserve">2.72  </t>
    </r>
    <r>
      <rPr>
        <sz val="11"/>
        <color theme="1"/>
        <rFont val="Calibri"/>
        <family val="2"/>
      </rPr>
      <t>± 8.87</t>
    </r>
  </si>
  <si>
    <r>
      <t xml:space="preserve">0.79 </t>
    </r>
    <r>
      <rPr>
        <sz val="11"/>
        <color theme="1"/>
        <rFont val="Calibri"/>
        <family val="2"/>
      </rPr>
      <t>± 0.13</t>
    </r>
  </si>
  <si>
    <t>MGLab23t4mch1</t>
  </si>
  <si>
    <t>236.64 ± 11.99</t>
  </si>
  <si>
    <r>
      <t xml:space="preserve">-13.64 </t>
    </r>
    <r>
      <rPr>
        <sz val="11"/>
        <color theme="1"/>
        <rFont val="Calibri"/>
        <family val="2"/>
      </rPr>
      <t>± 0.12</t>
    </r>
  </si>
  <si>
    <r>
      <t xml:space="preserve">-9.88 </t>
    </r>
    <r>
      <rPr>
        <sz val="11"/>
        <color theme="1"/>
        <rFont val="Calibri"/>
        <family val="2"/>
      </rPr>
      <t>± 1.68</t>
    </r>
  </si>
  <si>
    <r>
      <t xml:space="preserve">12.55  </t>
    </r>
    <r>
      <rPr>
        <sz val="11"/>
        <color theme="1"/>
        <rFont val="Calibri"/>
        <family val="2"/>
      </rPr>
      <t>± 5.60</t>
    </r>
  </si>
  <si>
    <r>
      <t xml:space="preserve">0.81 </t>
    </r>
    <r>
      <rPr>
        <sz val="11"/>
        <color theme="1"/>
        <rFont val="Calibri"/>
        <family val="2"/>
      </rPr>
      <t>± 0.11</t>
    </r>
  </si>
  <si>
    <t>MGLab23t4mch2</t>
  </si>
  <si>
    <t>210.20 ± 10.99</t>
  </si>
  <si>
    <r>
      <t xml:space="preserve">-13.35 </t>
    </r>
    <r>
      <rPr>
        <sz val="11"/>
        <color theme="1"/>
        <rFont val="Calibri"/>
        <family val="2"/>
      </rPr>
      <t>± 0.13</t>
    </r>
  </si>
  <si>
    <r>
      <t xml:space="preserve">-13.01 </t>
    </r>
    <r>
      <rPr>
        <sz val="11"/>
        <color theme="1"/>
        <rFont val="Calibri"/>
        <family val="2"/>
      </rPr>
      <t>± 4.18</t>
    </r>
  </si>
  <si>
    <r>
      <t xml:space="preserve">1.10  </t>
    </r>
    <r>
      <rPr>
        <sz val="11"/>
        <color theme="1"/>
        <rFont val="Calibri"/>
        <family val="2"/>
      </rPr>
      <t>± 13.94</t>
    </r>
  </si>
  <si>
    <r>
      <t xml:space="preserve">0.70 </t>
    </r>
    <r>
      <rPr>
        <sz val="11"/>
        <color theme="1"/>
        <rFont val="Calibri"/>
        <family val="2"/>
      </rPr>
      <t>± 0.15</t>
    </r>
  </si>
  <si>
    <t>MGLab19</t>
  </si>
  <si>
    <t>MGLab19t4mch1</t>
  </si>
  <si>
    <t>199.60 ± 8.02</t>
  </si>
  <si>
    <r>
      <t xml:space="preserve">-13.22 </t>
    </r>
    <r>
      <rPr>
        <sz val="11"/>
        <color theme="1"/>
        <rFont val="Calibri"/>
        <family val="2"/>
      </rPr>
      <t>± 0.10</t>
    </r>
  </si>
  <si>
    <r>
      <t xml:space="preserve">-9.17 </t>
    </r>
    <r>
      <rPr>
        <sz val="11"/>
        <color theme="1"/>
        <rFont val="Calibri"/>
        <family val="2"/>
      </rPr>
      <t>± 0.73</t>
    </r>
  </si>
  <si>
    <r>
      <t xml:space="preserve">13.48  </t>
    </r>
    <r>
      <rPr>
        <sz val="11"/>
        <color theme="1"/>
        <rFont val="Calibri"/>
        <family val="2"/>
      </rPr>
      <t>± 2.46</t>
    </r>
  </si>
  <si>
    <r>
      <t xml:space="preserve">0.81 </t>
    </r>
    <r>
      <rPr>
        <sz val="11"/>
        <color theme="1"/>
        <rFont val="Calibri"/>
        <family val="2"/>
      </rPr>
      <t>± 0.05</t>
    </r>
  </si>
  <si>
    <t>MGLab19t4mch2</t>
  </si>
  <si>
    <t>228.31 ± 8.82</t>
  </si>
  <si>
    <r>
      <t xml:space="preserve">-13.55 </t>
    </r>
    <r>
      <rPr>
        <sz val="11"/>
        <color theme="1"/>
        <rFont val="Calibri"/>
        <family val="2"/>
      </rPr>
      <t>± 0.10</t>
    </r>
  </si>
  <si>
    <r>
      <t xml:space="preserve">-8.05 </t>
    </r>
    <r>
      <rPr>
        <sz val="11"/>
        <color theme="1"/>
        <rFont val="Calibri"/>
        <family val="2"/>
      </rPr>
      <t>± 0.52</t>
    </r>
  </si>
  <si>
    <r>
      <t xml:space="preserve">18.35  </t>
    </r>
    <r>
      <rPr>
        <sz val="11"/>
        <color theme="1"/>
        <rFont val="Calibri"/>
        <family val="2"/>
      </rPr>
      <t>± 1.78</t>
    </r>
  </si>
  <si>
    <r>
      <t xml:space="preserve">0.85 </t>
    </r>
    <r>
      <rPr>
        <sz val="11"/>
        <color theme="1"/>
        <rFont val="Calibri"/>
        <family val="2"/>
      </rPr>
      <t>± 0.04</t>
    </r>
  </si>
  <si>
    <t>MGLab21t4mch3</t>
  </si>
  <si>
    <t>123.47 ± 6.44</t>
  </si>
  <si>
    <r>
      <t xml:space="preserve">-12.02 </t>
    </r>
    <r>
      <rPr>
        <sz val="11"/>
        <color theme="1"/>
        <rFont val="Calibri"/>
        <family val="2"/>
      </rPr>
      <t>± 0.13</t>
    </r>
  </si>
  <si>
    <r>
      <t xml:space="preserve">-14.14 </t>
    </r>
    <r>
      <rPr>
        <sz val="11"/>
        <color theme="1"/>
        <rFont val="Calibri"/>
        <family val="2"/>
      </rPr>
      <t>± 2.04</t>
    </r>
  </si>
  <si>
    <r>
      <t xml:space="preserve">-7.07 </t>
    </r>
    <r>
      <rPr>
        <sz val="11"/>
        <color theme="1"/>
        <rFont val="Calibri"/>
        <family val="2"/>
      </rPr>
      <t>± 6.83</t>
    </r>
  </si>
  <si>
    <r>
      <t xml:space="preserve">0.76 </t>
    </r>
    <r>
      <rPr>
        <sz val="11"/>
        <color theme="1"/>
        <rFont val="Calibri"/>
        <family val="2"/>
      </rPr>
      <t>± 0.09</t>
    </r>
  </si>
  <si>
    <t>MGLab34t4mch1</t>
  </si>
  <si>
    <t>2103.19 ± 65.42</t>
  </si>
  <si>
    <r>
      <t xml:space="preserve">-17.87 </t>
    </r>
    <r>
      <rPr>
        <sz val="11"/>
        <color theme="1"/>
        <rFont val="Calibri"/>
        <family val="2"/>
      </rPr>
      <t>± 0.72</t>
    </r>
  </si>
  <si>
    <r>
      <t xml:space="preserve">4.08 </t>
    </r>
    <r>
      <rPr>
        <sz val="11"/>
        <color theme="1"/>
        <rFont val="Calibri"/>
        <family val="2"/>
      </rPr>
      <t>± 2.41</t>
    </r>
  </si>
  <si>
    <r>
      <t xml:space="preserve">0.94 </t>
    </r>
    <r>
      <rPr>
        <sz val="11"/>
        <color theme="1"/>
        <rFont val="Calibri"/>
        <family val="2"/>
      </rPr>
      <t>± 0.03</t>
    </r>
  </si>
  <si>
    <t>MGLab34t4mch2</t>
  </si>
  <si>
    <t>2442.72 ± 73.46</t>
  </si>
  <si>
    <r>
      <t xml:space="preserve">-19.47 </t>
    </r>
    <r>
      <rPr>
        <sz val="11"/>
        <color theme="1"/>
        <rFont val="Calibri"/>
        <family val="2"/>
      </rPr>
      <t>± 0.08</t>
    </r>
  </si>
  <si>
    <r>
      <t xml:space="preserve">-19.78 </t>
    </r>
    <r>
      <rPr>
        <sz val="11"/>
        <color theme="1"/>
        <rFont val="Calibri"/>
        <family val="2"/>
      </rPr>
      <t>± 0.83</t>
    </r>
  </si>
  <si>
    <r>
      <t xml:space="preserve">-1.05 </t>
    </r>
    <r>
      <rPr>
        <sz val="11"/>
        <color theme="1"/>
        <rFont val="Calibri"/>
        <family val="2"/>
      </rPr>
      <t>± 2.77</t>
    </r>
  </si>
  <si>
    <r>
      <t xml:space="preserve">0.76 </t>
    </r>
    <r>
      <rPr>
        <sz val="11"/>
        <color theme="1"/>
        <rFont val="Calibri"/>
        <family val="2"/>
      </rPr>
      <t>± 0.02</t>
    </r>
  </si>
  <si>
    <t>MGLab35</t>
  </si>
  <si>
    <t>MGLab35t4mch1</t>
  </si>
  <si>
    <t>570.79 ± 17.8</t>
  </si>
  <si>
    <r>
      <t xml:space="preserve">-15.84 </t>
    </r>
    <r>
      <rPr>
        <sz val="11"/>
        <color theme="1"/>
        <rFont val="Calibri"/>
        <family val="2"/>
      </rPr>
      <t>± 0.08</t>
    </r>
  </si>
  <si>
    <r>
      <t xml:space="preserve">-15.14 </t>
    </r>
    <r>
      <rPr>
        <sz val="11"/>
        <color theme="1"/>
        <rFont val="Calibri"/>
        <family val="2"/>
      </rPr>
      <t>± 0.74</t>
    </r>
  </si>
  <si>
    <r>
      <t xml:space="preserve">2.32 </t>
    </r>
    <r>
      <rPr>
        <sz val="11"/>
        <color theme="1"/>
        <rFont val="Calibri"/>
        <family val="2"/>
      </rPr>
      <t>± 2.48</t>
    </r>
  </si>
  <si>
    <r>
      <t xml:space="preserve">0.83 </t>
    </r>
    <r>
      <rPr>
        <sz val="11"/>
        <color theme="1"/>
        <rFont val="Calibri"/>
        <family val="2"/>
      </rPr>
      <t>± 0.03</t>
    </r>
  </si>
  <si>
    <t>MGLab35t4mch2</t>
  </si>
  <si>
    <t>775.47 ± 23.66</t>
  </si>
  <si>
    <r>
      <t xml:space="preserve">-16.60 </t>
    </r>
    <r>
      <rPr>
        <sz val="11"/>
        <color theme="1"/>
        <rFont val="Calibri"/>
        <family val="2"/>
      </rPr>
      <t>± 0.08</t>
    </r>
  </si>
  <si>
    <r>
      <t xml:space="preserve">-15.98 </t>
    </r>
    <r>
      <rPr>
        <sz val="11"/>
        <color theme="1"/>
        <rFont val="Calibri"/>
        <family val="2"/>
      </rPr>
      <t>± 0.72</t>
    </r>
  </si>
  <si>
    <r>
      <t xml:space="preserve">2.09 </t>
    </r>
    <r>
      <rPr>
        <sz val="11"/>
        <color theme="1"/>
        <rFont val="Calibri"/>
        <family val="2"/>
      </rPr>
      <t>± 2.41</t>
    </r>
  </si>
  <si>
    <r>
      <t xml:space="preserve">0.80 </t>
    </r>
    <r>
      <rPr>
        <sz val="11"/>
        <color theme="1"/>
        <rFont val="Calibri"/>
        <family val="2"/>
      </rPr>
      <t>± 0.03</t>
    </r>
  </si>
  <si>
    <t>MGLab35t4mch3</t>
  </si>
  <si>
    <t>880.96 ± 27.44</t>
  </si>
  <si>
    <r>
      <t xml:space="preserve">-16.92 </t>
    </r>
    <r>
      <rPr>
        <sz val="11"/>
        <color theme="1"/>
        <rFont val="Calibri"/>
        <family val="2"/>
      </rPr>
      <t>± 0.08</t>
    </r>
  </si>
  <si>
    <r>
      <t xml:space="preserve">-16.04 </t>
    </r>
    <r>
      <rPr>
        <sz val="11"/>
        <color theme="1"/>
        <rFont val="Calibri"/>
        <family val="2"/>
      </rPr>
      <t>± 0.74</t>
    </r>
  </si>
  <si>
    <r>
      <t xml:space="preserve">2.93 </t>
    </r>
    <r>
      <rPr>
        <sz val="11"/>
        <color theme="1"/>
        <rFont val="Calibri"/>
        <family val="2"/>
      </rPr>
      <t>± 2.47</t>
    </r>
  </si>
  <si>
    <r>
      <t xml:space="preserve">0.81 </t>
    </r>
    <r>
      <rPr>
        <sz val="11"/>
        <color theme="1"/>
        <rFont val="Calibri"/>
        <family val="2"/>
      </rPr>
      <t>± 0.03</t>
    </r>
  </si>
  <si>
    <t>bCD</t>
  </si>
  <si>
    <t>bCDRrim1</t>
  </si>
  <si>
    <r>
      <t xml:space="preserve">36491.91 </t>
    </r>
    <r>
      <rPr>
        <sz val="11"/>
        <color theme="1"/>
        <rFont val="Calibri"/>
        <family val="2"/>
      </rPr>
      <t>± 1737.70</t>
    </r>
  </si>
  <si>
    <r>
      <t xml:space="preserve">-26.22 </t>
    </r>
    <r>
      <rPr>
        <sz val="11"/>
        <color theme="1"/>
        <rFont val="Calibri"/>
        <family val="2"/>
      </rPr>
      <t>± 0.12</t>
    </r>
  </si>
  <si>
    <r>
      <t xml:space="preserve">-43.26 </t>
    </r>
    <r>
      <rPr>
        <sz val="11"/>
        <color theme="1"/>
        <rFont val="Calibri"/>
        <family val="2"/>
      </rPr>
      <t>± 1.75</t>
    </r>
  </si>
  <si>
    <r>
      <t xml:space="preserve">-56.80 </t>
    </r>
    <r>
      <rPr>
        <sz val="11"/>
        <color theme="1"/>
        <rFont val="Calibri"/>
        <family val="2"/>
      </rPr>
      <t>± 5.83</t>
    </r>
  </si>
  <si>
    <r>
      <t xml:space="preserve">1.00 </t>
    </r>
    <r>
      <rPr>
        <sz val="11"/>
        <color theme="1"/>
        <rFont val="Calibri"/>
        <family val="2"/>
      </rPr>
      <t>±0.03</t>
    </r>
  </si>
  <si>
    <t>bCDRrim2</t>
  </si>
  <si>
    <r>
      <t xml:space="preserve">33572.61 </t>
    </r>
    <r>
      <rPr>
        <sz val="11"/>
        <color theme="1"/>
        <rFont val="Calibri"/>
        <family val="2"/>
      </rPr>
      <t>± 1563.02</t>
    </r>
  </si>
  <si>
    <r>
      <t xml:space="preserve">-26.01 </t>
    </r>
    <r>
      <rPr>
        <sz val="11"/>
        <color theme="1"/>
        <rFont val="Calibri"/>
        <family val="2"/>
      </rPr>
      <t>± 0.12</t>
    </r>
  </si>
  <si>
    <r>
      <t xml:space="preserve">-43.85 </t>
    </r>
    <r>
      <rPr>
        <sz val="11"/>
        <color theme="1"/>
        <rFont val="Calibri"/>
        <family val="2"/>
      </rPr>
      <t>± 1.76</t>
    </r>
  </si>
  <si>
    <r>
      <t xml:space="preserve">-59.44 </t>
    </r>
    <r>
      <rPr>
        <sz val="11"/>
        <color theme="1"/>
        <rFont val="Calibri"/>
        <family val="2"/>
      </rPr>
      <t>± 5.88</t>
    </r>
  </si>
  <si>
    <t>MGLab34Rrim1</t>
  </si>
  <si>
    <r>
      <t xml:space="preserve">19532.83 </t>
    </r>
    <r>
      <rPr>
        <sz val="11"/>
        <color theme="1"/>
        <rFont val="Calibri"/>
        <family val="2"/>
      </rPr>
      <t>± 733.92</t>
    </r>
  </si>
  <si>
    <r>
      <t xml:space="preserve">-24.66 </t>
    </r>
    <r>
      <rPr>
        <sz val="11"/>
        <color theme="1"/>
        <rFont val="Calibri"/>
        <family val="2"/>
      </rPr>
      <t>± 0.09</t>
    </r>
  </si>
  <si>
    <r>
      <t xml:space="preserve">-43.67 </t>
    </r>
    <r>
      <rPr>
        <sz val="11"/>
        <color theme="1"/>
        <rFont val="Calibri"/>
        <family val="2"/>
      </rPr>
      <t>± 1.57</t>
    </r>
  </si>
  <si>
    <r>
      <t xml:space="preserve">-63.36 </t>
    </r>
    <r>
      <rPr>
        <sz val="11"/>
        <color theme="1"/>
        <rFont val="Calibri"/>
        <family val="2"/>
      </rPr>
      <t>± 5.25</t>
    </r>
  </si>
  <si>
    <r>
      <t xml:space="preserve">0.95 </t>
    </r>
    <r>
      <rPr>
        <sz val="11"/>
        <color theme="1"/>
        <rFont val="Calibri"/>
        <family val="2"/>
      </rPr>
      <t>±0.02</t>
    </r>
  </si>
  <si>
    <t>MGLab34Rrim2</t>
  </si>
  <si>
    <r>
      <t xml:space="preserve">5690.03 </t>
    </r>
    <r>
      <rPr>
        <sz val="11"/>
        <color theme="1"/>
        <rFont val="Calibri"/>
        <family val="2"/>
      </rPr>
      <t>± 192.09</t>
    </r>
  </si>
  <si>
    <r>
      <t xml:space="preserve">-21.58 </t>
    </r>
    <r>
      <rPr>
        <sz val="11"/>
        <color theme="1"/>
        <rFont val="Calibri"/>
        <family val="2"/>
      </rPr>
      <t>± 0.08</t>
    </r>
  </si>
  <si>
    <r>
      <t xml:space="preserve">-30.51 </t>
    </r>
    <r>
      <rPr>
        <sz val="11"/>
        <color theme="1"/>
        <rFont val="Calibri"/>
        <family val="2"/>
      </rPr>
      <t>± 0.93</t>
    </r>
  </si>
  <si>
    <r>
      <t xml:space="preserve">-29.75 </t>
    </r>
    <r>
      <rPr>
        <sz val="11"/>
        <color theme="1"/>
        <rFont val="Calibri"/>
        <family val="2"/>
      </rPr>
      <t>± 3.12</t>
    </r>
  </si>
  <si>
    <r>
      <t xml:space="preserve">1.04 </t>
    </r>
    <r>
      <rPr>
        <sz val="11"/>
        <color theme="1"/>
        <rFont val="Calibri"/>
        <family val="2"/>
      </rPr>
      <t>±0.02</t>
    </r>
  </si>
  <si>
    <t>MGLab35Rrim2</t>
  </si>
  <si>
    <r>
      <t xml:space="preserve">27807.38 </t>
    </r>
    <r>
      <rPr>
        <sz val="11"/>
        <color theme="1"/>
        <rFont val="Calibri"/>
        <family val="2"/>
      </rPr>
      <t>± 1045.27</t>
    </r>
  </si>
  <si>
    <r>
      <t xml:space="preserve">-25.54 </t>
    </r>
    <r>
      <rPr>
        <sz val="11"/>
        <color theme="1"/>
        <rFont val="Calibri"/>
        <family val="2"/>
      </rPr>
      <t>± 0.09</t>
    </r>
  </si>
  <si>
    <r>
      <t xml:space="preserve">-31.59 </t>
    </r>
    <r>
      <rPr>
        <sz val="11"/>
        <color theme="1"/>
        <rFont val="Calibri"/>
        <family val="2"/>
      </rPr>
      <t>± 1.30</t>
    </r>
  </si>
  <si>
    <r>
      <t xml:space="preserve">-20.16 </t>
    </r>
    <r>
      <rPr>
        <sz val="11"/>
        <color theme="1"/>
        <rFont val="Calibri"/>
        <family val="2"/>
      </rPr>
      <t>± 4.33</t>
    </r>
  </si>
  <si>
    <r>
      <t xml:space="preserve">0.75 </t>
    </r>
    <r>
      <rPr>
        <sz val="11"/>
        <color theme="1"/>
        <rFont val="Calibri"/>
        <family val="2"/>
      </rPr>
      <t>± 0.02</t>
    </r>
  </si>
  <si>
    <t>MGLab35Rrim3</t>
  </si>
  <si>
    <r>
      <t xml:space="preserve">25648.94 </t>
    </r>
    <r>
      <rPr>
        <sz val="11"/>
        <color theme="1"/>
        <rFont val="Calibri"/>
        <family val="2"/>
      </rPr>
      <t>± 1023.43</t>
    </r>
  </si>
  <si>
    <r>
      <t xml:space="preserve">-25.34 </t>
    </r>
    <r>
      <rPr>
        <sz val="11"/>
        <color theme="1"/>
        <rFont val="Calibri"/>
        <family val="2"/>
      </rPr>
      <t>± 0.1</t>
    </r>
  </si>
  <si>
    <r>
      <t xml:space="preserve">-29.36 </t>
    </r>
    <r>
      <rPr>
        <sz val="11"/>
        <color theme="1"/>
        <rFont val="Calibri"/>
        <family val="2"/>
      </rPr>
      <t>± 1.28</t>
    </r>
  </si>
  <si>
    <r>
      <t xml:space="preserve">-13.41 </t>
    </r>
    <r>
      <rPr>
        <sz val="11"/>
        <color theme="1"/>
        <rFont val="Calibri"/>
        <family val="2"/>
      </rPr>
      <t>± 4.27</t>
    </r>
  </si>
  <si>
    <t>MGLab8Rrim1</t>
  </si>
  <si>
    <r>
      <t xml:space="preserve">780.56 </t>
    </r>
    <r>
      <rPr>
        <sz val="11"/>
        <color theme="1"/>
        <rFont val="Calibri"/>
        <family val="2"/>
      </rPr>
      <t>± 31.98</t>
    </r>
  </si>
  <si>
    <r>
      <t xml:space="preserve">-16.62 </t>
    </r>
    <r>
      <rPr>
        <sz val="11"/>
        <color theme="1"/>
        <rFont val="Calibri"/>
        <family val="2"/>
      </rPr>
      <t>± 0.1</t>
    </r>
  </si>
  <si>
    <r>
      <t xml:space="preserve">-27.40 </t>
    </r>
    <r>
      <rPr>
        <sz val="11"/>
        <color theme="1"/>
        <rFont val="Calibri"/>
        <family val="2"/>
      </rPr>
      <t>± 1.18</t>
    </r>
  </si>
  <si>
    <r>
      <t xml:space="preserve">-35.91 </t>
    </r>
    <r>
      <rPr>
        <sz val="11"/>
        <color theme="1"/>
        <rFont val="Calibri"/>
        <family val="2"/>
      </rPr>
      <t>± 3.96</t>
    </r>
  </si>
  <si>
    <r>
      <t xml:space="preserve">0.96 </t>
    </r>
    <r>
      <rPr>
        <sz val="11"/>
        <color theme="1"/>
        <rFont val="Calibri"/>
        <family val="2"/>
      </rPr>
      <t>± 0.03</t>
    </r>
  </si>
  <si>
    <t>MGLab8Rrim2</t>
  </si>
  <si>
    <r>
      <t xml:space="preserve">874.24 </t>
    </r>
    <r>
      <rPr>
        <sz val="11"/>
        <color theme="1"/>
        <rFont val="Calibri"/>
        <family val="2"/>
      </rPr>
      <t>± 32.42</t>
    </r>
  </si>
  <si>
    <r>
      <t xml:space="preserve">-16.90 </t>
    </r>
    <r>
      <rPr>
        <sz val="11"/>
        <color theme="1"/>
        <rFont val="Calibri"/>
        <family val="2"/>
      </rPr>
      <t>± 0.1</t>
    </r>
  </si>
  <si>
    <r>
      <t xml:space="preserve">-30.46 </t>
    </r>
    <r>
      <rPr>
        <sz val="11"/>
        <color theme="1"/>
        <rFont val="Calibri"/>
        <family val="2"/>
      </rPr>
      <t>± 1.47</t>
    </r>
  </si>
  <si>
    <r>
      <t xml:space="preserve">-45.18 </t>
    </r>
    <r>
      <rPr>
        <sz val="11"/>
        <color theme="1"/>
        <rFont val="Calibri"/>
        <family val="2"/>
      </rPr>
      <t>± 4.91</t>
    </r>
  </si>
  <si>
    <r>
      <t xml:space="preserve">1.10 </t>
    </r>
    <r>
      <rPr>
        <sz val="11"/>
        <color theme="1"/>
        <rFont val="Calibri"/>
        <family val="2"/>
      </rPr>
      <t>± 0.04</t>
    </r>
  </si>
  <si>
    <t>MGLab8Rrim3</t>
  </si>
  <si>
    <r>
      <t xml:space="preserve">839.11 </t>
    </r>
    <r>
      <rPr>
        <sz val="11"/>
        <color theme="1"/>
        <rFont val="Calibri"/>
        <family val="2"/>
      </rPr>
      <t>± 31.63</t>
    </r>
  </si>
  <si>
    <r>
      <t xml:space="preserve">-16.80 </t>
    </r>
    <r>
      <rPr>
        <sz val="11"/>
        <color theme="1"/>
        <rFont val="Calibri"/>
        <family val="2"/>
      </rPr>
      <t>± 0.09</t>
    </r>
  </si>
  <si>
    <r>
      <t xml:space="preserve">-31.37 </t>
    </r>
    <r>
      <rPr>
        <sz val="11"/>
        <color theme="1"/>
        <rFont val="Calibri"/>
        <family val="2"/>
      </rPr>
      <t>± 1.34</t>
    </r>
  </si>
  <si>
    <r>
      <t xml:space="preserve">-48.53 </t>
    </r>
    <r>
      <rPr>
        <sz val="11"/>
        <color theme="1"/>
        <rFont val="Calibri"/>
        <family val="2"/>
      </rPr>
      <t>± 4.48</t>
    </r>
  </si>
  <si>
    <r>
      <t xml:space="preserve">1.18 </t>
    </r>
    <r>
      <rPr>
        <sz val="11"/>
        <color theme="1"/>
        <rFont val="Calibri"/>
        <family val="2"/>
      </rPr>
      <t>± 0.04</t>
    </r>
  </si>
  <si>
    <t>MGLab19Rrim1</t>
  </si>
  <si>
    <r>
      <t xml:space="preserve">315.83 </t>
    </r>
    <r>
      <rPr>
        <sz val="11"/>
        <color theme="1"/>
        <rFont val="Calibri"/>
        <family val="2"/>
      </rPr>
      <t>± 17.83</t>
    </r>
  </si>
  <si>
    <r>
      <t xml:space="preserve">-14.36 </t>
    </r>
    <r>
      <rPr>
        <sz val="11"/>
        <color theme="1"/>
        <rFont val="Calibri"/>
        <family val="2"/>
      </rPr>
      <t>± 0.14</t>
    </r>
  </si>
  <si>
    <r>
      <t xml:space="preserve">-47.55 </t>
    </r>
    <r>
      <rPr>
        <sz val="11"/>
        <color theme="1"/>
        <rFont val="Calibri"/>
        <family val="2"/>
      </rPr>
      <t>± 3.40</t>
    </r>
  </si>
  <si>
    <r>
      <t xml:space="preserve">-110.57 </t>
    </r>
    <r>
      <rPr>
        <sz val="11"/>
        <color theme="1"/>
        <rFont val="Calibri"/>
        <family val="2"/>
      </rPr>
      <t>± 11.34</t>
    </r>
  </si>
  <si>
    <r>
      <t xml:space="preserve">1.09 </t>
    </r>
    <r>
      <rPr>
        <sz val="11"/>
        <color theme="1"/>
        <rFont val="Calibri"/>
        <family val="2"/>
      </rPr>
      <t>± 0.06</t>
    </r>
  </si>
  <si>
    <t>MGLab36Rrim1</t>
  </si>
  <si>
    <r>
      <t xml:space="preserve">372.79 </t>
    </r>
    <r>
      <rPr>
        <sz val="11"/>
        <color theme="1"/>
        <rFont val="Calibri"/>
        <family val="2"/>
      </rPr>
      <t>± 15.55</t>
    </r>
  </si>
  <si>
    <r>
      <t xml:space="preserve">-14.78 </t>
    </r>
    <r>
      <rPr>
        <sz val="11"/>
        <color theme="1"/>
        <rFont val="Calibri"/>
        <family val="2"/>
      </rPr>
      <t>± 0.10</t>
    </r>
  </si>
  <si>
    <r>
      <t xml:space="preserve">-45.52 </t>
    </r>
    <r>
      <rPr>
        <sz val="11"/>
        <color theme="1"/>
        <rFont val="Calibri"/>
        <family val="2"/>
      </rPr>
      <t>± 3.70</t>
    </r>
  </si>
  <si>
    <r>
      <t xml:space="preserve">-102.43 </t>
    </r>
    <r>
      <rPr>
        <sz val="11"/>
        <color theme="1"/>
        <rFont val="Calibri"/>
        <family val="2"/>
      </rPr>
      <t>± 12.34</t>
    </r>
  </si>
  <si>
    <r>
      <t xml:space="preserve">0.83 </t>
    </r>
    <r>
      <rPr>
        <sz val="11"/>
        <color theme="1"/>
        <rFont val="Calibri"/>
        <family val="2"/>
      </rPr>
      <t>± 0.05</t>
    </r>
  </si>
  <si>
    <t>MGLab24Rrim3</t>
  </si>
  <si>
    <r>
      <t xml:space="preserve">1161.66 </t>
    </r>
    <r>
      <rPr>
        <sz val="11"/>
        <color theme="1"/>
        <rFont val="Calibri"/>
        <family val="2"/>
      </rPr>
      <t>± 44.16</t>
    </r>
  </si>
  <si>
    <r>
      <t xml:space="preserve">-17.61 </t>
    </r>
    <r>
      <rPr>
        <sz val="11"/>
        <color theme="1"/>
        <rFont val="Calibri"/>
        <family val="2"/>
      </rPr>
      <t>± 0.09</t>
    </r>
  </si>
  <si>
    <r>
      <t xml:space="preserve">-35.46 </t>
    </r>
    <r>
      <rPr>
        <sz val="11"/>
        <color theme="1"/>
        <rFont val="Calibri"/>
        <family val="2"/>
      </rPr>
      <t>± 1.52</t>
    </r>
  </si>
  <si>
    <r>
      <t xml:space="preserve">-59.47 </t>
    </r>
    <r>
      <rPr>
        <sz val="11"/>
        <color theme="1"/>
        <rFont val="Calibri"/>
        <family val="2"/>
      </rPr>
      <t>± 5.09</t>
    </r>
  </si>
  <si>
    <r>
      <t xml:space="preserve">1.05 </t>
    </r>
    <r>
      <rPr>
        <sz val="11"/>
        <color theme="1"/>
        <rFont val="Calibri"/>
        <family val="2"/>
      </rPr>
      <t>± 0.03</t>
    </r>
  </si>
  <si>
    <t>MGLab24Rrim4</t>
  </si>
  <si>
    <r>
      <t xml:space="preserve">1038.92 </t>
    </r>
    <r>
      <rPr>
        <sz val="11"/>
        <color theme="1"/>
        <rFont val="Calibri"/>
        <family val="2"/>
      </rPr>
      <t>± 35.79</t>
    </r>
  </si>
  <si>
    <r>
      <t xml:space="preserve">-17.33 </t>
    </r>
    <r>
      <rPr>
        <sz val="11"/>
        <color theme="1"/>
        <rFont val="Calibri"/>
        <family val="2"/>
      </rPr>
      <t>± 0.09</t>
    </r>
  </si>
  <si>
    <r>
      <t xml:space="preserve">-36.92 </t>
    </r>
    <r>
      <rPr>
        <sz val="11"/>
        <color theme="1"/>
        <rFont val="Calibri"/>
        <family val="2"/>
      </rPr>
      <t>± 1.56</t>
    </r>
  </si>
  <si>
    <r>
      <t xml:space="preserve">-65.27 </t>
    </r>
    <r>
      <rPr>
        <sz val="11"/>
        <color theme="1"/>
        <rFont val="Calibri"/>
        <family val="2"/>
      </rPr>
      <t>± 5.20</t>
    </r>
  </si>
  <si>
    <r>
      <t xml:space="preserve">1.01 </t>
    </r>
    <r>
      <rPr>
        <sz val="11"/>
        <color theme="1"/>
        <rFont val="Calibri"/>
        <family val="2"/>
      </rPr>
      <t>± 0.03</t>
    </r>
  </si>
  <si>
    <t>MGLab9Rrim7</t>
  </si>
  <si>
    <r>
      <t xml:space="preserve">683.17 </t>
    </r>
    <r>
      <rPr>
        <sz val="11"/>
        <color theme="1"/>
        <rFont val="Calibri"/>
        <family val="2"/>
      </rPr>
      <t>± 21.71</t>
    </r>
  </si>
  <si>
    <r>
      <t xml:space="preserve">-16.29 </t>
    </r>
    <r>
      <rPr>
        <sz val="11"/>
        <color theme="1"/>
        <rFont val="Calibri"/>
        <family val="2"/>
      </rPr>
      <t>± 0.08</t>
    </r>
  </si>
  <si>
    <r>
      <t xml:space="preserve">-38.12 </t>
    </r>
    <r>
      <rPr>
        <sz val="11"/>
        <color theme="1"/>
        <rFont val="Calibri"/>
        <family val="2"/>
      </rPr>
      <t>± 1.73</t>
    </r>
  </si>
  <si>
    <r>
      <t xml:space="preserve">-72.72 </t>
    </r>
    <r>
      <rPr>
        <sz val="11"/>
        <color theme="1"/>
        <rFont val="Calibri"/>
        <family val="2"/>
      </rPr>
      <t>± 5.76</t>
    </r>
  </si>
  <si>
    <r>
      <t xml:space="preserve">0.98 </t>
    </r>
    <r>
      <rPr>
        <sz val="11"/>
        <color theme="1"/>
        <rFont val="Calibri"/>
        <family val="2"/>
      </rPr>
      <t>± 0.03</t>
    </r>
  </si>
  <si>
    <t>MGLab9Rrim6</t>
  </si>
  <si>
    <r>
      <t xml:space="preserve">713.79 </t>
    </r>
    <r>
      <rPr>
        <sz val="11"/>
        <color theme="1"/>
        <rFont val="Calibri"/>
        <family val="2"/>
      </rPr>
      <t>± 20.94</t>
    </r>
  </si>
  <si>
    <r>
      <t xml:space="preserve">-16.40 </t>
    </r>
    <r>
      <rPr>
        <sz val="11"/>
        <color theme="1"/>
        <rFont val="Calibri"/>
        <family val="2"/>
      </rPr>
      <t>± 0.07</t>
    </r>
  </si>
  <si>
    <r>
      <t xml:space="preserve">-37.61 </t>
    </r>
    <r>
      <rPr>
        <sz val="11"/>
        <color theme="1"/>
        <rFont val="Calibri"/>
        <family val="2"/>
      </rPr>
      <t>± 1.75</t>
    </r>
  </si>
  <si>
    <r>
      <t xml:space="preserve">-70.68 </t>
    </r>
    <r>
      <rPr>
        <sz val="11"/>
        <color theme="1"/>
        <rFont val="Calibri"/>
        <family val="2"/>
      </rPr>
      <t>± 19.10</t>
    </r>
  </si>
  <si>
    <r>
      <t xml:space="preserve">1.02 </t>
    </r>
    <r>
      <rPr>
        <sz val="11"/>
        <color theme="1"/>
        <rFont val="Calibri"/>
        <family val="2"/>
      </rPr>
      <t>± 0.03</t>
    </r>
  </si>
  <si>
    <t>MGLab23Rrim1</t>
  </si>
  <si>
    <r>
      <t xml:space="preserve">1427.70 </t>
    </r>
    <r>
      <rPr>
        <sz val="11"/>
        <color theme="1"/>
        <rFont val="Calibri"/>
        <family val="2"/>
      </rPr>
      <t>± 56.95</t>
    </r>
  </si>
  <si>
    <r>
      <t xml:space="preserve">-18.13 </t>
    </r>
    <r>
      <rPr>
        <sz val="11"/>
        <color theme="1"/>
        <rFont val="Calibri"/>
        <family val="2"/>
      </rPr>
      <t>± 0.10</t>
    </r>
  </si>
  <si>
    <r>
      <t xml:space="preserve">-32.09 </t>
    </r>
    <r>
      <rPr>
        <sz val="11"/>
        <color theme="1"/>
        <rFont val="Calibri"/>
        <family val="2"/>
      </rPr>
      <t>± 1.38</t>
    </r>
  </si>
  <si>
    <r>
      <t xml:space="preserve">-46.51 </t>
    </r>
    <r>
      <rPr>
        <sz val="11"/>
        <color theme="1"/>
        <rFont val="Calibri"/>
        <family val="2"/>
      </rPr>
      <t>± 1.60</t>
    </r>
  </si>
  <si>
    <r>
      <t xml:space="preserve">0.88 </t>
    </r>
    <r>
      <rPr>
        <sz val="11"/>
        <color theme="1"/>
        <rFont val="Calibri"/>
        <family val="2"/>
      </rPr>
      <t>± 0.03</t>
    </r>
  </si>
  <si>
    <t>MGLab23Rrim3</t>
  </si>
  <si>
    <r>
      <t xml:space="preserve">1588.79 </t>
    </r>
    <r>
      <rPr>
        <sz val="11"/>
        <color theme="1"/>
        <rFont val="Calibri"/>
        <family val="2"/>
      </rPr>
      <t>± 59.25</t>
    </r>
  </si>
  <si>
    <r>
      <t xml:space="preserve">-18.39 </t>
    </r>
    <r>
      <rPr>
        <sz val="11"/>
        <color theme="1"/>
        <rFont val="Calibri"/>
        <family val="2"/>
      </rPr>
      <t>± 0.09</t>
    </r>
  </si>
  <si>
    <r>
      <t xml:space="preserve">-31.54 </t>
    </r>
    <r>
      <rPr>
        <sz val="11"/>
        <color theme="1"/>
        <rFont val="Calibri"/>
        <family val="2"/>
      </rPr>
      <t>± 1.33</t>
    </r>
  </si>
  <si>
    <r>
      <t xml:space="preserve">-43.79 </t>
    </r>
    <r>
      <rPr>
        <sz val="11"/>
        <color theme="1"/>
        <rFont val="Calibri"/>
        <family val="2"/>
      </rPr>
      <t>± 4.45</t>
    </r>
  </si>
  <si>
    <t>MGLab19Rrim4</t>
  </si>
  <si>
    <r>
      <t xml:space="preserve">318.33 </t>
    </r>
    <r>
      <rPr>
        <sz val="11"/>
        <color theme="1"/>
        <rFont val="Calibri"/>
        <family val="2"/>
      </rPr>
      <t>± 9.41</t>
    </r>
  </si>
  <si>
    <r>
      <t xml:space="preserve">-14.38 </t>
    </r>
    <r>
      <rPr>
        <sz val="11"/>
        <color theme="1"/>
        <rFont val="Calibri"/>
        <family val="2"/>
      </rPr>
      <t>± 0.07</t>
    </r>
  </si>
  <si>
    <r>
      <t xml:space="preserve">-48.60 </t>
    </r>
    <r>
      <rPr>
        <sz val="11"/>
        <color theme="1"/>
        <rFont val="Calibri"/>
        <family val="2"/>
      </rPr>
      <t>± 2.75</t>
    </r>
  </si>
  <si>
    <r>
      <t xml:space="preserve">-114.00 </t>
    </r>
    <r>
      <rPr>
        <sz val="11"/>
        <color theme="1"/>
        <rFont val="Calibri"/>
        <family val="2"/>
      </rPr>
      <t>± 9.17</t>
    </r>
  </si>
  <si>
    <r>
      <t xml:space="preserve">0.79 </t>
    </r>
    <r>
      <rPr>
        <sz val="11"/>
        <color theme="1"/>
        <rFont val="Calibri"/>
        <family val="2"/>
      </rPr>
      <t>± 0.04</t>
    </r>
  </si>
  <si>
    <t>MGLab36Rrim2</t>
  </si>
  <si>
    <r>
      <t xml:space="preserve">335.42 </t>
    </r>
    <r>
      <rPr>
        <sz val="11"/>
        <color theme="1"/>
        <rFont val="Calibri"/>
        <family val="2"/>
      </rPr>
      <t>± 14.34</t>
    </r>
  </si>
  <si>
    <r>
      <t xml:space="preserve">-14.51 </t>
    </r>
    <r>
      <rPr>
        <sz val="11"/>
        <color theme="1"/>
        <rFont val="Calibri"/>
        <family val="2"/>
      </rPr>
      <t>± 0.11</t>
    </r>
  </si>
  <si>
    <r>
      <t xml:space="preserve">-45.37 </t>
    </r>
    <r>
      <rPr>
        <sz val="11"/>
        <color theme="1"/>
        <rFont val="Calibri"/>
        <family val="2"/>
      </rPr>
      <t>± 3.93</t>
    </r>
  </si>
  <si>
    <r>
      <t xml:space="preserve">-102.82 </t>
    </r>
    <r>
      <rPr>
        <sz val="11"/>
        <color theme="1"/>
        <rFont val="Calibri"/>
        <family val="2"/>
      </rPr>
      <t>± 13.11</t>
    </r>
  </si>
  <si>
    <r>
      <t xml:space="preserve">0.85 </t>
    </r>
    <r>
      <rPr>
        <sz val="11"/>
        <color theme="1"/>
        <rFont val="Calibri"/>
        <family val="2"/>
      </rPr>
      <t>± 0.06</t>
    </r>
  </si>
  <si>
    <t>MGLab36t4mch4</t>
  </si>
  <si>
    <t>197.68 ± 7.63</t>
  </si>
  <si>
    <r>
      <t xml:space="preserve">-13.19 </t>
    </r>
    <r>
      <rPr>
        <sz val="11"/>
        <color theme="1"/>
        <rFont val="Calibri"/>
        <family val="2"/>
      </rPr>
      <t>± 0.1</t>
    </r>
  </si>
  <si>
    <r>
      <t xml:space="preserve">-13.55 </t>
    </r>
    <r>
      <rPr>
        <sz val="11"/>
        <color theme="1"/>
        <rFont val="Calibri"/>
        <family val="2"/>
      </rPr>
      <t>± 1.14</t>
    </r>
  </si>
  <si>
    <r>
      <t xml:space="preserve">-1.19 </t>
    </r>
    <r>
      <rPr>
        <sz val="11"/>
        <color theme="1"/>
        <rFont val="Calibri"/>
        <family val="2"/>
      </rPr>
      <t>± 3.83</t>
    </r>
  </si>
  <si>
    <t>MGLab36t4mch5</t>
  </si>
  <si>
    <t>274.18 ± 11.11</t>
  </si>
  <si>
    <r>
      <t xml:space="preserve">-14.01 </t>
    </r>
    <r>
      <rPr>
        <sz val="11"/>
        <color theme="1"/>
        <rFont val="Calibri"/>
        <family val="2"/>
      </rPr>
      <t>± 0.1</t>
    </r>
  </si>
  <si>
    <r>
      <t xml:space="preserve">-12.20 </t>
    </r>
    <r>
      <rPr>
        <sz val="11"/>
        <color theme="1"/>
        <rFont val="Calibri"/>
        <family val="2"/>
      </rPr>
      <t>± 0.93</t>
    </r>
  </si>
  <si>
    <r>
      <t xml:space="preserve">5.63 </t>
    </r>
    <r>
      <rPr>
        <sz val="11"/>
        <color theme="1"/>
        <rFont val="Calibri"/>
        <family val="2"/>
      </rPr>
      <t>± 3.43</t>
    </r>
  </si>
  <si>
    <r>
      <t xml:space="preserve">0.76 </t>
    </r>
    <r>
      <rPr>
        <sz val="11"/>
        <color theme="1"/>
        <rFont val="Calibri"/>
        <family val="2"/>
      </rPr>
      <t>± 0.05</t>
    </r>
  </si>
  <si>
    <t>MGLab36t4mch6</t>
  </si>
  <si>
    <t>207.65 ± 8.29</t>
  </si>
  <si>
    <r>
      <t xml:space="preserve">-13.32 </t>
    </r>
    <r>
      <rPr>
        <sz val="11"/>
        <color theme="1"/>
        <rFont val="Calibri"/>
        <family val="2"/>
      </rPr>
      <t>± 0.10</t>
    </r>
  </si>
  <si>
    <r>
      <t xml:space="preserve">-11.66 </t>
    </r>
    <r>
      <rPr>
        <sz val="11"/>
        <color theme="1"/>
        <rFont val="Calibri"/>
        <family val="2"/>
      </rPr>
      <t>± 0.81</t>
    </r>
  </si>
  <si>
    <r>
      <t xml:space="preserve">5.52 </t>
    </r>
    <r>
      <rPr>
        <sz val="11"/>
        <color theme="1"/>
        <rFont val="Calibri"/>
        <family val="2"/>
      </rPr>
      <t>± 2.73</t>
    </r>
  </si>
  <si>
    <r>
      <t xml:space="preserve">0.93 </t>
    </r>
    <r>
      <rPr>
        <sz val="11"/>
        <color theme="1"/>
        <rFont val="Calibri"/>
        <family val="2"/>
      </rPr>
      <t>± 0.05</t>
    </r>
  </si>
  <si>
    <t>T (K)=</t>
  </si>
  <si>
    <t>Unc. In ΔS (j/mol/k)</t>
  </si>
  <si>
    <t>Unc in TΔS (j/mol)</t>
  </si>
  <si>
    <t>TΔS (kJ/mol)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</si>
</sst>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quotePrefix="1"/>
    <xf numFmtId="0" fontId="0" fillId="0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DC65-BCD2-4650-BDFC-BB9A353A8F93}">
  <dimension ref="A1:O21"/>
  <sheetViews>
    <sheetView tabSelected="1" workbookViewId="0">
      <selection activeCell="L2" sqref="L2:L20"/>
    </sheetView>
  </sheetViews>
  <sheetFormatPr baseColWidth="10" defaultColWidth="8.83203125" defaultRowHeight="15" x14ac:dyDescent="0.2"/>
  <cols>
    <col min="3" max="3" width="16.33203125" bestFit="1" customWidth="1"/>
    <col min="4" max="4" width="14.33203125" bestFit="1" customWidth="1"/>
    <col min="5" max="5" width="17.33203125" bestFit="1" customWidth="1"/>
    <col min="6" max="7" width="11.6640625" bestFit="1" customWidth="1"/>
    <col min="8" max="8" width="13.83203125" bestFit="1" customWidth="1"/>
    <col min="9" max="12" width="13.83203125" customWidth="1"/>
    <col min="13" max="13" width="10" bestFit="1" customWidth="1"/>
    <col min="14" max="14" width="14.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7</v>
      </c>
      <c r="J1" s="2" t="s">
        <v>255</v>
      </c>
      <c r="K1" s="2" t="s">
        <v>257</v>
      </c>
      <c r="L1" s="2" t="s">
        <v>256</v>
      </c>
      <c r="M1" s="1" t="s">
        <v>8</v>
      </c>
      <c r="N1" s="1" t="s">
        <v>254</v>
      </c>
      <c r="O1">
        <f>27+273.15</f>
        <v>300.14999999999998</v>
      </c>
    </row>
    <row r="2" spans="1:15" x14ac:dyDescent="0.2">
      <c r="A2" s="3" t="s">
        <v>125</v>
      </c>
      <c r="B2">
        <v>2.5</v>
      </c>
      <c r="C2">
        <v>37.5</v>
      </c>
      <c r="D2" t="s">
        <v>126</v>
      </c>
      <c r="E2" t="s">
        <v>127</v>
      </c>
      <c r="F2" s="4" t="s">
        <v>128</v>
      </c>
      <c r="G2" s="4" t="s">
        <v>129</v>
      </c>
      <c r="H2" s="4" t="s">
        <v>130</v>
      </c>
      <c r="I2" s="4">
        <f>-56.8</f>
        <v>-56.8</v>
      </c>
      <c r="J2" s="4">
        <v>5.83</v>
      </c>
      <c r="K2" s="10">
        <f>$O$1*I2/1000</f>
        <v>-17.048519999999996</v>
      </c>
      <c r="L2" s="10">
        <f>$O$1*J2/1000</f>
        <v>1.7498745</v>
      </c>
      <c r="M2" t="s">
        <v>131</v>
      </c>
    </row>
    <row r="3" spans="1:15" x14ac:dyDescent="0.2">
      <c r="A3" s="3"/>
      <c r="B3">
        <v>2.5</v>
      </c>
      <c r="C3">
        <v>37.5</v>
      </c>
      <c r="D3" t="s">
        <v>132</v>
      </c>
      <c r="E3" t="s">
        <v>133</v>
      </c>
      <c r="F3" s="4" t="s">
        <v>134</v>
      </c>
      <c r="G3" s="4" t="s">
        <v>135</v>
      </c>
      <c r="H3" s="4" t="s">
        <v>136</v>
      </c>
      <c r="I3" s="4">
        <v>-59.44</v>
      </c>
      <c r="J3" s="4">
        <v>5.88</v>
      </c>
      <c r="K3" s="10">
        <f t="shared" ref="K3:K20" si="0">$O$1*I3/1000</f>
        <v>-17.840915999999996</v>
      </c>
      <c r="L3" s="10">
        <f t="shared" ref="L3:L20" si="1">$O$1*J3/1000</f>
        <v>1.7648819999999998</v>
      </c>
      <c r="M3" t="s">
        <v>131</v>
      </c>
    </row>
    <row r="4" spans="1:15" x14ac:dyDescent="0.2">
      <c r="A4" t="s">
        <v>10</v>
      </c>
      <c r="B4">
        <v>5</v>
      </c>
      <c r="C4">
        <v>37.5</v>
      </c>
      <c r="D4" t="s">
        <v>137</v>
      </c>
      <c r="E4" t="s">
        <v>138</v>
      </c>
      <c r="F4" s="4" t="s">
        <v>139</v>
      </c>
      <c r="G4" s="4" t="s">
        <v>140</v>
      </c>
      <c r="H4" s="4" t="s">
        <v>141</v>
      </c>
      <c r="I4" s="4">
        <f>-63.36</f>
        <v>-63.36</v>
      </c>
      <c r="J4" s="4">
        <v>5.25</v>
      </c>
      <c r="K4" s="10">
        <f t="shared" si="0"/>
        <v>-19.017503999999999</v>
      </c>
      <c r="L4" s="10">
        <f t="shared" si="1"/>
        <v>1.5757874999999999</v>
      </c>
      <c r="M4" t="s">
        <v>142</v>
      </c>
    </row>
    <row r="5" spans="1:15" x14ac:dyDescent="0.2">
      <c r="B5">
        <v>2.5</v>
      </c>
      <c r="C5">
        <v>19</v>
      </c>
      <c r="D5" t="s">
        <v>143</v>
      </c>
      <c r="E5" t="s">
        <v>144</v>
      </c>
      <c r="F5" s="4" t="s">
        <v>145</v>
      </c>
      <c r="G5" s="4" t="s">
        <v>146</v>
      </c>
      <c r="H5" s="4" t="s">
        <v>147</v>
      </c>
      <c r="I5" s="4">
        <f>-29.75</f>
        <v>-29.75</v>
      </c>
      <c r="J5" s="4">
        <v>3.12</v>
      </c>
      <c r="K5" s="10">
        <f t="shared" si="0"/>
        <v>-8.9294624999999996</v>
      </c>
      <c r="L5" s="10">
        <f t="shared" si="1"/>
        <v>0.93646799999999997</v>
      </c>
      <c r="M5" t="s">
        <v>148</v>
      </c>
    </row>
    <row r="6" spans="1:15" x14ac:dyDescent="0.2">
      <c r="A6" s="3" t="s">
        <v>106</v>
      </c>
      <c r="B6">
        <v>2</v>
      </c>
      <c r="C6">
        <v>19</v>
      </c>
      <c r="D6" t="s">
        <v>149</v>
      </c>
      <c r="E6" t="s">
        <v>150</v>
      </c>
      <c r="F6" s="4" t="s">
        <v>151</v>
      </c>
      <c r="G6" s="4" t="s">
        <v>152</v>
      </c>
      <c r="H6" s="4" t="s">
        <v>153</v>
      </c>
      <c r="I6" s="4">
        <f>-20.16</f>
        <v>-20.16</v>
      </c>
      <c r="J6" s="4">
        <v>4.33</v>
      </c>
      <c r="K6" s="10">
        <f t="shared" si="0"/>
        <v>-6.0510239999999991</v>
      </c>
      <c r="L6" s="10">
        <f t="shared" si="1"/>
        <v>1.2996494999999999</v>
      </c>
      <c r="M6" t="s">
        <v>154</v>
      </c>
    </row>
    <row r="7" spans="1:15" x14ac:dyDescent="0.2">
      <c r="A7" s="3"/>
      <c r="B7">
        <v>2</v>
      </c>
      <c r="C7">
        <v>19</v>
      </c>
      <c r="D7" t="s">
        <v>155</v>
      </c>
      <c r="E7" t="s">
        <v>156</v>
      </c>
      <c r="F7" s="4" t="s">
        <v>157</v>
      </c>
      <c r="G7" s="4" t="s">
        <v>158</v>
      </c>
      <c r="H7" s="4" t="s">
        <v>159</v>
      </c>
      <c r="I7" s="4">
        <f>-13.41</f>
        <v>-13.41</v>
      </c>
      <c r="J7" s="4">
        <v>4.2699999999999996</v>
      </c>
      <c r="K7" s="10">
        <f t="shared" si="0"/>
        <v>-4.0250114999999997</v>
      </c>
      <c r="L7" s="10">
        <f t="shared" si="1"/>
        <v>1.2816404999999997</v>
      </c>
      <c r="M7" t="s">
        <v>124</v>
      </c>
    </row>
    <row r="8" spans="1:15" x14ac:dyDescent="0.2">
      <c r="A8" s="5" t="s">
        <v>9</v>
      </c>
      <c r="B8">
        <v>4</v>
      </c>
      <c r="C8">
        <v>37.5</v>
      </c>
      <c r="D8" t="s">
        <v>160</v>
      </c>
      <c r="E8" t="s">
        <v>161</v>
      </c>
      <c r="F8" s="4" t="s">
        <v>162</v>
      </c>
      <c r="G8" s="4" t="s">
        <v>163</v>
      </c>
      <c r="H8" s="4" t="s">
        <v>164</v>
      </c>
      <c r="I8" s="4">
        <f>-35.91</f>
        <v>-35.909999999999997</v>
      </c>
      <c r="J8" s="4">
        <v>3.96</v>
      </c>
      <c r="K8" s="10">
        <f t="shared" si="0"/>
        <v>-10.778386499999998</v>
      </c>
      <c r="L8" s="10">
        <f t="shared" si="1"/>
        <v>1.1885939999999999</v>
      </c>
      <c r="M8" t="s">
        <v>165</v>
      </c>
    </row>
    <row r="9" spans="1:15" x14ac:dyDescent="0.2">
      <c r="A9" s="5"/>
      <c r="B9">
        <v>2</v>
      </c>
      <c r="C9">
        <v>37.5</v>
      </c>
      <c r="D9" t="s">
        <v>166</v>
      </c>
      <c r="E9" t="s">
        <v>167</v>
      </c>
      <c r="F9" s="4" t="s">
        <v>168</v>
      </c>
      <c r="G9" s="4" t="s">
        <v>169</v>
      </c>
      <c r="H9" s="4" t="s">
        <v>170</v>
      </c>
      <c r="I9" s="4">
        <f>-45.18</f>
        <v>-45.18</v>
      </c>
      <c r="J9" s="4">
        <v>4.91</v>
      </c>
      <c r="K9" s="10">
        <f t="shared" si="0"/>
        <v>-13.560776999999998</v>
      </c>
      <c r="L9" s="10">
        <f t="shared" si="1"/>
        <v>1.4737365</v>
      </c>
      <c r="M9" t="s">
        <v>171</v>
      </c>
    </row>
    <row r="10" spans="1:15" x14ac:dyDescent="0.2">
      <c r="A10" s="5"/>
      <c r="B10">
        <v>2</v>
      </c>
      <c r="C10">
        <v>37.5</v>
      </c>
      <c r="D10" t="s">
        <v>172</v>
      </c>
      <c r="E10" t="s">
        <v>173</v>
      </c>
      <c r="F10" s="4" t="s">
        <v>174</v>
      </c>
      <c r="G10" s="4" t="s">
        <v>175</v>
      </c>
      <c r="H10" s="4" t="s">
        <v>176</v>
      </c>
      <c r="I10" s="4">
        <f>-48.53</f>
        <v>-48.53</v>
      </c>
      <c r="J10" s="4">
        <v>4.4800000000000004</v>
      </c>
      <c r="K10" s="10">
        <f t="shared" si="0"/>
        <v>-14.566279499999998</v>
      </c>
      <c r="L10" s="10">
        <f t="shared" si="1"/>
        <v>1.3446720000000001</v>
      </c>
      <c r="M10" t="s">
        <v>177</v>
      </c>
    </row>
    <row r="11" spans="1:15" x14ac:dyDescent="0.2">
      <c r="A11" s="3" t="s">
        <v>11</v>
      </c>
      <c r="B11">
        <v>4</v>
      </c>
      <c r="C11">
        <v>75</v>
      </c>
      <c r="D11" t="s">
        <v>190</v>
      </c>
      <c r="E11" t="s">
        <v>191</v>
      </c>
      <c r="F11" s="4" t="s">
        <v>192</v>
      </c>
      <c r="G11" s="4" t="s">
        <v>193</v>
      </c>
      <c r="H11" s="4" t="s">
        <v>194</v>
      </c>
      <c r="I11" s="4">
        <f>-59.47</f>
        <v>-59.47</v>
      </c>
      <c r="J11" s="4">
        <v>5.09</v>
      </c>
      <c r="K11" s="10">
        <f t="shared" si="0"/>
        <v>-17.849920499999996</v>
      </c>
      <c r="L11" s="10">
        <f t="shared" si="1"/>
        <v>1.5277634999999998</v>
      </c>
      <c r="M11" t="s">
        <v>195</v>
      </c>
    </row>
    <row r="12" spans="1:15" x14ac:dyDescent="0.2">
      <c r="A12" s="3"/>
      <c r="B12">
        <v>4</v>
      </c>
      <c r="C12">
        <v>75</v>
      </c>
      <c r="D12" t="s">
        <v>196</v>
      </c>
      <c r="E12" t="s">
        <v>197</v>
      </c>
      <c r="F12" s="4" t="s">
        <v>198</v>
      </c>
      <c r="G12" s="4" t="s">
        <v>199</v>
      </c>
      <c r="H12" s="4" t="s">
        <v>200</v>
      </c>
      <c r="I12" s="4">
        <f>-65.27</f>
        <v>-65.27</v>
      </c>
      <c r="J12" s="4">
        <v>5.2</v>
      </c>
      <c r="K12" s="10">
        <f t="shared" si="0"/>
        <v>-19.590790499999997</v>
      </c>
      <c r="L12" s="10">
        <f t="shared" si="1"/>
        <v>1.5607800000000001</v>
      </c>
      <c r="M12" t="s">
        <v>201</v>
      </c>
    </row>
    <row r="13" spans="1:15" x14ac:dyDescent="0.2">
      <c r="A13" t="s">
        <v>15</v>
      </c>
      <c r="B13">
        <v>1.25</v>
      </c>
      <c r="C13">
        <v>45</v>
      </c>
      <c r="D13" t="s">
        <v>202</v>
      </c>
      <c r="E13" t="s">
        <v>203</v>
      </c>
      <c r="F13" s="4" t="s">
        <v>204</v>
      </c>
      <c r="G13" s="4" t="s">
        <v>205</v>
      </c>
      <c r="H13" s="4" t="s">
        <v>206</v>
      </c>
      <c r="I13" s="4">
        <f>-72.72</f>
        <v>-72.72</v>
      </c>
      <c r="J13" s="4">
        <v>5.76</v>
      </c>
      <c r="K13" s="10">
        <f t="shared" si="0"/>
        <v>-21.826908</v>
      </c>
      <c r="L13" s="10">
        <f t="shared" si="1"/>
        <v>1.7288639999999997</v>
      </c>
      <c r="M13" t="s">
        <v>207</v>
      </c>
    </row>
    <row r="14" spans="1:15" x14ac:dyDescent="0.2">
      <c r="B14">
        <v>4</v>
      </c>
      <c r="C14">
        <v>75</v>
      </c>
      <c r="D14" t="s">
        <v>208</v>
      </c>
      <c r="E14" t="s">
        <v>209</v>
      </c>
      <c r="F14" s="4" t="s">
        <v>210</v>
      </c>
      <c r="G14" s="4" t="s">
        <v>211</v>
      </c>
      <c r="H14" s="4" t="s">
        <v>212</v>
      </c>
      <c r="I14" s="4">
        <f>-70.68</f>
        <v>-70.680000000000007</v>
      </c>
      <c r="J14" s="4">
        <v>19.100000000000001</v>
      </c>
      <c r="K14" s="10">
        <f t="shared" si="0"/>
        <v>-21.214601999999999</v>
      </c>
      <c r="L14" s="10">
        <f t="shared" si="1"/>
        <v>5.7328649999999994</v>
      </c>
      <c r="M14" t="s">
        <v>213</v>
      </c>
    </row>
    <row r="15" spans="1:15" x14ac:dyDescent="0.2">
      <c r="A15" s="3" t="s">
        <v>12</v>
      </c>
      <c r="B15">
        <v>4</v>
      </c>
      <c r="C15">
        <v>75</v>
      </c>
      <c r="D15" t="s">
        <v>214</v>
      </c>
      <c r="E15" t="s">
        <v>215</v>
      </c>
      <c r="F15" s="4" t="s">
        <v>216</v>
      </c>
      <c r="G15" s="4" t="s">
        <v>217</v>
      </c>
      <c r="H15" s="4" t="s">
        <v>218</v>
      </c>
      <c r="I15" s="4">
        <f>-46.51</f>
        <v>-46.51</v>
      </c>
      <c r="J15" s="4">
        <v>1.6</v>
      </c>
      <c r="K15" s="10">
        <f t="shared" si="0"/>
        <v>-13.959976499999998</v>
      </c>
      <c r="L15" s="10">
        <f t="shared" si="1"/>
        <v>0.48024</v>
      </c>
      <c r="M15" t="s">
        <v>219</v>
      </c>
    </row>
    <row r="16" spans="1:15" x14ac:dyDescent="0.2">
      <c r="A16" s="3"/>
      <c r="B16">
        <v>4</v>
      </c>
      <c r="C16">
        <v>75</v>
      </c>
      <c r="D16" t="s">
        <v>220</v>
      </c>
      <c r="E16" t="s">
        <v>221</v>
      </c>
      <c r="F16" s="4" t="s">
        <v>222</v>
      </c>
      <c r="G16" s="4" t="s">
        <v>223</v>
      </c>
      <c r="H16" s="4" t="s">
        <v>224</v>
      </c>
      <c r="I16" s="4">
        <f>-43.79</f>
        <v>-43.79</v>
      </c>
      <c r="J16" s="4">
        <v>4.45</v>
      </c>
      <c r="K16" s="10">
        <f t="shared" si="0"/>
        <v>-13.143568499999999</v>
      </c>
      <c r="L16" s="10">
        <f t="shared" si="1"/>
        <v>1.3356675</v>
      </c>
      <c r="M16" t="s">
        <v>112</v>
      </c>
    </row>
    <row r="17" spans="1:13" x14ac:dyDescent="0.2">
      <c r="A17" s="5" t="s">
        <v>76</v>
      </c>
      <c r="B17">
        <v>2.5</v>
      </c>
      <c r="C17">
        <v>37.5</v>
      </c>
      <c r="D17" t="s">
        <v>178</v>
      </c>
      <c r="E17" t="s">
        <v>179</v>
      </c>
      <c r="F17" s="4" t="s">
        <v>180</v>
      </c>
      <c r="G17" s="4" t="s">
        <v>181</v>
      </c>
      <c r="H17" s="4" t="s">
        <v>182</v>
      </c>
      <c r="I17" s="4">
        <f>-110.57</f>
        <v>-110.57</v>
      </c>
      <c r="J17" s="4">
        <v>11.34</v>
      </c>
      <c r="K17" s="10">
        <f t="shared" si="0"/>
        <v>-33.187585499999997</v>
      </c>
      <c r="L17" s="10">
        <f t="shared" si="1"/>
        <v>3.4037009999999994</v>
      </c>
      <c r="M17" t="s">
        <v>183</v>
      </c>
    </row>
    <row r="18" spans="1:13" x14ac:dyDescent="0.2">
      <c r="A18" s="5"/>
      <c r="B18">
        <v>4</v>
      </c>
      <c r="C18">
        <v>80</v>
      </c>
      <c r="D18" t="s">
        <v>225</v>
      </c>
      <c r="E18" t="s">
        <v>226</v>
      </c>
      <c r="F18" s="4" t="s">
        <v>227</v>
      </c>
      <c r="G18" s="4" t="s">
        <v>228</v>
      </c>
      <c r="H18" s="4" t="s">
        <v>229</v>
      </c>
      <c r="I18" s="4">
        <f>-114</f>
        <v>-114</v>
      </c>
      <c r="J18" s="4">
        <v>9.17</v>
      </c>
      <c r="K18" s="10">
        <f t="shared" si="0"/>
        <v>-34.217100000000002</v>
      </c>
      <c r="L18" s="10">
        <f t="shared" si="1"/>
        <v>2.7523754999999999</v>
      </c>
      <c r="M18" t="s">
        <v>230</v>
      </c>
    </row>
    <row r="19" spans="1:13" x14ac:dyDescent="0.2">
      <c r="A19" t="s">
        <v>13</v>
      </c>
      <c r="B19">
        <v>2</v>
      </c>
      <c r="C19">
        <v>37.5</v>
      </c>
      <c r="D19" t="s">
        <v>184</v>
      </c>
      <c r="E19" t="s">
        <v>185</v>
      </c>
      <c r="F19" s="4" t="s">
        <v>186</v>
      </c>
      <c r="G19" s="4" t="s">
        <v>187</v>
      </c>
      <c r="H19" s="4" t="s">
        <v>188</v>
      </c>
      <c r="I19" s="4">
        <f>-102.43</f>
        <v>-102.43</v>
      </c>
      <c r="J19" s="4">
        <v>12.34</v>
      </c>
      <c r="K19" s="10">
        <f t="shared" si="0"/>
        <v>-30.7443645</v>
      </c>
      <c r="L19" s="10">
        <f t="shared" si="1"/>
        <v>3.7038509999999998</v>
      </c>
      <c r="M19" t="s">
        <v>189</v>
      </c>
    </row>
    <row r="20" spans="1:13" x14ac:dyDescent="0.2">
      <c r="B20">
        <v>2</v>
      </c>
      <c r="C20">
        <v>37.5</v>
      </c>
      <c r="D20" t="s">
        <v>231</v>
      </c>
      <c r="E20" t="s">
        <v>232</v>
      </c>
      <c r="F20" s="4" t="s">
        <v>233</v>
      </c>
      <c r="G20" s="4" t="s">
        <v>234</v>
      </c>
      <c r="H20" s="4" t="s">
        <v>235</v>
      </c>
      <c r="I20" s="4">
        <f>-102.82</f>
        <v>-102.82</v>
      </c>
      <c r="J20" s="4">
        <v>13.11</v>
      </c>
      <c r="K20" s="10">
        <f t="shared" si="0"/>
        <v>-30.861422999999995</v>
      </c>
      <c r="L20" s="10">
        <f t="shared" si="1"/>
        <v>3.9349664999999994</v>
      </c>
      <c r="M20" t="s">
        <v>236</v>
      </c>
    </row>
    <row r="21" spans="1:13" x14ac:dyDescent="0.2">
      <c r="B21" s="6"/>
      <c r="C21" s="7"/>
      <c r="D21" s="6"/>
      <c r="E21" s="7"/>
      <c r="F21" s="8"/>
      <c r="G21" s="8"/>
      <c r="H21" s="8"/>
      <c r="I21" s="8"/>
      <c r="J21" s="8"/>
      <c r="K21" s="8"/>
      <c r="L21" s="8"/>
      <c r="M2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5DC8-9FB9-49F2-A6B7-977CC4FDC948}">
  <dimension ref="A1:O22"/>
  <sheetViews>
    <sheetView workbookViewId="0">
      <selection activeCell="L2" sqref="L2"/>
    </sheetView>
  </sheetViews>
  <sheetFormatPr baseColWidth="10" defaultColWidth="8.83203125" defaultRowHeight="15" x14ac:dyDescent="0.2"/>
  <cols>
    <col min="2" max="2" width="15.5" bestFit="1" customWidth="1"/>
    <col min="3" max="3" width="16.33203125" bestFit="1" customWidth="1"/>
    <col min="4" max="4" width="15.5" bestFit="1" customWidth="1"/>
    <col min="5" max="5" width="14.1640625" bestFit="1" customWidth="1"/>
    <col min="6" max="6" width="11.6640625" bestFit="1" customWidth="1"/>
    <col min="7" max="7" width="11.5" bestFit="1" customWidth="1"/>
    <col min="8" max="8" width="11.83203125" bestFit="1" customWidth="1"/>
    <col min="9" max="9" width="11.83203125" customWidth="1"/>
    <col min="10" max="10" width="15.6640625" customWidth="1"/>
    <col min="11" max="12" width="11.83203125" customWidth="1"/>
    <col min="13" max="13" width="10" bestFit="1" customWidth="1"/>
    <col min="14" max="14" width="18.83203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7</v>
      </c>
      <c r="J1" s="2" t="s">
        <v>255</v>
      </c>
      <c r="K1" s="2" t="s">
        <v>257</v>
      </c>
      <c r="L1" s="2" t="s">
        <v>256</v>
      </c>
      <c r="M1" s="1" t="s">
        <v>8</v>
      </c>
      <c r="N1" s="1" t="s">
        <v>254</v>
      </c>
      <c r="O1">
        <f>27+273.15</f>
        <v>300.14999999999998</v>
      </c>
    </row>
    <row r="2" spans="1:15" x14ac:dyDescent="0.2">
      <c r="A2" s="3" t="s">
        <v>14</v>
      </c>
      <c r="B2" s="6">
        <v>2.5</v>
      </c>
      <c r="C2" s="6">
        <v>37.5</v>
      </c>
      <c r="D2" s="6" t="s">
        <v>16</v>
      </c>
      <c r="E2" s="7" t="s">
        <v>17</v>
      </c>
      <c r="F2" s="8" t="s">
        <v>18</v>
      </c>
      <c r="G2" s="8" t="s">
        <v>19</v>
      </c>
      <c r="H2" s="6" t="s">
        <v>20</v>
      </c>
      <c r="I2" s="10">
        <v>26.97</v>
      </c>
      <c r="J2" s="10">
        <v>1.51</v>
      </c>
      <c r="K2" s="10">
        <f>$O$1*I2/1000</f>
        <v>8.0950454999999994</v>
      </c>
      <c r="L2" s="10">
        <f>$O$1*J2/1000</f>
        <v>0.45322649999999998</v>
      </c>
      <c r="M2" s="6" t="s">
        <v>21</v>
      </c>
    </row>
    <row r="3" spans="1:15" x14ac:dyDescent="0.2">
      <c r="A3" s="3"/>
      <c r="B3" s="6">
        <v>2.5</v>
      </c>
      <c r="C3" s="6">
        <v>37.5</v>
      </c>
      <c r="D3" s="6" t="s">
        <v>22</v>
      </c>
      <c r="E3" s="7" t="s">
        <v>23</v>
      </c>
      <c r="F3" s="8" t="s">
        <v>24</v>
      </c>
      <c r="G3" s="8" t="s">
        <v>25</v>
      </c>
      <c r="H3" s="6" t="s">
        <v>26</v>
      </c>
      <c r="I3" s="10">
        <v>28.52</v>
      </c>
      <c r="J3" s="10">
        <v>1.58</v>
      </c>
      <c r="K3" s="10">
        <f t="shared" ref="K3:L22" si="0">$O$1*I3/1000</f>
        <v>8.5602779999999985</v>
      </c>
      <c r="L3" s="10">
        <f t="shared" si="0"/>
        <v>0.47423699999999996</v>
      </c>
      <c r="M3" s="6" t="s">
        <v>27</v>
      </c>
    </row>
    <row r="4" spans="1:15" x14ac:dyDescent="0.2">
      <c r="A4" s="5" t="s">
        <v>9</v>
      </c>
      <c r="B4" s="6">
        <v>2</v>
      </c>
      <c r="C4" s="6">
        <v>40</v>
      </c>
      <c r="D4" s="6" t="s">
        <v>28</v>
      </c>
      <c r="E4" s="7" t="s">
        <v>29</v>
      </c>
      <c r="F4" s="8" t="s">
        <v>30</v>
      </c>
      <c r="G4" s="8" t="s">
        <v>31</v>
      </c>
      <c r="H4" s="6" t="s">
        <v>32</v>
      </c>
      <c r="I4" s="10">
        <v>15.13</v>
      </c>
      <c r="J4" s="10">
        <v>4.68</v>
      </c>
      <c r="K4" s="10">
        <f t="shared" si="0"/>
        <v>4.5412695000000003</v>
      </c>
      <c r="L4" s="10">
        <f t="shared" si="0"/>
        <v>1.4047019999999997</v>
      </c>
      <c r="M4" s="6" t="s">
        <v>33</v>
      </c>
    </row>
    <row r="5" spans="1:15" x14ac:dyDescent="0.2">
      <c r="A5" s="5"/>
      <c r="B5" s="6">
        <v>2.2999999999999998</v>
      </c>
      <c r="C5" s="6">
        <v>40</v>
      </c>
      <c r="D5" s="6" t="s">
        <v>34</v>
      </c>
      <c r="E5" s="7" t="s">
        <v>35</v>
      </c>
      <c r="F5" s="8" t="s">
        <v>36</v>
      </c>
      <c r="G5" s="8" t="s">
        <v>37</v>
      </c>
      <c r="H5" s="6" t="s">
        <v>38</v>
      </c>
      <c r="I5" s="10">
        <v>27.42</v>
      </c>
      <c r="J5" s="10">
        <v>1.78</v>
      </c>
      <c r="K5" s="10">
        <f t="shared" si="0"/>
        <v>8.2301129999999993</v>
      </c>
      <c r="L5" s="10">
        <f t="shared" si="0"/>
        <v>0.53426699999999994</v>
      </c>
      <c r="M5" s="6" t="s">
        <v>39</v>
      </c>
    </row>
    <row r="6" spans="1:15" x14ac:dyDescent="0.2">
      <c r="A6" s="3" t="s">
        <v>11</v>
      </c>
      <c r="B6" s="6">
        <v>2</v>
      </c>
      <c r="C6" s="6">
        <v>45</v>
      </c>
      <c r="D6" s="6" t="s">
        <v>41</v>
      </c>
      <c r="E6" s="7" t="s">
        <v>43</v>
      </c>
      <c r="F6" s="8" t="s">
        <v>44</v>
      </c>
      <c r="G6" s="8" t="s">
        <v>45</v>
      </c>
      <c r="H6" s="6" t="s">
        <v>46</v>
      </c>
      <c r="I6" s="10">
        <v>20.92</v>
      </c>
      <c r="J6" s="10">
        <v>2.79</v>
      </c>
      <c r="K6" s="10">
        <f t="shared" si="0"/>
        <v>6.2791379999999997</v>
      </c>
      <c r="L6" s="10">
        <f t="shared" si="0"/>
        <v>0.83741849999999995</v>
      </c>
      <c r="M6" s="6" t="s">
        <v>47</v>
      </c>
    </row>
    <row r="7" spans="1:15" x14ac:dyDescent="0.2">
      <c r="A7" s="3"/>
      <c r="B7" s="6">
        <v>2</v>
      </c>
      <c r="C7" s="6">
        <v>45</v>
      </c>
      <c r="D7" s="6" t="s">
        <v>42</v>
      </c>
      <c r="E7" s="7" t="s">
        <v>40</v>
      </c>
      <c r="F7" s="8" t="s">
        <v>48</v>
      </c>
      <c r="G7" s="8" t="s">
        <v>49</v>
      </c>
      <c r="H7" s="6" t="s">
        <v>50</v>
      </c>
      <c r="I7" s="10">
        <v>27.42</v>
      </c>
      <c r="J7" s="10">
        <v>1.8</v>
      </c>
      <c r="K7" s="10">
        <f t="shared" si="0"/>
        <v>8.2301129999999993</v>
      </c>
      <c r="L7" s="10">
        <f t="shared" si="0"/>
        <v>0.54027000000000003</v>
      </c>
      <c r="M7" s="6" t="s">
        <v>51</v>
      </c>
    </row>
    <row r="8" spans="1:15" x14ac:dyDescent="0.2">
      <c r="A8" t="s">
        <v>15</v>
      </c>
      <c r="B8" s="6">
        <v>1.8</v>
      </c>
      <c r="C8" s="6">
        <v>45</v>
      </c>
      <c r="D8" s="6" t="s">
        <v>52</v>
      </c>
      <c r="E8" s="7" t="s">
        <v>53</v>
      </c>
      <c r="F8" s="8" t="s">
        <v>54</v>
      </c>
      <c r="G8" s="8" t="s">
        <v>55</v>
      </c>
      <c r="H8" s="6" t="s">
        <v>56</v>
      </c>
      <c r="I8" s="10">
        <v>9.93</v>
      </c>
      <c r="J8" s="10">
        <v>6.01</v>
      </c>
      <c r="K8" s="10">
        <f t="shared" si="0"/>
        <v>2.9804894999999996</v>
      </c>
      <c r="L8" s="10">
        <f t="shared" si="0"/>
        <v>1.8039014999999998</v>
      </c>
      <c r="M8" s="6" t="s">
        <v>57</v>
      </c>
    </row>
    <row r="9" spans="1:15" x14ac:dyDescent="0.2">
      <c r="B9" s="6">
        <v>1.8</v>
      </c>
      <c r="C9" s="6">
        <v>45</v>
      </c>
      <c r="D9" s="6" t="s">
        <v>58</v>
      </c>
      <c r="E9" s="7" t="s">
        <v>59</v>
      </c>
      <c r="F9" s="8" t="s">
        <v>60</v>
      </c>
      <c r="G9" s="8" t="s">
        <v>61</v>
      </c>
      <c r="H9" s="6" t="s">
        <v>62</v>
      </c>
      <c r="I9" s="10">
        <v>2.72</v>
      </c>
      <c r="J9" s="10">
        <v>8.8699999999999992</v>
      </c>
      <c r="K9" s="10">
        <f t="shared" si="0"/>
        <v>0.81640800000000002</v>
      </c>
      <c r="L9" s="10">
        <f t="shared" si="0"/>
        <v>2.6623304999999995</v>
      </c>
      <c r="M9" s="6" t="s">
        <v>63</v>
      </c>
    </row>
    <row r="10" spans="1:15" x14ac:dyDescent="0.2">
      <c r="A10" s="3" t="s">
        <v>12</v>
      </c>
      <c r="B10" s="6">
        <v>1.6</v>
      </c>
      <c r="C10" s="6">
        <v>47</v>
      </c>
      <c r="D10" s="6" t="s">
        <v>64</v>
      </c>
      <c r="E10" s="7" t="s">
        <v>65</v>
      </c>
      <c r="F10" s="8" t="s">
        <v>66</v>
      </c>
      <c r="G10" s="8" t="s">
        <v>67</v>
      </c>
      <c r="H10" s="6" t="s">
        <v>68</v>
      </c>
      <c r="I10" s="10">
        <v>12.55</v>
      </c>
      <c r="J10" s="10">
        <v>5.6</v>
      </c>
      <c r="K10" s="10">
        <f t="shared" si="0"/>
        <v>3.7668824999999999</v>
      </c>
      <c r="L10" s="10">
        <f t="shared" si="0"/>
        <v>1.6808399999999997</v>
      </c>
      <c r="M10" s="6" t="s">
        <v>69</v>
      </c>
    </row>
    <row r="11" spans="1:15" x14ac:dyDescent="0.2">
      <c r="A11" s="3"/>
      <c r="B11" s="6">
        <v>1.5</v>
      </c>
      <c r="C11" s="6">
        <v>50</v>
      </c>
      <c r="D11" s="6" t="s">
        <v>70</v>
      </c>
      <c r="E11" s="7" t="s">
        <v>71</v>
      </c>
      <c r="F11" s="8" t="s">
        <v>72</v>
      </c>
      <c r="G11" s="8" t="s">
        <v>73</v>
      </c>
      <c r="H11" s="6" t="s">
        <v>74</v>
      </c>
      <c r="I11" s="10">
        <v>1.1000000000000001</v>
      </c>
      <c r="J11" s="10">
        <v>13.94</v>
      </c>
      <c r="K11" s="10">
        <f t="shared" si="0"/>
        <v>0.33016500000000004</v>
      </c>
      <c r="L11" s="10">
        <f t="shared" si="0"/>
        <v>4.1840909999999996</v>
      </c>
      <c r="M11" s="6" t="s">
        <v>75</v>
      </c>
    </row>
    <row r="12" spans="1:15" x14ac:dyDescent="0.2">
      <c r="A12" s="5" t="s">
        <v>76</v>
      </c>
      <c r="B12" s="6">
        <v>4</v>
      </c>
      <c r="C12" s="6">
        <v>77</v>
      </c>
      <c r="D12" s="6" t="s">
        <v>77</v>
      </c>
      <c r="E12" s="7" t="s">
        <v>78</v>
      </c>
      <c r="F12" s="8" t="s">
        <v>79</v>
      </c>
      <c r="G12" s="8" t="s">
        <v>80</v>
      </c>
      <c r="H12" s="6" t="s">
        <v>81</v>
      </c>
      <c r="I12" s="10">
        <v>13.48</v>
      </c>
      <c r="J12" s="10">
        <v>2.46</v>
      </c>
      <c r="K12" s="10">
        <f t="shared" si="0"/>
        <v>4.0460219999999998</v>
      </c>
      <c r="L12" s="10">
        <f t="shared" si="0"/>
        <v>0.73836899999999994</v>
      </c>
      <c r="M12" s="6" t="s">
        <v>82</v>
      </c>
    </row>
    <row r="13" spans="1:15" x14ac:dyDescent="0.2">
      <c r="A13" s="5"/>
      <c r="B13" s="6">
        <v>4</v>
      </c>
      <c r="C13" s="6">
        <v>77</v>
      </c>
      <c r="D13" s="6" t="s">
        <v>83</v>
      </c>
      <c r="E13" s="7" t="s">
        <v>84</v>
      </c>
      <c r="F13" s="8" t="s">
        <v>85</v>
      </c>
      <c r="G13" s="8" t="s">
        <v>86</v>
      </c>
      <c r="H13" s="6" t="s">
        <v>87</v>
      </c>
      <c r="I13" s="10">
        <v>18.350000000000001</v>
      </c>
      <c r="J13" s="10">
        <v>1.78</v>
      </c>
      <c r="K13" s="10">
        <f t="shared" si="0"/>
        <v>5.5077524999999996</v>
      </c>
      <c r="L13" s="10">
        <f t="shared" si="0"/>
        <v>0.53426699999999994</v>
      </c>
      <c r="M13" s="6" t="s">
        <v>88</v>
      </c>
    </row>
    <row r="14" spans="1:15" x14ac:dyDescent="0.2">
      <c r="A14" s="3"/>
      <c r="B14" s="6">
        <v>3.8</v>
      </c>
      <c r="C14" s="6">
        <v>80</v>
      </c>
      <c r="D14" s="6" t="s">
        <v>89</v>
      </c>
      <c r="E14" s="7" t="s">
        <v>90</v>
      </c>
      <c r="F14" s="8" t="s">
        <v>91</v>
      </c>
      <c r="G14" s="8" t="s">
        <v>92</v>
      </c>
      <c r="H14" s="8" t="s">
        <v>93</v>
      </c>
      <c r="I14" s="11">
        <v>-7.07</v>
      </c>
      <c r="J14" s="11">
        <v>6.83</v>
      </c>
      <c r="K14" s="10">
        <f t="shared" si="0"/>
        <v>-2.1220604999999999</v>
      </c>
      <c r="L14" s="10">
        <f t="shared" si="0"/>
        <v>2.0500245000000001</v>
      </c>
      <c r="M14" s="6" t="s">
        <v>94</v>
      </c>
    </row>
    <row r="15" spans="1:15" x14ac:dyDescent="0.2">
      <c r="A15" t="s">
        <v>106</v>
      </c>
      <c r="B15" s="6">
        <v>4.5</v>
      </c>
      <c r="C15" s="7">
        <v>74</v>
      </c>
      <c r="D15" s="6" t="s">
        <v>95</v>
      </c>
      <c r="E15" s="7" t="s">
        <v>96</v>
      </c>
      <c r="F15" s="8" t="s">
        <v>24</v>
      </c>
      <c r="G15" s="8" t="s">
        <v>97</v>
      </c>
      <c r="H15" s="6" t="s">
        <v>98</v>
      </c>
      <c r="I15" s="10">
        <v>4.08</v>
      </c>
      <c r="J15" s="10">
        <v>2.41</v>
      </c>
      <c r="K15" s="10">
        <f t="shared" si="0"/>
        <v>1.2246119999999998</v>
      </c>
      <c r="L15" s="10">
        <f t="shared" si="0"/>
        <v>0.72336149999999999</v>
      </c>
      <c r="M15" s="6" t="s">
        <v>99</v>
      </c>
    </row>
    <row r="16" spans="1:15" x14ac:dyDescent="0.2">
      <c r="B16" s="6">
        <v>4.5</v>
      </c>
      <c r="C16" s="7">
        <v>74</v>
      </c>
      <c r="D16" s="6" t="s">
        <v>100</v>
      </c>
      <c r="E16" s="7" t="s">
        <v>101</v>
      </c>
      <c r="F16" s="8" t="s">
        <v>102</v>
      </c>
      <c r="G16" s="8" t="s">
        <v>103</v>
      </c>
      <c r="H16" s="8" t="s">
        <v>104</v>
      </c>
      <c r="I16" s="11">
        <v>-1.05</v>
      </c>
      <c r="J16" s="11">
        <v>2.77</v>
      </c>
      <c r="K16" s="10">
        <f t="shared" si="0"/>
        <v>-0.31515749999999998</v>
      </c>
      <c r="L16" s="10">
        <f t="shared" si="0"/>
        <v>0.83141549999999997</v>
      </c>
      <c r="M16" s="6" t="s">
        <v>105</v>
      </c>
    </row>
    <row r="17" spans="1:13" x14ac:dyDescent="0.2">
      <c r="A17" s="3" t="s">
        <v>10</v>
      </c>
      <c r="B17" s="6">
        <v>3.5</v>
      </c>
      <c r="C17" s="7">
        <v>80</v>
      </c>
      <c r="D17" s="6" t="s">
        <v>107</v>
      </c>
      <c r="E17" s="7" t="s">
        <v>108</v>
      </c>
      <c r="F17" s="8" t="s">
        <v>109</v>
      </c>
      <c r="G17" s="8" t="s">
        <v>110</v>
      </c>
      <c r="H17" s="8" t="s">
        <v>111</v>
      </c>
      <c r="I17" s="11">
        <v>2.3199999999999998</v>
      </c>
      <c r="J17" s="11">
        <v>2.48</v>
      </c>
      <c r="K17" s="10">
        <f t="shared" si="0"/>
        <v>0.69634799999999986</v>
      </c>
      <c r="L17" s="10">
        <f t="shared" si="0"/>
        <v>0.74437199999999992</v>
      </c>
      <c r="M17" s="6" t="s">
        <v>112</v>
      </c>
    </row>
    <row r="18" spans="1:13" x14ac:dyDescent="0.2">
      <c r="A18" s="3"/>
      <c r="B18" s="6">
        <v>3.5</v>
      </c>
      <c r="C18" s="7">
        <v>80</v>
      </c>
      <c r="D18" s="6" t="s">
        <v>113</v>
      </c>
      <c r="E18" s="7" t="s">
        <v>114</v>
      </c>
      <c r="F18" s="8" t="s">
        <v>115</v>
      </c>
      <c r="G18" s="8" t="s">
        <v>116</v>
      </c>
      <c r="H18" s="8" t="s">
        <v>117</v>
      </c>
      <c r="I18" s="11">
        <v>2.09</v>
      </c>
      <c r="J18" s="11">
        <v>2.41</v>
      </c>
      <c r="K18" s="10">
        <f t="shared" si="0"/>
        <v>0.62731349999999986</v>
      </c>
      <c r="L18" s="10">
        <f t="shared" si="0"/>
        <v>0.72336149999999999</v>
      </c>
      <c r="M18" s="6" t="s">
        <v>118</v>
      </c>
    </row>
    <row r="19" spans="1:13" x14ac:dyDescent="0.2">
      <c r="A19" s="3"/>
      <c r="B19" s="6">
        <v>3.5</v>
      </c>
      <c r="C19" s="7">
        <v>80</v>
      </c>
      <c r="D19" s="6" t="s">
        <v>119</v>
      </c>
      <c r="E19" s="7" t="s">
        <v>120</v>
      </c>
      <c r="F19" s="8" t="s">
        <v>121</v>
      </c>
      <c r="G19" s="8" t="s">
        <v>122</v>
      </c>
      <c r="H19" s="8" t="s">
        <v>123</v>
      </c>
      <c r="I19" s="11">
        <v>2.93</v>
      </c>
      <c r="J19" s="11">
        <v>2.4700000000000002</v>
      </c>
      <c r="K19" s="10">
        <f t="shared" si="0"/>
        <v>0.87943949999999993</v>
      </c>
      <c r="L19" s="10">
        <f t="shared" si="0"/>
        <v>0.74137050000000004</v>
      </c>
      <c r="M19" s="6" t="s">
        <v>124</v>
      </c>
    </row>
    <row r="20" spans="1:13" x14ac:dyDescent="0.2">
      <c r="A20" t="s">
        <v>13</v>
      </c>
      <c r="B20" s="12">
        <v>3.5</v>
      </c>
      <c r="C20" s="13">
        <v>80</v>
      </c>
      <c r="D20" t="s">
        <v>237</v>
      </c>
      <c r="E20" s="9" t="s">
        <v>238</v>
      </c>
      <c r="F20" s="4" t="s">
        <v>239</v>
      </c>
      <c r="G20" s="4" t="s">
        <v>240</v>
      </c>
      <c r="H20" s="4" t="s">
        <v>241</v>
      </c>
      <c r="I20" s="11">
        <v>-1.19</v>
      </c>
      <c r="J20" s="11">
        <v>3.83</v>
      </c>
      <c r="K20" s="10">
        <f t="shared" si="0"/>
        <v>-0.35717849999999995</v>
      </c>
      <c r="L20" s="10">
        <f t="shared" si="0"/>
        <v>1.1495744999999999</v>
      </c>
      <c r="M20" t="s">
        <v>82</v>
      </c>
    </row>
    <row r="21" spans="1:13" x14ac:dyDescent="0.2">
      <c r="B21" s="12">
        <v>3</v>
      </c>
      <c r="C21" s="13">
        <v>80</v>
      </c>
      <c r="D21" t="s">
        <v>242</v>
      </c>
      <c r="E21" s="9" t="s">
        <v>243</v>
      </c>
      <c r="F21" s="4" t="s">
        <v>244</v>
      </c>
      <c r="G21" s="4" t="s">
        <v>245</v>
      </c>
      <c r="H21" s="4" t="s">
        <v>246</v>
      </c>
      <c r="I21" s="11">
        <v>5.63</v>
      </c>
      <c r="J21" s="11">
        <v>3.43</v>
      </c>
      <c r="K21" s="10">
        <f t="shared" si="0"/>
        <v>1.6898445</v>
      </c>
      <c r="L21" s="10">
        <f t="shared" si="0"/>
        <v>1.0295144999999999</v>
      </c>
      <c r="M21" t="s">
        <v>247</v>
      </c>
    </row>
    <row r="22" spans="1:13" x14ac:dyDescent="0.2">
      <c r="B22" s="12">
        <v>3.5</v>
      </c>
      <c r="C22" s="13">
        <v>80</v>
      </c>
      <c r="D22" t="s">
        <v>248</v>
      </c>
      <c r="E22" s="9" t="s">
        <v>249</v>
      </c>
      <c r="F22" s="4" t="s">
        <v>250</v>
      </c>
      <c r="G22" s="4" t="s">
        <v>251</v>
      </c>
      <c r="H22" s="4" t="s">
        <v>252</v>
      </c>
      <c r="I22" s="11">
        <v>5.52</v>
      </c>
      <c r="J22" s="11">
        <v>2.73</v>
      </c>
      <c r="K22" s="10">
        <f t="shared" si="0"/>
        <v>1.6568279999999997</v>
      </c>
      <c r="L22" s="10">
        <f t="shared" si="0"/>
        <v>0.81940950000000001</v>
      </c>
      <c r="M22" t="s">
        <v>253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R-rimantadine</vt:lpstr>
      <vt:lpstr>Trans-4-methylcyclohexanol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 Kellett</dc:creator>
  <cp:lastModifiedBy>David L. Mobley</cp:lastModifiedBy>
  <cp:lastPrinted>2019-11-15T00:37:54Z</cp:lastPrinted>
  <dcterms:created xsi:type="dcterms:W3CDTF">2019-04-19T19:19:25Z</dcterms:created>
  <dcterms:modified xsi:type="dcterms:W3CDTF">2019-11-15T00:43:40Z</dcterms:modified>
</cp:coreProperties>
</file>