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rnsj/Documents/course materials AEC 465/"/>
    </mc:Choice>
  </mc:AlternateContent>
  <bookViews>
    <workbookView xWindow="600" yWindow="460" windowWidth="26300" windowHeight="19040" activeTab="1"/>
  </bookViews>
  <sheets>
    <sheet name="Balance Sheet" sheetId="1" r:id="rId1"/>
    <sheet name="Income Statement" sheetId="2" r:id="rId2"/>
  </sheets>
  <definedNames>
    <definedName name="_xlnm.Print_Area" localSheetId="0">'Balance Sheet'!$A$1:$I$39</definedName>
    <definedName name="_xlnm.Print_Area" localSheetId="1">'Income Statement'!$A$1:$E$52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28" i="1"/>
  <c r="C30" i="1"/>
  <c r="H28" i="1"/>
  <c r="H16" i="1"/>
  <c r="H30" i="1"/>
  <c r="H31" i="1"/>
  <c r="C39" i="1"/>
  <c r="B16" i="1"/>
  <c r="B28" i="1"/>
  <c r="B30" i="1"/>
  <c r="G16" i="1"/>
  <c r="G28" i="1"/>
  <c r="G30" i="1"/>
  <c r="G31" i="1"/>
  <c r="B39" i="1"/>
  <c r="C38" i="1"/>
  <c r="B38" i="1"/>
  <c r="C37" i="1"/>
  <c r="B37" i="1"/>
  <c r="C36" i="1"/>
  <c r="B36" i="1"/>
  <c r="E52" i="2"/>
  <c r="D52" i="2"/>
  <c r="E51" i="2"/>
  <c r="D51" i="2"/>
  <c r="E50" i="2"/>
  <c r="D50" i="2"/>
  <c r="E49" i="2"/>
  <c r="D49" i="2"/>
  <c r="D10" i="1"/>
  <c r="D9" i="1"/>
  <c r="E5" i="2"/>
  <c r="E4" i="2"/>
  <c r="D7" i="1"/>
  <c r="E6" i="2"/>
  <c r="E11" i="2"/>
  <c r="D11" i="1"/>
  <c r="E16" i="2"/>
  <c r="D12" i="1"/>
  <c r="E18" i="2"/>
  <c r="D13" i="1"/>
  <c r="E19" i="2"/>
  <c r="I6" i="1"/>
  <c r="E20" i="2"/>
  <c r="E21" i="2"/>
  <c r="E23" i="2"/>
  <c r="E25" i="2"/>
  <c r="I10" i="1"/>
  <c r="E29" i="2"/>
  <c r="E30" i="2"/>
  <c r="E32" i="2"/>
  <c r="I11" i="1"/>
  <c r="E36" i="2"/>
  <c r="I12" i="1"/>
  <c r="E37" i="2"/>
  <c r="I21" i="1"/>
  <c r="E38" i="2"/>
  <c r="E39" i="2"/>
  <c r="E41" i="2"/>
  <c r="E48" i="2"/>
  <c r="D23" i="2"/>
  <c r="D4" i="2"/>
  <c r="D11" i="2"/>
  <c r="D25" i="2"/>
  <c r="D30" i="2"/>
  <c r="D32" i="2"/>
  <c r="D39" i="2"/>
  <c r="D41" i="2"/>
  <c r="D48" i="2"/>
  <c r="D47" i="2"/>
  <c r="E47" i="2"/>
  <c r="D46" i="2"/>
  <c r="D45" i="2"/>
  <c r="I7" i="1"/>
  <c r="D25" i="1"/>
  <c r="D24" i="1"/>
  <c r="D23" i="1"/>
  <c r="D20" i="1"/>
  <c r="D19" i="1"/>
  <c r="D14" i="1"/>
  <c r="E46" i="2"/>
  <c r="E45" i="2"/>
  <c r="G32" i="1"/>
  <c r="H32" i="1"/>
</calcChain>
</file>

<file path=xl/sharedStrings.xml><?xml version="1.0" encoding="utf-8"?>
<sst xmlns="http://schemas.openxmlformats.org/spreadsheetml/2006/main" count="108" uniqueCount="98">
  <si>
    <t>ASSETS</t>
  </si>
  <si>
    <t>LIABILITIES</t>
  </si>
  <si>
    <t xml:space="preserve">Cash </t>
  </si>
  <si>
    <t>Accounts Payable</t>
  </si>
  <si>
    <t>Accounts Recievable</t>
  </si>
  <si>
    <t>Inventories:</t>
  </si>
  <si>
    <t>Notes Payable</t>
  </si>
  <si>
    <t>Livestock</t>
  </si>
  <si>
    <t>Total Fixed Assets</t>
  </si>
  <si>
    <t>Total Long Term</t>
  </si>
  <si>
    <t>Total Assets</t>
  </si>
  <si>
    <t>Total Liabilities</t>
  </si>
  <si>
    <t>Equity</t>
  </si>
  <si>
    <t>Total Liabilities and Equity</t>
  </si>
  <si>
    <t>Constructing an Income Statement</t>
  </si>
  <si>
    <t>Crops</t>
  </si>
  <si>
    <t>Feed and Supplies</t>
  </si>
  <si>
    <t>Prepaid Expenses</t>
  </si>
  <si>
    <t>Cash Investment in Growing Crop</t>
  </si>
  <si>
    <t>Other Current Assets</t>
  </si>
  <si>
    <t>Current:</t>
  </si>
  <si>
    <t>Total Current</t>
  </si>
  <si>
    <t>Current :</t>
  </si>
  <si>
    <t>Overdrafts</t>
  </si>
  <si>
    <t>Accrued Interest</t>
  </si>
  <si>
    <t>Income Taxes Payable</t>
  </si>
  <si>
    <t>Current Deferred Income Tax</t>
  </si>
  <si>
    <t>Other Accrued Expenses</t>
  </si>
  <si>
    <t>Other Current Liabilities</t>
  </si>
  <si>
    <t>FY 2011</t>
  </si>
  <si>
    <t>FY 2012</t>
  </si>
  <si>
    <t>Non-Current:</t>
  </si>
  <si>
    <t>Breeding Livestock</t>
  </si>
  <si>
    <t>Real Estate</t>
  </si>
  <si>
    <t>Building and Improvements</t>
  </si>
  <si>
    <t>Other Assets</t>
  </si>
  <si>
    <t>Investment in Capital Leases</t>
  </si>
  <si>
    <t>Investment in Other Entities</t>
  </si>
  <si>
    <t>Investment in Cooperatives</t>
  </si>
  <si>
    <t>Non-Current Portion - Notes Payable</t>
  </si>
  <si>
    <t>Non-Current Portion - Long-term Debt</t>
  </si>
  <si>
    <t>Current Portion - Long-term Debt</t>
  </si>
  <si>
    <t>Non-Current Deferred Income Tax</t>
  </si>
  <si>
    <t>Other Non-Current Liabilities</t>
  </si>
  <si>
    <t>Crop &amp; Livestock Cash Revenues</t>
  </si>
  <si>
    <t>Increase/(Decrease) in Crop &amp; Livestock Inventories</t>
  </si>
  <si>
    <t>Revenues:</t>
  </si>
  <si>
    <t>Increase/(Decrease) in Accounts Recievable</t>
  </si>
  <si>
    <t>Crop Insurance</t>
  </si>
  <si>
    <t>Ag Program Payments</t>
  </si>
  <si>
    <t>Other Operating Income</t>
  </si>
  <si>
    <t>Increase/(Decrease) in Other Recievables</t>
  </si>
  <si>
    <t>Gross Revenue</t>
  </si>
  <si>
    <t>Operating Expenses:</t>
  </si>
  <si>
    <t>Operating Expenses</t>
  </si>
  <si>
    <t>Cost of Purchased Feed</t>
  </si>
  <si>
    <t xml:space="preserve">Cost of Feeder Livestock Purchased </t>
  </si>
  <si>
    <t>(Increase)/Decrease in Feed &amp; Supplies Inventories</t>
  </si>
  <si>
    <t>(Increase)/Decrease in Prepaid Expenses</t>
  </si>
  <si>
    <t>(Increase)/Decrease in Cash Investment in Growing Crop</t>
  </si>
  <si>
    <t>Depreciation Expense</t>
  </si>
  <si>
    <t>Total Operating Expenses</t>
  </si>
  <si>
    <t>Operating Margin</t>
  </si>
  <si>
    <t>Financing Expenses:</t>
  </si>
  <si>
    <t>Total Financing Expenses</t>
  </si>
  <si>
    <t>Net Farm Income</t>
  </si>
  <si>
    <t>Pre-Tax Net Farm Income</t>
  </si>
  <si>
    <t>Income Tax Expense</t>
  </si>
  <si>
    <t>Increase/(Decrease) in Current Deferred Income Tax</t>
  </si>
  <si>
    <t>Increase/(Decrease) in Non-Current Deferred Income Tax</t>
  </si>
  <si>
    <t>Increase/(Decrease) in Accounts Payable</t>
  </si>
  <si>
    <t>Increase/(Decrease) in Other Accrued Expenses</t>
  </si>
  <si>
    <t>Interest Expense on loans</t>
  </si>
  <si>
    <t>Increase/(Decrease) in Accrued Interest</t>
  </si>
  <si>
    <t>Income Tax Expense:</t>
  </si>
  <si>
    <t>Adjustment</t>
  </si>
  <si>
    <t>Increase/(Decrease) in Income Taxes Payable</t>
  </si>
  <si>
    <t>Ratios:</t>
  </si>
  <si>
    <t>Profit Margin</t>
  </si>
  <si>
    <t>Adjusted Basis</t>
  </si>
  <si>
    <t>Cash Basis</t>
  </si>
  <si>
    <t>Current Ratio</t>
  </si>
  <si>
    <t>Debt to Asset Ratio</t>
  </si>
  <si>
    <t>Debt to Equity Ratio</t>
  </si>
  <si>
    <t>Returns on Assets</t>
  </si>
  <si>
    <t>Returns on Equity</t>
  </si>
  <si>
    <t>(Personal/family) withdrawals for unpaid labor and management</t>
  </si>
  <si>
    <t>DISCUSS - Part A</t>
  </si>
  <si>
    <t>How does the "message" from the income statement change when going from cash basis to accrual adjusted basis?</t>
  </si>
  <si>
    <t>DISCUSS - Part B</t>
  </si>
  <si>
    <t>Current ratio</t>
  </si>
  <si>
    <t xml:space="preserve">Debt to Asset </t>
  </si>
  <si>
    <t xml:space="preserve">Interpret the ratios, in terms of liquity, solvency and profitability  </t>
  </si>
  <si>
    <t>Equity to Asset</t>
  </si>
  <si>
    <t>Debt to Equity</t>
  </si>
  <si>
    <t>Equity to Asset ratio</t>
  </si>
  <si>
    <t>Machinery and Equipment (less depreciation)</t>
  </si>
  <si>
    <t>Constructing a Balance Sheet and an Income Statement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</si>
</sst>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i/>
      <sz val="12"/>
      <color theme="1"/>
      <name val="Arial"/>
      <family val="2"/>
    </font>
    <font>
      <i/>
      <u/>
      <sz val="12"/>
      <color theme="1"/>
      <name val="Arial"/>
      <family val="2"/>
    </font>
    <font>
      <u/>
      <sz val="12"/>
      <color theme="1"/>
      <name val="Arial"/>
      <family val="2"/>
    </font>
    <font>
      <i/>
      <u val="singleAccounting"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0" xfId="1" applyNumberFormat="1" applyFont="1" applyFill="1" applyAlignment="1">
      <alignment horizontal="left"/>
    </xf>
    <xf numFmtId="0" fontId="3" fillId="0" borderId="0" xfId="0" applyFont="1" applyFill="1" applyAlignment="1">
      <alignment horizontal="left" indent="1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164" fontId="0" fillId="0" borderId="0" xfId="1" applyNumberFormat="1" applyFont="1"/>
    <xf numFmtId="0" fontId="8" fillId="0" borderId="0" xfId="0" applyFont="1" applyAlignment="1">
      <alignment horizontal="left"/>
    </xf>
    <xf numFmtId="14" fontId="9" fillId="0" borderId="0" xfId="0" applyNumberFormat="1" applyFont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164" fontId="8" fillId="0" borderId="0" xfId="1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164" fontId="10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164" fontId="11" fillId="0" borderId="0" xfId="1" applyNumberFormat="1" applyFont="1"/>
    <xf numFmtId="0" fontId="13" fillId="0" borderId="0" xfId="0" applyFont="1"/>
    <xf numFmtId="0" fontId="13" fillId="0" borderId="0" xfId="0" applyFont="1" applyAlignment="1">
      <alignment horizontal="left" indent="1"/>
    </xf>
    <xf numFmtId="164" fontId="13" fillId="0" borderId="0" xfId="1" applyNumberFormat="1" applyFont="1"/>
    <xf numFmtId="164" fontId="14" fillId="0" borderId="0" xfId="1" applyNumberFormat="1" applyFont="1"/>
    <xf numFmtId="0" fontId="10" fillId="0" borderId="0" xfId="0" applyFont="1"/>
    <xf numFmtId="164" fontId="10" fillId="0" borderId="0" xfId="1" applyNumberFormat="1" applyFont="1"/>
    <xf numFmtId="0" fontId="12" fillId="0" borderId="0" xfId="0" applyFont="1"/>
    <xf numFmtId="164" fontId="15" fillId="0" borderId="0" xfId="1" applyNumberFormat="1" applyFont="1"/>
    <xf numFmtId="164" fontId="16" fillId="0" borderId="0" xfId="1" applyNumberFormat="1" applyFont="1"/>
    <xf numFmtId="0" fontId="12" fillId="0" borderId="0" xfId="0" applyFont="1" applyAlignment="1">
      <alignment horizontal="right"/>
    </xf>
    <xf numFmtId="9" fontId="11" fillId="0" borderId="0" xfId="2" applyFont="1"/>
    <xf numFmtId="9" fontId="10" fillId="0" borderId="0" xfId="2" applyFont="1"/>
    <xf numFmtId="3" fontId="10" fillId="0" borderId="0" xfId="0" applyNumberFormat="1" applyFont="1"/>
    <xf numFmtId="164" fontId="10" fillId="0" borderId="0" xfId="0" applyNumberFormat="1" applyFont="1" applyAlignment="1">
      <alignment horizontal="right"/>
    </xf>
    <xf numFmtId="43" fontId="11" fillId="0" borderId="0" xfId="1" applyNumberFormat="1" applyFont="1"/>
    <xf numFmtId="10" fontId="11" fillId="0" borderId="0" xfId="1" applyNumberFormat="1" applyFont="1"/>
    <xf numFmtId="10" fontId="11" fillId="0" borderId="0" xfId="0" applyNumberFormat="1" applyFont="1"/>
    <xf numFmtId="0" fontId="0" fillId="0" borderId="0" xfId="1" applyNumberFormat="1" applyFont="1"/>
    <xf numFmtId="2" fontId="11" fillId="0" borderId="0" xfId="0" applyNumberFormat="1" applyFont="1"/>
    <xf numFmtId="2" fontId="11" fillId="0" borderId="0" xfId="1" applyNumberFormat="1" applyFont="1"/>
    <xf numFmtId="2" fontId="0" fillId="0" borderId="0" xfId="0" applyNumberFormat="1"/>
  </cellXfs>
  <cellStyles count="2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" builtinId="5"/>
  </cellStyles>
  <dxfs count="14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2"/>
  <sheetViews>
    <sheetView workbookViewId="0">
      <selection sqref="A1:I39"/>
    </sheetView>
  </sheetViews>
  <sheetFormatPr baseColWidth="10" defaultColWidth="8.83203125" defaultRowHeight="15" x14ac:dyDescent="0.2"/>
  <cols>
    <col min="1" max="1" width="43.83203125" customWidth="1"/>
    <col min="2" max="3" width="12.6640625" customWidth="1"/>
    <col min="4" max="4" width="14.6640625" style="17" bestFit="1" customWidth="1"/>
    <col min="5" max="5" width="9.6640625" bestFit="1" customWidth="1"/>
    <col min="6" max="6" width="41" customWidth="1"/>
    <col min="7" max="8" width="12.6640625" customWidth="1"/>
    <col min="9" max="9" width="14.6640625" style="17" bestFit="1" customWidth="1"/>
  </cols>
  <sheetData>
    <row r="1" spans="1:9" ht="20" x14ac:dyDescent="0.2">
      <c r="A1" s="1" t="s">
        <v>97</v>
      </c>
      <c r="B1" s="2"/>
      <c r="C1" s="2"/>
      <c r="D1" s="19"/>
      <c r="E1" s="2"/>
      <c r="F1" s="2"/>
      <c r="G1" s="2"/>
      <c r="H1" s="2"/>
      <c r="I1" s="19"/>
    </row>
    <row r="2" spans="1:9" ht="16" x14ac:dyDescent="0.2">
      <c r="A2" s="2"/>
      <c r="B2" s="2"/>
      <c r="C2" s="2"/>
      <c r="D2" s="19"/>
      <c r="E2" s="2"/>
      <c r="F2" s="2"/>
      <c r="G2" s="2"/>
      <c r="H2" s="2"/>
      <c r="I2" s="19"/>
    </row>
    <row r="3" spans="1:9" ht="16" x14ac:dyDescent="0.2">
      <c r="A3" s="2"/>
      <c r="B3" s="2"/>
      <c r="C3" s="2"/>
      <c r="D3" s="19"/>
      <c r="E3" s="2"/>
      <c r="F3" s="2"/>
      <c r="G3" s="2"/>
      <c r="H3" s="2"/>
      <c r="I3" s="19"/>
    </row>
    <row r="4" spans="1:9" ht="25.5" customHeight="1" x14ac:dyDescent="0.2">
      <c r="A4" s="3" t="s">
        <v>0</v>
      </c>
      <c r="B4" s="12" t="s">
        <v>30</v>
      </c>
      <c r="C4" s="12" t="s">
        <v>29</v>
      </c>
      <c r="D4" s="20" t="s">
        <v>75</v>
      </c>
      <c r="E4" s="2"/>
      <c r="F4" s="13" t="s">
        <v>1</v>
      </c>
      <c r="G4" s="12" t="s">
        <v>30</v>
      </c>
      <c r="H4" s="12" t="s">
        <v>29</v>
      </c>
      <c r="I4" s="20" t="s">
        <v>75</v>
      </c>
    </row>
    <row r="5" spans="1:9" ht="16" x14ac:dyDescent="0.2">
      <c r="A5" s="4" t="s">
        <v>20</v>
      </c>
      <c r="B5" s="5"/>
      <c r="C5" s="5"/>
      <c r="D5" s="21"/>
      <c r="E5" s="5"/>
      <c r="F5" s="6" t="s">
        <v>22</v>
      </c>
      <c r="G5" s="5"/>
      <c r="H5" s="5"/>
      <c r="I5" s="21"/>
    </row>
    <row r="6" spans="1:9" ht="16" x14ac:dyDescent="0.2">
      <c r="A6" s="7" t="s">
        <v>2</v>
      </c>
      <c r="B6" s="8">
        <v>101743</v>
      </c>
      <c r="C6" s="8">
        <v>113421</v>
      </c>
      <c r="D6" s="22"/>
      <c r="E6" s="23"/>
      <c r="F6" s="9" t="s">
        <v>3</v>
      </c>
      <c r="G6" s="8">
        <v>6578</v>
      </c>
      <c r="H6" s="8">
        <v>0</v>
      </c>
      <c r="I6" s="22">
        <f>G6-H6</f>
        <v>6578</v>
      </c>
    </row>
    <row r="7" spans="1:9" ht="16" x14ac:dyDescent="0.2">
      <c r="A7" s="7" t="s">
        <v>4</v>
      </c>
      <c r="B7" s="8">
        <v>14300</v>
      </c>
      <c r="C7" s="8">
        <v>11835</v>
      </c>
      <c r="D7" s="22">
        <f>B7-C7</f>
        <v>2465</v>
      </c>
      <c r="E7" s="5"/>
      <c r="F7" s="9" t="s">
        <v>6</v>
      </c>
      <c r="G7" s="8">
        <v>102488</v>
      </c>
      <c r="H7" s="8">
        <v>113934</v>
      </c>
      <c r="I7" s="22">
        <f>G7-H7</f>
        <v>-11446</v>
      </c>
    </row>
    <row r="8" spans="1:9" ht="16" x14ac:dyDescent="0.2">
      <c r="A8" s="7" t="s">
        <v>5</v>
      </c>
      <c r="B8" s="8"/>
      <c r="C8" s="8"/>
      <c r="D8" s="22"/>
      <c r="E8" s="5"/>
      <c r="F8" s="9" t="s">
        <v>41</v>
      </c>
      <c r="G8" s="8">
        <v>23458</v>
      </c>
      <c r="H8" s="8">
        <v>21329</v>
      </c>
      <c r="I8" s="22"/>
    </row>
    <row r="9" spans="1:9" ht="16" x14ac:dyDescent="0.2">
      <c r="A9" s="10" t="s">
        <v>7</v>
      </c>
      <c r="B9" s="8">
        <v>103005</v>
      </c>
      <c r="C9" s="8">
        <v>78879</v>
      </c>
      <c r="D9" s="22">
        <f>B9-C9</f>
        <v>24126</v>
      </c>
      <c r="E9" s="5"/>
      <c r="F9" s="9" t="s">
        <v>23</v>
      </c>
      <c r="G9" s="8">
        <v>0</v>
      </c>
      <c r="H9" s="8">
        <v>0</v>
      </c>
      <c r="I9" s="22"/>
    </row>
    <row r="10" spans="1:9" ht="16" x14ac:dyDescent="0.2">
      <c r="A10" s="10" t="s">
        <v>15</v>
      </c>
      <c r="B10" s="8">
        <v>75888</v>
      </c>
      <c r="C10" s="8">
        <v>72291</v>
      </c>
      <c r="D10" s="22">
        <f>B10-C10</f>
        <v>3597</v>
      </c>
      <c r="E10" s="5"/>
      <c r="F10" s="9" t="s">
        <v>24</v>
      </c>
      <c r="G10" s="8">
        <v>14107</v>
      </c>
      <c r="H10" s="8">
        <v>18113</v>
      </c>
      <c r="I10" s="22">
        <f>G10-H10</f>
        <v>-4006</v>
      </c>
    </row>
    <row r="11" spans="1:9" ht="16" x14ac:dyDescent="0.2">
      <c r="A11" s="10" t="s">
        <v>16</v>
      </c>
      <c r="B11" s="8">
        <v>2688</v>
      </c>
      <c r="C11" s="8">
        <v>2387</v>
      </c>
      <c r="D11" s="22">
        <f>C11-B11</f>
        <v>-301</v>
      </c>
      <c r="E11" s="5"/>
      <c r="F11" s="9" t="s">
        <v>25</v>
      </c>
      <c r="G11" s="8">
        <v>0</v>
      </c>
      <c r="H11" s="8">
        <v>6495</v>
      </c>
      <c r="I11" s="22">
        <f>G11-H11</f>
        <v>-6495</v>
      </c>
    </row>
    <row r="12" spans="1:9" ht="16" x14ac:dyDescent="0.2">
      <c r="A12" s="7" t="s">
        <v>17</v>
      </c>
      <c r="B12" s="8">
        <v>3500</v>
      </c>
      <c r="C12" s="8">
        <v>3500</v>
      </c>
      <c r="D12" s="22">
        <f>C12-B12</f>
        <v>0</v>
      </c>
      <c r="E12" s="5"/>
      <c r="F12" s="9" t="s">
        <v>26</v>
      </c>
      <c r="G12" s="8">
        <v>64261</v>
      </c>
      <c r="H12" s="8">
        <v>54049</v>
      </c>
      <c r="I12" s="22">
        <f>G12-H12</f>
        <v>10212</v>
      </c>
    </row>
    <row r="13" spans="1:9" ht="16" x14ac:dyDescent="0.2">
      <c r="A13" s="7" t="s">
        <v>18</v>
      </c>
      <c r="B13" s="8">
        <v>21000</v>
      </c>
      <c r="C13" s="8">
        <v>21000</v>
      </c>
      <c r="D13" s="22">
        <f>B13-C13</f>
        <v>0</v>
      </c>
      <c r="E13" s="5"/>
      <c r="F13" s="9" t="s">
        <v>27</v>
      </c>
      <c r="G13" s="8">
        <v>0</v>
      </c>
      <c r="H13" s="8">
        <v>0</v>
      </c>
      <c r="I13" s="22"/>
    </row>
    <row r="14" spans="1:9" ht="16" x14ac:dyDescent="0.2">
      <c r="A14" s="7" t="s">
        <v>19</v>
      </c>
      <c r="B14" s="8">
        <v>890</v>
      </c>
      <c r="C14" s="8">
        <v>890</v>
      </c>
      <c r="D14" s="22">
        <f>B14-C14</f>
        <v>0</v>
      </c>
      <c r="E14" s="5"/>
      <c r="F14" s="9" t="s">
        <v>28</v>
      </c>
      <c r="G14" s="8">
        <v>0</v>
      </c>
      <c r="H14" s="8">
        <v>0</v>
      </c>
      <c r="I14" s="22"/>
    </row>
    <row r="15" spans="1:9" ht="16" x14ac:dyDescent="0.2">
      <c r="A15" s="10"/>
      <c r="B15" s="8"/>
      <c r="C15" s="8"/>
      <c r="D15" s="22"/>
      <c r="E15" s="5"/>
      <c r="F15" s="5"/>
      <c r="G15" s="8"/>
      <c r="H15" s="8"/>
      <c r="I15" s="22"/>
    </row>
    <row r="16" spans="1:9" ht="16" x14ac:dyDescent="0.2">
      <c r="A16" s="14" t="s">
        <v>21</v>
      </c>
      <c r="B16" s="8">
        <f>SUM(B6:B15)</f>
        <v>323014</v>
      </c>
      <c r="C16" s="8">
        <f>SUM(C6:C15)</f>
        <v>304203</v>
      </c>
      <c r="D16" s="22"/>
      <c r="E16" s="5"/>
      <c r="F16" s="15" t="s">
        <v>21</v>
      </c>
      <c r="G16" s="8">
        <f>SUM(G6:G15)</f>
        <v>210892</v>
      </c>
      <c r="H16" s="8">
        <f>SUM(H6:H15)</f>
        <v>213920</v>
      </c>
      <c r="I16" s="22"/>
    </row>
    <row r="17" spans="1:9" ht="16" x14ac:dyDescent="0.2">
      <c r="A17" s="11"/>
      <c r="B17" s="8"/>
      <c r="C17" s="8"/>
      <c r="D17" s="22"/>
      <c r="E17" s="5"/>
      <c r="F17" s="5"/>
      <c r="G17" s="8"/>
      <c r="H17" s="8"/>
      <c r="I17" s="22"/>
    </row>
    <row r="18" spans="1:9" ht="16" x14ac:dyDescent="0.2">
      <c r="A18" s="4" t="s">
        <v>31</v>
      </c>
      <c r="B18" s="8"/>
      <c r="C18" s="8"/>
      <c r="D18" s="22"/>
      <c r="E18" s="5"/>
      <c r="F18" s="6" t="s">
        <v>31</v>
      </c>
      <c r="G18" s="8"/>
      <c r="H18" s="8"/>
      <c r="I18" s="22"/>
    </row>
    <row r="19" spans="1:9" ht="16" x14ac:dyDescent="0.2">
      <c r="A19" s="7" t="s">
        <v>32</v>
      </c>
      <c r="B19" s="8">
        <v>19850</v>
      </c>
      <c r="C19" s="8">
        <v>13400</v>
      </c>
      <c r="D19" s="22">
        <f>B19-C19</f>
        <v>6450</v>
      </c>
      <c r="E19" s="5"/>
      <c r="F19" s="9" t="s">
        <v>39</v>
      </c>
      <c r="G19" s="8">
        <v>25785</v>
      </c>
      <c r="H19" s="8">
        <v>36645</v>
      </c>
      <c r="I19" s="22"/>
    </row>
    <row r="20" spans="1:9" ht="16" x14ac:dyDescent="0.2">
      <c r="A20" s="7" t="s">
        <v>96</v>
      </c>
      <c r="B20" s="8">
        <v>216500</v>
      </c>
      <c r="C20" s="8">
        <v>235000</v>
      </c>
      <c r="D20" s="22">
        <f>B20-C20</f>
        <v>-18500</v>
      </c>
      <c r="E20" s="5"/>
      <c r="F20" s="9" t="s">
        <v>40</v>
      </c>
      <c r="G20" s="8">
        <v>166180</v>
      </c>
      <c r="H20" s="8">
        <v>178779</v>
      </c>
      <c r="I20" s="22"/>
    </row>
    <row r="21" spans="1:9" ht="16" x14ac:dyDescent="0.2">
      <c r="A21" s="7" t="s">
        <v>36</v>
      </c>
      <c r="B21" s="8">
        <v>0</v>
      </c>
      <c r="C21" s="8">
        <v>0</v>
      </c>
      <c r="D21" s="22"/>
      <c r="E21" s="5"/>
      <c r="F21" s="9" t="s">
        <v>42</v>
      </c>
      <c r="G21" s="8">
        <v>142482</v>
      </c>
      <c r="H21" s="8">
        <v>140714</v>
      </c>
      <c r="I21" s="22">
        <f>G21-H21</f>
        <v>1768</v>
      </c>
    </row>
    <row r="22" spans="1:9" ht="16" x14ac:dyDescent="0.2">
      <c r="A22" s="7" t="s">
        <v>37</v>
      </c>
      <c r="B22" s="8">
        <v>0</v>
      </c>
      <c r="C22" s="8">
        <v>0</v>
      </c>
      <c r="D22" s="22"/>
      <c r="E22" s="5"/>
      <c r="F22" s="9" t="s">
        <v>43</v>
      </c>
      <c r="G22" s="8">
        <v>0</v>
      </c>
      <c r="H22" s="8">
        <v>0</v>
      </c>
      <c r="I22" s="22"/>
    </row>
    <row r="23" spans="1:9" ht="16" x14ac:dyDescent="0.2">
      <c r="A23" s="7" t="s">
        <v>38</v>
      </c>
      <c r="B23" s="8">
        <v>27650</v>
      </c>
      <c r="C23" s="8">
        <v>27650</v>
      </c>
      <c r="D23" s="22">
        <f>B23-C23</f>
        <v>0</v>
      </c>
      <c r="E23" s="5"/>
      <c r="F23" s="9"/>
      <c r="G23" s="8"/>
      <c r="H23" s="8"/>
      <c r="I23" s="22"/>
    </row>
    <row r="24" spans="1:9" ht="16" x14ac:dyDescent="0.2">
      <c r="A24" s="7" t="s">
        <v>33</v>
      </c>
      <c r="B24" s="8">
        <v>517750</v>
      </c>
      <c r="C24" s="8">
        <v>517750</v>
      </c>
      <c r="D24" s="22">
        <f>B24-C24</f>
        <v>0</v>
      </c>
      <c r="E24" s="5"/>
      <c r="F24" s="9"/>
      <c r="G24" s="8"/>
      <c r="H24" s="8"/>
      <c r="I24" s="22"/>
    </row>
    <row r="25" spans="1:9" ht="16" x14ac:dyDescent="0.2">
      <c r="A25" s="7" t="s">
        <v>34</v>
      </c>
      <c r="B25" s="8">
        <v>5000</v>
      </c>
      <c r="C25" s="8">
        <v>7000</v>
      </c>
      <c r="D25" s="22">
        <f>B25-C25</f>
        <v>-2000</v>
      </c>
      <c r="E25" s="5"/>
      <c r="F25" s="9"/>
      <c r="G25" s="8"/>
      <c r="H25" s="8"/>
      <c r="I25" s="22"/>
    </row>
    <row r="26" spans="1:9" ht="16" x14ac:dyDescent="0.2">
      <c r="A26" s="7" t="s">
        <v>35</v>
      </c>
      <c r="B26" s="8">
        <v>0</v>
      </c>
      <c r="C26" s="8">
        <v>0</v>
      </c>
      <c r="D26" s="22"/>
      <c r="E26" s="5"/>
      <c r="F26" s="5"/>
      <c r="G26" s="8"/>
      <c r="H26" s="8"/>
      <c r="I26" s="22"/>
    </row>
    <row r="27" spans="1:9" ht="16" x14ac:dyDescent="0.2">
      <c r="A27" s="7"/>
      <c r="B27" s="8"/>
      <c r="C27" s="8"/>
      <c r="D27" s="22"/>
      <c r="E27" s="5"/>
      <c r="F27" s="5"/>
      <c r="G27" s="8"/>
      <c r="H27" s="8"/>
      <c r="I27" s="22"/>
    </row>
    <row r="28" spans="1:9" ht="16" x14ac:dyDescent="0.2">
      <c r="A28" s="14" t="s">
        <v>8</v>
      </c>
      <c r="B28" s="8">
        <f>SUM(B19:B27)</f>
        <v>786750</v>
      </c>
      <c r="C28" s="8">
        <f>SUM(C19:C27)</f>
        <v>800800</v>
      </c>
      <c r="D28" s="22"/>
      <c r="E28" s="5"/>
      <c r="F28" s="15" t="s">
        <v>9</v>
      </c>
      <c r="G28" s="8">
        <f>SUM(G19:G27)</f>
        <v>334447</v>
      </c>
      <c r="H28" s="8">
        <f>SUM(H19:H27)</f>
        <v>356138</v>
      </c>
      <c r="I28" s="22"/>
    </row>
    <row r="29" spans="1:9" ht="16" x14ac:dyDescent="0.2">
      <c r="A29" s="2"/>
      <c r="B29" s="8"/>
      <c r="C29" s="8"/>
      <c r="D29" s="22"/>
      <c r="E29" s="5"/>
      <c r="F29" s="5"/>
      <c r="G29" s="8"/>
      <c r="H29" s="8"/>
      <c r="I29" s="22"/>
    </row>
    <row r="30" spans="1:9" ht="16" x14ac:dyDescent="0.2">
      <c r="A30" s="14" t="s">
        <v>10</v>
      </c>
      <c r="B30" s="8">
        <f>B28+B16</f>
        <v>1109764</v>
      </c>
      <c r="C30" s="8">
        <f>C28+C16</f>
        <v>1105003</v>
      </c>
      <c r="D30" s="22"/>
      <c r="E30" s="5"/>
      <c r="F30" s="15" t="s">
        <v>11</v>
      </c>
      <c r="G30" s="8">
        <f>G28+G16</f>
        <v>545339</v>
      </c>
      <c r="H30" s="8">
        <f>H28+H16</f>
        <v>570058</v>
      </c>
      <c r="I30" s="22"/>
    </row>
    <row r="31" spans="1:9" ht="16" x14ac:dyDescent="0.2">
      <c r="A31" s="2"/>
      <c r="B31" s="5"/>
      <c r="C31" s="5"/>
      <c r="D31" s="21"/>
      <c r="E31" s="5"/>
      <c r="F31" s="15" t="s">
        <v>12</v>
      </c>
      <c r="G31" s="8">
        <f>B30-G30</f>
        <v>564425</v>
      </c>
      <c r="H31" s="8">
        <f>C30-H30</f>
        <v>534945</v>
      </c>
      <c r="I31" s="21"/>
    </row>
    <row r="32" spans="1:9" ht="16" x14ac:dyDescent="0.2">
      <c r="A32" s="2"/>
      <c r="B32" s="5"/>
      <c r="C32" s="5"/>
      <c r="D32" s="21"/>
      <c r="E32" s="5"/>
      <c r="F32" s="15" t="s">
        <v>13</v>
      </c>
      <c r="G32" s="8">
        <f>G31+G30</f>
        <v>1109764</v>
      </c>
      <c r="H32" s="8">
        <f>H31+H30</f>
        <v>1105003</v>
      </c>
      <c r="I32" s="21"/>
    </row>
    <row r="34" spans="1:3" ht="16" x14ac:dyDescent="0.2">
      <c r="B34" s="12" t="s">
        <v>30</v>
      </c>
      <c r="C34" s="12" t="s">
        <v>29</v>
      </c>
    </row>
    <row r="35" spans="1:3" ht="16" x14ac:dyDescent="0.2">
      <c r="A35" s="25" t="s">
        <v>77</v>
      </c>
    </row>
    <row r="36" spans="1:3" ht="16" x14ac:dyDescent="0.2">
      <c r="A36" s="26" t="s">
        <v>81</v>
      </c>
      <c r="B36" s="53">
        <f>B16/G16</f>
        <v>1.5316560135045425</v>
      </c>
      <c r="C36" s="53">
        <f>C16/H16</f>
        <v>1.4220409498878086</v>
      </c>
    </row>
    <row r="37" spans="1:3" ht="16" x14ac:dyDescent="0.2">
      <c r="A37" s="26" t="s">
        <v>82</v>
      </c>
      <c r="B37" s="53">
        <f>G30/B30</f>
        <v>0.49140087442014696</v>
      </c>
      <c r="C37" s="53">
        <f>H30/C30</f>
        <v>0.51588819215875437</v>
      </c>
    </row>
    <row r="38" spans="1:3" ht="16" x14ac:dyDescent="0.2">
      <c r="A38" s="26" t="s">
        <v>83</v>
      </c>
      <c r="B38" s="53">
        <f>G30/G31</f>
        <v>0.96618505558754486</v>
      </c>
      <c r="C38" s="53">
        <f>H30/H31</f>
        <v>1.0656385235865369</v>
      </c>
    </row>
    <row r="39" spans="1:3" ht="16" x14ac:dyDescent="0.2">
      <c r="A39" s="26" t="s">
        <v>95</v>
      </c>
      <c r="B39" s="53">
        <f>G31/B30</f>
        <v>0.50859912557985298</v>
      </c>
      <c r="C39" s="53">
        <f>H31/C30</f>
        <v>0.48411180784124569</v>
      </c>
    </row>
    <row r="40" spans="1:3" ht="16" x14ac:dyDescent="0.2">
      <c r="A40" s="26"/>
    </row>
    <row r="41" spans="1:3" ht="16" x14ac:dyDescent="0.2">
      <c r="A41" s="26"/>
    </row>
    <row r="42" spans="1:3" ht="16" x14ac:dyDescent="0.2">
      <c r="A42" s="26"/>
    </row>
  </sheetData>
  <phoneticPr fontId="19" type="noConversion"/>
  <printOptions gridLines="1"/>
  <pageMargins left="0.7" right="0.7" top="0.75" bottom="0.75" header="0.3" footer="0.3"/>
  <pageSetup scale="65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8"/>
  <sheetViews>
    <sheetView tabSelected="1" workbookViewId="0">
      <selection sqref="A1:E52"/>
    </sheetView>
  </sheetViews>
  <sheetFormatPr baseColWidth="10" defaultColWidth="8.83203125" defaultRowHeight="15" x14ac:dyDescent="0.2"/>
  <cols>
    <col min="1" max="1" width="2.5" customWidth="1"/>
    <col min="2" max="2" width="14.6640625" customWidth="1"/>
    <col min="3" max="3" width="50" customWidth="1"/>
    <col min="4" max="4" width="21.33203125" customWidth="1"/>
    <col min="5" max="5" width="14.6640625" style="18" customWidth="1"/>
    <col min="6" max="6" width="14.6640625" customWidth="1"/>
  </cols>
  <sheetData>
    <row r="1" spans="1:12" ht="20" x14ac:dyDescent="0.2">
      <c r="A1" s="1" t="s">
        <v>14</v>
      </c>
    </row>
    <row r="3" spans="1:12" s="24" customFormat="1" ht="32" x14ac:dyDescent="0.2">
      <c r="A3" s="27"/>
      <c r="B3" s="28" t="s">
        <v>46</v>
      </c>
      <c r="C3" s="27"/>
      <c r="D3" s="30" t="s">
        <v>80</v>
      </c>
      <c r="E3" s="29" t="s">
        <v>79</v>
      </c>
      <c r="G3" s="27"/>
      <c r="H3" s="27"/>
      <c r="I3" s="27"/>
      <c r="J3" s="27"/>
      <c r="K3" s="27"/>
      <c r="L3" s="27"/>
    </row>
    <row r="4" spans="1:12" ht="16" x14ac:dyDescent="0.2">
      <c r="A4" s="31"/>
      <c r="B4" s="31" t="s">
        <v>44</v>
      </c>
      <c r="C4" s="31"/>
      <c r="D4" s="32">
        <f>149644+49624</f>
        <v>199268</v>
      </c>
      <c r="E4" s="32">
        <f>149644+49624</f>
        <v>199268</v>
      </c>
      <c r="F4" s="31"/>
      <c r="G4" s="31"/>
      <c r="H4" s="31"/>
      <c r="I4" s="31"/>
      <c r="J4" s="31"/>
      <c r="K4" s="31"/>
      <c r="L4" s="31"/>
    </row>
    <row r="5" spans="1:12" s="17" customFormat="1" ht="16" x14ac:dyDescent="0.2">
      <c r="A5" s="33"/>
      <c r="B5" s="34" t="s">
        <v>45</v>
      </c>
      <c r="C5" s="33"/>
      <c r="D5" s="33"/>
      <c r="E5" s="35">
        <f>'Balance Sheet'!D9+'Balance Sheet'!D10</f>
        <v>27723</v>
      </c>
      <c r="F5" s="33"/>
      <c r="G5" s="33"/>
      <c r="H5" s="33"/>
      <c r="I5" s="33"/>
      <c r="J5" s="33"/>
      <c r="K5" s="33"/>
      <c r="L5" s="33"/>
    </row>
    <row r="6" spans="1:12" s="17" customFormat="1" ht="16" x14ac:dyDescent="0.2">
      <c r="A6" s="33"/>
      <c r="B6" s="34" t="s">
        <v>47</v>
      </c>
      <c r="C6" s="33"/>
      <c r="D6" s="33"/>
      <c r="E6" s="35">
        <f>'Balance Sheet'!D7</f>
        <v>2465</v>
      </c>
      <c r="F6" s="33"/>
      <c r="G6" s="33"/>
      <c r="H6" s="33"/>
      <c r="I6" s="33"/>
      <c r="J6" s="33"/>
      <c r="K6" s="33"/>
      <c r="L6" s="33"/>
    </row>
    <row r="7" spans="1:12" ht="16" x14ac:dyDescent="0.2">
      <c r="A7" s="31"/>
      <c r="B7" s="31" t="s">
        <v>48</v>
      </c>
      <c r="C7" s="31"/>
      <c r="D7" s="31">
        <v>50000</v>
      </c>
      <c r="E7" s="32">
        <v>50000</v>
      </c>
      <c r="F7" s="31"/>
      <c r="G7" s="31"/>
      <c r="H7" s="31"/>
      <c r="I7" s="31"/>
      <c r="J7" s="31"/>
      <c r="K7" s="31"/>
      <c r="L7" s="31"/>
    </row>
    <row r="8" spans="1:12" ht="16" x14ac:dyDescent="0.2">
      <c r="A8" s="31"/>
      <c r="B8" s="31" t="s">
        <v>49</v>
      </c>
      <c r="C8" s="31"/>
      <c r="D8" s="31">
        <v>18978</v>
      </c>
      <c r="E8" s="32">
        <v>18978</v>
      </c>
      <c r="F8" s="31"/>
      <c r="G8" s="31"/>
      <c r="H8" s="31"/>
      <c r="I8" s="31"/>
      <c r="J8" s="31"/>
      <c r="K8" s="31"/>
      <c r="L8" s="31"/>
    </row>
    <row r="9" spans="1:12" ht="16" x14ac:dyDescent="0.2">
      <c r="A9" s="31"/>
      <c r="B9" s="31" t="s">
        <v>50</v>
      </c>
      <c r="C9" s="31"/>
      <c r="D9" s="31">
        <v>765</v>
      </c>
      <c r="E9" s="32">
        <v>765</v>
      </c>
      <c r="F9" s="31"/>
      <c r="G9" s="31"/>
      <c r="H9" s="31"/>
      <c r="I9" s="31"/>
      <c r="J9" s="31"/>
      <c r="K9" s="31"/>
      <c r="L9" s="31"/>
    </row>
    <row r="10" spans="1:12" s="17" customFormat="1" ht="16" x14ac:dyDescent="0.2">
      <c r="A10" s="33"/>
      <c r="B10" s="34" t="s">
        <v>51</v>
      </c>
      <c r="C10" s="33"/>
      <c r="D10" s="33"/>
      <c r="E10" s="36">
        <v>0</v>
      </c>
      <c r="F10" s="33"/>
      <c r="G10" s="33"/>
      <c r="H10" s="33"/>
      <c r="I10" s="33"/>
      <c r="J10" s="33"/>
      <c r="K10" s="33"/>
      <c r="L10" s="33"/>
    </row>
    <row r="11" spans="1:12" s="16" customFormat="1" ht="16" x14ac:dyDescent="0.2">
      <c r="A11" s="37"/>
      <c r="B11" s="37"/>
      <c r="C11" s="25" t="s">
        <v>52</v>
      </c>
      <c r="D11" s="46">
        <f>SUM(D4:D10)</f>
        <v>269011</v>
      </c>
      <c r="E11" s="38">
        <f>SUM(E4:E10)</f>
        <v>299199</v>
      </c>
      <c r="F11" s="37"/>
      <c r="G11" s="37"/>
      <c r="H11" s="37"/>
      <c r="I11" s="37"/>
      <c r="J11" s="37"/>
      <c r="K11" s="37"/>
      <c r="L11" s="37"/>
    </row>
    <row r="12" spans="1:12" ht="16" x14ac:dyDescent="0.2">
      <c r="A12" s="31"/>
      <c r="B12" s="31"/>
      <c r="C12" s="31"/>
      <c r="D12" s="31"/>
      <c r="E12" s="32"/>
      <c r="F12" s="31"/>
      <c r="G12" s="31"/>
      <c r="H12" s="31"/>
      <c r="I12" s="31"/>
      <c r="J12" s="31"/>
      <c r="K12" s="31"/>
      <c r="L12" s="31"/>
    </row>
    <row r="13" spans="1:12" ht="16" x14ac:dyDescent="0.2">
      <c r="A13" s="31"/>
      <c r="B13" s="39" t="s">
        <v>53</v>
      </c>
      <c r="C13" s="31"/>
      <c r="D13" s="31"/>
      <c r="E13" s="32"/>
      <c r="F13" s="31"/>
      <c r="G13" s="31"/>
      <c r="H13" s="31"/>
      <c r="I13" s="31"/>
      <c r="J13" s="31"/>
      <c r="K13" s="31"/>
      <c r="L13" s="31"/>
    </row>
    <row r="14" spans="1:12" ht="16" x14ac:dyDescent="0.2">
      <c r="A14" s="31"/>
      <c r="B14" s="31" t="s">
        <v>54</v>
      </c>
      <c r="C14" s="31"/>
      <c r="D14" s="31">
        <v>161776</v>
      </c>
      <c r="E14" s="32">
        <v>161776</v>
      </c>
      <c r="F14" s="31"/>
      <c r="G14" s="31"/>
      <c r="H14" s="31"/>
      <c r="I14" s="31"/>
      <c r="J14" s="31"/>
      <c r="K14" s="31"/>
      <c r="L14" s="31"/>
    </row>
    <row r="15" spans="1:12" ht="16" x14ac:dyDescent="0.2">
      <c r="A15" s="31"/>
      <c r="B15" s="31" t="s">
        <v>55</v>
      </c>
      <c r="C15" s="31"/>
      <c r="D15" s="31">
        <v>1995</v>
      </c>
      <c r="E15" s="32">
        <v>1995</v>
      </c>
      <c r="F15" s="31"/>
      <c r="G15" s="31"/>
      <c r="H15" s="31"/>
      <c r="I15" s="31"/>
      <c r="J15" s="31"/>
      <c r="K15" s="31"/>
      <c r="L15" s="31"/>
    </row>
    <row r="16" spans="1:12" s="17" customFormat="1" ht="16" x14ac:dyDescent="0.2">
      <c r="A16" s="33"/>
      <c r="B16" s="34" t="s">
        <v>57</v>
      </c>
      <c r="C16" s="33"/>
      <c r="D16" s="33"/>
      <c r="E16" s="35">
        <f>'Balance Sheet'!D11</f>
        <v>-301</v>
      </c>
      <c r="F16" s="33"/>
      <c r="G16" s="33"/>
      <c r="H16" s="33"/>
      <c r="I16" s="33"/>
      <c r="J16" s="33"/>
      <c r="K16" s="33"/>
      <c r="L16" s="33"/>
    </row>
    <row r="17" spans="1:12" ht="16" x14ac:dyDescent="0.2">
      <c r="A17" s="31"/>
      <c r="B17" s="31" t="s">
        <v>56</v>
      </c>
      <c r="C17" s="31"/>
      <c r="D17" s="31">
        <v>6505</v>
      </c>
      <c r="E17" s="32">
        <v>6505</v>
      </c>
      <c r="F17" s="31"/>
      <c r="G17" s="31"/>
      <c r="H17" s="31"/>
      <c r="I17" s="31"/>
      <c r="J17" s="31"/>
      <c r="K17" s="31"/>
      <c r="L17" s="31"/>
    </row>
    <row r="18" spans="1:12" s="17" customFormat="1" ht="16" x14ac:dyDescent="0.2">
      <c r="A18" s="33"/>
      <c r="B18" s="34" t="s">
        <v>58</v>
      </c>
      <c r="C18" s="33"/>
      <c r="D18" s="33"/>
      <c r="E18" s="35">
        <f>-'Balance Sheet'!D12</f>
        <v>0</v>
      </c>
      <c r="F18" s="33"/>
      <c r="G18" s="33"/>
      <c r="H18" s="33"/>
      <c r="I18" s="33"/>
      <c r="J18" s="33"/>
      <c r="K18" s="33"/>
      <c r="L18" s="33"/>
    </row>
    <row r="19" spans="1:12" s="17" customFormat="1" ht="16" x14ac:dyDescent="0.2">
      <c r="A19" s="33"/>
      <c r="B19" s="34" t="s">
        <v>59</v>
      </c>
      <c r="C19" s="33"/>
      <c r="D19" s="33"/>
      <c r="E19" s="35">
        <f>-'Balance Sheet'!D13</f>
        <v>0</v>
      </c>
      <c r="F19" s="33"/>
      <c r="G19" s="33"/>
      <c r="H19" s="33"/>
      <c r="I19" s="33"/>
      <c r="J19" s="33"/>
      <c r="K19" s="33"/>
      <c r="L19" s="33"/>
    </row>
    <row r="20" spans="1:12" s="17" customFormat="1" ht="16" x14ac:dyDescent="0.2">
      <c r="A20" s="33"/>
      <c r="B20" s="34" t="s">
        <v>70</v>
      </c>
      <c r="C20" s="33"/>
      <c r="D20" s="33"/>
      <c r="E20" s="35">
        <f>'Balance Sheet'!I6</f>
        <v>6578</v>
      </c>
      <c r="F20" s="33"/>
      <c r="G20" s="33"/>
      <c r="H20" s="33"/>
      <c r="I20" s="33"/>
      <c r="J20" s="33"/>
      <c r="K20" s="33"/>
      <c r="L20" s="33"/>
    </row>
    <row r="21" spans="1:12" s="17" customFormat="1" ht="16" x14ac:dyDescent="0.2">
      <c r="A21" s="33"/>
      <c r="B21" s="34" t="s">
        <v>71</v>
      </c>
      <c r="C21" s="33"/>
      <c r="D21" s="33"/>
      <c r="E21" s="35">
        <f>'Balance Sheet'!I13</f>
        <v>0</v>
      </c>
      <c r="F21" s="33"/>
      <c r="G21" s="33"/>
      <c r="H21" s="33"/>
      <c r="I21" s="33"/>
      <c r="J21" s="33"/>
      <c r="K21" s="33"/>
      <c r="L21" s="33"/>
    </row>
    <row r="22" spans="1:12" ht="16" x14ac:dyDescent="0.2">
      <c r="A22" s="31"/>
      <c r="B22" s="31" t="s">
        <v>60</v>
      </c>
      <c r="C22" s="31"/>
      <c r="D22" s="31">
        <v>41263</v>
      </c>
      <c r="E22" s="40">
        <v>41263</v>
      </c>
      <c r="F22" s="31"/>
      <c r="G22" s="31"/>
      <c r="H22" s="31"/>
      <c r="I22" s="31"/>
      <c r="J22" s="31"/>
      <c r="K22" s="31"/>
      <c r="L22" s="31"/>
    </row>
    <row r="23" spans="1:12" s="16" customFormat="1" ht="16" x14ac:dyDescent="0.2">
      <c r="A23" s="37"/>
      <c r="B23" s="37"/>
      <c r="C23" s="25" t="s">
        <v>61</v>
      </c>
      <c r="D23" s="25">
        <f>SUM(D14:D22)</f>
        <v>211539</v>
      </c>
      <c r="E23" s="38">
        <f>SUM(E14:E22)</f>
        <v>217816</v>
      </c>
      <c r="F23" s="37"/>
      <c r="G23" s="37"/>
      <c r="H23" s="37"/>
      <c r="I23" s="37"/>
      <c r="J23" s="37"/>
      <c r="K23" s="37"/>
      <c r="L23" s="37"/>
    </row>
    <row r="24" spans="1:12" s="16" customFormat="1" ht="16" x14ac:dyDescent="0.2">
      <c r="A24" s="37"/>
      <c r="B24" s="37"/>
      <c r="C24" s="37"/>
      <c r="D24" s="37"/>
      <c r="E24" s="38"/>
      <c r="F24" s="37"/>
      <c r="G24" s="37"/>
      <c r="H24" s="37"/>
      <c r="I24" s="37"/>
      <c r="J24" s="37"/>
      <c r="K24" s="37"/>
      <c r="L24" s="37"/>
    </row>
    <row r="25" spans="1:12" s="16" customFormat="1" ht="16" x14ac:dyDescent="0.2">
      <c r="A25" s="37"/>
      <c r="B25" s="37"/>
      <c r="C25" s="25" t="s">
        <v>62</v>
      </c>
      <c r="D25" s="38">
        <f>D11-D23</f>
        <v>57472</v>
      </c>
      <c r="E25" s="38">
        <f>E11-E23</f>
        <v>81383</v>
      </c>
      <c r="F25" s="37"/>
      <c r="G25" s="37"/>
      <c r="H25" s="37"/>
      <c r="I25" s="37"/>
      <c r="J25" s="37"/>
      <c r="K25" s="37"/>
      <c r="L25" s="37"/>
    </row>
    <row r="26" spans="1:12" ht="16" x14ac:dyDescent="0.2">
      <c r="A26" s="31"/>
      <c r="B26" s="31"/>
      <c r="C26" s="31"/>
      <c r="D26" s="31"/>
      <c r="E26" s="32"/>
      <c r="F26" s="31"/>
      <c r="G26" s="31"/>
      <c r="H26" s="31"/>
      <c r="I26" s="31"/>
      <c r="J26" s="31"/>
      <c r="K26" s="31"/>
      <c r="L26" s="31"/>
    </row>
    <row r="27" spans="1:12" ht="16" x14ac:dyDescent="0.2">
      <c r="A27" s="31"/>
      <c r="B27" s="39" t="s">
        <v>63</v>
      </c>
      <c r="C27" s="31"/>
      <c r="D27" s="31"/>
      <c r="E27" s="32"/>
      <c r="F27" s="31"/>
      <c r="G27" s="31"/>
      <c r="H27" s="31"/>
      <c r="I27" s="31"/>
      <c r="J27" s="31"/>
      <c r="K27" s="31"/>
      <c r="L27" s="31"/>
    </row>
    <row r="28" spans="1:12" ht="16" x14ac:dyDescent="0.2">
      <c r="A28" s="31"/>
      <c r="B28" s="31" t="s">
        <v>72</v>
      </c>
      <c r="C28" s="31"/>
      <c r="D28" s="31">
        <v>33583</v>
      </c>
      <c r="E28" s="32">
        <v>33583</v>
      </c>
      <c r="F28" s="31"/>
      <c r="G28" s="31"/>
      <c r="H28" s="31"/>
      <c r="I28" s="31"/>
      <c r="J28" s="31"/>
      <c r="K28" s="31"/>
      <c r="L28" s="31"/>
    </row>
    <row r="29" spans="1:12" s="17" customFormat="1" ht="19" x14ac:dyDescent="0.35">
      <c r="A29" s="33"/>
      <c r="B29" s="34" t="s">
        <v>73</v>
      </c>
      <c r="C29" s="33"/>
      <c r="D29" s="33"/>
      <c r="E29" s="41">
        <f>'Balance Sheet'!I10</f>
        <v>-4006</v>
      </c>
      <c r="F29" s="33"/>
      <c r="G29" s="33"/>
      <c r="H29" s="33"/>
      <c r="I29" s="33"/>
      <c r="J29" s="33"/>
      <c r="K29" s="33"/>
      <c r="L29" s="33"/>
    </row>
    <row r="30" spans="1:12" s="16" customFormat="1" ht="16" x14ac:dyDescent="0.2">
      <c r="A30" s="37"/>
      <c r="B30" s="37"/>
      <c r="C30" s="25" t="s">
        <v>64</v>
      </c>
      <c r="D30" s="25">
        <f>SUM(D28:D29)</f>
        <v>33583</v>
      </c>
      <c r="E30" s="38">
        <f>SUM(E28:E29)</f>
        <v>29577</v>
      </c>
      <c r="F30" s="37"/>
      <c r="G30" s="37"/>
      <c r="H30" s="37"/>
      <c r="I30" s="37"/>
      <c r="J30" s="37"/>
      <c r="K30" s="37"/>
      <c r="L30" s="37"/>
    </row>
    <row r="31" spans="1:12" s="16" customFormat="1" ht="16" x14ac:dyDescent="0.2">
      <c r="A31" s="37"/>
      <c r="B31" s="37"/>
      <c r="C31" s="37"/>
      <c r="D31" s="37"/>
      <c r="E31" s="38"/>
      <c r="F31" s="37"/>
      <c r="G31" s="37"/>
      <c r="H31" s="37"/>
      <c r="I31" s="37"/>
      <c r="J31" s="37"/>
      <c r="K31" s="37"/>
      <c r="L31" s="37"/>
    </row>
    <row r="32" spans="1:12" s="16" customFormat="1" ht="16" x14ac:dyDescent="0.2">
      <c r="A32" s="37"/>
      <c r="B32" s="37"/>
      <c r="C32" s="25" t="s">
        <v>66</v>
      </c>
      <c r="D32" s="38">
        <f>D25-D30</f>
        <v>23889</v>
      </c>
      <c r="E32" s="38">
        <f>E25-E30</f>
        <v>51806</v>
      </c>
      <c r="F32" s="37"/>
      <c r="G32" s="37"/>
      <c r="H32" s="37"/>
      <c r="I32" s="37"/>
      <c r="J32" s="37"/>
      <c r="K32" s="37"/>
      <c r="L32" s="37"/>
    </row>
    <row r="33" spans="1:12" ht="16" x14ac:dyDescent="0.2">
      <c r="A33" s="31"/>
      <c r="B33" s="31"/>
      <c r="C33" s="31"/>
      <c r="D33" s="31"/>
      <c r="E33" s="32"/>
      <c r="F33" s="31"/>
      <c r="G33" s="31"/>
      <c r="H33" s="31"/>
      <c r="I33" s="31"/>
      <c r="J33" s="31"/>
      <c r="K33" s="31"/>
      <c r="L33" s="31"/>
    </row>
    <row r="34" spans="1:12" ht="16" x14ac:dyDescent="0.2">
      <c r="A34" s="31"/>
      <c r="B34" s="39" t="s">
        <v>74</v>
      </c>
      <c r="C34" s="31"/>
      <c r="D34" s="31"/>
      <c r="E34" s="32"/>
      <c r="F34" s="31"/>
      <c r="G34" s="31"/>
      <c r="H34" s="31"/>
      <c r="I34" s="31"/>
      <c r="J34" s="31"/>
      <c r="K34" s="31"/>
      <c r="L34" s="31"/>
    </row>
    <row r="35" spans="1:12" ht="16" x14ac:dyDescent="0.2">
      <c r="A35" s="31"/>
      <c r="B35" s="31" t="s">
        <v>67</v>
      </c>
      <c r="C35" s="31"/>
      <c r="D35" s="31">
        <v>6495</v>
      </c>
      <c r="E35" s="32">
        <v>6495</v>
      </c>
      <c r="F35" s="31"/>
      <c r="G35" s="31"/>
      <c r="H35" s="31"/>
      <c r="I35" s="31"/>
      <c r="J35" s="31"/>
      <c r="K35" s="31"/>
      <c r="L35" s="31"/>
    </row>
    <row r="36" spans="1:12" s="17" customFormat="1" ht="16" x14ac:dyDescent="0.2">
      <c r="A36" s="33"/>
      <c r="B36" s="34" t="s">
        <v>76</v>
      </c>
      <c r="C36" s="33"/>
      <c r="D36" s="33"/>
      <c r="E36" s="35">
        <f>'Balance Sheet'!I11</f>
        <v>-6495</v>
      </c>
      <c r="F36" s="33"/>
      <c r="G36" s="33"/>
      <c r="H36" s="33"/>
      <c r="I36" s="33"/>
      <c r="J36" s="33"/>
      <c r="K36" s="33"/>
      <c r="L36" s="33"/>
    </row>
    <row r="37" spans="1:12" s="17" customFormat="1" ht="16" x14ac:dyDescent="0.2">
      <c r="A37" s="33"/>
      <c r="B37" s="34" t="s">
        <v>68</v>
      </c>
      <c r="C37" s="33"/>
      <c r="D37" s="33"/>
      <c r="E37" s="35">
        <f>'Balance Sheet'!I12</f>
        <v>10212</v>
      </c>
      <c r="F37" s="33"/>
      <c r="G37" s="33"/>
      <c r="H37" s="33"/>
      <c r="I37" s="33"/>
      <c r="J37" s="33"/>
      <c r="K37" s="33"/>
      <c r="L37" s="33"/>
    </row>
    <row r="38" spans="1:12" s="17" customFormat="1" ht="16" x14ac:dyDescent="0.2">
      <c r="A38" s="33"/>
      <c r="B38" s="34" t="s">
        <v>69</v>
      </c>
      <c r="C38" s="33"/>
      <c r="D38" s="33"/>
      <c r="E38" s="36">
        <f>'Balance Sheet'!I21</f>
        <v>1768</v>
      </c>
      <c r="F38" s="33"/>
      <c r="G38" s="33"/>
      <c r="H38" s="33"/>
      <c r="I38" s="33"/>
      <c r="J38" s="33"/>
      <c r="K38" s="33"/>
      <c r="L38" s="33"/>
    </row>
    <row r="39" spans="1:12" s="16" customFormat="1" ht="16" x14ac:dyDescent="0.2">
      <c r="A39" s="37"/>
      <c r="B39" s="37"/>
      <c r="C39" s="25" t="s">
        <v>67</v>
      </c>
      <c r="D39" s="25">
        <f>SUM(D35:D38)</f>
        <v>6495</v>
      </c>
      <c r="E39" s="38">
        <f>SUM(E35:E38)</f>
        <v>11980</v>
      </c>
      <c r="F39" s="37"/>
      <c r="G39" s="37"/>
      <c r="H39" s="37"/>
      <c r="I39" s="37"/>
      <c r="J39" s="37"/>
      <c r="K39" s="37"/>
      <c r="L39" s="37"/>
    </row>
    <row r="40" spans="1:12" s="16" customFormat="1" ht="16" x14ac:dyDescent="0.2">
      <c r="A40" s="37"/>
      <c r="B40" s="37"/>
      <c r="C40" s="37"/>
      <c r="D40" s="37"/>
      <c r="E40" s="38"/>
      <c r="F40" s="37"/>
      <c r="G40" s="37"/>
      <c r="H40" s="37"/>
      <c r="I40" s="37"/>
      <c r="J40" s="37"/>
      <c r="K40" s="37"/>
      <c r="L40" s="37"/>
    </row>
    <row r="41" spans="1:12" s="16" customFormat="1" ht="16" x14ac:dyDescent="0.2">
      <c r="A41" s="37"/>
      <c r="B41" s="37"/>
      <c r="C41" s="25" t="s">
        <v>65</v>
      </c>
      <c r="D41" s="38">
        <f>D32-D39</f>
        <v>17394</v>
      </c>
      <c r="E41" s="38">
        <f>E32-E39</f>
        <v>39826</v>
      </c>
      <c r="F41" s="37"/>
      <c r="G41" s="37"/>
      <c r="H41" s="37"/>
      <c r="I41" s="37"/>
      <c r="J41" s="37"/>
      <c r="K41" s="37"/>
      <c r="L41" s="37"/>
    </row>
    <row r="42" spans="1:12" s="16" customFormat="1" ht="16" x14ac:dyDescent="0.2">
      <c r="A42" s="37"/>
      <c r="B42" s="37"/>
      <c r="C42" s="25" t="s">
        <v>86</v>
      </c>
      <c r="D42" s="45">
        <v>5000</v>
      </c>
      <c r="E42" s="45">
        <v>5000</v>
      </c>
      <c r="F42" s="37"/>
      <c r="G42" s="37"/>
      <c r="H42" s="37"/>
      <c r="I42" s="37"/>
      <c r="J42" s="37"/>
      <c r="K42" s="37"/>
      <c r="L42" s="37"/>
    </row>
    <row r="43" spans="1:12" ht="16" x14ac:dyDescent="0.2">
      <c r="A43" s="31"/>
      <c r="B43" s="31"/>
      <c r="C43" s="31"/>
      <c r="D43" s="31"/>
      <c r="E43" s="32"/>
      <c r="F43" s="31"/>
      <c r="G43" s="31"/>
      <c r="H43" s="31"/>
      <c r="I43" s="31"/>
      <c r="J43" s="31"/>
      <c r="K43" s="31"/>
      <c r="L43" s="31"/>
    </row>
    <row r="44" spans="1:12" ht="16" x14ac:dyDescent="0.2">
      <c r="A44" s="31"/>
      <c r="B44" s="31"/>
      <c r="C44" s="42" t="s">
        <v>77</v>
      </c>
      <c r="D44" s="42"/>
      <c r="E44" s="43"/>
      <c r="F44" s="31"/>
      <c r="G44" s="31"/>
      <c r="H44" s="31"/>
      <c r="I44" s="31"/>
      <c r="J44" s="31"/>
      <c r="K44" s="31"/>
      <c r="L44" s="31"/>
    </row>
    <row r="45" spans="1:12" ht="16" x14ac:dyDescent="0.2">
      <c r="A45" s="31"/>
      <c r="B45" s="31"/>
      <c r="C45" s="26" t="s">
        <v>78</v>
      </c>
      <c r="D45" s="44">
        <f>D41/D11</f>
        <v>6.4659065986149261E-2</v>
      </c>
      <c r="E45" s="44">
        <f>E41/E11</f>
        <v>0.13310873365218467</v>
      </c>
      <c r="F45" s="31"/>
      <c r="G45" s="31"/>
      <c r="H45" s="31"/>
      <c r="I45" s="31"/>
      <c r="J45" s="31"/>
      <c r="K45" s="31"/>
      <c r="L45" s="31"/>
    </row>
    <row r="46" spans="1:12" ht="16" x14ac:dyDescent="0.2">
      <c r="A46" s="31"/>
      <c r="B46" s="31"/>
      <c r="C46" s="26" t="s">
        <v>62</v>
      </c>
      <c r="D46" s="44">
        <f>D25/D11</f>
        <v>0.2136418213381609</v>
      </c>
      <c r="E46" s="44">
        <f>E25/E11</f>
        <v>0.27200291444824348</v>
      </c>
      <c r="F46" s="31"/>
      <c r="G46" s="31"/>
      <c r="H46" s="31"/>
      <c r="I46" s="31"/>
      <c r="J46" s="31"/>
      <c r="K46" s="31"/>
      <c r="L46" s="31"/>
    </row>
    <row r="47" spans="1:12" ht="16" x14ac:dyDescent="0.2">
      <c r="A47" s="31"/>
      <c r="B47" s="31"/>
      <c r="C47" s="26" t="s">
        <v>84</v>
      </c>
      <c r="D47" s="49">
        <f>(D41+D30-D42)/(('Balance Sheet'!B30+'Balance Sheet'!C30)/2)</f>
        <v>4.151858863708914E-2</v>
      </c>
      <c r="E47" s="48">
        <f>(E41+E30-E42)/(('Balance Sheet'!B30+'Balance Sheet'!C30)/2)</f>
        <v>5.8157810731332006E-2</v>
      </c>
      <c r="F47" s="31"/>
      <c r="G47" s="31"/>
      <c r="H47" s="31"/>
      <c r="I47" s="31"/>
      <c r="J47" s="31"/>
      <c r="K47" s="31"/>
      <c r="L47" s="31"/>
    </row>
    <row r="48" spans="1:12" ht="16" x14ac:dyDescent="0.2">
      <c r="A48" s="31"/>
      <c r="B48" s="31"/>
      <c r="C48" s="26" t="s">
        <v>85</v>
      </c>
      <c r="D48" s="49">
        <f>(D41-D42)/(('Balance Sheet'!G31+'Balance Sheet'!H31)/2)</f>
        <v>2.2547458999245023E-2</v>
      </c>
      <c r="E48" s="49">
        <f>(E41-E42)/(('Balance Sheet'!H31+'Balance Sheet'!G31)/2)</f>
        <v>6.3356285872818066E-2</v>
      </c>
      <c r="F48" s="31"/>
      <c r="G48" s="31"/>
      <c r="H48" s="31"/>
      <c r="I48" s="31"/>
      <c r="J48" s="31"/>
      <c r="K48" s="31"/>
      <c r="L48" s="31"/>
    </row>
    <row r="49" spans="2:5" ht="16" x14ac:dyDescent="0.2">
      <c r="C49" s="26" t="s">
        <v>90</v>
      </c>
      <c r="D49" s="51">
        <f>'Balance Sheet'!B16/'Balance Sheet'!G16</f>
        <v>1.5316560135045425</v>
      </c>
      <c r="E49" s="47">
        <f>'Balance Sheet'!B16/'Balance Sheet'!G16</f>
        <v>1.5316560135045425</v>
      </c>
    </row>
    <row r="50" spans="2:5" ht="16" x14ac:dyDescent="0.2">
      <c r="C50" s="26" t="s">
        <v>91</v>
      </c>
      <c r="D50" s="51">
        <f>'Balance Sheet'!G30/'Balance Sheet'!B30</f>
        <v>0.49140087442014696</v>
      </c>
      <c r="E50" s="52">
        <f>'Balance Sheet'!G30/'Balance Sheet'!B30</f>
        <v>0.49140087442014696</v>
      </c>
    </row>
    <row r="51" spans="2:5" ht="16" x14ac:dyDescent="0.2">
      <c r="C51" s="26" t="s">
        <v>93</v>
      </c>
      <c r="D51" s="51">
        <f>'Balance Sheet'!G31/'Balance Sheet'!B30</f>
        <v>0.50859912557985298</v>
      </c>
      <c r="E51" s="52">
        <f>'Balance Sheet'!G31/'Balance Sheet'!B30</f>
        <v>0.50859912557985298</v>
      </c>
    </row>
    <row r="52" spans="2:5" ht="16" x14ac:dyDescent="0.2">
      <c r="C52" s="26" t="s">
        <v>94</v>
      </c>
      <c r="D52" s="51">
        <f>'Balance Sheet'!G30/'Balance Sheet'!G31</f>
        <v>0.96618505558754486</v>
      </c>
      <c r="E52" s="52">
        <f>'Balance Sheet'!G30/'Balance Sheet'!G31</f>
        <v>0.96618505558754486</v>
      </c>
    </row>
    <row r="53" spans="2:5" x14ac:dyDescent="0.2">
      <c r="E53" s="50"/>
    </row>
    <row r="54" spans="2:5" x14ac:dyDescent="0.2">
      <c r="B54" t="s">
        <v>87</v>
      </c>
    </row>
    <row r="55" spans="2:5" x14ac:dyDescent="0.2">
      <c r="B55" t="s">
        <v>88</v>
      </c>
    </row>
    <row r="57" spans="2:5" x14ac:dyDescent="0.2">
      <c r="B57" t="s">
        <v>89</v>
      </c>
    </row>
    <row r="58" spans="2:5" x14ac:dyDescent="0.2">
      <c r="B58" t="s">
        <v>92</v>
      </c>
    </row>
  </sheetData>
  <phoneticPr fontId="19" type="noConversion"/>
  <conditionalFormatting sqref="E5:E6 E16 E18:E21 E36:E39 E41 E32 E29:E30 E25 E23 E10:E11">
    <cfRule type="containsBlanks" dxfId="13" priority="14">
      <formula>LEN(TRIM(E5))=0</formula>
    </cfRule>
  </conditionalFormatting>
  <conditionalFormatting sqref="E5:E6 E10:E11 E16 E18:E21 E23 E25 E29:E30 E32 E36:E39 E41">
    <cfRule type="notContainsBlanks" dxfId="12" priority="13">
      <formula>LEN(TRIM(E5))&gt;0</formula>
    </cfRule>
  </conditionalFormatting>
  <conditionalFormatting sqref="E45:E46">
    <cfRule type="containsBlanks" dxfId="11" priority="12">
      <formula>LEN(TRIM(E45))=0</formula>
    </cfRule>
  </conditionalFormatting>
  <conditionalFormatting sqref="E45:E46">
    <cfRule type="notContainsBlanks" dxfId="10" priority="11">
      <formula>LEN(TRIM(E45))&gt;0</formula>
    </cfRule>
  </conditionalFormatting>
  <conditionalFormatting sqref="D25">
    <cfRule type="containsBlanks" dxfId="9" priority="10">
      <formula>LEN(TRIM(D25))=0</formula>
    </cfRule>
  </conditionalFormatting>
  <conditionalFormatting sqref="D25">
    <cfRule type="notContainsBlanks" dxfId="8" priority="9">
      <formula>LEN(TRIM(D25))&gt;0</formula>
    </cfRule>
  </conditionalFormatting>
  <conditionalFormatting sqref="D32">
    <cfRule type="containsBlanks" dxfId="7" priority="8">
      <formula>LEN(TRIM(D32))=0</formula>
    </cfRule>
  </conditionalFormatting>
  <conditionalFormatting sqref="D32">
    <cfRule type="notContainsBlanks" dxfId="6" priority="7">
      <formula>LEN(TRIM(D32))&gt;0</formula>
    </cfRule>
  </conditionalFormatting>
  <conditionalFormatting sqref="D41">
    <cfRule type="containsBlanks" dxfId="5" priority="6">
      <formula>LEN(TRIM(D41))=0</formula>
    </cfRule>
  </conditionalFormatting>
  <conditionalFormatting sqref="D41">
    <cfRule type="notContainsBlanks" dxfId="4" priority="5">
      <formula>LEN(TRIM(D41))&gt;0</formula>
    </cfRule>
  </conditionalFormatting>
  <conditionalFormatting sqref="D45">
    <cfRule type="containsBlanks" dxfId="3" priority="4">
      <formula>LEN(TRIM(D45))=0</formula>
    </cfRule>
  </conditionalFormatting>
  <conditionalFormatting sqref="D45">
    <cfRule type="notContainsBlanks" dxfId="2" priority="3">
      <formula>LEN(TRIM(D45))&gt;0</formula>
    </cfRule>
  </conditionalFormatting>
  <conditionalFormatting sqref="D46">
    <cfRule type="containsBlanks" dxfId="1" priority="2">
      <formula>LEN(TRIM(D46))=0</formula>
    </cfRule>
  </conditionalFormatting>
  <conditionalFormatting sqref="D46">
    <cfRule type="notContainsBlanks" dxfId="0" priority="1">
      <formula>LEN(TRIM(D46))&gt;0</formula>
    </cfRule>
  </conditionalFormatting>
  <printOptions gridLines="1"/>
  <pageMargins left="0.7" right="0.7" top="0.75" bottom="0.75" header="0.3" footer="0.3"/>
  <pageSetup scale="7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West</dc:creator>
  <cp:lastModifiedBy>Microsoft Office User</cp:lastModifiedBy>
  <cp:lastPrinted>2017-10-10T14:08:02Z</cp:lastPrinted>
  <dcterms:created xsi:type="dcterms:W3CDTF">2013-10-19T16:54:47Z</dcterms:created>
  <dcterms:modified xsi:type="dcterms:W3CDTF">2017-10-10T14:10:12Z</dcterms:modified>
</cp:coreProperties>
</file>