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ao/Documents/Grad/G2/QuantEcon/Modeling/wheat/raw/"/>
    </mc:Choice>
  </mc:AlternateContent>
  <xr:revisionPtr revIDLastSave="0" documentId="13_ncr:1_{2DEDE1DA-C891-5244-B9A1-FDE6D9AD85DA}" xr6:coauthVersionLast="47" xr6:coauthVersionMax="47" xr10:uidLastSave="{00000000-0000-0000-0000-000000000000}"/>
  <bookViews>
    <workbookView xWindow="45320" yWindow="6040" windowWidth="47180" windowHeight="30160" activeTab="1" xr2:uid="{C69418F5-C978-ED4A-8803-A9CD3D05CA00}"/>
  </bookViews>
  <sheets>
    <sheet name="Sheet1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" l="1"/>
  <c r="N13" i="1" s="1"/>
  <c r="L16" i="1"/>
  <c r="N16" i="1"/>
  <c r="N15" i="1"/>
  <c r="P15" i="1"/>
  <c r="P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A14" i="1"/>
  <c r="L9" i="1"/>
  <c r="N12" i="1"/>
  <c r="P12" i="1"/>
  <c r="N9" i="1"/>
  <c r="P8" i="1"/>
  <c r="N7" i="1"/>
  <c r="L7" i="1"/>
  <c r="N6" i="1"/>
  <c r="L6" i="1"/>
  <c r="P5" i="1"/>
  <c r="B4" i="1"/>
  <c r="C4" i="1"/>
  <c r="D4" i="1"/>
  <c r="E4" i="1"/>
  <c r="F4" i="1"/>
  <c r="G4" i="1"/>
  <c r="H4" i="1"/>
  <c r="I4" i="1"/>
  <c r="J4" i="1"/>
  <c r="K4" i="1"/>
  <c r="L4" i="1"/>
  <c r="M4" i="1"/>
  <c r="N4" i="1"/>
  <c r="A4" i="1"/>
  <c r="B3" i="1"/>
  <c r="C3" i="1"/>
  <c r="D3" i="1"/>
  <c r="E3" i="1"/>
  <c r="F3" i="1"/>
  <c r="G3" i="1"/>
  <c r="H3" i="1"/>
  <c r="I3" i="1"/>
  <c r="J3" i="1"/>
  <c r="K3" i="1"/>
  <c r="L3" i="1"/>
  <c r="M3" i="1"/>
  <c r="N3" i="1"/>
  <c r="A3" i="1"/>
  <c r="L13" i="1" l="1"/>
  <c r="L10" i="1"/>
  <c r="N10" i="1"/>
</calcChain>
</file>

<file path=xl/sharedStrings.xml><?xml version="1.0" encoding="utf-8"?>
<sst xmlns="http://schemas.openxmlformats.org/spreadsheetml/2006/main" count="26" uniqueCount="16">
  <si>
    <t>actual</t>
  </si>
  <si>
    <t>expected</t>
  </si>
  <si>
    <t>nu</t>
  </si>
  <si>
    <t>log nu</t>
  </si>
  <si>
    <t>variance</t>
  </si>
  <si>
    <t>N</t>
  </si>
  <si>
    <t>crit upper</t>
  </si>
  <si>
    <t>crit lower</t>
  </si>
  <si>
    <t>lower bd</t>
  </si>
  <si>
    <t>upper bd</t>
  </si>
  <si>
    <t>crit</t>
  </si>
  <si>
    <t>std dev</t>
  </si>
  <si>
    <t>mean (log nu)</t>
  </si>
  <si>
    <t>mean (nu)</t>
  </si>
  <si>
    <t>nu^5</t>
  </si>
  <si>
    <t>log_nu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</si>
</sst>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9"/>
      <color theme="1"/>
      <name val="TimesNewRoman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973D1-963C-EC4B-92B6-DC227ED896A6}">
  <dimension ref="A1:P16"/>
  <sheetViews>
    <sheetView topLeftCell="B1" zoomScale="234" workbookViewId="0">
      <selection activeCell="N9" sqref="N9"/>
    </sheetView>
  </sheetViews>
  <sheetFormatPr baseColWidth="10" defaultRowHeight="16"/>
  <sheetData>
    <row r="1" spans="1:16">
      <c r="A1" s="1">
        <v>47.8</v>
      </c>
      <c r="B1">
        <v>43.3</v>
      </c>
      <c r="C1">
        <v>39.200000000000003</v>
      </c>
      <c r="D1">
        <v>40.5</v>
      </c>
      <c r="E1">
        <v>42.4</v>
      </c>
      <c r="F1">
        <v>54.7</v>
      </c>
      <c r="G1">
        <v>43.5</v>
      </c>
      <c r="H1">
        <v>39.4</v>
      </c>
      <c r="I1">
        <v>34.700000000000003</v>
      </c>
      <c r="J1">
        <v>68.599999999999994</v>
      </c>
      <c r="K1">
        <v>65</v>
      </c>
      <c r="L1">
        <v>51.8</v>
      </c>
      <c r="M1">
        <v>45</v>
      </c>
      <c r="N1">
        <v>41.7</v>
      </c>
      <c r="O1" t="s">
        <v>0</v>
      </c>
    </row>
    <row r="2" spans="1:16">
      <c r="A2">
        <v>45.7</v>
      </c>
      <c r="B2">
        <v>45</v>
      </c>
      <c r="C2">
        <v>41.4</v>
      </c>
      <c r="D2">
        <v>40.700000000000003</v>
      </c>
      <c r="E2">
        <v>40.1</v>
      </c>
      <c r="F2">
        <v>43.2</v>
      </c>
      <c r="G2">
        <v>42</v>
      </c>
      <c r="H2">
        <v>36.700000000000003</v>
      </c>
      <c r="I2">
        <v>36.200000000000003</v>
      </c>
      <c r="J2">
        <v>69</v>
      </c>
      <c r="K2">
        <v>60.9</v>
      </c>
      <c r="L2">
        <v>52.2</v>
      </c>
      <c r="M2">
        <v>50.5</v>
      </c>
      <c r="N2">
        <v>41.1</v>
      </c>
      <c r="O2" t="s">
        <v>1</v>
      </c>
    </row>
    <row r="3" spans="1:16">
      <c r="A3" s="1">
        <f>A1/A2</f>
        <v>1.0459518599562363</v>
      </c>
      <c r="B3" s="1">
        <f t="shared" ref="B3:N3" si="0">B1/B2</f>
        <v>0.9622222222222222</v>
      </c>
      <c r="C3" s="1">
        <f t="shared" si="0"/>
        <v>0.94685990338164261</v>
      </c>
      <c r="D3" s="1">
        <f t="shared" si="0"/>
        <v>0.99508599508599505</v>
      </c>
      <c r="E3" s="1">
        <f t="shared" si="0"/>
        <v>1.0573566084788029</v>
      </c>
      <c r="F3" s="1">
        <f t="shared" si="0"/>
        <v>1.2662037037037037</v>
      </c>
      <c r="G3" s="1">
        <f t="shared" si="0"/>
        <v>1.0357142857142858</v>
      </c>
      <c r="H3" s="1">
        <f t="shared" si="0"/>
        <v>1.0735694822888282</v>
      </c>
      <c r="I3" s="1">
        <f t="shared" si="0"/>
        <v>0.95856353591160226</v>
      </c>
      <c r="J3" s="1">
        <f t="shared" si="0"/>
        <v>0.99420289855072452</v>
      </c>
      <c r="K3" s="1">
        <f t="shared" si="0"/>
        <v>1.0673234811165846</v>
      </c>
      <c r="L3" s="1">
        <f t="shared" si="0"/>
        <v>0.99233716475095779</v>
      </c>
      <c r="M3" s="1">
        <f t="shared" si="0"/>
        <v>0.8910891089108911</v>
      </c>
      <c r="N3" s="1">
        <f t="shared" si="0"/>
        <v>1.0145985401459854</v>
      </c>
      <c r="O3" t="s">
        <v>2</v>
      </c>
    </row>
    <row r="4" spans="1:16">
      <c r="A4">
        <f>LN(A3)</f>
        <v>4.4927341597251251E-2</v>
      </c>
      <c r="B4">
        <f t="shared" ref="B4:N4" si="1">LN(B3)</f>
        <v>-3.8509854761875614E-2</v>
      </c>
      <c r="C4">
        <f t="shared" si="1"/>
        <v>-5.4604134034851745E-2</v>
      </c>
      <c r="D4">
        <f t="shared" si="1"/>
        <v>-4.926118336055889E-3</v>
      </c>
      <c r="E4">
        <f t="shared" si="1"/>
        <v>5.5772027925388455E-2</v>
      </c>
      <c r="F4">
        <f t="shared" si="1"/>
        <v>0.23602321417787089</v>
      </c>
      <c r="G4">
        <f t="shared" si="1"/>
        <v>3.5091319811270193E-2</v>
      </c>
      <c r="H4">
        <f t="shared" si="1"/>
        <v>7.0989061243363419E-2</v>
      </c>
      <c r="I4">
        <f t="shared" si="1"/>
        <v>-4.2319431878911809E-2</v>
      </c>
      <c r="J4">
        <f t="shared" si="1"/>
        <v>-5.8139698654199566E-3</v>
      </c>
      <c r="K4">
        <f t="shared" si="1"/>
        <v>6.5154095179785793E-2</v>
      </c>
      <c r="L4">
        <f t="shared" si="1"/>
        <v>-7.6923456231557255E-3</v>
      </c>
      <c r="M4">
        <f t="shared" si="1"/>
        <v>-0.11531084651099437</v>
      </c>
      <c r="N4">
        <f t="shared" si="1"/>
        <v>1.4493007302566824E-2</v>
      </c>
      <c r="O4" t="s">
        <v>3</v>
      </c>
    </row>
    <row r="5" spans="1:16">
      <c r="A5" s="1"/>
      <c r="O5" t="s">
        <v>4</v>
      </c>
      <c r="P5">
        <f>VARA(A4:N4)</f>
        <v>6.6653325957975922E-3</v>
      </c>
    </row>
    <row r="6" spans="1:16" ht="17">
      <c r="K6" t="s">
        <v>6</v>
      </c>
      <c r="L6" s="2">
        <f>_xlfn.CHISQ.INV(1 - 0.025, P6-1)</f>
        <v>24.735604884931536</v>
      </c>
      <c r="M6" t="s">
        <v>7</v>
      </c>
      <c r="N6" s="2">
        <f>_xlfn.CHISQ.INV( 0.025, P6-1)</f>
        <v>5.0087505118103319</v>
      </c>
      <c r="O6" t="s">
        <v>5</v>
      </c>
      <c r="P6">
        <v>14</v>
      </c>
    </row>
    <row r="7" spans="1:16">
      <c r="K7" t="s">
        <v>8</v>
      </c>
      <c r="L7">
        <f>(P6-1)*P5/L6</f>
        <v>3.5030202070438889E-3</v>
      </c>
      <c r="M7" t="s">
        <v>9</v>
      </c>
      <c r="N7">
        <f>(P6-1)*P5/N6</f>
        <v>1.7299588698030541E-2</v>
      </c>
    </row>
    <row r="8" spans="1:16">
      <c r="O8" t="s">
        <v>12</v>
      </c>
      <c r="P8">
        <f>AVERAGE(A4:N4)</f>
        <v>1.809095473044512E-2</v>
      </c>
    </row>
    <row r="9" spans="1:16">
      <c r="K9" t="s">
        <v>10</v>
      </c>
      <c r="L9">
        <f>_xlfn.T.INV.2T(0.025, P6-1)</f>
        <v>2.5326378146609487</v>
      </c>
      <c r="M9" t="s">
        <v>11</v>
      </c>
      <c r="N9">
        <f>SQRT(P5)</f>
        <v>8.164148820175679E-2</v>
      </c>
    </row>
    <row r="10" spans="1:16">
      <c r="K10" t="s">
        <v>8</v>
      </c>
      <c r="L10">
        <f>P8-(L9*N9/SQRT(P6))</f>
        <v>-3.7170203331715321E-2</v>
      </c>
      <c r="M10" t="s">
        <v>9</v>
      </c>
      <c r="N10">
        <f>P8+(L9*N9/SQRT(P6))</f>
        <v>7.3352112792605562E-2</v>
      </c>
    </row>
    <row r="11" spans="1:16">
      <c r="O11" t="s">
        <v>13</v>
      </c>
      <c r="P11">
        <f>AVERAGE(A3:N3)</f>
        <v>1.0215056278727475</v>
      </c>
    </row>
    <row r="12" spans="1:16">
      <c r="M12" t="s">
        <v>11</v>
      </c>
      <c r="N12">
        <f>SQRT(P12)</f>
        <v>8.7341280580494909E-2</v>
      </c>
      <c r="O12" t="s">
        <v>4</v>
      </c>
      <c r="P12">
        <f>VARA(A3:N3)</f>
        <v>7.6284992934407365E-3</v>
      </c>
    </row>
    <row r="13" spans="1:16">
      <c r="K13" t="s">
        <v>8</v>
      </c>
      <c r="L13">
        <f>P11-(L9*N12/SQRT(P6))</f>
        <v>0.96238641755675558</v>
      </c>
      <c r="M13" t="s">
        <v>9</v>
      </c>
      <c r="N13">
        <f>P11+(L9*N12/SQRT(P6))</f>
        <v>1.0806248381887393</v>
      </c>
    </row>
    <row r="14" spans="1:16">
      <c r="A14">
        <f>A3^5</f>
        <v>1.2518678399818923</v>
      </c>
      <c r="B14">
        <f t="shared" ref="B14:N14" si="2">B3^5</f>
        <v>0.82485367351957861</v>
      </c>
      <c r="C14">
        <f t="shared" si="2"/>
        <v>0.76107705587097663</v>
      </c>
      <c r="D14">
        <f t="shared" si="2"/>
        <v>0.97567026617895469</v>
      </c>
      <c r="E14">
        <f t="shared" si="2"/>
        <v>1.3216224883285987</v>
      </c>
      <c r="F14">
        <f t="shared" si="2"/>
        <v>3.2547519629207398</v>
      </c>
      <c r="G14">
        <f t="shared" si="2"/>
        <v>1.1917902627067594</v>
      </c>
      <c r="H14">
        <f t="shared" si="2"/>
        <v>1.4261026531991019</v>
      </c>
      <c r="I14">
        <f t="shared" si="2"/>
        <v>0.8092906470434823</v>
      </c>
      <c r="J14">
        <f t="shared" si="2"/>
        <v>0.97134861404990869</v>
      </c>
      <c r="K14">
        <f t="shared" si="2"/>
        <v>1.3850974191455929</v>
      </c>
      <c r="L14">
        <f t="shared" si="2"/>
        <v>0.96226853186493266</v>
      </c>
      <c r="M14">
        <f t="shared" si="2"/>
        <v>0.5618309738749091</v>
      </c>
      <c r="N14">
        <f t="shared" si="2"/>
        <v>1.0751552142574532</v>
      </c>
      <c r="O14" t="s">
        <v>14</v>
      </c>
      <c r="P14">
        <f>AVERAGE(A14:N14)</f>
        <v>1.1980519716387772</v>
      </c>
    </row>
    <row r="15" spans="1:16">
      <c r="M15" t="s">
        <v>11</v>
      </c>
      <c r="N15">
        <f>SQRT(P15)</f>
        <v>0.64407925020913148</v>
      </c>
      <c r="O15" t="s">
        <v>4</v>
      </c>
      <c r="P15">
        <f>VARA(A14:N14)</f>
        <v>0.41483808054995702</v>
      </c>
    </row>
    <row r="16" spans="1:16">
      <c r="K16" t="s">
        <v>8</v>
      </c>
      <c r="L16">
        <f>P14-(L9*N15/SQRT(P6))</f>
        <v>0.76209023166649303</v>
      </c>
      <c r="M16" t="s">
        <v>9</v>
      </c>
      <c r="N16">
        <f>P14+(L9*N15/SQRT(P6))</f>
        <v>1.6340137116110613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7004-D49C-DF49-8DE8-022CFFE4B542}">
  <dimension ref="A1:A15"/>
  <sheetViews>
    <sheetView tabSelected="1" zoomScale="309" workbookViewId="0">
      <selection activeCell="A10" sqref="A10"/>
    </sheetView>
  </sheetViews>
  <sheetFormatPr baseColWidth="10" defaultRowHeight="16"/>
  <sheetData>
    <row r="1" spans="1:1">
      <c r="A1" t="s">
        <v>15</v>
      </c>
    </row>
    <row r="2" spans="1:1">
      <c r="A2">
        <v>4.4927341597251251E-2</v>
      </c>
    </row>
    <row r="3" spans="1:1">
      <c r="A3">
        <v>-3.8509854761875614E-2</v>
      </c>
    </row>
    <row r="4" spans="1:1">
      <c r="A4">
        <v>-5.4604134034851745E-2</v>
      </c>
    </row>
    <row r="5" spans="1:1">
      <c r="A5">
        <v>-4.926118336055889E-3</v>
      </c>
    </row>
    <row r="6" spans="1:1">
      <c r="A6">
        <v>5.5772027925388455E-2</v>
      </c>
    </row>
    <row r="7" spans="1:1">
      <c r="A7">
        <v>0.23602321417787089</v>
      </c>
    </row>
    <row r="8" spans="1:1">
      <c r="A8">
        <v>3.5091319811270193E-2</v>
      </c>
    </row>
    <row r="9" spans="1:1">
      <c r="A9">
        <v>7.0989061243363419E-2</v>
      </c>
    </row>
    <row r="10" spans="1:1">
      <c r="A10">
        <v>-4.2319431878911809E-2</v>
      </c>
    </row>
    <row r="11" spans="1:1">
      <c r="A11">
        <v>-5.8139698654199566E-3</v>
      </c>
    </row>
    <row r="12" spans="1:1">
      <c r="A12">
        <v>6.5154095179785793E-2</v>
      </c>
    </row>
    <row r="13" spans="1:1">
      <c r="A13">
        <v>-7.6923456231557255E-3</v>
      </c>
    </row>
    <row r="14" spans="1:1">
      <c r="A14">
        <v>-0.11531084651099437</v>
      </c>
    </row>
    <row r="15" spans="1:1">
      <c r="A15">
        <v>1.4493007302566824E-2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2023-08-21T20:02:56Z</dcterms:created>
  <dcterms:modified xsi:type="dcterms:W3CDTF">2023-08-23T20:19:01Z</dcterms:modified>
</cp:coreProperties>
</file>