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75" windowWidth="24795" windowHeight="6270"/>
  </bookViews>
  <sheets>
    <sheet name="Anode Load" sheetId="1" r:id="rId1"/>
    <sheet name="Parts List" sheetId="2" r:id="rId2"/>
    <sheet name="Buy List" sheetId="3" r:id="rId3"/>
  </sheets>
  <calcPr calcId="145621"/>
  <fileRecoveryPr repairLoad="1"/>
</workbook>
</file>

<file path=xl/calcChain.xml><?xml version="1.0" encoding="utf-8"?>
<calcChain xmlns="http://schemas.openxmlformats.org/spreadsheetml/2006/main">
  <c r="C42" i="1" l="1"/>
  <c r="B3" i="1"/>
  <c r="E10" i="3"/>
  <c r="E15" i="3"/>
  <c r="E16" i="3"/>
  <c r="E17" i="3"/>
  <c r="E18" i="3"/>
  <c r="E19" i="3"/>
  <c r="E20" i="3"/>
  <c r="E14" i="3"/>
  <c r="E9" i="3"/>
  <c r="E8" i="3"/>
  <c r="E7" i="3"/>
  <c r="E6" i="3"/>
  <c r="E5" i="3"/>
  <c r="E4" i="3"/>
  <c r="E3" i="3"/>
  <c r="E2" i="3"/>
  <c r="L55" i="1" l="1"/>
  <c r="P55" i="1"/>
  <c r="G53" i="1"/>
  <c r="C52" i="1"/>
  <c r="C55" i="1" s="1"/>
  <c r="C53" i="1"/>
  <c r="D53" i="1"/>
  <c r="E53" i="1"/>
  <c r="F53" i="1"/>
  <c r="H53" i="1"/>
  <c r="I53" i="1"/>
  <c r="J53" i="1"/>
  <c r="K53" i="1"/>
  <c r="L53" i="1"/>
  <c r="M53" i="1"/>
  <c r="N53" i="1"/>
  <c r="O53" i="1"/>
  <c r="P53" i="1"/>
  <c r="Q53" i="1"/>
  <c r="R53" i="1"/>
  <c r="S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2" i="1"/>
  <c r="D55" i="1" s="1"/>
  <c r="E52" i="1"/>
  <c r="E55" i="1" s="1"/>
  <c r="F52" i="1"/>
  <c r="F55" i="1" s="1"/>
  <c r="G52" i="1"/>
  <c r="G55" i="1" s="1"/>
  <c r="H52" i="1"/>
  <c r="H55" i="1" s="1"/>
  <c r="I52" i="1"/>
  <c r="I55" i="1" s="1"/>
  <c r="J52" i="1"/>
  <c r="J55" i="1" s="1"/>
  <c r="K52" i="1"/>
  <c r="K55" i="1" s="1"/>
  <c r="L52" i="1"/>
  <c r="M52" i="1"/>
  <c r="M55" i="1" s="1"/>
  <c r="N52" i="1"/>
  <c r="N55" i="1" s="1"/>
  <c r="O52" i="1"/>
  <c r="O55" i="1" s="1"/>
  <c r="P52" i="1"/>
  <c r="Q52" i="1"/>
  <c r="Q55" i="1" s="1"/>
  <c r="R52" i="1"/>
  <c r="R55" i="1" s="1"/>
  <c r="S52" i="1"/>
  <c r="S55" i="1" s="1"/>
  <c r="E33" i="1"/>
  <c r="D33" i="1"/>
  <c r="D36" i="1" s="1"/>
  <c r="E36" i="1" s="1"/>
  <c r="F33" i="1"/>
  <c r="F38" i="1" s="1"/>
  <c r="G38" i="1" s="1"/>
  <c r="G33" i="1"/>
  <c r="C33" i="1"/>
  <c r="B36" i="1" s="1"/>
  <c r="C36" i="1" s="1"/>
  <c r="B33" i="1"/>
  <c r="B31" i="1"/>
  <c r="D30" i="1"/>
  <c r="D31" i="1" s="1"/>
  <c r="F30" i="1"/>
  <c r="F31" i="1" s="1"/>
  <c r="B30" i="1"/>
  <c r="J30" i="1"/>
  <c r="I30" i="1"/>
  <c r="C4" i="1"/>
  <c r="C5" i="1"/>
  <c r="C7" i="1"/>
  <c r="C8" i="1"/>
  <c r="C11" i="1"/>
  <c r="C12" i="1"/>
  <c r="C13" i="1"/>
  <c r="C15" i="1"/>
  <c r="C3" i="1"/>
  <c r="B4" i="1"/>
  <c r="B5" i="1"/>
  <c r="B6" i="1"/>
  <c r="C6" i="1" s="1"/>
  <c r="B7" i="1"/>
  <c r="B8" i="1"/>
  <c r="B9" i="1"/>
  <c r="C9" i="1" s="1"/>
  <c r="B10" i="1"/>
  <c r="C10" i="1" s="1"/>
  <c r="B11" i="1"/>
  <c r="B12" i="1"/>
  <c r="B13" i="1"/>
  <c r="B14" i="1"/>
  <c r="C14" i="1" s="1"/>
  <c r="B15" i="1"/>
  <c r="D39" i="1" l="1"/>
  <c r="E39" i="1" s="1"/>
  <c r="D38" i="1"/>
  <c r="E38" i="1" s="1"/>
  <c r="D35" i="1"/>
  <c r="E35" i="1" s="1"/>
  <c r="F35" i="1"/>
  <c r="G35" i="1" s="1"/>
  <c r="F41" i="1"/>
  <c r="G41" i="1" s="1"/>
  <c r="D41" i="1"/>
  <c r="E41" i="1" s="1"/>
  <c r="F40" i="1"/>
  <c r="G40" i="1" s="1"/>
  <c r="F37" i="1"/>
  <c r="G37" i="1" s="1"/>
  <c r="D37" i="1"/>
  <c r="E37" i="1" s="1"/>
  <c r="E42" i="1" s="1"/>
  <c r="F36" i="1"/>
  <c r="G36" i="1" s="1"/>
  <c r="D40" i="1"/>
  <c r="E40" i="1" s="1"/>
  <c r="F39" i="1"/>
  <c r="G39" i="1" s="1"/>
  <c r="B41" i="1"/>
  <c r="C41" i="1" s="1"/>
  <c r="B35" i="1"/>
  <c r="C35" i="1" s="1"/>
  <c r="B40" i="1"/>
  <c r="C40" i="1" s="1"/>
  <c r="B39" i="1"/>
  <c r="C39" i="1" s="1"/>
  <c r="B38" i="1"/>
  <c r="C38" i="1" s="1"/>
  <c r="B37" i="1"/>
  <c r="C37" i="1" s="1"/>
  <c r="G42" i="1" l="1"/>
</calcChain>
</file>

<file path=xl/sharedStrings.xml><?xml version="1.0" encoding="utf-8"?>
<sst xmlns="http://schemas.openxmlformats.org/spreadsheetml/2006/main" count="183" uniqueCount="126">
  <si>
    <t>100k</t>
    <phoneticPr fontId="1"/>
  </si>
  <si>
    <t>Ea</t>
    <phoneticPr fontId="1"/>
  </si>
  <si>
    <t>Ia</t>
    <phoneticPr fontId="1"/>
  </si>
  <si>
    <t>120k</t>
    <phoneticPr fontId="1"/>
  </si>
  <si>
    <t>Eg</t>
    <phoneticPr fontId="1"/>
  </si>
  <si>
    <t>150k</t>
    <phoneticPr fontId="1"/>
  </si>
  <si>
    <t>Gain</t>
    <phoneticPr fontId="1"/>
  </si>
  <si>
    <t>slope</t>
    <phoneticPr fontId="1"/>
  </si>
  <si>
    <t>intercept</t>
    <phoneticPr fontId="1"/>
  </si>
  <si>
    <t>Ea</t>
    <phoneticPr fontId="1"/>
  </si>
  <si>
    <t>RMS</t>
    <phoneticPr fontId="1"/>
  </si>
  <si>
    <t>MPH-2</t>
    <phoneticPr fontId="1"/>
  </si>
  <si>
    <t>SE-CH9T</t>
    <phoneticPr fontId="1"/>
  </si>
  <si>
    <t>E500</t>
    <phoneticPr fontId="1"/>
  </si>
  <si>
    <t>Impedance</t>
    <phoneticPr fontId="1"/>
  </si>
  <si>
    <t>Dumping</t>
    <phoneticPr fontId="1"/>
  </si>
  <si>
    <t>C1</t>
    <phoneticPr fontId="1"/>
  </si>
  <si>
    <t>C2</t>
    <phoneticPr fontId="1"/>
  </si>
  <si>
    <t>C3</t>
    <phoneticPr fontId="1"/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</si>
  <si>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</si>
  <si>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</si>
  <si>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</si>
  <si>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</si>
  <si>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</si>
  <si>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</si>
  <si>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</si>
  <si>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</si>
  <si>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</si>
  <si>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</si>
  <si>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</si>
  <si>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</si>
  <si>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</si>
  <si>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</si>
  <si>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</si>
  <si>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</si>
  <si>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</si>
  <si>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</si>
  <si>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</si>
  <si>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EMIフィルタ</t>
    <phoneticPr fontId="1"/>
  </si>
  <si>
    <t>EMIフィルタ</t>
    <phoneticPr fontId="1"/>
  </si>
  <si>
    <t>3.3V IGO IN</t>
    <phoneticPr fontId="1"/>
  </si>
  <si>
    <t>3.3V IGO OUT</t>
    <phoneticPr fontId="1"/>
  </si>
  <si>
    <t>COUPLE IN</t>
    <phoneticPr fontId="1"/>
  </si>
  <si>
    <t>BIAS</t>
    <phoneticPr fontId="1"/>
  </si>
  <si>
    <t>COUPLE AMP</t>
    <phoneticPr fontId="1"/>
  </si>
  <si>
    <t>DCPL AMP</t>
    <phoneticPr fontId="1"/>
  </si>
  <si>
    <t>Anode CP</t>
    <phoneticPr fontId="1"/>
  </si>
  <si>
    <t>Anode C</t>
    <phoneticPr fontId="1"/>
  </si>
  <si>
    <t>Filament CP</t>
    <phoneticPr fontId="1"/>
  </si>
  <si>
    <t>DCPL AMP</t>
    <phoneticPr fontId="1"/>
  </si>
  <si>
    <t>KZ</t>
    <phoneticPr fontId="1"/>
  </si>
  <si>
    <t>D</t>
    <phoneticPr fontId="1"/>
  </si>
  <si>
    <t>P</t>
    <phoneticPr fontId="1"/>
  </si>
  <si>
    <t>ES</t>
    <phoneticPr fontId="1"/>
  </si>
  <si>
    <t>ＥＭＩフィルタ（ムラタエミフィル・フィールドスルーコンデンサー）　１μＦ（１０個入）</t>
    <phoneticPr fontId="1"/>
  </si>
  <si>
    <t>R1</t>
    <phoneticPr fontId="1"/>
  </si>
  <si>
    <t>R2</t>
    <phoneticPr fontId="1"/>
  </si>
  <si>
    <t>R3</t>
    <phoneticPr fontId="1"/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</si>
  <si>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</si>
  <si>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</si>
  <si>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</si>
  <si>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</si>
  <si>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</si>
  <si>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</si>
  <si>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</si>
  <si>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</si>
  <si>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</si>
  <si>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</si>
  <si>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</si>
  <si>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33k</t>
    <phoneticPr fontId="1"/>
  </si>
  <si>
    <t>120k</t>
    <phoneticPr fontId="1"/>
  </si>
  <si>
    <t>120k</t>
    <phoneticPr fontId="1"/>
  </si>
  <si>
    <t>1M</t>
    <phoneticPr fontId="1"/>
  </si>
  <si>
    <t>1k</t>
    <phoneticPr fontId="1"/>
  </si>
  <si>
    <t>L</t>
    <phoneticPr fontId="1"/>
  </si>
  <si>
    <t>OS</t>
    <phoneticPr fontId="1"/>
  </si>
  <si>
    <t>ECHU</t>
    <phoneticPr fontId="1"/>
  </si>
  <si>
    <t>ECHU</t>
    <phoneticPr fontId="1"/>
  </si>
  <si>
    <t>ECHU</t>
    <phoneticPr fontId="1"/>
  </si>
  <si>
    <t>導電性高分子アルミ固体電解コンデンサー　ＯＳ－ＣＯＮ　１００μＦ１６Ｖ１０５℃</t>
    <phoneticPr fontId="1"/>
  </si>
  <si>
    <t>オーディオ用無極性電解コンデンサー２２μＦ２５Ｖ８５℃　ニチコンＭＵＳＥ・ＥＳ</t>
  </si>
  <si>
    <t>オーディオ用電解コンデンサー１００μＦ２５Ｖ８５℃　ニチコンＭＵＳＥ・ＫＺ</t>
  </si>
  <si>
    <t>メタライズド積層フィルムコンデンサー　　０．１μＦ１６Ｖ　パナソニックＥＣＨＵ</t>
  </si>
  <si>
    <t>マイクロＵＳＢコネクタ　電源供給用</t>
  </si>
  <si>
    <t>1608(0603) チップ抵抗 75Ω</t>
    <rPh sb="14" eb="16">
      <t>テイコウ</t>
    </rPh>
    <phoneticPr fontId="1"/>
  </si>
  <si>
    <t>1608(0603) チップ抵抗 150Ω</t>
    <rPh sb="14" eb="16">
      <t>テイコウ</t>
    </rPh>
    <phoneticPr fontId="1"/>
  </si>
  <si>
    <t>1608(0603) チップ抵抗 1kΩ</t>
    <rPh sb="14" eb="16">
      <t>テイコウ</t>
    </rPh>
    <phoneticPr fontId="1"/>
  </si>
  <si>
    <t>1608(0603) チップ抵抗 33kΩ</t>
    <rPh sb="14" eb="16">
      <t>テイコウ</t>
    </rPh>
    <phoneticPr fontId="1"/>
  </si>
  <si>
    <t>1608(0603) チップ抵抗 120kΩ</t>
    <rPh sb="14" eb="16">
      <t>テイコウ</t>
    </rPh>
    <phoneticPr fontId="1"/>
  </si>
  <si>
    <t>1608(0603) チップ抵抗 1MΩ</t>
    <rPh sb="14" eb="16">
      <t>テイコウ</t>
    </rPh>
    <phoneticPr fontId="1"/>
  </si>
  <si>
    <t>３．５ｍｍ４極ミニジャック　基板取付用　ＭＪ－４ＰＰ－９</t>
  </si>
  <si>
    <t>多回転半固定ボリューム　たて型　３２９６Ｗ　１０ｋΩ　［１０３］</t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</si>
  <si>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</si>
  <si>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</si>
  <si>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</si>
  <si>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https://akizukidenshi.com/catalog/g/gP-05494/</t>
    <phoneticPr fontId="1"/>
  </si>
  <si>
    <t>https://akizukidenshi.com/catalog/g/gP-14342/</t>
    <phoneticPr fontId="1"/>
  </si>
  <si>
    <t>https://akizukidenshi.com/catalog/g/gP-04608/</t>
    <phoneticPr fontId="1"/>
  </si>
  <si>
    <t>https://akizukidenshi.com/catalog/g/gP-04625/</t>
    <phoneticPr fontId="1"/>
  </si>
  <si>
    <t>コモンモードチョーク（ノイズフィルタ）　ＤＬＷ５ＢＴＭ１４２ＴＱ２</t>
  </si>
  <si>
    <t>https://akizukidenshi.com/catalog/g/gP-05494/</t>
    <phoneticPr fontId="1"/>
  </si>
  <si>
    <t>https://akizukidenshi.com/catalog/g/gP-14342/</t>
    <phoneticPr fontId="1"/>
  </si>
  <si>
    <t>https://akizukidenshi.com/catalog/g/gP-08290/</t>
    <phoneticPr fontId="1"/>
  </si>
  <si>
    <t>https://akizukidenshi.com/catalog/g/gP-04608/</t>
    <phoneticPr fontId="1"/>
  </si>
  <si>
    <t>https://akizukidenshi.com/catalog/g/gP-04625/</t>
    <phoneticPr fontId="1"/>
  </si>
  <si>
    <t>1608(0603) チップ抵抗 470kΩ</t>
  </si>
  <si>
    <t>https://www.marutsu.co.jp/pc/i/856891/</t>
  </si>
  <si>
    <t>https://www.marutsu.co.jp/pc/i/856769/</t>
  </si>
  <si>
    <t>https://www.marutsu.co.jp/pc/i/856745/</t>
  </si>
  <si>
    <t>https://www.marutsu.co.jp/pc/i/856829/</t>
  </si>
  <si>
    <t>https://www.marutsu.co.jp/pc/i/856760/</t>
  </si>
  <si>
    <t>https://www.marutsu.co.jp/pc/i/856859/</t>
  </si>
  <si>
    <t>https://www.marutsu.co.jp/pc/i/856748/</t>
  </si>
  <si>
    <t>https://akizukidenshi.com/catalog/g/gP-08290/</t>
    <phoneticPr fontId="1"/>
  </si>
  <si>
    <t>https://akizukidenshi.com/catalog/g/gP-04608/</t>
    <phoneticPr fontId="1"/>
  </si>
  <si>
    <t>https://akizukidenshi.com/catalog/g/gP-04625/</t>
    <phoneticPr fontId="1"/>
  </si>
  <si>
    <t>https://akizukidenshi.com/catalog/g/gC-10398/</t>
    <phoneticPr fontId="1"/>
  </si>
  <si>
    <t>https://akizukidenshi.com/catalog/g/gC-06070/</t>
    <phoneticPr fontId="1"/>
  </si>
  <si>
    <t>https://akizukidenshi.com/catalog/g/gP-00975/</t>
    <phoneticPr fontId="1"/>
  </si>
  <si>
    <t>https://akizukidenshi.com/catalog/g/gP-15303/</t>
    <phoneticPr fontId="1"/>
  </si>
  <si>
    <t>Ra</t>
    <phoneticPr fontId="1"/>
  </si>
  <si>
    <t>Intercept</t>
    <phoneticPr fontId="1"/>
  </si>
  <si>
    <t>Slope</t>
    <phoneticPr fontId="1"/>
  </si>
  <si>
    <t>Load line</t>
    <phoneticPr fontId="1"/>
  </si>
  <si>
    <t>Eg-Ea</t>
    <phoneticPr fontId="1"/>
  </si>
  <si>
    <t>linearity error(2.5+-1V)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</si>
</sst>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Eg - Ea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100k</c:v>
          </c:tx>
          <c:xVal>
            <c:numRef>
              <c:f>'Anode Load'!$A$23:$A$29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Load'!$B$23:$B$29</c:f>
              <c:numCache>
                <c:formatCode>General</c:formatCode>
                <c:ptCount val="7"/>
                <c:pt idx="0">
                  <c:v>5.28</c:v>
                </c:pt>
                <c:pt idx="1">
                  <c:v>6.35</c:v>
                </c:pt>
                <c:pt idx="2">
                  <c:v>8.0299999999999994</c:v>
                </c:pt>
                <c:pt idx="3">
                  <c:v>9.9</c:v>
                </c:pt>
                <c:pt idx="4">
                  <c:v>11.88</c:v>
                </c:pt>
                <c:pt idx="5">
                  <c:v>13.49</c:v>
                </c:pt>
                <c:pt idx="6">
                  <c:v>14.63</c:v>
                </c:pt>
              </c:numCache>
            </c:numRef>
          </c:yVal>
          <c:smooth val="0"/>
        </c:ser>
        <c:ser>
          <c:idx val="1"/>
          <c:order val="1"/>
          <c:tx>
            <c:v>120k</c:v>
          </c:tx>
          <c:xVal>
            <c:numRef>
              <c:f>'Anode Load'!$A$23:$A$29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Load'!$D$23:$D$29</c:f>
              <c:numCache>
                <c:formatCode>General</c:formatCode>
                <c:ptCount val="7"/>
                <c:pt idx="0">
                  <c:v>4.3899999999999997</c:v>
                </c:pt>
                <c:pt idx="1">
                  <c:v>5.43</c:v>
                </c:pt>
                <c:pt idx="2">
                  <c:v>7.29</c:v>
                </c:pt>
                <c:pt idx="3">
                  <c:v>9.34</c:v>
                </c:pt>
                <c:pt idx="4">
                  <c:v>11.32</c:v>
                </c:pt>
                <c:pt idx="5">
                  <c:v>13.3</c:v>
                </c:pt>
                <c:pt idx="6">
                  <c:v>14.54</c:v>
                </c:pt>
              </c:numCache>
            </c:numRef>
          </c:yVal>
          <c:smooth val="0"/>
        </c:ser>
        <c:ser>
          <c:idx val="2"/>
          <c:order val="2"/>
          <c:tx>
            <c:v>150k</c:v>
          </c:tx>
          <c:xVal>
            <c:numRef>
              <c:f>'Anode Load'!$A$23:$A$29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Load'!$F$23:$F$29</c:f>
              <c:numCache>
                <c:formatCode>General</c:formatCode>
                <c:ptCount val="7"/>
                <c:pt idx="0">
                  <c:v>3.55</c:v>
                </c:pt>
                <c:pt idx="1">
                  <c:v>4.49</c:v>
                </c:pt>
                <c:pt idx="2">
                  <c:v>6.01</c:v>
                </c:pt>
                <c:pt idx="3">
                  <c:v>8.41</c:v>
                </c:pt>
                <c:pt idx="4">
                  <c:v>10.75</c:v>
                </c:pt>
                <c:pt idx="5">
                  <c:v>12.94</c:v>
                </c:pt>
                <c:pt idx="6">
                  <c:v>14.443</c:v>
                </c:pt>
              </c:numCache>
            </c:numRef>
          </c:yVal>
          <c:smooth val="0"/>
        </c:ser>
        <c:ser>
          <c:idx val="3"/>
          <c:order val="3"/>
          <c:tx>
            <c:v>100k(LSM)</c:v>
          </c:tx>
          <c:xVal>
            <c:numRef>
              <c:f>'Anode Load'!$A$35:$A$41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Load'!$B$35:$B$41</c:f>
              <c:numCache>
                <c:formatCode>General</c:formatCode>
                <c:ptCount val="7"/>
                <c:pt idx="0">
                  <c:v>4.1616666666666653</c:v>
                </c:pt>
                <c:pt idx="1">
                  <c:v>6.086666666666666</c:v>
                </c:pt>
                <c:pt idx="2">
                  <c:v>8.0116666666666667</c:v>
                </c:pt>
                <c:pt idx="3">
                  <c:v>9.9366666666666674</c:v>
                </c:pt>
                <c:pt idx="4">
                  <c:v>11.861666666666668</c:v>
                </c:pt>
                <c:pt idx="5">
                  <c:v>13.786666666666669</c:v>
                </c:pt>
                <c:pt idx="6">
                  <c:v>15.71166666666667</c:v>
                </c:pt>
              </c:numCache>
            </c:numRef>
          </c:yVal>
          <c:smooth val="0"/>
        </c:ser>
        <c:ser>
          <c:idx val="4"/>
          <c:order val="4"/>
          <c:tx>
            <c:v>120k(LMS)</c:v>
          </c:tx>
          <c:xVal>
            <c:numRef>
              <c:f>'Anode Load'!$A$35:$A$41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Load'!$D$35:$D$41</c:f>
              <c:numCache>
                <c:formatCode>General</c:formatCode>
                <c:ptCount val="7"/>
                <c:pt idx="0">
                  <c:v>3.2716666666666647</c:v>
                </c:pt>
                <c:pt idx="1">
                  <c:v>5.2866666666666653</c:v>
                </c:pt>
                <c:pt idx="2">
                  <c:v>7.3016666666666659</c:v>
                </c:pt>
                <c:pt idx="3">
                  <c:v>9.3166666666666647</c:v>
                </c:pt>
                <c:pt idx="4">
                  <c:v>11.331666666666665</c:v>
                </c:pt>
                <c:pt idx="5">
                  <c:v>13.346666666666666</c:v>
                </c:pt>
                <c:pt idx="6">
                  <c:v>15.361666666666665</c:v>
                </c:pt>
              </c:numCache>
            </c:numRef>
          </c:yVal>
          <c:smooth val="0"/>
        </c:ser>
        <c:ser>
          <c:idx val="5"/>
          <c:order val="5"/>
          <c:tx>
            <c:v>150k(LSM)</c:v>
          </c:tx>
          <c:xVal>
            <c:numRef>
              <c:f>'Anode Load'!$A$35:$A$41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'Anode Load'!$F$35:$F$41</c:f>
              <c:numCache>
                <c:formatCode>General</c:formatCode>
                <c:ptCount val="7"/>
                <c:pt idx="0">
                  <c:v>1.2800000000000011</c:v>
                </c:pt>
                <c:pt idx="1">
                  <c:v>3.6500000000000021</c:v>
                </c:pt>
                <c:pt idx="2">
                  <c:v>6.0200000000000014</c:v>
                </c:pt>
                <c:pt idx="3">
                  <c:v>8.39</c:v>
                </c:pt>
                <c:pt idx="4">
                  <c:v>10.760000000000002</c:v>
                </c:pt>
                <c:pt idx="5">
                  <c:v>13.130000000000003</c:v>
                </c:pt>
                <c:pt idx="6">
                  <c:v>15.500000000000002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8304"/>
        <c:axId val="39006592"/>
      </c:scatterChart>
      <c:valAx>
        <c:axId val="388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Eg</a:t>
                </a:r>
                <a:r>
                  <a:rPr lang="en-US" altLang="ja-JP" baseline="0"/>
                  <a:t> [V]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006592"/>
        <c:crosses val="autoZero"/>
        <c:crossBetween val="midCat"/>
      </c:valAx>
      <c:valAx>
        <c:axId val="3900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Ea [V]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89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6</xdr:row>
      <xdr:rowOff>71437</xdr:rowOff>
    </xdr:from>
    <xdr:to>
      <xdr:col>21</xdr:col>
      <xdr:colOff>419100</xdr:colOff>
      <xdr:row>40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P-14342/" TargetMode="External"/><Relationship Id="rId13" Type="http://schemas.openxmlformats.org/officeDocument/2006/relationships/hyperlink" Target="https://akizukidenshi.com/catalog/g/gP-08290/" TargetMode="External"/><Relationship Id="rId18" Type="http://schemas.openxmlformats.org/officeDocument/2006/relationships/hyperlink" Target="https://akizukidenshi.com/catalog/g/gP-04608/" TargetMode="External"/><Relationship Id="rId3" Type="http://schemas.openxmlformats.org/officeDocument/2006/relationships/hyperlink" Target="https://akizukidenshi.com/catalog/g/gP-05494/" TargetMode="External"/><Relationship Id="rId21" Type="http://schemas.openxmlformats.org/officeDocument/2006/relationships/hyperlink" Target="https://akizukidenshi.com/catalog/g/gP-04625/" TargetMode="External"/><Relationship Id="rId7" Type="http://schemas.openxmlformats.org/officeDocument/2006/relationships/hyperlink" Target="https://akizukidenshi.com/catalog/g/gP-14342/" TargetMode="External"/><Relationship Id="rId12" Type="http://schemas.openxmlformats.org/officeDocument/2006/relationships/hyperlink" Target="https://akizukidenshi.com/catalog/g/gP-08290/" TargetMode="External"/><Relationship Id="rId17" Type="http://schemas.openxmlformats.org/officeDocument/2006/relationships/hyperlink" Target="https://akizukidenshi.com/catalog/g/gP-04608/" TargetMode="External"/><Relationship Id="rId2" Type="http://schemas.openxmlformats.org/officeDocument/2006/relationships/hyperlink" Target="https://akizukidenshi.com/catalog/g/gP-04625/" TargetMode="External"/><Relationship Id="rId16" Type="http://schemas.openxmlformats.org/officeDocument/2006/relationships/hyperlink" Target="https://akizukidenshi.com/catalog/g/gP-14342/" TargetMode="External"/><Relationship Id="rId20" Type="http://schemas.openxmlformats.org/officeDocument/2006/relationships/hyperlink" Target="https://akizukidenshi.com/catalog/g/gP-04625/" TargetMode="External"/><Relationship Id="rId1" Type="http://schemas.openxmlformats.org/officeDocument/2006/relationships/hyperlink" Target="https://akizukidenshi.com/catalog/g/gP-04608/" TargetMode="External"/><Relationship Id="rId6" Type="http://schemas.openxmlformats.org/officeDocument/2006/relationships/hyperlink" Target="https://akizukidenshi.com/catalog/g/gP-14342/" TargetMode="External"/><Relationship Id="rId11" Type="http://schemas.openxmlformats.org/officeDocument/2006/relationships/hyperlink" Target="https://akizukidenshi.com/catalog/g/gP-08290/" TargetMode="External"/><Relationship Id="rId5" Type="http://schemas.openxmlformats.org/officeDocument/2006/relationships/hyperlink" Target="https://akizukidenshi.com/catalog/g/gP-14342/" TargetMode="External"/><Relationship Id="rId15" Type="http://schemas.openxmlformats.org/officeDocument/2006/relationships/hyperlink" Target="https://akizukidenshi.com/catalog/g/gP-14342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kizukidenshi.com/catalog/g/gP-08290/" TargetMode="External"/><Relationship Id="rId19" Type="http://schemas.openxmlformats.org/officeDocument/2006/relationships/hyperlink" Target="https://akizukidenshi.com/catalog/g/gP-04608/" TargetMode="External"/><Relationship Id="rId4" Type="http://schemas.openxmlformats.org/officeDocument/2006/relationships/hyperlink" Target="https://akizukidenshi.com/catalog/g/gP-05494/" TargetMode="External"/><Relationship Id="rId9" Type="http://schemas.openxmlformats.org/officeDocument/2006/relationships/hyperlink" Target="https://akizukidenshi.com/catalog/g/gP-08290/" TargetMode="External"/><Relationship Id="rId14" Type="http://schemas.openxmlformats.org/officeDocument/2006/relationships/hyperlink" Target="https://akizukidenshi.com/catalog/g/gP-08290/" TargetMode="External"/><Relationship Id="rId22" Type="http://schemas.openxmlformats.org/officeDocument/2006/relationships/hyperlink" Target="https://akizukidenshi.com/catalog/g/gP-04625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utsu.co.jp/pc/i/856859/" TargetMode="External"/><Relationship Id="rId13" Type="http://schemas.openxmlformats.org/officeDocument/2006/relationships/hyperlink" Target="https://akizukidenshi.com/catalog/g/gC-10398/" TargetMode="External"/><Relationship Id="rId3" Type="http://schemas.openxmlformats.org/officeDocument/2006/relationships/hyperlink" Target="https://www.marutsu.co.jp/pc/i/856891/" TargetMode="External"/><Relationship Id="rId7" Type="http://schemas.openxmlformats.org/officeDocument/2006/relationships/hyperlink" Target="https://www.marutsu.co.jp/pc/i/856760/" TargetMode="External"/><Relationship Id="rId12" Type="http://schemas.openxmlformats.org/officeDocument/2006/relationships/hyperlink" Target="https://akizukidenshi.com/catalog/g/gP-04625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akizukidenshi.com/catalog/g/gP-14342/" TargetMode="External"/><Relationship Id="rId16" Type="http://schemas.openxmlformats.org/officeDocument/2006/relationships/hyperlink" Target="https://akizukidenshi.com/catalog/g/gP-15303/" TargetMode="External"/><Relationship Id="rId1" Type="http://schemas.openxmlformats.org/officeDocument/2006/relationships/hyperlink" Target="https://akizukidenshi.com/catalog/g/gP-05494/" TargetMode="External"/><Relationship Id="rId6" Type="http://schemas.openxmlformats.org/officeDocument/2006/relationships/hyperlink" Target="https://www.marutsu.co.jp/pc/i/856829/" TargetMode="External"/><Relationship Id="rId11" Type="http://schemas.openxmlformats.org/officeDocument/2006/relationships/hyperlink" Target="https://akizukidenshi.com/catalog/g/gP-04608/" TargetMode="External"/><Relationship Id="rId5" Type="http://schemas.openxmlformats.org/officeDocument/2006/relationships/hyperlink" Target="https://www.marutsu.co.jp/pc/i/856745/" TargetMode="External"/><Relationship Id="rId15" Type="http://schemas.openxmlformats.org/officeDocument/2006/relationships/hyperlink" Target="https://akizukidenshi.com/catalog/g/gP-00975/" TargetMode="External"/><Relationship Id="rId10" Type="http://schemas.openxmlformats.org/officeDocument/2006/relationships/hyperlink" Target="https://akizukidenshi.com/catalog/g/gP-08290/" TargetMode="External"/><Relationship Id="rId4" Type="http://schemas.openxmlformats.org/officeDocument/2006/relationships/hyperlink" Target="https://www.marutsu.co.jp/pc/i/856769/" TargetMode="External"/><Relationship Id="rId9" Type="http://schemas.openxmlformats.org/officeDocument/2006/relationships/hyperlink" Target="https://www.marutsu.co.jp/pc/i/856748/" TargetMode="External"/><Relationship Id="rId14" Type="http://schemas.openxmlformats.org/officeDocument/2006/relationships/hyperlink" Target="https://akizukidenshi.com/catalog/g/gC-060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5" zoomScaleNormal="85" workbookViewId="0">
      <selection activeCell="A44" sqref="A44"/>
    </sheetView>
  </sheetViews>
  <sheetFormatPr defaultRowHeight="13.5" x14ac:dyDescent="0.15"/>
  <cols>
    <col min="2" max="2" width="10.25" customWidth="1"/>
    <col min="22" max="22" width="18" customWidth="1"/>
    <col min="28" max="28" width="69.125" bestFit="1" customWidth="1"/>
    <col min="29" max="29" width="43.875" bestFit="1" customWidth="1"/>
  </cols>
  <sheetData>
    <row r="1" spans="1:3" x14ac:dyDescent="0.15">
      <c r="A1" t="s">
        <v>123</v>
      </c>
    </row>
    <row r="2" spans="1:3" x14ac:dyDescent="0.15">
      <c r="A2" t="s">
        <v>120</v>
      </c>
      <c r="B2" t="s">
        <v>121</v>
      </c>
      <c r="C2" t="s">
        <v>122</v>
      </c>
    </row>
    <row r="3" spans="1:3" x14ac:dyDescent="0.15">
      <c r="A3">
        <v>100</v>
      </c>
      <c r="B3">
        <f>15/A3*1000</f>
        <v>150</v>
      </c>
      <c r="C3">
        <f>-B3/15</f>
        <v>-10</v>
      </c>
    </row>
    <row r="4" spans="1:3" x14ac:dyDescent="0.15">
      <c r="A4">
        <v>110</v>
      </c>
      <c r="B4">
        <f t="shared" ref="B4:B15" si="0">15/A4*1000</f>
        <v>136.36363636363635</v>
      </c>
      <c r="C4">
        <f>-B4/15</f>
        <v>-9.0909090909090899</v>
      </c>
    </row>
    <row r="5" spans="1:3" x14ac:dyDescent="0.15">
      <c r="A5">
        <v>120</v>
      </c>
      <c r="B5">
        <f t="shared" si="0"/>
        <v>125</v>
      </c>
      <c r="C5">
        <f>-B5/15</f>
        <v>-8.3333333333333339</v>
      </c>
    </row>
    <row r="6" spans="1:3" x14ac:dyDescent="0.15">
      <c r="A6">
        <v>130</v>
      </c>
      <c r="B6">
        <f t="shared" si="0"/>
        <v>115.38461538461539</v>
      </c>
      <c r="C6">
        <f>-B6/15</f>
        <v>-7.6923076923076925</v>
      </c>
    </row>
    <row r="7" spans="1:3" x14ac:dyDescent="0.15">
      <c r="A7">
        <v>150</v>
      </c>
      <c r="B7">
        <f t="shared" si="0"/>
        <v>100</v>
      </c>
      <c r="C7">
        <f>-B7/15</f>
        <v>-6.666666666666667</v>
      </c>
    </row>
    <row r="8" spans="1:3" x14ac:dyDescent="0.15">
      <c r="A8">
        <v>160</v>
      </c>
      <c r="B8">
        <f t="shared" si="0"/>
        <v>93.75</v>
      </c>
      <c r="C8">
        <f>-B8/15</f>
        <v>-6.25</v>
      </c>
    </row>
    <row r="9" spans="1:3" x14ac:dyDescent="0.15">
      <c r="A9">
        <v>180</v>
      </c>
      <c r="B9">
        <f t="shared" si="0"/>
        <v>83.333333333333329</v>
      </c>
      <c r="C9">
        <f>-B9/15</f>
        <v>-5.5555555555555554</v>
      </c>
    </row>
    <row r="10" spans="1:3" x14ac:dyDescent="0.15">
      <c r="A10">
        <v>200</v>
      </c>
      <c r="B10">
        <f t="shared" si="0"/>
        <v>75</v>
      </c>
      <c r="C10">
        <f>-B10/15</f>
        <v>-5</v>
      </c>
    </row>
    <row r="11" spans="1:3" x14ac:dyDescent="0.15">
      <c r="A11">
        <v>220</v>
      </c>
      <c r="B11">
        <f t="shared" si="0"/>
        <v>68.181818181818173</v>
      </c>
      <c r="C11">
        <f>-B11/15</f>
        <v>-4.545454545454545</v>
      </c>
    </row>
    <row r="12" spans="1:3" x14ac:dyDescent="0.15">
      <c r="A12">
        <v>240</v>
      </c>
      <c r="B12">
        <f t="shared" si="0"/>
        <v>62.5</v>
      </c>
      <c r="C12">
        <f>-B12/15</f>
        <v>-4.166666666666667</v>
      </c>
    </row>
    <row r="13" spans="1:3" x14ac:dyDescent="0.15">
      <c r="A13">
        <v>270</v>
      </c>
      <c r="B13">
        <f t="shared" si="0"/>
        <v>55.55555555555555</v>
      </c>
      <c r="C13">
        <f>-B13/15</f>
        <v>-3.7037037037037033</v>
      </c>
    </row>
    <row r="14" spans="1:3" x14ac:dyDescent="0.15">
      <c r="A14">
        <v>300</v>
      </c>
      <c r="B14">
        <f t="shared" si="0"/>
        <v>50</v>
      </c>
      <c r="C14">
        <f>-B14/15</f>
        <v>-3.3333333333333335</v>
      </c>
    </row>
    <row r="15" spans="1:3" x14ac:dyDescent="0.15">
      <c r="A15">
        <v>330</v>
      </c>
      <c r="B15">
        <f t="shared" si="0"/>
        <v>45.454545454545453</v>
      </c>
      <c r="C15">
        <f>-B15/15</f>
        <v>-3.0303030303030303</v>
      </c>
    </row>
    <row r="20" spans="1:10" x14ac:dyDescent="0.15">
      <c r="A20" t="s">
        <v>124</v>
      </c>
    </row>
    <row r="21" spans="1:10" x14ac:dyDescent="0.15">
      <c r="B21" t="s">
        <v>0</v>
      </c>
      <c r="D21" t="s">
        <v>3</v>
      </c>
      <c r="F21" t="s">
        <v>5</v>
      </c>
    </row>
    <row r="22" spans="1:10" x14ac:dyDescent="0.15">
      <c r="A22" t="s">
        <v>4</v>
      </c>
      <c r="B22" t="s">
        <v>1</v>
      </c>
      <c r="C22" t="s">
        <v>2</v>
      </c>
      <c r="D22" t="s">
        <v>1</v>
      </c>
      <c r="E22" t="s">
        <v>2</v>
      </c>
      <c r="F22" t="s">
        <v>1</v>
      </c>
      <c r="G22" t="s">
        <v>2</v>
      </c>
    </row>
    <row r="23" spans="1:10" x14ac:dyDescent="0.15">
      <c r="A23">
        <v>4</v>
      </c>
      <c r="B23">
        <v>5.28</v>
      </c>
      <c r="C23">
        <v>98.11</v>
      </c>
      <c r="D23">
        <v>4.3899999999999997</v>
      </c>
      <c r="E23">
        <v>88.3</v>
      </c>
      <c r="F23">
        <v>3.55</v>
      </c>
      <c r="G23">
        <v>76.55</v>
      </c>
    </row>
    <row r="24" spans="1:10" x14ac:dyDescent="0.15">
      <c r="A24">
        <v>3.5</v>
      </c>
      <c r="B24">
        <v>6.35</v>
      </c>
      <c r="C24">
        <v>85.68</v>
      </c>
      <c r="D24">
        <v>5.43</v>
      </c>
      <c r="E24">
        <v>78.31</v>
      </c>
      <c r="F24">
        <v>4.49</v>
      </c>
      <c r="G24">
        <v>70.239999999999995</v>
      </c>
    </row>
    <row r="25" spans="1:10" x14ac:dyDescent="0.15">
      <c r="A25">
        <v>3</v>
      </c>
      <c r="B25">
        <v>8.0299999999999994</v>
      </c>
      <c r="C25">
        <v>70.81</v>
      </c>
      <c r="D25">
        <v>7.29</v>
      </c>
      <c r="E25">
        <v>66.69</v>
      </c>
      <c r="F25">
        <v>6.01</v>
      </c>
      <c r="G25">
        <v>59.39</v>
      </c>
    </row>
    <row r="26" spans="1:10" x14ac:dyDescent="0.15">
      <c r="A26">
        <v>2.5</v>
      </c>
      <c r="B26">
        <v>9.9</v>
      </c>
      <c r="C26">
        <v>50.22</v>
      </c>
      <c r="D26">
        <v>9.34</v>
      </c>
      <c r="E26">
        <v>47.81</v>
      </c>
      <c r="F26">
        <v>8.41</v>
      </c>
      <c r="G26">
        <v>43.85</v>
      </c>
    </row>
    <row r="27" spans="1:10" x14ac:dyDescent="0.15">
      <c r="A27">
        <v>2</v>
      </c>
      <c r="B27">
        <v>11.88</v>
      </c>
      <c r="C27">
        <v>32.21</v>
      </c>
      <c r="D27">
        <v>11.32</v>
      </c>
      <c r="E27">
        <v>30.48</v>
      </c>
      <c r="F27">
        <v>10.75</v>
      </c>
      <c r="G27">
        <v>28.81</v>
      </c>
      <c r="I27">
        <v>14.63</v>
      </c>
      <c r="J27">
        <v>42.66</v>
      </c>
    </row>
    <row r="28" spans="1:10" x14ac:dyDescent="0.15">
      <c r="A28">
        <v>1.5</v>
      </c>
      <c r="B28">
        <v>13.49</v>
      </c>
      <c r="C28">
        <v>15.41</v>
      </c>
      <c r="D28">
        <v>13.3</v>
      </c>
      <c r="E28">
        <v>14.98</v>
      </c>
      <c r="F28">
        <v>12.94</v>
      </c>
      <c r="G28">
        <v>14.2</v>
      </c>
      <c r="I28">
        <v>14.443</v>
      </c>
      <c r="J28">
        <v>40.905000000000001</v>
      </c>
    </row>
    <row r="29" spans="1:10" x14ac:dyDescent="0.15">
      <c r="A29">
        <v>1</v>
      </c>
      <c r="B29">
        <v>14.63</v>
      </c>
      <c r="C29">
        <v>42.66</v>
      </c>
      <c r="D29">
        <v>14.54</v>
      </c>
      <c r="E29">
        <v>41.78</v>
      </c>
      <c r="F29">
        <v>14.443</v>
      </c>
      <c r="G29">
        <v>40.905000000000001</v>
      </c>
    </row>
    <row r="30" spans="1:10" x14ac:dyDescent="0.15">
      <c r="A30" t="s">
        <v>6</v>
      </c>
      <c r="B30">
        <f>(B29-B23)/($A29-$A23)</f>
        <v>-3.1166666666666671</v>
      </c>
      <c r="D30">
        <f>(D29-D23)/($A29-$A23)</f>
        <v>-3.3833333333333329</v>
      </c>
      <c r="F30">
        <f>(F29-F23)/($A29-$A23)</f>
        <v>-3.6310000000000002</v>
      </c>
      <c r="I30">
        <f>AVERAGE(I27:I28)</f>
        <v>14.5365</v>
      </c>
      <c r="J30">
        <f>AVERAGE(J27:J28)</f>
        <v>41.782499999999999</v>
      </c>
    </row>
    <row r="31" spans="1:10" x14ac:dyDescent="0.15">
      <c r="B31">
        <f>20*LOG10(ABS(B30))</f>
        <v>9.8738071230571087</v>
      </c>
      <c r="D31">
        <f>20*LOG10(ABS(D30))</f>
        <v>10.586895750591385</v>
      </c>
      <c r="F31">
        <f>20*LOG10(ABS(F30))</f>
        <v>11.200524978257846</v>
      </c>
    </row>
    <row r="32" spans="1:10" x14ac:dyDescent="0.15">
      <c r="B32" t="s">
        <v>7</v>
      </c>
      <c r="C32" t="s">
        <v>8</v>
      </c>
      <c r="D32" t="s">
        <v>7</v>
      </c>
      <c r="E32" t="s">
        <v>8</v>
      </c>
      <c r="F32" t="s">
        <v>7</v>
      </c>
      <c r="G32" t="s">
        <v>8</v>
      </c>
    </row>
    <row r="33" spans="1:7" x14ac:dyDescent="0.15">
      <c r="B33">
        <f>SLOPE(B25:B27,$A25:$A27)</f>
        <v>-3.8500000000000014</v>
      </c>
      <c r="C33">
        <f>INTERCEPT(B25:B27,$A25:$A27)</f>
        <v>19.561666666666671</v>
      </c>
      <c r="D33">
        <f>SLOPE(D25:D27,$A25:$A27)</f>
        <v>-4.03</v>
      </c>
      <c r="E33">
        <f>INTERCEPT(D25:D27,$A25:$A27)</f>
        <v>19.391666666666666</v>
      </c>
      <c r="F33">
        <f>SLOPE(F25:F27,$A25:$A27)</f>
        <v>-4.74</v>
      </c>
      <c r="G33">
        <f>INTERCEPT(F25:F27,$A25:$A27)</f>
        <v>20.240000000000002</v>
      </c>
    </row>
    <row r="34" spans="1:7" x14ac:dyDescent="0.15">
      <c r="A34" t="s">
        <v>4</v>
      </c>
      <c r="B34" t="s">
        <v>9</v>
      </c>
      <c r="C34" t="s">
        <v>10</v>
      </c>
      <c r="D34" t="s">
        <v>9</v>
      </c>
      <c r="E34" t="s">
        <v>10</v>
      </c>
      <c r="F34" t="s">
        <v>9</v>
      </c>
      <c r="G34" t="s">
        <v>10</v>
      </c>
    </row>
    <row r="35" spans="1:7" x14ac:dyDescent="0.15">
      <c r="A35">
        <v>4</v>
      </c>
      <c r="B35">
        <f>$A35*B$33+C$33</f>
        <v>4.1616666666666653</v>
      </c>
      <c r="C35">
        <f>(B23-B35)^2</f>
        <v>1.2506694444444482</v>
      </c>
      <c r="D35">
        <f>$A35*D$33+E$33</f>
        <v>3.2716666666666647</v>
      </c>
      <c r="E35">
        <f>(D23-D35)^2</f>
        <v>1.2506694444444482</v>
      </c>
      <c r="F35">
        <f>$A35*F$33+G$33</f>
        <v>1.2800000000000011</v>
      </c>
      <c r="G35">
        <f>(F23-F35)^2</f>
        <v>5.1528999999999936</v>
      </c>
    </row>
    <row r="36" spans="1:7" x14ac:dyDescent="0.15">
      <c r="A36">
        <v>3.5</v>
      </c>
      <c r="B36">
        <f t="shared" ref="B36:F41" si="1">$A36*B$33+C$33</f>
        <v>6.086666666666666</v>
      </c>
      <c r="C36">
        <f t="shared" ref="C36:C41" si="2">(B24-B36)^2</f>
        <v>6.9344444444444611E-2</v>
      </c>
      <c r="D36">
        <f t="shared" si="1"/>
        <v>5.2866666666666653</v>
      </c>
      <c r="E36">
        <f t="shared" ref="E36:E41" si="3">(D24-D36)^2</f>
        <v>2.0544444444444757E-2</v>
      </c>
      <c r="F36">
        <f t="shared" si="1"/>
        <v>3.6500000000000021</v>
      </c>
      <c r="G36">
        <f t="shared" ref="G36:G41" si="4">(F24-F36)^2</f>
        <v>0.70559999999999679</v>
      </c>
    </row>
    <row r="37" spans="1:7" x14ac:dyDescent="0.15">
      <c r="A37">
        <v>3</v>
      </c>
      <c r="B37">
        <f t="shared" si="1"/>
        <v>8.0116666666666667</v>
      </c>
      <c r="C37">
        <f t="shared" si="2"/>
        <v>3.3611111111108593E-4</v>
      </c>
      <c r="D37">
        <f t="shared" si="1"/>
        <v>7.3016666666666659</v>
      </c>
      <c r="E37">
        <f t="shared" si="3"/>
        <v>1.361111111110915E-4</v>
      </c>
      <c r="F37">
        <f t="shared" si="1"/>
        <v>6.0200000000000014</v>
      </c>
      <c r="G37">
        <f t="shared" si="4"/>
        <v>1.0000000000003127E-4</v>
      </c>
    </row>
    <row r="38" spans="1:7" x14ac:dyDescent="0.15">
      <c r="A38">
        <v>2.5</v>
      </c>
      <c r="B38">
        <f t="shared" si="1"/>
        <v>9.9366666666666674</v>
      </c>
      <c r="C38">
        <f t="shared" si="2"/>
        <v>1.344444444444474E-3</v>
      </c>
      <c r="D38">
        <f t="shared" si="1"/>
        <v>9.3166666666666647</v>
      </c>
      <c r="E38">
        <f t="shared" si="3"/>
        <v>5.4444444444453179E-4</v>
      </c>
      <c r="F38">
        <f t="shared" si="1"/>
        <v>8.39</v>
      </c>
      <c r="G38">
        <f t="shared" si="4"/>
        <v>3.9999999999998294E-4</v>
      </c>
    </row>
    <row r="39" spans="1:7" x14ac:dyDescent="0.15">
      <c r="A39">
        <v>2</v>
      </c>
      <c r="B39">
        <f t="shared" si="1"/>
        <v>11.861666666666668</v>
      </c>
      <c r="C39">
        <f t="shared" si="2"/>
        <v>3.3611111111108593E-4</v>
      </c>
      <c r="D39">
        <f t="shared" si="1"/>
        <v>11.331666666666665</v>
      </c>
      <c r="E39">
        <f t="shared" si="3"/>
        <v>1.3611111111107077E-4</v>
      </c>
      <c r="F39">
        <f t="shared" si="1"/>
        <v>10.760000000000002</v>
      </c>
      <c r="G39">
        <f t="shared" si="4"/>
        <v>1.0000000000003127E-4</v>
      </c>
    </row>
    <row r="40" spans="1:7" x14ac:dyDescent="0.15">
      <c r="A40">
        <v>1.5</v>
      </c>
      <c r="B40">
        <f t="shared" si="1"/>
        <v>13.786666666666669</v>
      </c>
      <c r="C40">
        <f t="shared" si="2"/>
        <v>8.8011111111112275E-2</v>
      </c>
      <c r="D40">
        <f t="shared" si="1"/>
        <v>13.346666666666666</v>
      </c>
      <c r="E40">
        <f t="shared" si="3"/>
        <v>2.1777777777776297E-3</v>
      </c>
      <c r="F40">
        <f t="shared" si="1"/>
        <v>13.130000000000003</v>
      </c>
      <c r="G40">
        <f t="shared" si="4"/>
        <v>3.6100000000001159E-2</v>
      </c>
    </row>
    <row r="41" spans="1:7" x14ac:dyDescent="0.15">
      <c r="A41">
        <v>1</v>
      </c>
      <c r="B41">
        <f t="shared" si="1"/>
        <v>15.71166666666667</v>
      </c>
      <c r="C41">
        <f t="shared" si="2"/>
        <v>1.1700027777777824</v>
      </c>
      <c r="D41">
        <f t="shared" si="1"/>
        <v>15.361666666666665</v>
      </c>
      <c r="E41">
        <f t="shared" si="3"/>
        <v>0.67513611111110905</v>
      </c>
      <c r="F41">
        <f t="shared" si="1"/>
        <v>15.500000000000002</v>
      </c>
      <c r="G41">
        <f t="shared" si="4"/>
        <v>1.1172490000000046</v>
      </c>
    </row>
    <row r="42" spans="1:7" x14ac:dyDescent="0.15">
      <c r="A42" t="s">
        <v>125</v>
      </c>
      <c r="C42">
        <f>AVERAGE(C36:C40)</f>
        <v>3.1874444444444705E-2</v>
      </c>
      <c r="E42">
        <f>AVERAGE(E36:E40)</f>
        <v>4.7077777777778159E-3</v>
      </c>
      <c r="G42">
        <f>AVERAGE(G36:G40)</f>
        <v>0.14845999999999956</v>
      </c>
    </row>
    <row r="50" spans="1:19" x14ac:dyDescent="0.15">
      <c r="C50" t="s">
        <v>15</v>
      </c>
    </row>
    <row r="51" spans="1:19" x14ac:dyDescent="0.15">
      <c r="B51" t="s">
        <v>14</v>
      </c>
      <c r="C51">
        <v>16</v>
      </c>
      <c r="D51">
        <v>18</v>
      </c>
      <c r="E51">
        <v>20</v>
      </c>
      <c r="F51">
        <v>22</v>
      </c>
      <c r="G51">
        <v>24</v>
      </c>
      <c r="H51">
        <v>27</v>
      </c>
      <c r="I51">
        <v>30</v>
      </c>
      <c r="J51">
        <v>33</v>
      </c>
      <c r="K51">
        <v>36</v>
      </c>
      <c r="L51">
        <v>39</v>
      </c>
      <c r="M51">
        <v>43</v>
      </c>
      <c r="N51">
        <v>47</v>
      </c>
      <c r="O51">
        <v>51</v>
      </c>
      <c r="P51">
        <v>56</v>
      </c>
      <c r="Q51">
        <v>62</v>
      </c>
      <c r="R51">
        <v>68</v>
      </c>
      <c r="S51">
        <v>75</v>
      </c>
    </row>
    <row r="52" spans="1:19" x14ac:dyDescent="0.15">
      <c r="A52" t="s">
        <v>11</v>
      </c>
      <c r="B52">
        <v>32</v>
      </c>
      <c r="C52">
        <f>(C$51-$B52)/(C$51+$B52)</f>
        <v>-0.33333333333333331</v>
      </c>
      <c r="D52">
        <f t="shared" ref="D52:S54" si="5">(D$51-$B52)/(D$51+$B52)</f>
        <v>-0.28000000000000003</v>
      </c>
      <c r="E52">
        <f t="shared" si="5"/>
        <v>-0.23076923076923078</v>
      </c>
      <c r="F52">
        <f t="shared" si="5"/>
        <v>-0.18518518518518517</v>
      </c>
      <c r="G52">
        <f t="shared" si="5"/>
        <v>-0.14285714285714285</v>
      </c>
      <c r="H52">
        <f t="shared" si="5"/>
        <v>-8.4745762711864403E-2</v>
      </c>
      <c r="I52">
        <f t="shared" si="5"/>
        <v>-3.2258064516129031E-2</v>
      </c>
      <c r="J52">
        <f t="shared" si="5"/>
        <v>1.5384615384615385E-2</v>
      </c>
      <c r="K52">
        <f t="shared" si="5"/>
        <v>5.8823529411764705E-2</v>
      </c>
      <c r="L52">
        <f t="shared" si="5"/>
        <v>9.8591549295774641E-2</v>
      </c>
      <c r="M52">
        <f t="shared" si="5"/>
        <v>0.14666666666666667</v>
      </c>
      <c r="N52">
        <f t="shared" si="5"/>
        <v>0.189873417721519</v>
      </c>
      <c r="O52">
        <f t="shared" si="5"/>
        <v>0.2289156626506024</v>
      </c>
      <c r="P52">
        <f t="shared" si="5"/>
        <v>0.27272727272727271</v>
      </c>
      <c r="Q52">
        <f t="shared" si="5"/>
        <v>0.31914893617021278</v>
      </c>
      <c r="R52">
        <f t="shared" si="5"/>
        <v>0.36</v>
      </c>
      <c r="S52">
        <f t="shared" si="5"/>
        <v>0.40186915887850466</v>
      </c>
    </row>
    <row r="53" spans="1:19" x14ac:dyDescent="0.15">
      <c r="A53" t="s">
        <v>12</v>
      </c>
      <c r="B53">
        <v>26</v>
      </c>
      <c r="C53">
        <f>(C$51-$B53)/(C$51+$B53)</f>
        <v>-0.23809523809523808</v>
      </c>
      <c r="D53">
        <f t="shared" si="5"/>
        <v>-0.18181818181818182</v>
      </c>
      <c r="E53">
        <f t="shared" si="5"/>
        <v>-0.13043478260869565</v>
      </c>
      <c r="F53">
        <f t="shared" si="5"/>
        <v>-8.3333333333333329E-2</v>
      </c>
      <c r="G53">
        <f>(G$51-$B53)/(G$51+$B53)</f>
        <v>-0.04</v>
      </c>
      <c r="H53">
        <f t="shared" si="5"/>
        <v>1.8867924528301886E-2</v>
      </c>
      <c r="I53">
        <f t="shared" si="5"/>
        <v>7.1428571428571425E-2</v>
      </c>
      <c r="J53">
        <f t="shared" si="5"/>
        <v>0.11864406779661017</v>
      </c>
      <c r="K53">
        <f t="shared" si="5"/>
        <v>0.16129032258064516</v>
      </c>
      <c r="L53">
        <f t="shared" si="5"/>
        <v>0.2</v>
      </c>
      <c r="M53">
        <f t="shared" si="5"/>
        <v>0.24637681159420291</v>
      </c>
      <c r="N53">
        <f t="shared" si="5"/>
        <v>0.28767123287671231</v>
      </c>
      <c r="O53">
        <f t="shared" si="5"/>
        <v>0.32467532467532467</v>
      </c>
      <c r="P53">
        <f t="shared" si="5"/>
        <v>0.36585365853658536</v>
      </c>
      <c r="Q53">
        <f t="shared" si="5"/>
        <v>0.40909090909090912</v>
      </c>
      <c r="R53">
        <f t="shared" si="5"/>
        <v>0.44680851063829785</v>
      </c>
      <c r="S53">
        <f t="shared" si="5"/>
        <v>0.48514851485148514</v>
      </c>
    </row>
    <row r="54" spans="1:19" x14ac:dyDescent="0.15">
      <c r="A54" t="s">
        <v>13</v>
      </c>
      <c r="B54">
        <v>16</v>
      </c>
      <c r="C54">
        <f>(C$51-$B54)/(C$51+$B54)</f>
        <v>0</v>
      </c>
      <c r="D54">
        <f t="shared" si="5"/>
        <v>5.8823529411764705E-2</v>
      </c>
      <c r="E54">
        <f t="shared" si="5"/>
        <v>0.1111111111111111</v>
      </c>
      <c r="F54">
        <f t="shared" si="5"/>
        <v>0.15789473684210525</v>
      </c>
      <c r="G54">
        <f t="shared" si="5"/>
        <v>0.2</v>
      </c>
      <c r="H54">
        <f t="shared" si="5"/>
        <v>0.2558139534883721</v>
      </c>
      <c r="I54">
        <f t="shared" si="5"/>
        <v>0.30434782608695654</v>
      </c>
      <c r="J54">
        <f t="shared" si="5"/>
        <v>0.34693877551020408</v>
      </c>
      <c r="K54">
        <f t="shared" si="5"/>
        <v>0.38461538461538464</v>
      </c>
      <c r="L54">
        <f t="shared" si="5"/>
        <v>0.41818181818181815</v>
      </c>
      <c r="M54">
        <f t="shared" si="5"/>
        <v>0.4576271186440678</v>
      </c>
      <c r="N54">
        <f t="shared" si="5"/>
        <v>0.49206349206349204</v>
      </c>
      <c r="O54">
        <f t="shared" si="5"/>
        <v>0.52238805970149249</v>
      </c>
      <c r="P54">
        <f t="shared" si="5"/>
        <v>0.55555555555555558</v>
      </c>
      <c r="Q54">
        <f t="shared" si="5"/>
        <v>0.58974358974358976</v>
      </c>
      <c r="R54">
        <f t="shared" si="5"/>
        <v>0.61904761904761907</v>
      </c>
      <c r="S54">
        <f t="shared" si="5"/>
        <v>0.64835164835164838</v>
      </c>
    </row>
    <row r="55" spans="1:19" x14ac:dyDescent="0.15">
      <c r="C55">
        <f>VAR(C52:C54)</f>
        <v>2.9478458049886615E-2</v>
      </c>
      <c r="D55">
        <f t="shared" ref="D55:S55" si="6">VAR(D52:D54)</f>
        <v>3.0391581114701593E-2</v>
      </c>
      <c r="E55">
        <f t="shared" si="6"/>
        <v>3.0882264737466462E-2</v>
      </c>
      <c r="F55">
        <f t="shared" si="6"/>
        <v>3.1044769077411594E-2</v>
      </c>
      <c r="G55">
        <f t="shared" si="6"/>
        <v>3.0955102040816331E-2</v>
      </c>
      <c r="H55">
        <f t="shared" si="6"/>
        <v>3.0476689520305841E-2</v>
      </c>
      <c r="I55">
        <f t="shared" si="6"/>
        <v>2.971763720880715E-2</v>
      </c>
      <c r="J55">
        <f t="shared" si="6"/>
        <v>2.8784858196507453E-2</v>
      </c>
      <c r="K55">
        <f t="shared" si="6"/>
        <v>2.7752309992025125E-2</v>
      </c>
      <c r="L55">
        <f t="shared" si="6"/>
        <v>2.6670819937668136E-2</v>
      </c>
      <c r="M55">
        <f t="shared" si="6"/>
        <v>2.5210867987353655E-2</v>
      </c>
      <c r="N55">
        <f t="shared" si="6"/>
        <v>2.3776574882568707E-2</v>
      </c>
      <c r="O55">
        <f>VAR(O52:O54)</f>
        <v>2.239771438223534E-2</v>
      </c>
      <c r="P55">
        <f t="shared" si="6"/>
        <v>2.0775195172349409E-2</v>
      </c>
      <c r="Q55">
        <f t="shared" si="6"/>
        <v>1.8991069343727129E-2</v>
      </c>
      <c r="R55">
        <f t="shared" si="6"/>
        <v>1.7384616153186316E-2</v>
      </c>
      <c r="S55">
        <f t="shared" si="6"/>
        <v>1.5720721922070968E-2</v>
      </c>
    </row>
  </sheetData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I9" sqref="I9"/>
    </sheetView>
  </sheetViews>
  <sheetFormatPr defaultRowHeight="13.5" x14ac:dyDescent="0.15"/>
  <cols>
    <col min="1" max="1" width="4.75" bestFit="1" customWidth="1"/>
    <col min="2" max="2" width="13.5" bestFit="1" customWidth="1"/>
    <col min="3" max="3" width="4.5" bestFit="1" customWidth="1"/>
    <col min="4" max="4" width="6.25" bestFit="1" customWidth="1"/>
    <col min="5" max="5" width="5.5" bestFit="1" customWidth="1"/>
    <col min="6" max="6" width="4.5" bestFit="1" customWidth="1"/>
    <col min="7" max="7" width="3.5" bestFit="1" customWidth="1"/>
    <col min="9" max="9" width="43.875" bestFit="1" customWidth="1"/>
  </cols>
  <sheetData>
    <row r="1" spans="1:10" x14ac:dyDescent="0.15">
      <c r="E1" t="s">
        <v>51</v>
      </c>
      <c r="F1" t="s">
        <v>52</v>
      </c>
      <c r="G1" t="s">
        <v>74</v>
      </c>
    </row>
    <row r="2" spans="1:10" x14ac:dyDescent="0.15">
      <c r="A2" t="s">
        <v>16</v>
      </c>
      <c r="B2" t="s">
        <v>38</v>
      </c>
      <c r="I2" s="1" t="s">
        <v>100</v>
      </c>
      <c r="J2">
        <v>200</v>
      </c>
    </row>
    <row r="3" spans="1:10" x14ac:dyDescent="0.15">
      <c r="A3" t="s">
        <v>17</v>
      </c>
      <c r="B3" t="s">
        <v>39</v>
      </c>
      <c r="I3" s="1" t="s">
        <v>100</v>
      </c>
    </row>
    <row r="4" spans="1:10" x14ac:dyDescent="0.15">
      <c r="A4" t="s">
        <v>18</v>
      </c>
      <c r="B4" t="s">
        <v>40</v>
      </c>
      <c r="C4">
        <v>0.1</v>
      </c>
      <c r="D4" t="s">
        <v>76</v>
      </c>
      <c r="E4">
        <v>3225</v>
      </c>
      <c r="I4" s="1" t="s">
        <v>101</v>
      </c>
      <c r="J4">
        <v>40</v>
      </c>
    </row>
    <row r="5" spans="1:10" x14ac:dyDescent="0.15">
      <c r="A5" t="s">
        <v>19</v>
      </c>
      <c r="B5" t="s">
        <v>40</v>
      </c>
      <c r="C5">
        <v>0.1</v>
      </c>
      <c r="D5" t="s">
        <v>77</v>
      </c>
      <c r="E5">
        <v>3225</v>
      </c>
      <c r="I5" s="1" t="s">
        <v>101</v>
      </c>
      <c r="J5">
        <v>40</v>
      </c>
    </row>
    <row r="6" spans="1:10" x14ac:dyDescent="0.15">
      <c r="A6" t="s">
        <v>20</v>
      </c>
      <c r="B6" t="s">
        <v>41</v>
      </c>
      <c r="C6">
        <v>100</v>
      </c>
      <c r="D6" t="s">
        <v>75</v>
      </c>
      <c r="E6">
        <v>6.3</v>
      </c>
      <c r="F6">
        <v>2.5</v>
      </c>
      <c r="G6">
        <v>6</v>
      </c>
      <c r="I6" s="1" t="s">
        <v>102</v>
      </c>
      <c r="J6">
        <v>40</v>
      </c>
    </row>
    <row r="7" spans="1:10" x14ac:dyDescent="0.15">
      <c r="A7" t="s">
        <v>21</v>
      </c>
      <c r="B7" t="s">
        <v>41</v>
      </c>
      <c r="C7">
        <v>100</v>
      </c>
      <c r="D7" t="s">
        <v>75</v>
      </c>
      <c r="E7">
        <v>6.3</v>
      </c>
      <c r="F7">
        <v>2.5</v>
      </c>
      <c r="G7">
        <v>6</v>
      </c>
      <c r="I7" s="1" t="s">
        <v>102</v>
      </c>
      <c r="J7">
        <v>40</v>
      </c>
    </row>
    <row r="8" spans="1:10" x14ac:dyDescent="0.15">
      <c r="A8" t="s">
        <v>22</v>
      </c>
      <c r="B8" t="s">
        <v>42</v>
      </c>
      <c r="C8">
        <v>100</v>
      </c>
      <c r="D8" t="s">
        <v>50</v>
      </c>
      <c r="E8">
        <v>10</v>
      </c>
      <c r="F8">
        <v>5</v>
      </c>
      <c r="G8">
        <v>16</v>
      </c>
      <c r="I8" s="1" t="s">
        <v>103</v>
      </c>
      <c r="J8">
        <v>30</v>
      </c>
    </row>
    <row r="9" spans="1:10" x14ac:dyDescent="0.15">
      <c r="A9" t="s">
        <v>23</v>
      </c>
      <c r="B9" t="s">
        <v>43</v>
      </c>
      <c r="C9">
        <v>22</v>
      </c>
      <c r="D9" t="s">
        <v>53</v>
      </c>
      <c r="E9">
        <v>6.3</v>
      </c>
      <c r="F9">
        <v>2.5</v>
      </c>
      <c r="G9">
        <v>11</v>
      </c>
      <c r="I9" s="1" t="s">
        <v>104</v>
      </c>
      <c r="J9">
        <v>20</v>
      </c>
    </row>
    <row r="10" spans="1:10" x14ac:dyDescent="0.15">
      <c r="A10" t="s">
        <v>24</v>
      </c>
      <c r="B10" t="s">
        <v>42</v>
      </c>
      <c r="C10">
        <v>100</v>
      </c>
      <c r="D10" t="s">
        <v>50</v>
      </c>
      <c r="E10">
        <v>10</v>
      </c>
      <c r="F10">
        <v>5</v>
      </c>
      <c r="G10">
        <v>16</v>
      </c>
      <c r="I10" s="1" t="s">
        <v>103</v>
      </c>
      <c r="J10">
        <v>30</v>
      </c>
    </row>
    <row r="11" spans="1:10" x14ac:dyDescent="0.15">
      <c r="A11" t="s">
        <v>25</v>
      </c>
      <c r="B11" t="s">
        <v>43</v>
      </c>
      <c r="C11">
        <v>22</v>
      </c>
      <c r="D11" t="s">
        <v>53</v>
      </c>
      <c r="E11">
        <v>6.3</v>
      </c>
      <c r="F11">
        <v>2.5</v>
      </c>
      <c r="G11">
        <v>11</v>
      </c>
      <c r="I11" s="1" t="s">
        <v>104</v>
      </c>
      <c r="J11">
        <v>20</v>
      </c>
    </row>
    <row r="12" spans="1:10" x14ac:dyDescent="0.15">
      <c r="A12" t="s">
        <v>26</v>
      </c>
      <c r="B12" t="s">
        <v>46</v>
      </c>
      <c r="C12">
        <v>100</v>
      </c>
      <c r="D12" t="s">
        <v>75</v>
      </c>
      <c r="E12">
        <v>6.3</v>
      </c>
      <c r="F12">
        <v>2.5</v>
      </c>
      <c r="G12">
        <v>6</v>
      </c>
      <c r="I12" s="1" t="s">
        <v>102</v>
      </c>
      <c r="J12">
        <v>40</v>
      </c>
    </row>
    <row r="13" spans="1:10" x14ac:dyDescent="0.15">
      <c r="A13" t="s">
        <v>27</v>
      </c>
      <c r="B13" t="s">
        <v>47</v>
      </c>
      <c r="C13">
        <v>0.1</v>
      </c>
      <c r="D13" t="s">
        <v>77</v>
      </c>
      <c r="E13">
        <v>3225</v>
      </c>
      <c r="I13" s="1" t="s">
        <v>101</v>
      </c>
      <c r="J13">
        <v>40</v>
      </c>
    </row>
    <row r="14" spans="1:10" x14ac:dyDescent="0.15">
      <c r="A14" t="s">
        <v>28</v>
      </c>
      <c r="B14" t="s">
        <v>48</v>
      </c>
      <c r="C14">
        <v>22</v>
      </c>
      <c r="D14" t="s">
        <v>53</v>
      </c>
      <c r="E14">
        <v>6.3</v>
      </c>
      <c r="F14">
        <v>2.5</v>
      </c>
      <c r="G14">
        <v>11</v>
      </c>
      <c r="I14" s="1" t="s">
        <v>98</v>
      </c>
      <c r="J14">
        <v>20</v>
      </c>
    </row>
    <row r="15" spans="1:10" x14ac:dyDescent="0.15">
      <c r="A15" t="s">
        <v>29</v>
      </c>
      <c r="B15" t="s">
        <v>48</v>
      </c>
      <c r="C15">
        <v>22</v>
      </c>
      <c r="D15" t="s">
        <v>53</v>
      </c>
      <c r="E15">
        <v>6.3</v>
      </c>
      <c r="F15">
        <v>2.5</v>
      </c>
      <c r="G15">
        <v>11</v>
      </c>
      <c r="I15" s="1" t="s">
        <v>104</v>
      </c>
      <c r="J15">
        <v>20</v>
      </c>
    </row>
    <row r="16" spans="1:10" x14ac:dyDescent="0.15">
      <c r="A16" t="s">
        <v>30</v>
      </c>
      <c r="B16" t="s">
        <v>47</v>
      </c>
      <c r="C16">
        <v>0.1</v>
      </c>
      <c r="D16" t="s">
        <v>77</v>
      </c>
      <c r="E16">
        <v>3225</v>
      </c>
      <c r="I16" s="1" t="s">
        <v>101</v>
      </c>
      <c r="J16">
        <v>40</v>
      </c>
    </row>
    <row r="17" spans="1:10" x14ac:dyDescent="0.15">
      <c r="A17" t="s">
        <v>31</v>
      </c>
      <c r="B17" t="s">
        <v>46</v>
      </c>
      <c r="C17">
        <v>100</v>
      </c>
      <c r="D17" t="s">
        <v>75</v>
      </c>
      <c r="E17">
        <v>6.3</v>
      </c>
      <c r="F17">
        <v>2.5</v>
      </c>
      <c r="G17">
        <v>6</v>
      </c>
      <c r="I17" s="1" t="s">
        <v>102</v>
      </c>
      <c r="J17">
        <v>40</v>
      </c>
    </row>
    <row r="18" spans="1:10" x14ac:dyDescent="0.15">
      <c r="A18" t="s">
        <v>32</v>
      </c>
      <c r="B18" t="s">
        <v>44</v>
      </c>
      <c r="C18">
        <v>100</v>
      </c>
      <c r="D18" t="s">
        <v>50</v>
      </c>
      <c r="E18">
        <v>10</v>
      </c>
      <c r="F18">
        <v>5</v>
      </c>
      <c r="G18">
        <v>16</v>
      </c>
      <c r="I18" s="1" t="s">
        <v>97</v>
      </c>
      <c r="J18">
        <v>30</v>
      </c>
    </row>
    <row r="19" spans="1:10" x14ac:dyDescent="0.15">
      <c r="A19" t="s">
        <v>33</v>
      </c>
      <c r="B19" t="s">
        <v>44</v>
      </c>
      <c r="C19">
        <v>100</v>
      </c>
      <c r="D19" t="s">
        <v>50</v>
      </c>
      <c r="E19">
        <v>10</v>
      </c>
      <c r="F19">
        <v>5</v>
      </c>
      <c r="G19">
        <v>16</v>
      </c>
      <c r="I19" s="1" t="s">
        <v>103</v>
      </c>
      <c r="J19">
        <v>30</v>
      </c>
    </row>
    <row r="20" spans="1:10" x14ac:dyDescent="0.15">
      <c r="A20" t="s">
        <v>34</v>
      </c>
      <c r="B20" t="s">
        <v>45</v>
      </c>
      <c r="C20">
        <v>100</v>
      </c>
      <c r="D20" t="s">
        <v>75</v>
      </c>
      <c r="E20">
        <v>6.3</v>
      </c>
      <c r="F20">
        <v>2.5</v>
      </c>
      <c r="G20">
        <v>6</v>
      </c>
      <c r="I20" s="1" t="s">
        <v>102</v>
      </c>
      <c r="J20">
        <v>40</v>
      </c>
    </row>
    <row r="21" spans="1:10" x14ac:dyDescent="0.15">
      <c r="A21" t="s">
        <v>35</v>
      </c>
      <c r="B21" t="s">
        <v>45</v>
      </c>
      <c r="C21">
        <v>100</v>
      </c>
      <c r="D21" t="s">
        <v>75</v>
      </c>
      <c r="E21">
        <v>6.3</v>
      </c>
      <c r="F21">
        <v>2.5</v>
      </c>
      <c r="G21">
        <v>6</v>
      </c>
      <c r="I21" s="1" t="s">
        <v>102</v>
      </c>
      <c r="J21">
        <v>40</v>
      </c>
    </row>
    <row r="22" spans="1:10" x14ac:dyDescent="0.15">
      <c r="A22" t="s">
        <v>36</v>
      </c>
      <c r="B22" t="s">
        <v>49</v>
      </c>
      <c r="C22">
        <v>0.1</v>
      </c>
      <c r="D22" t="s">
        <v>78</v>
      </c>
      <c r="E22">
        <v>3225</v>
      </c>
      <c r="I22" s="1" t="s">
        <v>101</v>
      </c>
      <c r="J22">
        <v>40</v>
      </c>
    </row>
    <row r="23" spans="1:10" x14ac:dyDescent="0.15">
      <c r="A23" t="s">
        <v>37</v>
      </c>
      <c r="B23" t="s">
        <v>45</v>
      </c>
      <c r="C23">
        <v>0.1</v>
      </c>
      <c r="D23" t="s">
        <v>77</v>
      </c>
      <c r="E23">
        <v>3225</v>
      </c>
      <c r="I23" s="1" t="s">
        <v>101</v>
      </c>
      <c r="J23">
        <v>40</v>
      </c>
    </row>
    <row r="25" spans="1:10" x14ac:dyDescent="0.15">
      <c r="A25" t="s">
        <v>55</v>
      </c>
      <c r="B25" t="s">
        <v>69</v>
      </c>
    </row>
    <row r="26" spans="1:10" x14ac:dyDescent="0.15">
      <c r="A26" t="s">
        <v>56</v>
      </c>
      <c r="B26">
        <v>150</v>
      </c>
    </row>
    <row r="27" spans="1:10" x14ac:dyDescent="0.15">
      <c r="A27" t="s">
        <v>57</v>
      </c>
      <c r="B27" t="s">
        <v>69</v>
      </c>
    </row>
    <row r="28" spans="1:10" x14ac:dyDescent="0.15">
      <c r="A28" t="s">
        <v>58</v>
      </c>
      <c r="B28">
        <v>150</v>
      </c>
    </row>
    <row r="29" spans="1:10" x14ac:dyDescent="0.15">
      <c r="A29" t="s">
        <v>59</v>
      </c>
      <c r="B29" t="s">
        <v>70</v>
      </c>
    </row>
    <row r="30" spans="1:10" x14ac:dyDescent="0.15">
      <c r="A30" t="s">
        <v>60</v>
      </c>
      <c r="B30" t="s">
        <v>71</v>
      </c>
    </row>
    <row r="31" spans="1:10" x14ac:dyDescent="0.15">
      <c r="A31" t="s">
        <v>61</v>
      </c>
      <c r="B31" t="s">
        <v>72</v>
      </c>
    </row>
    <row r="32" spans="1:10" x14ac:dyDescent="0.15">
      <c r="A32" t="s">
        <v>62</v>
      </c>
      <c r="B32" t="s">
        <v>73</v>
      </c>
    </row>
    <row r="33" spans="1:2" x14ac:dyDescent="0.15">
      <c r="A33" t="s">
        <v>63</v>
      </c>
      <c r="B33" t="s">
        <v>73</v>
      </c>
    </row>
    <row r="34" spans="1:2" x14ac:dyDescent="0.15">
      <c r="A34" t="s">
        <v>64</v>
      </c>
      <c r="B34">
        <v>75</v>
      </c>
    </row>
    <row r="35" spans="1:2" x14ac:dyDescent="0.15">
      <c r="A35" t="s">
        <v>65</v>
      </c>
      <c r="B35" t="s">
        <v>72</v>
      </c>
    </row>
    <row r="36" spans="1:2" x14ac:dyDescent="0.15">
      <c r="A36" t="s">
        <v>66</v>
      </c>
      <c r="B36" t="s">
        <v>73</v>
      </c>
    </row>
    <row r="37" spans="1:2" x14ac:dyDescent="0.15">
      <c r="A37" t="s">
        <v>67</v>
      </c>
      <c r="B37" t="s">
        <v>73</v>
      </c>
    </row>
    <row r="38" spans="1:2" x14ac:dyDescent="0.15">
      <c r="A38" t="s">
        <v>68</v>
      </c>
      <c r="B38">
        <v>75</v>
      </c>
    </row>
  </sheetData>
  <phoneticPr fontId="1"/>
  <hyperlinks>
    <hyperlink ref="I18" r:id="rId1"/>
    <hyperlink ref="I14" r:id="rId2"/>
    <hyperlink ref="I2" r:id="rId3"/>
    <hyperlink ref="I3" r:id="rId4"/>
    <hyperlink ref="I4" r:id="rId5"/>
    <hyperlink ref="I5" r:id="rId6"/>
    <hyperlink ref="I13" r:id="rId7"/>
    <hyperlink ref="I16" r:id="rId8"/>
    <hyperlink ref="I6" r:id="rId9"/>
    <hyperlink ref="I7" r:id="rId10"/>
    <hyperlink ref="I12" r:id="rId11"/>
    <hyperlink ref="I17" r:id="rId12"/>
    <hyperlink ref="I20" r:id="rId13"/>
    <hyperlink ref="I21" r:id="rId14"/>
    <hyperlink ref="I22" r:id="rId15"/>
    <hyperlink ref="I23" r:id="rId16"/>
    <hyperlink ref="I8" r:id="rId17"/>
    <hyperlink ref="I10" r:id="rId18"/>
    <hyperlink ref="I19" r:id="rId19"/>
    <hyperlink ref="I15" r:id="rId20"/>
    <hyperlink ref="I11" r:id="rId21"/>
    <hyperlink ref="I9" r:id="rId22"/>
  </hyperlinks>
  <pageMargins left="0.7" right="0.7" top="0.75" bottom="0.75" header="0.3" footer="0.3"/>
  <pageSetup paperSize="9" orientation="portrait" horizontalDpi="90" verticalDpi="9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1" sqref="D11"/>
    </sheetView>
  </sheetViews>
  <sheetFormatPr defaultRowHeight="13.5" x14ac:dyDescent="0.15"/>
  <cols>
    <col min="1" max="1" width="69.125" bestFit="1" customWidth="1"/>
    <col min="2" max="2" width="44" bestFit="1" customWidth="1"/>
  </cols>
  <sheetData>
    <row r="1" spans="1:5" x14ac:dyDescent="0.15">
      <c r="C1" t="s">
        <v>92</v>
      </c>
      <c r="D1" t="s">
        <v>93</v>
      </c>
      <c r="E1" t="s">
        <v>94</v>
      </c>
    </row>
    <row r="2" spans="1:5" x14ac:dyDescent="0.15">
      <c r="A2" t="s">
        <v>54</v>
      </c>
      <c r="B2" s="1" t="s">
        <v>95</v>
      </c>
      <c r="C2">
        <v>200</v>
      </c>
      <c r="D2">
        <v>1</v>
      </c>
      <c r="E2">
        <f>C2*D2</f>
        <v>200</v>
      </c>
    </row>
    <row r="3" spans="1:5" x14ac:dyDescent="0.15">
      <c r="A3" t="s">
        <v>82</v>
      </c>
      <c r="B3" s="1" t="s">
        <v>96</v>
      </c>
      <c r="C3">
        <v>40</v>
      </c>
      <c r="D3">
        <v>20</v>
      </c>
      <c r="E3">
        <f>C3*D3</f>
        <v>800</v>
      </c>
    </row>
    <row r="4" spans="1:5" x14ac:dyDescent="0.15">
      <c r="A4" t="s">
        <v>79</v>
      </c>
      <c r="B4" s="1" t="s">
        <v>113</v>
      </c>
      <c r="C4">
        <v>40</v>
      </c>
      <c r="D4">
        <v>20</v>
      </c>
      <c r="E4">
        <f>C4*D4</f>
        <v>800</v>
      </c>
    </row>
    <row r="5" spans="1:5" x14ac:dyDescent="0.15">
      <c r="A5" t="s">
        <v>81</v>
      </c>
      <c r="B5" s="1" t="s">
        <v>114</v>
      </c>
      <c r="C5">
        <v>30</v>
      </c>
      <c r="D5">
        <v>10</v>
      </c>
      <c r="E5">
        <f>C5*D5</f>
        <v>300</v>
      </c>
    </row>
    <row r="6" spans="1:5" x14ac:dyDescent="0.15">
      <c r="A6" t="s">
        <v>80</v>
      </c>
      <c r="B6" s="1" t="s">
        <v>115</v>
      </c>
      <c r="C6">
        <v>20</v>
      </c>
      <c r="D6">
        <v>10</v>
      </c>
      <c r="E6">
        <f>C6*D6</f>
        <v>200</v>
      </c>
    </row>
    <row r="7" spans="1:5" x14ac:dyDescent="0.15">
      <c r="A7" t="s">
        <v>83</v>
      </c>
      <c r="B7" s="1" t="s">
        <v>116</v>
      </c>
      <c r="C7">
        <v>30</v>
      </c>
      <c r="D7">
        <v>10</v>
      </c>
      <c r="E7">
        <f>C7*D7</f>
        <v>300</v>
      </c>
    </row>
    <row r="8" spans="1:5" x14ac:dyDescent="0.15">
      <c r="A8" t="s">
        <v>90</v>
      </c>
      <c r="B8" s="1" t="s">
        <v>117</v>
      </c>
      <c r="C8">
        <v>50</v>
      </c>
      <c r="D8">
        <v>4</v>
      </c>
      <c r="E8">
        <f>C8*D8</f>
        <v>200</v>
      </c>
    </row>
    <row r="9" spans="1:5" x14ac:dyDescent="0.15">
      <c r="A9" t="s">
        <v>91</v>
      </c>
      <c r="B9" s="1" t="s">
        <v>118</v>
      </c>
      <c r="C9">
        <v>120</v>
      </c>
      <c r="D9">
        <v>8</v>
      </c>
      <c r="E9">
        <f>C9*D9</f>
        <v>960</v>
      </c>
    </row>
    <row r="10" spans="1:5" x14ac:dyDescent="0.15">
      <c r="A10" t="s">
        <v>99</v>
      </c>
      <c r="B10" s="1" t="s">
        <v>119</v>
      </c>
      <c r="C10">
        <v>100</v>
      </c>
      <c r="D10">
        <v>10</v>
      </c>
      <c r="E10">
        <f>C10*D10</f>
        <v>1000</v>
      </c>
    </row>
    <row r="14" spans="1:5" x14ac:dyDescent="0.15">
      <c r="A14" t="s">
        <v>84</v>
      </c>
      <c r="B14" s="1" t="s">
        <v>106</v>
      </c>
      <c r="C14">
        <v>5</v>
      </c>
      <c r="D14">
        <v>10</v>
      </c>
      <c r="E14">
        <f>C14*D14</f>
        <v>50</v>
      </c>
    </row>
    <row r="15" spans="1:5" x14ac:dyDescent="0.15">
      <c r="A15" t="s">
        <v>85</v>
      </c>
      <c r="B15" s="1" t="s">
        <v>107</v>
      </c>
      <c r="C15">
        <v>5</v>
      </c>
      <c r="D15">
        <v>10</v>
      </c>
      <c r="E15">
        <f t="shared" ref="E15:E20" si="0">C15*D15</f>
        <v>50</v>
      </c>
    </row>
    <row r="16" spans="1:5" x14ac:dyDescent="0.15">
      <c r="A16" t="s">
        <v>86</v>
      </c>
      <c r="B16" s="1" t="s">
        <v>108</v>
      </c>
      <c r="C16">
        <v>5</v>
      </c>
      <c r="D16">
        <v>20</v>
      </c>
      <c r="E16">
        <f t="shared" si="0"/>
        <v>100</v>
      </c>
    </row>
    <row r="17" spans="1:5" x14ac:dyDescent="0.15">
      <c r="A17" t="s">
        <v>87</v>
      </c>
      <c r="B17" s="1" t="s">
        <v>109</v>
      </c>
      <c r="C17">
        <v>5</v>
      </c>
      <c r="D17">
        <v>10</v>
      </c>
      <c r="E17">
        <f t="shared" si="0"/>
        <v>50</v>
      </c>
    </row>
    <row r="18" spans="1:5" x14ac:dyDescent="0.15">
      <c r="A18" t="s">
        <v>88</v>
      </c>
      <c r="B18" s="1" t="s">
        <v>110</v>
      </c>
      <c r="C18">
        <v>5</v>
      </c>
      <c r="D18">
        <v>10</v>
      </c>
      <c r="E18">
        <f t="shared" si="0"/>
        <v>50</v>
      </c>
    </row>
    <row r="19" spans="1:5" x14ac:dyDescent="0.15">
      <c r="A19" t="s">
        <v>105</v>
      </c>
      <c r="B19" s="1" t="s">
        <v>111</v>
      </c>
      <c r="C19">
        <v>5</v>
      </c>
      <c r="D19">
        <v>20</v>
      </c>
      <c r="E19">
        <f t="shared" si="0"/>
        <v>100</v>
      </c>
    </row>
    <row r="20" spans="1:5" x14ac:dyDescent="0.15">
      <c r="A20" t="s">
        <v>89</v>
      </c>
      <c r="B20" s="1" t="s">
        <v>112</v>
      </c>
      <c r="C20">
        <v>5</v>
      </c>
      <c r="D20">
        <v>20</v>
      </c>
      <c r="E20">
        <f t="shared" si="0"/>
        <v>100</v>
      </c>
    </row>
  </sheetData>
  <phoneticPr fontId="1"/>
  <hyperlinks>
    <hyperlink ref="B2" r:id="rId1"/>
    <hyperlink ref="B3" r:id="rId2"/>
    <hyperlink ref="B14" r:id="rId3"/>
    <hyperlink ref="B15" r:id="rId4"/>
    <hyperlink ref="B16" r:id="rId5"/>
    <hyperlink ref="B17" r:id="rId6"/>
    <hyperlink ref="B18" r:id="rId7"/>
    <hyperlink ref="B19" r:id="rId8"/>
    <hyperlink ref="B20" r:id="rId9"/>
    <hyperlink ref="B4" r:id="rId10"/>
    <hyperlink ref="B5" r:id="rId11"/>
    <hyperlink ref="B6" r:id="rId12"/>
    <hyperlink ref="B7" r:id="rId13"/>
    <hyperlink ref="B8" r:id="rId14"/>
    <hyperlink ref="B9" r:id="rId15"/>
    <hyperlink ref="B10" r:id="rId16"/>
  </hyperlinks>
  <pageMargins left="0.7" right="0.7" top="0.75" bottom="0.75" header="0.3" footer="0.3"/>
  <pageSetup paperSize="9" orientation="portrait" horizontalDpi="90" verticalDpi="9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Anode Load</vt:lpstr>
      <vt:lpstr>Parts List</vt:lpstr>
      <vt:lpstr>Buy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2021-06-19T14:56:51Z</dcterms:created>
  <dcterms:modified xsi:type="dcterms:W3CDTF">2021-06-19T14:58:26Z</dcterms:modified>
</cp:coreProperties>
</file>