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<sst xmlns="http://schemas.openxmlformats.org/spreadsheetml/2006/main" count="741" uniqueCount="91">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</sst>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2" borderId="0" applyNumberFormat="0" applyBorder="0" applyProtection="0">
      <alignment horizontal="center" vertical="center"/>
    </xf>
    <xf numFmtId="0" fontId="3" fillId="20" borderId="0" applyNumberFormat="0" applyProtection="0">
      <alignment horizontal="right" vertical="center" indent="1"/>
    </xf>
    <xf numFmtId="0" fontId="2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2" fillId="4" borderId="0" applyNumberFormat="0" applyBorder="0" applyProtection="0">
      <alignment horizontal="center" vertical="center"/>
    </xf>
    <xf numFmtId="0" fontId="3" fillId="9" borderId="0" applyNumberFormat="0" applyBorder="0" applyAlignment="0" applyProtection="0"/>
    <xf numFmtId="0" fontId="2" fillId="5" borderId="0" applyNumberFormat="0" applyBorder="0" applyAlignment="0" applyProtection="0"/>
    <xf numFmtId="0" fontId="4" fillId="7" borderId="0" applyNumberFormat="0" applyBorder="0" applyAlignment="0" applyProtection="0"/>
    <xf numFmtId="0" fontId="2" fillId="6" borderId="0" applyNumberFormat="0" applyBorder="0" applyAlignment="0" applyProtection="0"/>
    <xf numFmtId="0" fontId="3" fillId="15" borderId="0" applyNumberFormat="0" applyBorder="0" applyAlignment="0" applyProtection="0"/>
    <xf numFmtId="0" fontId="2" fillId="8" borderId="0" applyNumberFormat="0" applyBorder="0" applyAlignment="0" applyProtection="0"/>
    <xf numFmtId="0" fontId="4" fillId="15" borderId="0" applyNumberFormat="0" applyBorder="0" applyAlignment="0" applyProtection="0"/>
    <xf numFmtId="0" fontId="2" fillId="18" borderId="0" applyNumberFormat="0" applyBorder="0" applyAlignment="0" applyProtection="0"/>
    <xf numFmtId="0" fontId="3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2" borderId="0" applyNumberFormat="0" applyBorder="0" applyAlignment="0" applyProtection="0"/>
    <xf numFmtId="0" fontId="3" fillId="12" borderId="0" applyNumberFormat="0" applyBorder="0" applyProtection="0">
      <alignment horizontal="left" vertical="center" indent="1"/>
    </xf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1" fontId="2" fillId="0" borderId="0" applyFill="0" applyBorder="0" applyProtection="0">
      <alignment horizontal="center" vertical="center"/>
    </xf>
    <xf numFmtId="0" fontId="2" fillId="0" borderId="0" applyNumberFormat="0" applyFill="0" applyBorder="0">
      <alignment horizontal="left" vertical="center" wrapText="1" indent="2"/>
    </xf>
    <xf numFmtId="0" fontId="8" fillId="0" borderId="0">
      <alignment horizontal="center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1" borderId="0" applyNumberFormat="0" applyBorder="0" applyAlignment="0" applyProtection="0"/>
    <xf numFmtId="0" fontId="11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4" borderId="1" applyNumberFormat="0" applyAlignment="0" applyProtection="0"/>
    <xf numFmtId="0" fontId="14" fillId="25" borderId="2" applyNumberFormat="0" applyAlignment="0" applyProtection="0"/>
    <xf numFmtId="0" fontId="15" fillId="25" borderId="1" applyNumberFormat="0" applyAlignment="0" applyProtection="0"/>
    <xf numFmtId="0" fontId="16" fillId="0" borderId="3" applyNumberFormat="0" applyFill="0" applyAlignment="0" applyProtection="0"/>
    <xf numFmtId="0" fontId="17" fillId="26" borderId="4" applyNumberFormat="0" applyAlignment="0" applyProtection="0"/>
    <xf numFmtId="0" fontId="18" fillId="0" borderId="0" applyNumberFormat="0" applyFill="0" applyBorder="0" applyAlignment="0" applyProtection="0"/>
    <xf numFmtId="0" fontId="2" fillId="27" borderId="5" applyNumberFormat="0" applyFont="0" applyAlignment="0" applyProtection="0"/>
    <xf numFmtId="0" fontId="19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>
      <alignment horizontal="left" vertical="center"/>
    </xf>
  </cellStyleXfs>
  <cellXfs count="4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3" fillId="15" borderId="0" xfId="12" applyAlignment="1" applyProtection="1">
      <alignment horizontal="center" vertical="center"/>
    </xf>
    <xf numFmtId="0" fontId="3" fillId="10" borderId="0" xfId="19" applyAlignment="1" applyProtection="1">
      <alignment horizontal="center" vertical="center"/>
    </xf>
    <xf numFmtId="0" fontId="3" fillId="13" borderId="0" xfId="23" applyFont="1" applyAlignment="1" applyProtection="1">
      <alignment horizontal="center" vertical="center"/>
    </xf>
    <xf numFmtId="166" fontId="3" fillId="9" borderId="0" xfId="8" applyNumberFormat="1" applyFont="1" applyAlignment="1" applyProtection="1">
      <alignment horizontal="center" vertical="center"/>
    </xf>
    <xf numFmtId="166" fontId="3" fillId="14" borderId="0" xfId="24" applyNumberFormat="1" applyFont="1" applyAlignment="1" applyProtection="1">
      <alignment horizontal="center" vertical="center"/>
    </xf>
    <xf numFmtId="0" fontId="2" fillId="0" borderId="0" xfId="26" applyFill="1" applyBorder="1">
      <alignment horizontal="left" vertical="center" wrapText="1" indent="2"/>
    </xf>
    <xf numFmtId="1" fontId="2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6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7" fillId="0" borderId="0" xfId="1" applyAlignment="1" applyProtection="1">
      <alignment vertical="top"/>
    </xf>
    <xf numFmtId="0" fontId="2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2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3" fillId="20" borderId="0" xfId="4" applyProtection="1">
      <alignment horizontal="right" vertical="center" indent="1"/>
    </xf>
    <xf numFmtId="0" fontId="8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7" fillId="0" borderId="0" xfId="1">
      <alignment vertical="top"/>
    </xf>
    <xf numFmtId="0" fontId="9" fillId="0" borderId="0" xfId="0" applyFont="1" applyFill="1" applyBorder="1" applyAlignment="1" applyProtection="1">
      <alignment horizontal="center" vertical="center"/>
    </xf>
    <xf numFmtId="0" fontId="2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2" fillId="0" borderId="0" xfId="26" applyNumberFormat="1" applyFill="1" applyProtection="1">
      <alignment horizontal="left" vertical="center" wrapText="1" indent="2"/>
    </xf>
    <xf numFmtId="0" fontId="2" fillId="0" borderId="0" xfId="49">
      <alignment horizontal="left" vertical="center"/>
    </xf>
    <xf numFmtId="1" fontId="2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2" fillId="0" borderId="0" xfId="26" applyFill="1" applyBorder="1" applyAlignment="1">
      <alignment horizontal="left" vertical="center" wrapText="1"/>
    </xf>
    <xf numFmtId="0" fontId="2" fillId="0" borderId="0" xfId="26" applyFill="1" applyAlignment="1">
      <alignment horizontal="left" vertical="center" wrapText="1"/>
    </xf>
    <xf numFmtId="0" fontId="2" fillId="0" borderId="0" xfId="26" applyNumberFormat="1" applyFill="1" applyAlignment="1" applyProtection="1">
      <alignment horizontal="left" vertical="center" wrapText="1"/>
    </xf>
    <xf numFmtId="0" fontId="2" fillId="0" borderId="0" xfId="49" applyAlignment="1">
      <alignment horizontal="left" vertical="center"/>
    </xf>
    <xf numFmtId="0" fontId="2" fillId="0" borderId="0" xfId="49" applyAlignment="1">
      <alignment horizontal="center" vertical="center"/>
    </xf>
    <xf numFmtId="0" fontId="21" fillId="33" borderId="6" xfId="0" applyFont="1" applyFill="1" applyBorder="1" applyAlignment="1">
      <alignment horizontal="left" vertical="center" indent="1"/>
    </xf>
    <xf numFmtId="166" fontId="21" fillId="33" borderId="7" xfId="0" applyNumberFormat="1" applyFont="1" applyFill="1" applyBorder="1" applyAlignment="1">
      <alignment horizontal="center" vertical="center"/>
    </xf>
    <xf numFmtId="166" fontId="21" fillId="33" borderId="8" xfId="0" applyNumberFormat="1" applyFont="1" applyFill="1" applyBorder="1" applyAlignment="1">
      <alignment horizontal="center" vertical="center"/>
    </xf>
    <xf numFmtId="0" fontId="6" fillId="2" borderId="0" xfId="3" applyProtection="1">
      <alignment horizontal="center" vertical="center"/>
    </xf>
    <xf numFmtId="0" fontId="2" fillId="2" borderId="0" xfId="21" applyAlignment="1" applyProtection="1">
      <alignment horizontal="left" vertical="center"/>
    </xf>
    <xf numFmtId="0" fontId="1" fillId="33" borderId="6" xfId="0" applyFont="1" applyFill="1" applyBorder="1" applyAlignment="1">
      <alignment horizontal="left" vertical="center" indent="1"/>
    </xf>
    <xf numFmtId="166" fontId="1" fillId="33" borderId="7" xfId="0" applyNumberFormat="1" applyFont="1" applyFill="1" applyBorder="1" applyAlignment="1">
      <alignment horizontal="center" vertical="center"/>
    </xf>
    <xf numFmtId="166" fontId="1" fillId="33" borderId="8" xfId="0" applyNumberFormat="1" applyFont="1" applyFill="1" applyBorder="1" applyAlignment="1">
      <alignment horizontal="center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secondRowStripe" dxfId="869"/>
      <tableStyleElement type="firstColumnStripe" dxfId="868"/>
      <tableStyleElement type="secondColumnStripe" dxfId="867"/>
      <tableStyleElement type="firstHeaderCell" dxfId="866"/>
      <tableStyleElement type="lastHeaderCell" dxfId="865"/>
      <tableStyleElement type="firstTotalCell" dxfId="864"/>
      <tableStyleElement type="lastTotalCell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90" dataDxfId="189" totalsRowCellStyle="Стиль 1">
  <tableColumns count="33">
    <tableColumn id="1" name="Студент" totalsRowLabel="Штейгер Даниил Владимирович" dataDxfId="188" dataCellStyle="Стиль 1"/>
    <tableColumn id="2" name="1" dataDxfId="187" dataCellStyle="Стиль 1"/>
    <tableColumn id="3" name="2" dataDxfId="186" dataCellStyle="Стиль 1"/>
    <tableColumn id="4" name="3" dataDxfId="185" dataCellStyle="Стиль 1"/>
    <tableColumn id="5" name="4" dataDxfId="184" dataCellStyle="Стиль 1"/>
    <tableColumn id="6" name="5" dataDxfId="183" dataCellStyle="Стиль 1"/>
    <tableColumn id="7" name="6" dataDxfId="182" dataCellStyle="Стиль 1"/>
    <tableColumn id="8" name="7" dataDxfId="181" dataCellStyle="Стиль 1"/>
    <tableColumn id="9" name="8" dataDxfId="180" dataCellStyle="Стиль 1"/>
    <tableColumn id="10" name="9" dataDxfId="179" dataCellStyle="Стиль 1"/>
    <tableColumn id="11" name="10" dataDxfId="178" dataCellStyle="Стиль 1"/>
    <tableColumn id="12" name="11" dataDxfId="177" dataCellStyle="Стиль 1"/>
    <tableColumn id="13" name="12" dataDxfId="176" dataCellStyle="Стиль 1"/>
    <tableColumn id="14" name="13" dataDxfId="175" dataCellStyle="Стиль 1"/>
    <tableColumn id="15" name="14" dataDxfId="174" dataCellStyle="Стиль 1"/>
    <tableColumn id="16" name="15" dataDxfId="173" dataCellStyle="Стиль 1"/>
    <tableColumn id="17" name="16" dataDxfId="172" dataCellStyle="Стиль 1"/>
    <tableColumn id="18" name="17" dataDxfId="171" dataCellStyle="Стиль 1"/>
    <tableColumn id="19" name="18" dataDxfId="170" dataCellStyle="Стиль 1"/>
    <tableColumn id="20" name="19" dataDxfId="169" dataCellStyle="Стиль 1"/>
    <tableColumn id="21" name="20" dataDxfId="168" dataCellStyle="Стиль 1"/>
    <tableColumn id="22" name="21" dataDxfId="167" dataCellStyle="Стиль 1"/>
    <tableColumn id="23" name="22" dataDxfId="166" dataCellStyle="Стиль 1"/>
    <tableColumn id="24" name="23" dataDxfId="165" dataCellStyle="Стиль 1"/>
    <tableColumn id="25" name="24" dataDxfId="164" dataCellStyle="Стиль 1"/>
    <tableColumn id="26" name="25" dataDxfId="163" dataCellStyle="Стиль 1"/>
    <tableColumn id="27" name="26" dataDxfId="162" dataCellStyle="Стиль 1"/>
    <tableColumn id="28" name="27" dataDxfId="161" dataCellStyle="Стиль 1"/>
    <tableColumn id="29" name="28" dataDxfId="160" dataCellStyle="Стиль 1"/>
    <tableColumn id="30" name="29" dataDxfId="159" dataCellStyle="Стиль 1"/>
    <tableColumn id="31" name="30" dataDxfId="158" dataCellStyle="Стиль 1"/>
    <tableColumn id="32" name="31" dataDxfId="157" dataCellStyle="Стиль 1"/>
    <tableColumn id="33" name="Всего дней" dataDxfId="156" totalsRowDxfId="155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140" dataCellStyle="Сотрудник">
      <totalsRowFormula>ИмяМесяца&amp;" Итог"</totalsRowFormula>
    </tableColumn>
    <tableColumn id="2" name="1" totalsRowFunction="count" dataDxfId="139" totalsRowDxfId="138"/>
    <tableColumn id="3" name="2" totalsRowFunction="count" dataDxfId="137" totalsRowDxfId="136"/>
    <tableColumn id="4" name="3" totalsRowFunction="count" dataDxfId="135" totalsRowDxfId="134"/>
    <tableColumn id="5" name="4" totalsRowFunction="count" dataDxfId="133" totalsRowDxfId="132"/>
    <tableColumn id="6" name="5" totalsRowFunction="count" dataDxfId="131" totalsRowDxfId="130"/>
    <tableColumn id="7" name="6" totalsRowFunction="count" dataDxfId="129" totalsRowDxfId="128"/>
    <tableColumn id="8" name="7" totalsRowFunction="count" dataDxfId="127" totalsRowDxfId="126"/>
    <tableColumn id="9" name="8" totalsRowFunction="count" dataDxfId="125" totalsRowDxfId="124"/>
    <tableColumn id="10" name="9" totalsRowFunction="count" dataDxfId="123" totalsRowDxfId="122"/>
    <tableColumn id="11" name="10" totalsRowFunction="count" dataDxfId="121" totalsRowDxfId="120"/>
    <tableColumn id="12" name="11" totalsRowFunction="count" dataDxfId="119" totalsRowDxfId="118"/>
    <tableColumn id="13" name="12" totalsRowFunction="count" dataDxfId="117" totalsRowDxfId="116"/>
    <tableColumn id="14" name="13" totalsRowFunction="count" dataDxfId="115" totalsRowDxfId="114"/>
    <tableColumn id="15" name="14" totalsRowFunction="count" dataDxfId="113" totalsRowDxfId="112"/>
    <tableColumn id="16" name="15" totalsRowFunction="count" dataDxfId="111" totalsRowDxfId="110"/>
    <tableColumn id="17" name="16" totalsRowFunction="count" dataDxfId="109" totalsRowDxfId="108"/>
    <tableColumn id="18" name="17" totalsRowFunction="count" dataDxfId="107" totalsRowDxfId="106"/>
    <tableColumn id="19" name="18" totalsRowFunction="count" dataDxfId="105" totalsRowDxfId="104"/>
    <tableColumn id="20" name="19" totalsRowFunction="count" dataDxfId="103" totalsRowDxfId="102"/>
    <tableColumn id="21" name="20" totalsRowFunction="count" dataDxfId="101" totalsRowDxfId="100"/>
    <tableColumn id="22" name="21" totalsRowFunction="count" dataDxfId="99" totalsRowDxfId="98"/>
    <tableColumn id="23" name="22" totalsRowFunction="count" dataDxfId="97" totalsRowDxfId="96"/>
    <tableColumn id="24" name="23" totalsRowFunction="count" dataDxfId="95" totalsRowDxfId="94"/>
    <tableColumn id="25" name="24" totalsRowFunction="count" dataDxfId="93" totalsRowDxfId="92"/>
    <tableColumn id="26" name="25" totalsRowFunction="count" dataDxfId="91" totalsRowDxfId="90"/>
    <tableColumn id="27" name="26" totalsRowFunction="count" dataDxfId="89" totalsRowDxfId="88"/>
    <tableColumn id="28" name="27" totalsRowFunction="count" dataDxfId="87" totalsRowDxfId="86"/>
    <tableColumn id="29" name="28" totalsRowFunction="count" dataDxfId="85" totalsRowDxfId="84"/>
    <tableColumn id="30" name="29" totalsRowFunction="count" dataDxfId="83" totalsRowDxfId="82"/>
    <tableColumn id="31" name="30" totalsRowFunction="count" dataDxfId="81" totalsRowDxfId="80"/>
    <tableColumn id="32" name=" " totalsRowFunction="count" dataDxfId="79" totalsRowDxfId="78"/>
    <tableColumn id="33" name="Всего дней" totalsRowFunction="sum" dataDxfId="77" totalsRowDxfId="76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70" dataDxfId="69" totalsRowDxfId="68">
  <tableColumns count="33">
    <tableColumn id="1" name="Имя сотрудника" totalsRowFunction="custom" dataDxfId="67" totalsRowDxfId="32" dataCellStyle="Сотрудник">
      <totalsRowFormula>ИмяМесяца&amp;" Итог"</totalsRowFormula>
    </tableColumn>
    <tableColumn id="2" name="1" totalsRowFunction="count" dataDxfId="66" totalsRowDxfId="31"/>
    <tableColumn id="3" name="2" totalsRowFunction="count" dataDxfId="65" totalsRowDxfId="30"/>
    <tableColumn id="4" name="3" totalsRowFunction="count" dataDxfId="64" totalsRowDxfId="29"/>
    <tableColumn id="5" name="4" totalsRowFunction="count" dataDxfId="63" totalsRowDxfId="28"/>
    <tableColumn id="6" name="5" totalsRowFunction="count" dataDxfId="62" totalsRowDxfId="27"/>
    <tableColumn id="7" name="6" totalsRowFunction="count" dataDxfId="61" totalsRowDxfId="26"/>
    <tableColumn id="8" name="7" totalsRowFunction="count" dataDxfId="60" totalsRowDxfId="25"/>
    <tableColumn id="9" name="8" totalsRowFunction="count" dataDxfId="33" totalsRowDxfId="24"/>
    <tableColumn id="10" name="9" totalsRowFunction="count" dataDxfId="59" totalsRowDxfId="23"/>
    <tableColumn id="11" name="10" totalsRowFunction="count" dataDxfId="58" totalsRowDxfId="22"/>
    <tableColumn id="12" name="11" totalsRowFunction="count" dataDxfId="57" totalsRowDxfId="21"/>
    <tableColumn id="13" name="12" totalsRowFunction="count" dataDxfId="56" totalsRowDxfId="20"/>
    <tableColumn id="14" name="13" totalsRowFunction="count" dataDxfId="55" totalsRowDxfId="19"/>
    <tableColumn id="15" name="14" totalsRowFunction="count" dataDxfId="54" totalsRowDxfId="18"/>
    <tableColumn id="16" name="15" totalsRowFunction="count" dataDxfId="53" totalsRowDxfId="17"/>
    <tableColumn id="17" name="16" totalsRowFunction="count" dataDxfId="52" totalsRowDxfId="16"/>
    <tableColumn id="18" name="17" totalsRowFunction="count" dataDxfId="51" totalsRowDxfId="15"/>
    <tableColumn id="19" name="18" totalsRowFunction="count" dataDxfId="50" totalsRowDxfId="14"/>
    <tableColumn id="20" name="19" totalsRowFunction="count" dataDxfId="49" totalsRowDxfId="13"/>
    <tableColumn id="21" name="20" totalsRowFunction="count" dataDxfId="48" totalsRowDxfId="12"/>
    <tableColumn id="22" name="21" totalsRowFunction="count" dataDxfId="47" totalsRowDxfId="11"/>
    <tableColumn id="23" name="22" totalsRowFunction="count" dataDxfId="46" totalsRowDxfId="10"/>
    <tableColumn id="24" name="23" totalsRowFunction="count" dataDxfId="45" totalsRowDxfId="9"/>
    <tableColumn id="25" name="24" totalsRowFunction="count" dataDxfId="44" totalsRowDxfId="8"/>
    <tableColumn id="26" name="25" totalsRowFunction="count" dataDxfId="43" totalsRowDxfId="7"/>
    <tableColumn id="27" name="26" totalsRowFunction="count" dataDxfId="42" totalsRowDxfId="6"/>
    <tableColumn id="28" name="27" totalsRowFunction="count" dataDxfId="41" totalsRowDxfId="5"/>
    <tableColumn id="29" name="28" totalsRowFunction="count" dataDxfId="40" totalsRowDxfId="4"/>
    <tableColumn id="30" name="29" totalsRowFunction="count" dataDxfId="39" totalsRowDxfId="3"/>
    <tableColumn id="31" name="30" totalsRowFunction="count" dataDxfId="38" totalsRowDxfId="2"/>
    <tableColumn id="32" name="31" totalsRowFunction="count" dataDxfId="37" totalsRowDxfId="1"/>
    <tableColumn id="33" name="Всего дней" totalsRowFunction="sum" dataDxfId="36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5" dataCellStyle="Сотрудник">
  <autoFilter ref="B3:B19"/>
  <tableColumns count="1">
    <tableColumn id="1" name="Имена сотрудников" dataDxfId="34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2" dataDxfId="781" totalsRowDxfId="780">
  <tableColumns count="33">
    <tableColumn id="1" name="Имя сотрудника" totalsRowFunction="custom" dataDxfId="779" totalsRowDxfId="778" dataCellStyle="Сотрудник">
      <totalsRowFormula>ИмяМесяца&amp;" Итог"</totalsRowFormula>
    </tableColumn>
    <tableColumn id="2" name="1" totalsRowFunction="count" dataDxfId="777" totalsRowDxfId="776"/>
    <tableColumn id="3" name="2" totalsRowFunction="count" dataDxfId="775" totalsRowDxfId="774"/>
    <tableColumn id="4" name="3" totalsRowFunction="count" dataDxfId="773" totalsRowDxfId="772"/>
    <tableColumn id="5" name="4" totalsRowFunction="count" dataDxfId="771" totalsRowDxfId="770"/>
    <tableColumn id="6" name="5" totalsRowFunction="count" dataDxfId="769" totalsRowDxfId="768"/>
    <tableColumn id="7" name="6" totalsRowFunction="count" dataDxfId="767" totalsRowDxfId="766"/>
    <tableColumn id="8" name="7" totalsRowFunction="count" dataDxfId="765" totalsRowDxfId="764"/>
    <tableColumn id="9" name="8" totalsRowFunction="count" dataDxfId="763" totalsRowDxfId="762"/>
    <tableColumn id="10" name="9" totalsRowFunction="count" dataDxfId="761" totalsRowDxfId="760"/>
    <tableColumn id="11" name="10" totalsRowFunction="count" dataDxfId="759" totalsRowDxfId="758"/>
    <tableColumn id="12" name="11" totalsRowFunction="count" dataDxfId="757" totalsRowDxfId="756"/>
    <tableColumn id="13" name="12" totalsRowFunction="count" dataDxfId="755" totalsRowDxfId="754"/>
    <tableColumn id="14" name="13" totalsRowFunction="count" dataDxfId="753" totalsRowDxfId="752"/>
    <tableColumn id="15" name="14" totalsRowFunction="count" dataDxfId="751" totalsRowDxfId="750"/>
    <tableColumn id="16" name="15" totalsRowFunction="count" dataDxfId="749" totalsRowDxfId="748"/>
    <tableColumn id="17" name="16" totalsRowFunction="count" dataDxfId="747" totalsRowDxfId="746"/>
    <tableColumn id="18" name="17" totalsRowFunction="count" dataDxfId="745" totalsRowDxfId="744"/>
    <tableColumn id="19" name="18" totalsRowFunction="count" dataDxfId="743" totalsRowDxfId="742"/>
    <tableColumn id="20" name="19" totalsRowFunction="count" dataDxfId="741" totalsRowDxfId="740"/>
    <tableColumn id="21" name="20" totalsRowFunction="count" dataDxfId="739" totalsRowDxfId="738"/>
    <tableColumn id="22" name="21" totalsRowFunction="count" dataDxfId="737" totalsRowDxfId="736"/>
    <tableColumn id="23" name="22" totalsRowFunction="count" dataDxfId="735" totalsRowDxfId="734"/>
    <tableColumn id="24" name="23" totalsRowFunction="count" dataDxfId="733" totalsRowDxfId="732"/>
    <tableColumn id="25" name="24" totalsRowFunction="count" dataDxfId="731" totalsRowDxfId="730"/>
    <tableColumn id="26" name="25" totalsRowFunction="count" dataDxfId="729" totalsRowDxfId="728"/>
    <tableColumn id="27" name="26" totalsRowFunction="count" dataDxfId="727" totalsRowDxfId="726"/>
    <tableColumn id="28" name="27" totalsRowFunction="count" dataDxfId="725" totalsRowDxfId="724"/>
    <tableColumn id="29" name="28" totalsRowFunction="count" dataDxfId="723" totalsRowDxfId="722"/>
    <tableColumn id="30" name="29" totalsRowFunction="count" dataDxfId="721" totalsRowDxfId="720"/>
    <tableColumn id="31" name=" " dataDxfId="719" totalsRowDxfId="718"/>
    <tableColumn id="32" name="  " dataDxfId="717" totalsRowDxfId="716"/>
    <tableColumn id="33" name="Всего дней" totalsRowFunction="sum" dataDxfId="715" totalsRowDxfId="714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60" dataDxfId="559" totalsRowDxfId="558">
  <tableColumns count="33">
    <tableColumn id="1" name="Имя сотрудника" totalsRowFunction="custom" dataDxfId="557" totalsRowDxfId="556" dataCellStyle="Сотрудник">
      <totalsRowFormula>ИмяМесяца&amp;" Итог"</totalsRowFormula>
    </tableColumn>
    <tableColumn id="2" name="1" totalsRowFunction="count" dataDxfId="555" totalsRowDxfId="554"/>
    <tableColumn id="3" name="2" totalsRowFunction="count" dataDxfId="553" totalsRowDxfId="552"/>
    <tableColumn id="4" name="3" totalsRowFunction="count" dataDxfId="551" totalsRowDxfId="550"/>
    <tableColumn id="5" name="4" totalsRowFunction="count" dataDxfId="549" totalsRowDxfId="548"/>
    <tableColumn id="6" name="5" totalsRowFunction="count" dataDxfId="547" totalsRowDxfId="546"/>
    <tableColumn id="7" name="6" totalsRowFunction="count" dataDxfId="545" totalsRowDxfId="544"/>
    <tableColumn id="8" name="7" totalsRowFunction="count" dataDxfId="543" totalsRowDxfId="542"/>
    <tableColumn id="9" name="8" totalsRowFunction="count" dataDxfId="541" totalsRowDxfId="540"/>
    <tableColumn id="10" name="9" totalsRowFunction="count" dataDxfId="539" totalsRowDxfId="538"/>
    <tableColumn id="11" name="10" totalsRowFunction="count" dataDxfId="537" totalsRowDxfId="536"/>
    <tableColumn id="12" name="11" totalsRowFunction="count" dataDxfId="535" totalsRowDxfId="534"/>
    <tableColumn id="13" name="12" totalsRowFunction="count" dataDxfId="533" totalsRowDxfId="532"/>
    <tableColumn id="14" name="13" totalsRowFunction="count" dataDxfId="531" totalsRowDxfId="530"/>
    <tableColumn id="15" name="14" totalsRowFunction="count" dataDxfId="529" totalsRowDxfId="528"/>
    <tableColumn id="16" name="15" totalsRowFunction="count" dataDxfId="527" totalsRowDxfId="526"/>
    <tableColumn id="17" name="16" totalsRowFunction="count" dataDxfId="525" totalsRowDxfId="524"/>
    <tableColumn id="18" name="17" totalsRowFunction="count" dataDxfId="523" totalsRowDxfId="522"/>
    <tableColumn id="19" name="18" totalsRowFunction="count" dataDxfId="521" totalsRowDxfId="520"/>
    <tableColumn id="20" name="19" totalsRowFunction="count" dataDxfId="519" totalsRowDxfId="518"/>
    <tableColumn id="21" name="20" totalsRowFunction="count" dataDxfId="517" totalsRowDxfId="516"/>
    <tableColumn id="22" name="21" totalsRowFunction="count" dataDxfId="515" totalsRowDxfId="514"/>
    <tableColumn id="23" name="22" totalsRowFunction="count" dataDxfId="513" totalsRowDxfId="512"/>
    <tableColumn id="24" name="23" totalsRowFunction="count" dataDxfId="511" totalsRowDxfId="510"/>
    <tableColumn id="25" name="24" totalsRowFunction="count" dataDxfId="509" totalsRowDxfId="508"/>
    <tableColumn id="26" name="25" totalsRowFunction="count" dataDxfId="507" totalsRowDxfId="506"/>
    <tableColumn id="27" name="26" totalsRowFunction="count" dataDxfId="505" totalsRowDxfId="504"/>
    <tableColumn id="28" name="27" totalsRowFunction="count" dataDxfId="503" totalsRowDxfId="502"/>
    <tableColumn id="29" name="28" totalsRowFunction="count" dataDxfId="501" totalsRowDxfId="500"/>
    <tableColumn id="30" name="29" totalsRowFunction="count" dataDxfId="499" totalsRowDxfId="498"/>
    <tableColumn id="31" name="30" totalsRowFunction="count" dataDxfId="497" totalsRowDxfId="496"/>
    <tableColumn id="32" name="31" totalsRowFunction="count" dataDxfId="495" totalsRowDxfId="494"/>
    <tableColumn id="33" name="Всего дней" totalsRowFunction="sum" dataDxfId="493" totalsRowDxfId="492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6" dataDxfId="485" totalsRowDxfId="484">
  <tableColumns count="33">
    <tableColumn id="1" name="Имя сотрудника" totalsRowFunction="custom" dataDxfId="483" totalsRowDxfId="482" dataCellStyle="Сотрудник">
      <totalsRowFormula>ИмяМесяца&amp;" Итог"</totalsRowFormula>
    </tableColumn>
    <tableColumn id="2" name="1" totalsRowFunction="count" dataDxfId="481" totalsRowDxfId="480"/>
    <tableColumn id="3" name="2" totalsRowFunction="count" dataDxfId="479" totalsRowDxfId="478"/>
    <tableColumn id="4" name="3" totalsRowFunction="count" dataDxfId="477" totalsRowDxfId="476"/>
    <tableColumn id="5" name="4" totalsRowFunction="count" dataDxfId="475" totalsRowDxfId="474"/>
    <tableColumn id="6" name="5" totalsRowFunction="count" dataDxfId="473" totalsRowDxfId="472"/>
    <tableColumn id="7" name="6" totalsRowFunction="count" dataDxfId="471" totalsRowDxfId="470"/>
    <tableColumn id="8" name="7" totalsRowFunction="count" dataDxfId="469" totalsRowDxfId="468"/>
    <tableColumn id="9" name="8" totalsRowFunction="count" dataDxfId="467" totalsRowDxfId="466"/>
    <tableColumn id="10" name="9" totalsRowFunction="count" dataDxfId="465" totalsRowDxfId="464"/>
    <tableColumn id="11" name="10" totalsRowFunction="count" dataDxfId="463" totalsRowDxfId="462"/>
    <tableColumn id="12" name="11" totalsRowFunction="count" dataDxfId="461" totalsRowDxfId="460"/>
    <tableColumn id="13" name="12" totalsRowFunction="count" dataDxfId="459" totalsRowDxfId="458"/>
    <tableColumn id="14" name="13" totalsRowFunction="count" dataDxfId="457" totalsRowDxfId="456"/>
    <tableColumn id="15" name="14" totalsRowFunction="count" dataDxfId="455" totalsRowDxfId="454"/>
    <tableColumn id="16" name="15" totalsRowFunction="count" dataDxfId="453" totalsRowDxfId="452"/>
    <tableColumn id="17" name="16" totalsRowFunction="count" dataDxfId="451" totalsRowDxfId="450"/>
    <tableColumn id="18" name="17" totalsRowFunction="count" dataDxfId="449" totalsRowDxfId="448"/>
    <tableColumn id="19" name="18" totalsRowFunction="count" dataDxfId="447" totalsRowDxfId="446"/>
    <tableColumn id="20" name="19" totalsRowFunction="count" dataDxfId="445" totalsRowDxfId="444"/>
    <tableColumn id="21" name="20" totalsRowFunction="count" dataDxfId="443" totalsRowDxfId="442"/>
    <tableColumn id="22" name="21" totalsRowFunction="count" dataDxfId="441" totalsRowDxfId="440"/>
    <tableColumn id="23" name="22" totalsRowFunction="count" dataDxfId="439" totalsRowDxfId="438"/>
    <tableColumn id="24" name="23" totalsRowFunction="count" dataDxfId="437" totalsRowDxfId="436"/>
    <tableColumn id="25" name="24" totalsRowFunction="count" dataDxfId="435" totalsRowDxfId="434"/>
    <tableColumn id="26" name="25" totalsRowFunction="count" dataDxfId="433" totalsRowDxfId="432"/>
    <tableColumn id="27" name="26" totalsRowFunction="count" dataDxfId="431" totalsRowDxfId="430"/>
    <tableColumn id="28" name="27" totalsRowFunction="count" dataDxfId="429" totalsRowDxfId="428"/>
    <tableColumn id="29" name="28" totalsRowFunction="count" dataDxfId="427" totalsRowDxfId="426"/>
    <tableColumn id="30" name="29" totalsRowFunction="count" dataDxfId="425" totalsRowDxfId="424"/>
    <tableColumn id="31" name="30" totalsRowFunction="count" dataDxfId="423" totalsRowDxfId="422"/>
    <tableColumn id="32" name=" " totalsRowFunction="count" dataDxfId="421" totalsRowDxfId="420"/>
    <tableColumn id="33" name="Всего дней" totalsRowFunction="sum" dataDxfId="419" totalsRowDxfId="418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12" dataDxfId="411" totalsRowDxfId="410">
  <tableColumns count="33">
    <tableColumn id="1" name="Имя сотрудника" totalsRowFunction="custom" dataDxfId="409" totalsRowDxfId="408" dataCellStyle="Сотрудник">
      <totalsRowFormula>ИмяМесяца&amp;" Итог"</totalsRowFormula>
    </tableColumn>
    <tableColumn id="2" name="1" totalsRowFunction="count" dataDxfId="407" totalsRowDxfId="406"/>
    <tableColumn id="3" name="2" totalsRowFunction="count" dataDxfId="405" totalsRowDxfId="404"/>
    <tableColumn id="4" name="3" totalsRowFunction="count" dataDxfId="403" totalsRowDxfId="402"/>
    <tableColumn id="5" name="4" totalsRowFunction="count" dataDxfId="401" totalsRowDxfId="400"/>
    <tableColumn id="6" name="5" totalsRowFunction="count" dataDxfId="399" totalsRowDxfId="398"/>
    <tableColumn id="7" name="6" totalsRowFunction="count" dataDxfId="397" totalsRowDxfId="396"/>
    <tableColumn id="8" name="7" totalsRowFunction="count" dataDxfId="395" totalsRowDxfId="394"/>
    <tableColumn id="9" name="8" totalsRowFunction="count" dataDxfId="393" totalsRowDxfId="392"/>
    <tableColumn id="10" name="9" totalsRowFunction="count" dataDxfId="391" totalsRowDxfId="390"/>
    <tableColumn id="11" name="10" totalsRowFunction="count" dataDxfId="389" totalsRowDxfId="388"/>
    <tableColumn id="12" name="11" totalsRowFunction="count" dataDxfId="387" totalsRowDxfId="386"/>
    <tableColumn id="13" name="12" totalsRowFunction="count" dataDxfId="385" totalsRowDxfId="384"/>
    <tableColumn id="14" name="13" totalsRowFunction="count" dataDxfId="383" totalsRowDxfId="382"/>
    <tableColumn id="15" name="14" totalsRowFunction="count" dataDxfId="381" totalsRowDxfId="380"/>
    <tableColumn id="16" name="15" totalsRowFunction="count" dataDxfId="379" totalsRowDxfId="378"/>
    <tableColumn id="17" name="16" totalsRowFunction="count" dataDxfId="377" totalsRowDxfId="376"/>
    <tableColumn id="18" name="17" totalsRowFunction="count" dataDxfId="375" totalsRowDxfId="374"/>
    <tableColumn id="19" name="18" totalsRowFunction="count" dataDxfId="373" totalsRowDxfId="372"/>
    <tableColumn id="20" name="19" totalsRowFunction="count" dataDxfId="371" totalsRowDxfId="370"/>
    <tableColumn id="21" name="20" totalsRowFunction="count" dataDxfId="369" totalsRowDxfId="368"/>
    <tableColumn id="22" name="21" totalsRowFunction="count" dataDxfId="367" totalsRowDxfId="366"/>
    <tableColumn id="23" name="22" totalsRowFunction="count" dataDxfId="365" totalsRowDxfId="364"/>
    <tableColumn id="24" name="23" totalsRowFunction="count" dataDxfId="363" totalsRowDxfId="362"/>
    <tableColumn id="25" name="24" totalsRowFunction="count" dataDxfId="361" totalsRowDxfId="360"/>
    <tableColumn id="26" name="25" totalsRowFunction="count" dataDxfId="359" totalsRowDxfId="358"/>
    <tableColumn id="27" name="26" totalsRowFunction="count" dataDxfId="357" totalsRowDxfId="356"/>
    <tableColumn id="28" name="27" totalsRowFunction="count" dataDxfId="355" totalsRowDxfId="354"/>
    <tableColumn id="29" name="28" totalsRowFunction="count" dataDxfId="353" totalsRowDxfId="352"/>
    <tableColumn id="30" name="29" totalsRowFunction="count" dataDxfId="351" totalsRowDxfId="350"/>
    <tableColumn id="31" name="30" totalsRowFunction="count" dataDxfId="349" totalsRowDxfId="348"/>
    <tableColumn id="32" name="31" totalsRowFunction="count" dataDxfId="347" totalsRowDxfId="346"/>
    <tableColumn id="33" name="Всего дней" totalsRowFunction="sum" dataDxfId="345" totalsRowDxfId="344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8" dataDxfId="337" totalsRowDxfId="336">
  <tableColumns count="33">
    <tableColumn id="1" name="Имя сотрудника" totalsRowFunction="custom" dataDxfId="335" totalsRowDxfId="334" dataCellStyle="Сотрудник">
      <totalsRowFormula>ИмяМесяца&amp;" Итог"</totalsRowFormula>
    </tableColumn>
    <tableColumn id="2" name="1" totalsRowFunction="count" dataDxfId="333" totalsRowDxfId="332"/>
    <tableColumn id="3" name="2" totalsRowFunction="count" dataDxfId="331" totalsRowDxfId="330"/>
    <tableColumn id="4" name="3" totalsRowFunction="count" dataDxfId="329" totalsRowDxfId="328"/>
    <tableColumn id="5" name="4" totalsRowFunction="count" dataDxfId="327" totalsRowDxfId="326"/>
    <tableColumn id="6" name="5" totalsRowFunction="count" dataDxfId="325" totalsRowDxfId="324"/>
    <tableColumn id="7" name="6" totalsRowFunction="count" dataDxfId="323" totalsRowDxfId="322"/>
    <tableColumn id="8" name="7" totalsRowFunction="count" dataDxfId="321" totalsRowDxfId="320"/>
    <tableColumn id="9" name="8" totalsRowFunction="count" dataDxfId="319" totalsRowDxfId="318"/>
    <tableColumn id="10" name="9" totalsRowFunction="count" dataDxfId="317" totalsRowDxfId="316"/>
    <tableColumn id="11" name="10" totalsRowFunction="count" dataDxfId="315" totalsRowDxfId="314"/>
    <tableColumn id="12" name="11" totalsRowFunction="count" dataDxfId="313" totalsRowDxfId="312"/>
    <tableColumn id="13" name="12" totalsRowFunction="count" dataDxfId="311" totalsRowDxfId="310"/>
    <tableColumn id="14" name="13" totalsRowFunction="count" dataDxfId="309" totalsRowDxfId="308"/>
    <tableColumn id="15" name="14" totalsRowFunction="count" dataDxfId="307" totalsRowDxfId="306"/>
    <tableColumn id="16" name="15" totalsRowFunction="count" dataDxfId="305" totalsRowDxfId="304"/>
    <tableColumn id="17" name="16" totalsRowFunction="count" dataDxfId="303" totalsRowDxfId="302"/>
    <tableColumn id="18" name="17" totalsRowFunction="count" dataDxfId="301" totalsRowDxfId="300"/>
    <tableColumn id="19" name="18" totalsRowFunction="count" dataDxfId="299" totalsRowDxfId="298"/>
    <tableColumn id="20" name="19" totalsRowFunction="count" dataDxfId="297" totalsRowDxfId="296"/>
    <tableColumn id="21" name="20" totalsRowFunction="count" dataDxfId="295" totalsRowDxfId="294"/>
    <tableColumn id="22" name="21" totalsRowFunction="count" dataDxfId="293" totalsRowDxfId="292"/>
    <tableColumn id="23" name="22" totalsRowFunction="count" dataDxfId="291" totalsRowDxfId="290"/>
    <tableColumn id="24" name="23" totalsRowFunction="count" dataDxfId="289" totalsRowDxfId="288"/>
    <tableColumn id="25" name="24" totalsRowFunction="count" dataDxfId="287" totalsRowDxfId="286"/>
    <tableColumn id="26" name="25" totalsRowFunction="count" dataDxfId="285" totalsRowDxfId="284"/>
    <tableColumn id="27" name="26" totalsRowFunction="count" dataDxfId="283" totalsRowDxfId="282"/>
    <tableColumn id="28" name="27" totalsRowFunction="count" dataDxfId="281" totalsRowDxfId="280"/>
    <tableColumn id="29" name="28" totalsRowFunction="count" dataDxfId="279" totalsRowDxfId="278"/>
    <tableColumn id="30" name="29" totalsRowFunction="count" dataDxfId="277" totalsRowDxfId="276"/>
    <tableColumn id="31" name="30" totalsRowFunction="count" dataDxfId="275" totalsRowDxfId="274"/>
    <tableColumn id="32" name="31" totalsRowFunction="count" dataDxfId="273" totalsRowDxfId="272"/>
    <tableColumn id="33" name="Всего дней" totalsRowFunction="sum" dataDxfId="271" totalsRowDxfId="270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64" dataDxfId="263" totalsRowDxfId="262">
  <tableColumns count="33">
    <tableColumn id="1" name="Имя сотрудника" totalsRowFunction="custom" dataDxfId="261" totalsRowDxfId="260" dataCellStyle="Сотрудник">
      <totalsRowFormula>ИмяМесяца&amp;" Итог"</totalsRowFormula>
    </tableColumn>
    <tableColumn id="2" name="1" totalsRowFunction="count" dataDxfId="259" totalsRowDxfId="258"/>
    <tableColumn id="3" name="2" totalsRowFunction="count" dataDxfId="257" totalsRowDxfId="256"/>
    <tableColumn id="4" name="3" totalsRowFunction="count" dataDxfId="255" totalsRowDxfId="254"/>
    <tableColumn id="5" name="4" totalsRowFunction="count" dataDxfId="253" totalsRowDxfId="252"/>
    <tableColumn id="6" name="5" totalsRowFunction="count" dataDxfId="251" totalsRowDxfId="250"/>
    <tableColumn id="7" name="6" totalsRowFunction="count" dataDxfId="249" totalsRowDxfId="248"/>
    <tableColumn id="8" name="7" totalsRowFunction="count" dataDxfId="247" totalsRowDxfId="246"/>
    <tableColumn id="9" name="8" totalsRowFunction="count" dataDxfId="245" totalsRowDxfId="244"/>
    <tableColumn id="10" name="9" totalsRowFunction="count" dataDxfId="243" totalsRowDxfId="242"/>
    <tableColumn id="11" name="10" totalsRowFunction="count" dataDxfId="241" totalsRowDxfId="240"/>
    <tableColumn id="12" name="11" totalsRowFunction="count" dataDxfId="239" totalsRowDxfId="238"/>
    <tableColumn id="13" name="12" totalsRowFunction="count" dataDxfId="237" totalsRowDxfId="236"/>
    <tableColumn id="14" name="13" totalsRowFunction="count" dataDxfId="235" totalsRowDxfId="234"/>
    <tableColumn id="15" name="14" totalsRowFunction="count" dataDxfId="233" totalsRowDxfId="232"/>
    <tableColumn id="16" name="15" totalsRowFunction="count" dataDxfId="231" totalsRowDxfId="230"/>
    <tableColumn id="17" name="16" totalsRowFunction="count" dataDxfId="229" totalsRowDxfId="228"/>
    <tableColumn id="18" name="17" totalsRowFunction="count" dataDxfId="227" totalsRowDxfId="226"/>
    <tableColumn id="19" name="18" totalsRowFunction="count" dataDxfId="225" totalsRowDxfId="224"/>
    <tableColumn id="20" name="19" totalsRowFunction="count" dataDxfId="223" totalsRowDxfId="222"/>
    <tableColumn id="21" name="20" totalsRowFunction="count" dataDxfId="221" totalsRowDxfId="220"/>
    <tableColumn id="22" name="21" totalsRowFunction="count" dataDxfId="219" totalsRowDxfId="218"/>
    <tableColumn id="23" name="22" totalsRowFunction="count" dataDxfId="217" totalsRowDxfId="216"/>
    <tableColumn id="24" name="23" totalsRowFunction="count" dataDxfId="215" totalsRowDxfId="214"/>
    <tableColumn id="25" name="24" totalsRowFunction="count" dataDxfId="213" totalsRowDxfId="212"/>
    <tableColumn id="26" name="25" totalsRowFunction="count" dataDxfId="211" totalsRowDxfId="210"/>
    <tableColumn id="27" name="26" totalsRowFunction="count" dataDxfId="209" totalsRowDxfId="208"/>
    <tableColumn id="28" name="27" totalsRowFunction="count" dataDxfId="207" totalsRowDxfId="206"/>
    <tableColumn id="29" name="28" totalsRowFunction="count" dataDxfId="205" totalsRowDxfId="204"/>
    <tableColumn id="30" name="29" totalsRowFunction="count" dataDxfId="203" totalsRowDxfId="202"/>
    <tableColumn id="31" name="30" totalsRowFunction="count" dataDxfId="201" totalsRowDxfId="200"/>
    <tableColumn id="32" name=" " totalsRowFunction="count" dataDxfId="199" totalsRowDxfId="198"/>
    <tableColumn id="33" name="Всего дней" totalsRowFunction="sum" dataDxfId="197" totalsRowDxfId="196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2" priority="6" stopIfTrue="1">
      <formula>C7=СобствОбозн2</formula>
    </cfRule>
    <cfRule type="expression" dxfId="861" priority="7" stopIfTrue="1">
      <formula>C7=СобствОбозн1</formula>
    </cfRule>
    <cfRule type="expression" dxfId="860" priority="8" stopIfTrue="1">
      <formula>C7=ОбознБольничн</formula>
    </cfRule>
    <cfRule type="expression" dxfId="859" priority="9" stopIfTrue="1">
      <formula>C7=ОбознЛичнОбст</formula>
    </cfRule>
    <cfRule type="expression" dxfId="858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20" type="noConversion"/>
  <conditionalFormatting sqref="C7:AG23">
    <cfRule type="expression" priority="1" stopIfTrue="1">
      <formula>C7=""</formula>
    </cfRule>
    <cfRule type="expression" dxfId="195" priority="2" stopIfTrue="1">
      <formula>C7=СобствОбозн2</formula>
    </cfRule>
    <cfRule type="expression" dxfId="194" priority="3" stopIfTrue="1">
      <formula>C7=СобствОбозн1</formula>
    </cfRule>
    <cfRule type="expression" dxfId="193" priority="4" stopIfTrue="1">
      <formula>C7=ОбознБольничн</formula>
    </cfRule>
    <cfRule type="expression" dxfId="192" priority="5" stopIfTrue="1">
      <formula>C7=ОбознЛичнОбст</formula>
    </cfRule>
    <cfRule type="expression" dxfId="1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54" priority="8" stopIfTrue="1">
      <formula>C7=СобствОбозн2</formula>
    </cfRule>
    <cfRule type="expression" dxfId="153" priority="9" stopIfTrue="1">
      <formula>C7=СобствОбозн1</formula>
    </cfRule>
    <cfRule type="expression" dxfId="152" priority="10" stopIfTrue="1">
      <formula>C7=ОбознБольничн</formula>
    </cfRule>
    <cfRule type="expression" dxfId="151" priority="11" stopIfTrue="1">
      <formula>C7=ОбознЛичнОбст</formula>
    </cfRule>
    <cfRule type="expression" dxfId="150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49" priority="2" stopIfTrue="1">
      <formula>S7=СобствОбозн2</formula>
    </cfRule>
    <cfRule type="expression" dxfId="148" priority="3" stopIfTrue="1">
      <formula>S7=СобствОбозн1</formula>
    </cfRule>
    <cfRule type="expression" dxfId="147" priority="4" stopIfTrue="1">
      <formula>S7=ОбознБольничн</formula>
    </cfRule>
    <cfRule type="expression" dxfId="146" priority="5" stopIfTrue="1">
      <formula>S7=ОбознЛичнОбст</formula>
    </cfRule>
    <cfRule type="expression" dxfId="145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zoomScale="76" zoomScaleNormal="100" workbookViewId="0">
      <selection activeCell="Z11" sqref="Z11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82</v>
      </c>
      <c r="K7" s="2"/>
      <c r="L7" s="2"/>
      <c r="M7" s="2"/>
      <c r="N7" s="2"/>
      <c r="O7" s="2"/>
      <c r="P7" s="2"/>
      <c r="Q7" s="2" t="s">
        <v>82</v>
      </c>
      <c r="R7" s="2"/>
      <c r="S7" s="2"/>
      <c r="T7" s="2" t="s">
        <v>82</v>
      </c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82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82</v>
      </c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1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82</v>
      </c>
      <c r="K12" s="1"/>
      <c r="L12" s="1"/>
      <c r="M12" s="1"/>
      <c r="N12" s="1"/>
      <c r="O12" s="1"/>
      <c r="P12" s="1"/>
      <c r="Q12" s="1" t="s">
        <v>82</v>
      </c>
      <c r="R12" s="1"/>
      <c r="S12" s="1"/>
      <c r="T12" s="1" t="s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 t="s">
        <v>82</v>
      </c>
      <c r="K14" s="1"/>
      <c r="L14" s="1"/>
      <c r="M14" s="1" t="s">
        <v>82</v>
      </c>
      <c r="N14" s="1"/>
      <c r="O14" s="1"/>
      <c r="P14" s="1"/>
      <c r="Q14" s="1"/>
      <c r="R14" s="1"/>
      <c r="S14" s="1"/>
      <c r="T14" s="1" t="s">
        <v>82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4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0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82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0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82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41" t="str">
        <f>ИмяМесяца&amp;" Итог"</f>
        <v>Декабрь Итог</v>
      </c>
      <c r="C25" s="42">
        <f>SUBTOTAL(103,Декабрь[1])</f>
        <v>3</v>
      </c>
      <c r="D25" s="42">
        <f>SUBTOTAL(103,Декабрь[2])</f>
        <v>0</v>
      </c>
      <c r="E25" s="42">
        <f>SUBTOTAL(103,Декабрь[3])</f>
        <v>0</v>
      </c>
      <c r="F25" s="42">
        <f>SUBTOTAL(103,Декабрь[4])</f>
        <v>2</v>
      </c>
      <c r="G25" s="42">
        <f>SUBTOTAL(103,Декабрь[5])</f>
        <v>0</v>
      </c>
      <c r="H25" s="42">
        <f>SUBTOTAL(103,Декабрь[6])</f>
        <v>0</v>
      </c>
      <c r="I25" s="42">
        <f>SUBTOTAL(103,Декабрь[7])</f>
        <v>0</v>
      </c>
      <c r="J25" s="42">
        <f>SUBTOTAL(103,Декабрь[8])</f>
        <v>6</v>
      </c>
      <c r="K25" s="42">
        <f>SUBTOTAL(103,Декабрь[9])</f>
        <v>0</v>
      </c>
      <c r="L25" s="42">
        <f>SUBTOTAL(103,Декабрь[10])</f>
        <v>0</v>
      </c>
      <c r="M25" s="42">
        <f>SUBTOTAL(103,Декабрь[11])</f>
        <v>3</v>
      </c>
      <c r="N25" s="42">
        <f>SUBTOTAL(103,Декабрь[12])</f>
        <v>0</v>
      </c>
      <c r="O25" s="42">
        <f>SUBTOTAL(103,Декабрь[13])</f>
        <v>0</v>
      </c>
      <c r="P25" s="42">
        <f>SUBTOTAL(103,Декабрь[14])</f>
        <v>0</v>
      </c>
      <c r="Q25" s="42">
        <f>SUBTOTAL(103,Декабрь[15])</f>
        <v>4</v>
      </c>
      <c r="R25" s="42">
        <f>SUBTOTAL(103,Декабрь[16])</f>
        <v>0</v>
      </c>
      <c r="S25" s="42">
        <f>SUBTOTAL(103,Декабрь[17])</f>
        <v>0</v>
      </c>
      <c r="T25" s="42">
        <f>SUBTOTAL(103,Декабрь[18])</f>
        <v>5</v>
      </c>
      <c r="U25" s="42">
        <f>SUBTOTAL(103,Декабрь[19])</f>
        <v>0</v>
      </c>
      <c r="V25" s="42">
        <f>SUBTOTAL(103,Декабрь[20])</f>
        <v>0</v>
      </c>
      <c r="W25" s="42">
        <f>SUBTOTAL(103,Декабрь[21])</f>
        <v>0</v>
      </c>
      <c r="X25" s="42">
        <f>SUBTOTAL(103,Декабрь[22])</f>
        <v>0</v>
      </c>
      <c r="Y25" s="42">
        <f>SUBTOTAL(103,Декабрь[23])</f>
        <v>0</v>
      </c>
      <c r="Z25" s="42">
        <f>SUBTOTAL(103,Декабрь[24])</f>
        <v>0</v>
      </c>
      <c r="AA25" s="42">
        <f>SUBTOTAL(103,Декабрь[25])</f>
        <v>0</v>
      </c>
      <c r="AB25" s="42">
        <f>SUBTOTAL(103,Декабрь[26])</f>
        <v>0</v>
      </c>
      <c r="AC25" s="42">
        <f>SUBTOTAL(103,Декабрь[27])</f>
        <v>0</v>
      </c>
      <c r="AD25" s="42">
        <f>SUBTOTAL(103,Декабрь[28])</f>
        <v>0</v>
      </c>
      <c r="AE25" s="42">
        <f>SUBTOTAL(103,Декабрь[29])</f>
        <v>0</v>
      </c>
      <c r="AF25" s="42">
        <f>SUBTOTAL(103,Декабрь[30])</f>
        <v>0</v>
      </c>
      <c r="AG25" s="42">
        <f>SUBTOTAL(103,Декабрь[31])</f>
        <v>0</v>
      </c>
      <c r="AH25" s="43">
        <f>SUBTOTAL(109,Декабрь[Всего дней])</f>
        <v>23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20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11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13" priority="2" stopIfTrue="1">
      <formula>C7=СобствОбозн2</formula>
    </cfRule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9" priority="2" stopIfTrue="1">
      <formula>C7=СобствОбозн2</formula>
    </cfRule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5" priority="2" stopIfTrue="1">
      <formula>C7=СобствОбозн2</formula>
    </cfRule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91" priority="2" stopIfTrue="1">
      <formula>C7=СобствОбозн2</formula>
    </cfRule>
    <cfRule type="expression" dxfId="490" priority="3" stopIfTrue="1">
      <formula>C7=СобствОбозн1</formula>
    </cfRule>
    <cfRule type="expression" dxfId="489" priority="4" stopIfTrue="1">
      <formula>C7=ОбознБольничн</formula>
    </cfRule>
    <cfRule type="expression" dxfId="488" priority="5" stopIfTrue="1">
      <formula>C7=ОбознЛичнОбст</formula>
    </cfRule>
    <cfRule type="expression" dxfId="48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7" priority="2" stopIfTrue="1">
      <formula>C7=СобствОбозн2</formula>
    </cfRule>
    <cfRule type="expression" dxfId="416" priority="3" stopIfTrue="1">
      <formula>C7=СобствОбозн1</formula>
    </cfRule>
    <cfRule type="expression" dxfId="415" priority="4" stopIfTrue="1">
      <formula>C7=ОбознБольничн</formula>
    </cfRule>
    <cfRule type="expression" dxfId="414" priority="5" stopIfTrue="1">
      <formula>C7=ОбознЛичнОбст</formula>
    </cfRule>
    <cfRule type="expression" dxfId="4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43" priority="2" stopIfTrue="1">
      <formula>C7=СобствОбозн2</formula>
    </cfRule>
    <cfRule type="expression" dxfId="342" priority="3" stopIfTrue="1">
      <formula>C7=СобствОбозн1</formula>
    </cfRule>
    <cfRule type="expression" dxfId="341" priority="4" stopIfTrue="1">
      <formula>C7=ОбознБольничн</formula>
    </cfRule>
    <cfRule type="expression" dxfId="340" priority="5" stopIfTrue="1">
      <formula>C7=ОбознЛичнОбст</formula>
    </cfRule>
    <cfRule type="expression" dxfId="33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9" priority="2" stopIfTrue="1">
      <formula>C7=СобствОбозн2</formula>
    </cfRule>
    <cfRule type="expression" dxfId="268" priority="3" stopIfTrue="1">
      <formula>C7=СобствОбозн1</formula>
    </cfRule>
    <cfRule type="expression" dxfId="267" priority="4" stopIfTrue="1">
      <formula>C7=ОбознБольничн</formula>
    </cfRule>
    <cfRule type="expression" dxfId="266" priority="5" stopIfTrue="1">
      <formula>C7=ОбознЛичнОбст</formula>
    </cfRule>
    <cfRule type="expression" dxfId="2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2021-12-18T14:40:00Z</dcterms:modified>
</cp:coreProperties>
</file>