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0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<sst xmlns="http://schemas.openxmlformats.org/spreadsheetml/2006/main" count="699" uniqueCount="91">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</sst>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37" dataDxfId="236" totalsRowCellStyle="Стиль 1">
  <tableColumns count="33">
    <tableColumn id="1" name="Студент" totalsRowLabel="Штейгер Даниил Владимирович" dataDxfId="235" dataCellStyle="Стиль 1"/>
    <tableColumn id="2" name="1" dataDxfId="234" dataCellStyle="Стиль 1"/>
    <tableColumn id="3" name="2" dataDxfId="233" dataCellStyle="Стиль 1"/>
    <tableColumn id="4" name="3" dataDxfId="232" dataCellStyle="Стиль 1"/>
    <tableColumn id="5" name="4" dataDxfId="231" dataCellStyle="Стиль 1"/>
    <tableColumn id="6" name="5" dataDxfId="230" dataCellStyle="Стиль 1"/>
    <tableColumn id="7" name="6" dataDxfId="229" dataCellStyle="Стиль 1"/>
    <tableColumn id="8" name="7" dataDxfId="228" dataCellStyle="Стиль 1"/>
    <tableColumn id="9" name="8" dataDxfId="227" dataCellStyle="Стиль 1"/>
    <tableColumn id="10" name="9" dataDxfId="226" dataCellStyle="Стиль 1"/>
    <tableColumn id="11" name="10" dataDxfId="225" dataCellStyle="Стиль 1"/>
    <tableColumn id="12" name="11" dataDxfId="224" dataCellStyle="Стиль 1"/>
    <tableColumn id="13" name="12" dataDxfId="223" dataCellStyle="Стиль 1"/>
    <tableColumn id="14" name="13" dataDxfId="222" dataCellStyle="Стиль 1"/>
    <tableColumn id="15" name="14" dataDxfId="221" dataCellStyle="Стиль 1"/>
    <tableColumn id="16" name="15" dataDxfId="220" dataCellStyle="Стиль 1"/>
    <tableColumn id="17" name="16" dataDxfId="219" dataCellStyle="Стиль 1"/>
    <tableColumn id="18" name="17" dataDxfId="218" dataCellStyle="Стиль 1"/>
    <tableColumn id="19" name="18" dataDxfId="217" dataCellStyle="Стиль 1"/>
    <tableColumn id="20" name="19" dataDxfId="216" dataCellStyle="Стиль 1"/>
    <tableColumn id="21" name="20" dataDxfId="215" dataCellStyle="Стиль 1"/>
    <tableColumn id="22" name="21" dataDxfId="214" dataCellStyle="Стиль 1"/>
    <tableColumn id="23" name="22" dataDxfId="213" dataCellStyle="Стиль 1"/>
    <tableColumn id="24" name="23" dataDxfId="212" dataCellStyle="Стиль 1"/>
    <tableColumn id="25" name="24" dataDxfId="211" dataCellStyle="Стиль 1"/>
    <tableColumn id="26" name="25" dataDxfId="210" dataCellStyle="Стиль 1"/>
    <tableColumn id="27" name="26" dataDxfId="209" dataCellStyle="Стиль 1"/>
    <tableColumn id="28" name="27" dataDxfId="208" dataCellStyle="Стиль 1"/>
    <tableColumn id="29" name="28" dataDxfId="207" dataCellStyle="Стиль 1"/>
    <tableColumn id="30" name="29" dataDxfId="206" dataCellStyle="Стиль 1"/>
    <tableColumn id="31" name="30" dataDxfId="205" dataCellStyle="Стиль 1"/>
    <tableColumn id="32" name="31" dataDxfId="204" dataCellStyle="Стиль 1"/>
    <tableColumn id="33" name="Всего дней" dataDxfId="203" totalsRowDxfId="202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01" dataDxfId="200" totalsRowDxfId="199">
  <tableColumns count="33">
    <tableColumn id="1" name="Имя сотрудника" totalsRowFunction="custom" dataDxfId="198" totalsRowDxfId="32" dataCellStyle="Сотрудник">
      <totalsRowFormula>ИмяМесяца&amp;" Итог"</totalsRowFormula>
    </tableColumn>
    <tableColumn id="2" name="1" totalsRowFunction="count" dataDxfId="197" totalsRowDxfId="31"/>
    <tableColumn id="3" name="2" totalsRowFunction="count" dataDxfId="196" totalsRowDxfId="30"/>
    <tableColumn id="4" name="3" totalsRowFunction="count" dataDxfId="195" totalsRowDxfId="29"/>
    <tableColumn id="5" name="4" totalsRowFunction="count" dataDxfId="194" totalsRowDxfId="28"/>
    <tableColumn id="6" name="5" totalsRowFunction="count" dataDxfId="193" totalsRowDxfId="27"/>
    <tableColumn id="7" name="6" totalsRowFunction="count" dataDxfId="192" totalsRowDxfId="26"/>
    <tableColumn id="8" name="7" totalsRowFunction="count" dataDxfId="191" totalsRowDxfId="25"/>
    <tableColumn id="9" name="8" totalsRowFunction="count" dataDxfId="190" totalsRowDxfId="24"/>
    <tableColumn id="10" name="9" totalsRowFunction="count" dataDxfId="189" totalsRowDxfId="23"/>
    <tableColumn id="11" name="10" totalsRowFunction="count" dataDxfId="188" totalsRowDxfId="22"/>
    <tableColumn id="12" name="11" totalsRowFunction="count" dataDxfId="187" totalsRowDxfId="21"/>
    <tableColumn id="13" name="12" totalsRowFunction="count" dataDxfId="186" totalsRowDxfId="20"/>
    <tableColumn id="14" name="13" totalsRowFunction="count" dataDxfId="185" totalsRowDxfId="19"/>
    <tableColumn id="15" name="14" totalsRowFunction="count" dataDxfId="184" totalsRowDxfId="18"/>
    <tableColumn id="16" name="15" totalsRowFunction="count" dataDxfId="183" totalsRowDxfId="17"/>
    <tableColumn id="17" name="16" totalsRowFunction="count" dataDxfId="182" totalsRowDxfId="16"/>
    <tableColumn id="18" name="17" totalsRowFunction="count" dataDxfId="181" totalsRowDxfId="15"/>
    <tableColumn id="19" name="18" totalsRowFunction="count" dataDxfId="180" totalsRowDxfId="14"/>
    <tableColumn id="20" name="19" totalsRowFunction="count" dataDxfId="179" totalsRowDxfId="13"/>
    <tableColumn id="21" name="20" totalsRowFunction="count" dataDxfId="33" totalsRowDxfId="12"/>
    <tableColumn id="22" name="21" totalsRowFunction="count" dataDxfId="34" totalsRowDxfId="11"/>
    <tableColumn id="23" name="22" totalsRowFunction="count" dataDxfId="178" totalsRowDxfId="10"/>
    <tableColumn id="24" name="23" totalsRowFunction="count" dataDxfId="177" totalsRowDxfId="9"/>
    <tableColumn id="25" name="24" totalsRowFunction="count" dataDxfId="176" totalsRowDxfId="8"/>
    <tableColumn id="26" name="25" totalsRowFunction="count" dataDxfId="175" totalsRowDxfId="7"/>
    <tableColumn id="27" name="26" totalsRowFunction="count" dataDxfId="174" totalsRowDxfId="6"/>
    <tableColumn id="28" name="27" totalsRowFunction="count" dataDxfId="173" totalsRowDxfId="5"/>
    <tableColumn id="29" name="28" totalsRowFunction="count" dataDxfId="172" totalsRowDxfId="4"/>
    <tableColumn id="30" name="29" totalsRowFunction="count" dataDxfId="171" totalsRowDxfId="3"/>
    <tableColumn id="31" name="30" totalsRowFunction="count" dataDxfId="170" totalsRowDxfId="2"/>
    <tableColumn id="32" name=" " totalsRowFunction="count" dataDxfId="169" totalsRowDxfId="1"/>
    <tableColumn id="33" name="Всего дней" totalsRowFunction="sum" dataDxfId="168" totalsRowDxfId="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12" totalsRowCount="1" headerRowDxfId="167" dataDxfId="166" totalsRowDxfId="165">
  <tableColumns count="33">
    <tableColumn id="1" name="Имя сотрудника" totalsRowFunction="custom" dataDxfId="164" totalsRowDxfId="163" dataCellStyle="Сотрудник">
      <totalsRowFormula>ИмяМесяца&amp;" Итог"</totalsRowFormula>
    </tableColumn>
    <tableColumn id="2" name="1" totalsRowFunction="count" dataDxfId="162" totalsRowDxfId="161"/>
    <tableColumn id="3" name="2" totalsRowFunction="count" dataDxfId="160" totalsRowDxfId="159"/>
    <tableColumn id="4" name="3" totalsRowFunction="count" dataDxfId="158" totalsRowDxfId="157"/>
    <tableColumn id="5" name="4" totalsRowFunction="count" dataDxfId="156" totalsRowDxfId="155"/>
    <tableColumn id="6" name="5" totalsRowFunction="count" dataDxfId="154" totalsRowDxfId="153"/>
    <tableColumn id="7" name="6" totalsRowFunction="count" dataDxfId="152" totalsRowDxfId="151"/>
    <tableColumn id="8" name="7" totalsRowFunction="count" dataDxfId="150" totalsRowDxfId="149"/>
    <tableColumn id="9" name="8" totalsRowFunction="count" dataDxfId="148" totalsRowDxfId="147"/>
    <tableColumn id="10" name="9" totalsRowFunction="count" dataDxfId="146" totalsRowDxfId="145"/>
    <tableColumn id="11" name="10" totalsRowFunction="count" dataDxfId="144" totalsRowDxfId="143"/>
    <tableColumn id="12" name="11" totalsRowFunction="count" dataDxfId="142" totalsRowDxfId="141"/>
    <tableColumn id="13" name="12" totalsRowFunction="count" dataDxfId="140" totalsRowDxfId="139"/>
    <tableColumn id="14" name="13" totalsRowFunction="count" dataDxfId="138" totalsRowDxfId="137"/>
    <tableColumn id="15" name="14" totalsRowFunction="count" dataDxfId="136" totalsRowDxfId="135"/>
    <tableColumn id="16" name="15" totalsRowFunction="count" dataDxfId="134" totalsRowDxfId="133"/>
    <tableColumn id="17" name="16" totalsRowFunction="count" dataDxfId="132" totalsRowDxfId="131"/>
    <tableColumn id="18" name="17" totalsRowFunction="count" dataDxfId="130" totalsRowDxfId="129"/>
    <tableColumn id="19" name="18" totalsRowFunction="count" dataDxfId="128" totalsRowDxfId="127"/>
    <tableColumn id="20" name="19" totalsRowFunction="count" dataDxfId="126" totalsRowDxfId="125"/>
    <tableColumn id="21" name="20" totalsRowFunction="count" dataDxfId="124" totalsRowDxfId="123"/>
    <tableColumn id="22" name="21" totalsRowFunction="count" dataDxfId="122" totalsRowDxfId="121"/>
    <tableColumn id="23" name="22" totalsRowFunction="count" dataDxfId="120" totalsRowDxfId="119"/>
    <tableColumn id="24" name="23" totalsRowFunction="count" dataDxfId="118" totalsRowDxfId="117"/>
    <tableColumn id="25" name="24" totalsRowFunction="count" dataDxfId="116" totalsRowDxfId="115"/>
    <tableColumn id="26" name="25" totalsRowFunction="count" dataDxfId="114" totalsRowDxfId="113"/>
    <tableColumn id="27" name="26" totalsRowFunction="count" dataDxfId="112" totalsRowDxfId="111"/>
    <tableColumn id="28" name="27" totalsRowFunction="count" dataDxfId="110" totalsRowDxfId="109"/>
    <tableColumn id="29" name="28" totalsRowFunction="count" dataDxfId="108" totalsRowDxfId="107"/>
    <tableColumn id="30" name="29" totalsRowFunction="count" dataDxfId="106" totalsRowDxfId="105"/>
    <tableColumn id="31" name="30" totalsRowFunction="count" dataDxfId="104" totalsRowDxfId="103"/>
    <tableColumn id="32" name="31" totalsRowFunction="count" dataDxfId="102" totalsRowDxfId="101"/>
    <tableColumn id="33" name="Всего дней" totalsRowFunction="sum" dataDxfId="100" totalsRowDxfId="99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98" dataCellStyle="Сотрудник">
  <autoFilter ref="B3:B19"/>
  <tableColumns count="1">
    <tableColumn id="1" name="Имена сотрудников" dataDxfId="97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9" dataDxfId="788" totalsRowDxfId="787">
  <tableColumns count="33">
    <tableColumn id="1" name="Имя сотрудника" totalsRowFunction="custom" dataDxfId="786" totalsRowDxfId="785" dataCellStyle="Сотрудник">
      <totalsRowFormula>ИмяМесяца&amp;" Итог"</totalsRowFormula>
    </tableColumn>
    <tableColumn id="2" name="1" totalsRowFunction="count" dataDxfId="784" totalsRowDxfId="783"/>
    <tableColumn id="3" name="2" totalsRowFunction="count" dataDxfId="782" totalsRowDxfId="781"/>
    <tableColumn id="4" name="3" totalsRowFunction="count" dataDxfId="780" totalsRowDxfId="779"/>
    <tableColumn id="5" name="4" totalsRowFunction="count" dataDxfId="778" totalsRowDxfId="777"/>
    <tableColumn id="6" name="5" totalsRowFunction="count" dataDxfId="776" totalsRowDxfId="775"/>
    <tableColumn id="7" name="6" totalsRowFunction="count" dataDxfId="774" totalsRowDxfId="773"/>
    <tableColumn id="8" name="7" totalsRowFunction="count" dataDxfId="772" totalsRowDxfId="771"/>
    <tableColumn id="9" name="8" totalsRowFunction="count" dataDxfId="770" totalsRowDxfId="769"/>
    <tableColumn id="10" name="9" totalsRowFunction="count" dataDxfId="768" totalsRowDxfId="767"/>
    <tableColumn id="11" name="10" totalsRowFunction="count" dataDxfId="766" totalsRowDxfId="765"/>
    <tableColumn id="12" name="11" totalsRowFunction="count" dataDxfId="764" totalsRowDxfId="763"/>
    <tableColumn id="13" name="12" totalsRowFunction="count" dataDxfId="762" totalsRowDxfId="761"/>
    <tableColumn id="14" name="13" totalsRowFunction="count" dataDxfId="760" totalsRowDxfId="759"/>
    <tableColumn id="15" name="14" totalsRowFunction="count" dataDxfId="758" totalsRowDxfId="757"/>
    <tableColumn id="16" name="15" totalsRowFunction="count" dataDxfId="756" totalsRowDxfId="755"/>
    <tableColumn id="17" name="16" totalsRowFunction="count" dataDxfId="754" totalsRowDxfId="753"/>
    <tableColumn id="18" name="17" totalsRowFunction="count" dataDxfId="752" totalsRowDxfId="751"/>
    <tableColumn id="19" name="18" totalsRowFunction="count" dataDxfId="750" totalsRowDxfId="749"/>
    <tableColumn id="20" name="19" totalsRowFunction="count" dataDxfId="748" totalsRowDxfId="747"/>
    <tableColumn id="21" name="20" totalsRowFunction="count" dataDxfId="746" totalsRowDxfId="745"/>
    <tableColumn id="22" name="21" totalsRowFunction="count" dataDxfId="744" totalsRowDxfId="743"/>
    <tableColumn id="23" name="22" totalsRowFunction="count" dataDxfId="742" totalsRowDxfId="741"/>
    <tableColumn id="24" name="23" totalsRowFunction="count" dataDxfId="740" totalsRowDxfId="739"/>
    <tableColumn id="25" name="24" totalsRowFunction="count" dataDxfId="738" totalsRowDxfId="737"/>
    <tableColumn id="26" name="25" totalsRowFunction="count" dataDxfId="736" totalsRowDxfId="735"/>
    <tableColumn id="27" name="26" totalsRowFunction="count" dataDxfId="734" totalsRowDxfId="733"/>
    <tableColumn id="28" name="27" totalsRowFunction="count" dataDxfId="732" totalsRowDxfId="731"/>
    <tableColumn id="29" name="28" totalsRowFunction="count" dataDxfId="730" totalsRowDxfId="729"/>
    <tableColumn id="30" name="29" totalsRowFunction="count" dataDxfId="728" totalsRowDxfId="727"/>
    <tableColumn id="31" name=" " dataDxfId="726" totalsRowDxfId="725"/>
    <tableColumn id="32" name="  " dataDxfId="724" totalsRowDxfId="723"/>
    <tableColumn id="33" name="Всего дней" totalsRowFunction="sum" dataDxfId="722" totalsRowDxfId="721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20" dataDxfId="719" totalsRowDxfId="718">
  <tableColumns count="33">
    <tableColumn id="1" name="Имя сотрудника" totalsRowFunction="custom" dataDxfId="717" totalsRowDxfId="716" dataCellStyle="Сотрудник">
      <totalsRowFormula>ИмяМесяца&amp;" Итог"</totalsRowFormula>
    </tableColumn>
    <tableColumn id="2" name="1" totalsRowFunction="count" dataDxfId="715" totalsRowDxfId="714"/>
    <tableColumn id="3" name="2" totalsRowFunction="count" dataDxfId="713" totalsRowDxfId="712"/>
    <tableColumn id="4" name="3" totalsRowFunction="count" dataDxfId="711" totalsRowDxfId="710"/>
    <tableColumn id="5" name="4" totalsRowFunction="count" dataDxfId="709" totalsRowDxfId="708"/>
    <tableColumn id="6" name="5" totalsRowFunction="count" dataDxfId="707" totalsRowDxfId="706"/>
    <tableColumn id="7" name="6" totalsRowFunction="count" dataDxfId="705" totalsRowDxfId="704"/>
    <tableColumn id="8" name="7" totalsRowFunction="count" dataDxfId="703" totalsRowDxfId="702"/>
    <tableColumn id="9" name="8" totalsRowFunction="count" dataDxfId="701" totalsRowDxfId="700"/>
    <tableColumn id="10" name="9" totalsRowFunction="count" dataDxfId="699" totalsRowDxfId="698"/>
    <tableColumn id="11" name="10" totalsRowFunction="count" dataDxfId="697" totalsRowDxfId="696"/>
    <tableColumn id="12" name="11" totalsRowFunction="count" dataDxfId="695" totalsRowDxfId="694"/>
    <tableColumn id="13" name="12" totalsRowFunction="count" dataDxfId="693" totalsRowDxfId="692"/>
    <tableColumn id="14" name="13" totalsRowFunction="count" dataDxfId="691" totalsRowDxfId="690"/>
    <tableColumn id="15" name="14" totalsRowFunction="count" dataDxfId="689" totalsRowDxfId="688"/>
    <tableColumn id="16" name="15" totalsRowFunction="count" dataDxfId="687" totalsRowDxfId="686"/>
    <tableColumn id="17" name="16" totalsRowFunction="count" dataDxfId="685" totalsRowDxfId="684"/>
    <tableColumn id="18" name="17" totalsRowFunction="count" dataDxfId="683" totalsRowDxfId="682"/>
    <tableColumn id="19" name="18" totalsRowFunction="count" dataDxfId="681" totalsRowDxfId="680"/>
    <tableColumn id="20" name="19" totalsRowFunction="count" dataDxfId="679" totalsRowDxfId="678"/>
    <tableColumn id="21" name="20" totalsRowFunction="count" dataDxfId="677" totalsRowDxfId="676"/>
    <tableColumn id="22" name="21" totalsRowFunction="count" dataDxfId="675" totalsRowDxfId="674"/>
    <tableColumn id="23" name="22" totalsRowFunction="count" dataDxfId="673" totalsRowDxfId="672"/>
    <tableColumn id="24" name="23" totalsRowFunction="count" dataDxfId="671" totalsRowDxfId="670"/>
    <tableColumn id="25" name="24" totalsRowFunction="count" dataDxfId="669" totalsRowDxfId="668"/>
    <tableColumn id="26" name="25" totalsRowFunction="count" dataDxfId="667" totalsRowDxfId="666"/>
    <tableColumn id="27" name="26" totalsRowFunction="count" dataDxfId="665" totalsRowDxfId="664"/>
    <tableColumn id="28" name="27" totalsRowFunction="count" dataDxfId="663" totalsRowDxfId="662"/>
    <tableColumn id="29" name="28" totalsRowFunction="count" dataDxfId="661" totalsRowDxfId="660"/>
    <tableColumn id="30" name="29" totalsRowFunction="count" dataDxfId="659" totalsRowDxfId="658"/>
    <tableColumn id="31" name="30" totalsRowFunction="count" dataDxfId="657" totalsRowDxfId="656"/>
    <tableColumn id="32" name="31" totalsRowFunction="count" dataDxfId="655" totalsRowDxfId="654"/>
    <tableColumn id="33" name="Всего дней" totalsRowFunction="sum" dataDxfId="653" totalsRowDxfId="652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51" dataDxfId="650" totalsRowDxfId="649">
  <tableColumns count="33">
    <tableColumn id="1" name="Имя сотрудника" totalsRowFunction="custom" dataDxfId="648" totalsRowDxfId="647" dataCellStyle="Сотрудник">
      <totalsRowFormula>ИмяМесяца&amp;" Итог"</totalsRowFormula>
    </tableColumn>
    <tableColumn id="2" name="1" totalsRowFunction="count" dataDxfId="646" totalsRowDxfId="645"/>
    <tableColumn id="3" name="2" totalsRowFunction="count" dataDxfId="644" totalsRowDxfId="643"/>
    <tableColumn id="4" name="3" totalsRowFunction="count" dataDxfId="642" totalsRowDxfId="641"/>
    <tableColumn id="5" name="4" totalsRowFunction="count" dataDxfId="640" totalsRowDxfId="639"/>
    <tableColumn id="6" name="5" totalsRowFunction="count" dataDxfId="638" totalsRowDxfId="637"/>
    <tableColumn id="7" name="6" totalsRowFunction="count" dataDxfId="636" totalsRowDxfId="635"/>
    <tableColumn id="8" name="7" totalsRowFunction="count" dataDxfId="634" totalsRowDxfId="633"/>
    <tableColumn id="9" name="8" totalsRowFunction="count" dataDxfId="632" totalsRowDxfId="631"/>
    <tableColumn id="10" name="9" totalsRowFunction="count" dataDxfId="630" totalsRowDxfId="629"/>
    <tableColumn id="11" name="10" totalsRowFunction="count" dataDxfId="628" totalsRowDxfId="627"/>
    <tableColumn id="12" name="11" totalsRowFunction="count" dataDxfId="626" totalsRowDxfId="625"/>
    <tableColumn id="13" name="12" totalsRowFunction="count" dataDxfId="624" totalsRowDxfId="623"/>
    <tableColumn id="14" name="13" totalsRowFunction="count" dataDxfId="622" totalsRowDxfId="621"/>
    <tableColumn id="15" name="14" totalsRowFunction="count" dataDxfId="620" totalsRowDxfId="619"/>
    <tableColumn id="16" name="15" totalsRowFunction="count" dataDxfId="618" totalsRowDxfId="617"/>
    <tableColumn id="17" name="16" totalsRowFunction="count" dataDxfId="616" totalsRowDxfId="615"/>
    <tableColumn id="18" name="17" totalsRowFunction="count" dataDxfId="614" totalsRowDxfId="613"/>
    <tableColumn id="19" name="18" totalsRowFunction="count" dataDxfId="612" totalsRowDxfId="611"/>
    <tableColumn id="20" name="19" totalsRowFunction="count" dataDxfId="610" totalsRowDxfId="609"/>
    <tableColumn id="21" name="20" totalsRowFunction="count" dataDxfId="608" totalsRowDxfId="607"/>
    <tableColumn id="22" name="21" totalsRowFunction="count" dataDxfId="606" totalsRowDxfId="605"/>
    <tableColumn id="23" name="22" totalsRowFunction="count" dataDxfId="604" totalsRowDxfId="603"/>
    <tableColumn id="24" name="23" totalsRowFunction="count" dataDxfId="602" totalsRowDxfId="601"/>
    <tableColumn id="25" name="24" totalsRowFunction="count" dataDxfId="600" totalsRowDxfId="599"/>
    <tableColumn id="26" name="25" totalsRowFunction="count" dataDxfId="598" totalsRowDxfId="597"/>
    <tableColumn id="27" name="26" totalsRowFunction="count" dataDxfId="596" totalsRowDxfId="595"/>
    <tableColumn id="28" name="27" totalsRowFunction="count" dataDxfId="594" totalsRowDxfId="593"/>
    <tableColumn id="29" name="28" totalsRowFunction="count" dataDxfId="592" totalsRowDxfId="591"/>
    <tableColumn id="30" name="29" totalsRowFunction="count" dataDxfId="590" totalsRowDxfId="589"/>
    <tableColumn id="31" name="30" totalsRowFunction="count" dataDxfId="588" totalsRowDxfId="587"/>
    <tableColumn id="32" name=" " totalsRowFunction="custom" dataDxfId="586" totalsRowDxfId="585">
      <totalsRowFormula>SUBTOTAL(103,Апрель[30])</totalsRowFormula>
    </tableColumn>
    <tableColumn id="33" name="Всего дней" totalsRowFunction="sum" dataDxfId="584" totalsRowDxfId="583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82" dataDxfId="581" totalsRowDxfId="580">
  <tableColumns count="33">
    <tableColumn id="1" name="Имя сотрудника" totalsRowFunction="custom" dataDxfId="579" totalsRowDxfId="578" dataCellStyle="Сотрудник">
      <totalsRowFormula>ИмяМесяца&amp;" Итог"</totalsRowFormula>
    </tableColumn>
    <tableColumn id="2" name="1" totalsRowFunction="count" dataDxfId="577" totalsRowDxfId="576"/>
    <tableColumn id="3" name="2" totalsRowFunction="count" dataDxfId="575" totalsRowDxfId="574"/>
    <tableColumn id="4" name="3" totalsRowFunction="count" dataDxfId="573" totalsRowDxfId="572"/>
    <tableColumn id="5" name="4" totalsRowFunction="count" dataDxfId="571" totalsRowDxfId="570"/>
    <tableColumn id="6" name="5" totalsRowFunction="count" dataDxfId="569" totalsRowDxfId="568"/>
    <tableColumn id="7" name="6" totalsRowFunction="count" dataDxfId="567" totalsRowDxfId="566"/>
    <tableColumn id="8" name="7" totalsRowFunction="count" dataDxfId="565" totalsRowDxfId="564"/>
    <tableColumn id="9" name="8" totalsRowFunction="count" dataDxfId="563" totalsRowDxfId="562"/>
    <tableColumn id="10" name="9" totalsRowFunction="count" dataDxfId="561" totalsRowDxfId="560"/>
    <tableColumn id="11" name="10" totalsRowFunction="count" dataDxfId="559" totalsRowDxfId="558"/>
    <tableColumn id="12" name="11" totalsRowFunction="count" dataDxfId="557" totalsRowDxfId="556"/>
    <tableColumn id="13" name="12" totalsRowFunction="count" dataDxfId="555" totalsRowDxfId="554"/>
    <tableColumn id="14" name="13" totalsRowFunction="count" dataDxfId="553" totalsRowDxfId="552"/>
    <tableColumn id="15" name="14" totalsRowFunction="count" dataDxfId="551" totalsRowDxfId="550"/>
    <tableColumn id="16" name="15" totalsRowFunction="count" dataDxfId="549" totalsRowDxfId="548"/>
    <tableColumn id="17" name="16" totalsRowFunction="count" dataDxfId="547" totalsRowDxfId="546"/>
    <tableColumn id="18" name="17" totalsRowFunction="count" dataDxfId="545" totalsRowDxfId="544"/>
    <tableColumn id="19" name="18" totalsRowFunction="count" dataDxfId="543" totalsRowDxfId="542"/>
    <tableColumn id="20" name="19" totalsRowFunction="count" dataDxfId="541" totalsRowDxfId="540"/>
    <tableColumn id="21" name="20" totalsRowFunction="count" dataDxfId="539" totalsRowDxfId="538"/>
    <tableColumn id="22" name="21" totalsRowFunction="count" dataDxfId="537" totalsRowDxfId="536"/>
    <tableColumn id="23" name="22" totalsRowFunction="count" dataDxfId="535" totalsRowDxfId="534"/>
    <tableColumn id="24" name="23" totalsRowFunction="count" dataDxfId="533" totalsRowDxfId="532"/>
    <tableColumn id="25" name="24" totalsRowFunction="count" dataDxfId="531" totalsRowDxfId="530"/>
    <tableColumn id="26" name="25" totalsRowFunction="count" dataDxfId="529" totalsRowDxfId="528"/>
    <tableColumn id="27" name="26" totalsRowFunction="count" dataDxfId="527" totalsRowDxfId="526"/>
    <tableColumn id="28" name="27" totalsRowFunction="count" dataDxfId="525" totalsRowDxfId="524"/>
    <tableColumn id="29" name="28" totalsRowFunction="count" dataDxfId="523" totalsRowDxfId="522"/>
    <tableColumn id="30" name="29" totalsRowFunction="count" dataDxfId="521" totalsRowDxfId="520"/>
    <tableColumn id="31" name="30" totalsRowFunction="count" dataDxfId="519" totalsRowDxfId="518"/>
    <tableColumn id="32" name="31" totalsRowFunction="count" dataDxfId="517" totalsRowDxfId="516"/>
    <tableColumn id="33" name="Всего дней" totalsRowFunction="sum" dataDxfId="515" totalsRowDxfId="514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3" dataDxfId="512" totalsRowDxfId="511">
  <tableColumns count="33">
    <tableColumn id="1" name="Имя сотрудника" totalsRowFunction="custom" dataDxfId="510" totalsRowDxfId="509" dataCellStyle="Сотрудник">
      <totalsRowFormula>ИмяМесяца&amp;" Итог"</totalsRowFormula>
    </tableColumn>
    <tableColumn id="2" name="1" totalsRowFunction="count" dataDxfId="508" totalsRowDxfId="507"/>
    <tableColumn id="3" name="2" totalsRowFunction="count" dataDxfId="506" totalsRowDxfId="505"/>
    <tableColumn id="4" name="3" totalsRowFunction="count" dataDxfId="504" totalsRowDxfId="503"/>
    <tableColumn id="5" name="4" totalsRowFunction="count" dataDxfId="502" totalsRowDxfId="501"/>
    <tableColumn id="6" name="5" totalsRowFunction="count" dataDxfId="500" totalsRowDxfId="499"/>
    <tableColumn id="7" name="6" totalsRowFunction="count" dataDxfId="498" totalsRowDxfId="497"/>
    <tableColumn id="8" name="7" totalsRowFunction="count" dataDxfId="496" totalsRowDxfId="495"/>
    <tableColumn id="9" name="8" totalsRowFunction="count" dataDxfId="494" totalsRowDxfId="493"/>
    <tableColumn id="10" name="9" totalsRowFunction="count" dataDxfId="492" totalsRowDxfId="491"/>
    <tableColumn id="11" name="10" totalsRowFunction="count" dataDxfId="490" totalsRowDxfId="489"/>
    <tableColumn id="12" name="11" totalsRowFunction="count" dataDxfId="488" totalsRowDxfId="487"/>
    <tableColumn id="13" name="12" totalsRowFunction="count" dataDxfId="486" totalsRowDxfId="485"/>
    <tableColumn id="14" name="13" totalsRowFunction="count" dataDxfId="484" totalsRowDxfId="483"/>
    <tableColumn id="15" name="14" totalsRowFunction="count" dataDxfId="482" totalsRowDxfId="481"/>
    <tableColumn id="16" name="15" totalsRowFunction="count" dataDxfId="480" totalsRowDxfId="479"/>
    <tableColumn id="17" name="16" totalsRowFunction="count" dataDxfId="478" totalsRowDxfId="477"/>
    <tableColumn id="18" name="17" totalsRowFunction="count" dataDxfId="476" totalsRowDxfId="475"/>
    <tableColumn id="19" name="18" totalsRowFunction="count" dataDxfId="474" totalsRowDxfId="473"/>
    <tableColumn id="20" name="19" totalsRowFunction="count" dataDxfId="472" totalsRowDxfId="471"/>
    <tableColumn id="21" name="20" totalsRowFunction="count" dataDxfId="470" totalsRowDxfId="469"/>
    <tableColumn id="22" name="21" totalsRowFunction="count" dataDxfId="468" totalsRowDxfId="467"/>
    <tableColumn id="23" name="22" totalsRowFunction="count" dataDxfId="466" totalsRowDxfId="465"/>
    <tableColumn id="24" name="23" totalsRowFunction="count" dataDxfId="464" totalsRowDxfId="463"/>
    <tableColumn id="25" name="24" totalsRowFunction="count" dataDxfId="462" totalsRowDxfId="461"/>
    <tableColumn id="26" name="25" totalsRowFunction="count" dataDxfId="460" totalsRowDxfId="459"/>
    <tableColumn id="27" name="26" totalsRowFunction="count" dataDxfId="458" totalsRowDxfId="457"/>
    <tableColumn id="28" name="27" totalsRowFunction="count" dataDxfId="456" totalsRowDxfId="455"/>
    <tableColumn id="29" name="28" totalsRowFunction="count" dataDxfId="454" totalsRowDxfId="453"/>
    <tableColumn id="30" name="29" totalsRowFunction="count" dataDxfId="452" totalsRowDxfId="451"/>
    <tableColumn id="31" name="30" totalsRowFunction="count" dataDxfId="450" totalsRowDxfId="449"/>
    <tableColumn id="32" name=" " totalsRowFunction="count" dataDxfId="448" totalsRowDxfId="447"/>
    <tableColumn id="33" name="Всего дней" totalsRowFunction="sum" dataDxfId="446" totalsRowDxfId="445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4" dataDxfId="443" totalsRowDxfId="442">
  <tableColumns count="33">
    <tableColumn id="1" name="Имя сотрудника" totalsRowFunction="custom" dataDxfId="441" totalsRowDxfId="440" dataCellStyle="Сотрудник">
      <totalsRowFormula>ИмяМесяца&amp;" Итог"</totalsRowFormula>
    </tableColumn>
    <tableColumn id="2" name="1" totalsRowFunction="count" dataDxfId="439" totalsRowDxfId="438"/>
    <tableColumn id="3" name="2" totalsRowFunction="count" dataDxfId="437" totalsRowDxfId="436"/>
    <tableColumn id="4" name="3" totalsRowFunction="count" dataDxfId="435" totalsRowDxfId="434"/>
    <tableColumn id="5" name="4" totalsRowFunction="count" dataDxfId="433" totalsRowDxfId="432"/>
    <tableColumn id="6" name="5" totalsRowFunction="count" dataDxfId="431" totalsRowDxfId="430"/>
    <tableColumn id="7" name="6" totalsRowFunction="count" dataDxfId="429" totalsRowDxfId="428"/>
    <tableColumn id="8" name="7" totalsRowFunction="count" dataDxfId="427" totalsRowDxfId="426"/>
    <tableColumn id="9" name="8" totalsRowFunction="count" dataDxfId="425" totalsRowDxfId="424"/>
    <tableColumn id="10" name="9" totalsRowFunction="count" dataDxfId="423" totalsRowDxfId="422"/>
    <tableColumn id="11" name="10" totalsRowFunction="count" dataDxfId="421" totalsRowDxfId="420"/>
    <tableColumn id="12" name="11" totalsRowFunction="count" dataDxfId="419" totalsRowDxfId="418"/>
    <tableColumn id="13" name="12" totalsRowFunction="count" dataDxfId="417" totalsRowDxfId="416"/>
    <tableColumn id="14" name="13" totalsRowFunction="count" dataDxfId="415" totalsRowDxfId="414"/>
    <tableColumn id="15" name="14" totalsRowFunction="count" dataDxfId="413" totalsRowDxfId="412"/>
    <tableColumn id="16" name="15" totalsRowFunction="count" dataDxfId="411" totalsRowDxfId="410"/>
    <tableColumn id="17" name="16" totalsRowFunction="count" dataDxfId="409" totalsRowDxfId="408"/>
    <tableColumn id="18" name="17" totalsRowFunction="count" dataDxfId="407" totalsRowDxfId="406"/>
    <tableColumn id="19" name="18" totalsRowFunction="count" dataDxfId="405" totalsRowDxfId="404"/>
    <tableColumn id="20" name="19" totalsRowFunction="count" dataDxfId="403" totalsRowDxfId="402"/>
    <tableColumn id="21" name="20" totalsRowFunction="count" dataDxfId="401" totalsRowDxfId="400"/>
    <tableColumn id="22" name="21" totalsRowFunction="count" dataDxfId="399" totalsRowDxfId="398"/>
    <tableColumn id="23" name="22" totalsRowFunction="count" dataDxfId="397" totalsRowDxfId="396"/>
    <tableColumn id="24" name="23" totalsRowFunction="count" dataDxfId="395" totalsRowDxfId="394"/>
    <tableColumn id="25" name="24" totalsRowFunction="count" dataDxfId="393" totalsRowDxfId="392"/>
    <tableColumn id="26" name="25" totalsRowFunction="count" dataDxfId="391" totalsRowDxfId="390"/>
    <tableColumn id="27" name="26" totalsRowFunction="count" dataDxfId="389" totalsRowDxfId="388"/>
    <tableColumn id="28" name="27" totalsRowFunction="count" dataDxfId="387" totalsRowDxfId="386"/>
    <tableColumn id="29" name="28" totalsRowFunction="count" dataDxfId="385" totalsRowDxfId="384"/>
    <tableColumn id="30" name="29" totalsRowFunction="count" dataDxfId="383" totalsRowDxfId="382"/>
    <tableColumn id="31" name="30" totalsRowFunction="count" dataDxfId="381" totalsRowDxfId="380"/>
    <tableColumn id="32" name="31" totalsRowFunction="count" dataDxfId="379" totalsRowDxfId="378"/>
    <tableColumn id="33" name="Всего дней" totalsRowFunction="sum" dataDxfId="377" totalsRowDxfId="376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5" dataDxfId="374" totalsRowDxfId="373">
  <tableColumns count="33">
    <tableColumn id="1" name="Имя сотрудника" totalsRowFunction="custom" dataDxfId="372" totalsRowDxfId="371" dataCellStyle="Сотрудник">
      <totalsRowFormula>ИмяМесяца&amp;" Итог"</totalsRowFormula>
    </tableColumn>
    <tableColumn id="2" name="1" totalsRowFunction="count" dataDxfId="370" totalsRowDxfId="369"/>
    <tableColumn id="3" name="2" totalsRowFunction="count" dataDxfId="368" totalsRowDxfId="367"/>
    <tableColumn id="4" name="3" totalsRowFunction="count" dataDxfId="366" totalsRowDxfId="365"/>
    <tableColumn id="5" name="4" totalsRowFunction="count" dataDxfId="364" totalsRowDxfId="363"/>
    <tableColumn id="6" name="5" totalsRowFunction="count" dataDxfId="362" totalsRowDxfId="361"/>
    <tableColumn id="7" name="6" totalsRowFunction="count" dataDxfId="360" totalsRowDxfId="359"/>
    <tableColumn id="8" name="7" totalsRowFunction="count" dataDxfId="358" totalsRowDxfId="357"/>
    <tableColumn id="9" name="8" totalsRowFunction="count" dataDxfId="356" totalsRowDxfId="355"/>
    <tableColumn id="10" name="9" totalsRowFunction="count" dataDxfId="354" totalsRowDxfId="353"/>
    <tableColumn id="11" name="10" totalsRowFunction="count" dataDxfId="352" totalsRowDxfId="351"/>
    <tableColumn id="12" name="11" totalsRowFunction="count" dataDxfId="350" totalsRowDxfId="349"/>
    <tableColumn id="13" name="12" totalsRowFunction="count" dataDxfId="348" totalsRowDxfId="347"/>
    <tableColumn id="14" name="13" totalsRowFunction="count" dataDxfId="346" totalsRowDxfId="345"/>
    <tableColumn id="15" name="14" totalsRowFunction="count" dataDxfId="344" totalsRowDxfId="343"/>
    <tableColumn id="16" name="15" totalsRowFunction="count" dataDxfId="342" totalsRowDxfId="341"/>
    <tableColumn id="17" name="16" totalsRowFunction="count" dataDxfId="340" totalsRowDxfId="339"/>
    <tableColumn id="18" name="17" totalsRowFunction="count" dataDxfId="338" totalsRowDxfId="337"/>
    <tableColumn id="19" name="18" totalsRowFunction="count" dataDxfId="336" totalsRowDxfId="335"/>
    <tableColumn id="20" name="19" totalsRowFunction="count" dataDxfId="334" totalsRowDxfId="333"/>
    <tableColumn id="21" name="20" totalsRowFunction="count" dataDxfId="332" totalsRowDxfId="331"/>
    <tableColumn id="22" name="21" totalsRowFunction="count" dataDxfId="330" totalsRowDxfId="329"/>
    <tableColumn id="23" name="22" totalsRowFunction="count" dataDxfId="328" totalsRowDxfId="327"/>
    <tableColumn id="24" name="23" totalsRowFunction="count" dataDxfId="326" totalsRowDxfId="325"/>
    <tableColumn id="25" name="24" totalsRowFunction="count" dataDxfId="324" totalsRowDxfId="323"/>
    <tableColumn id="26" name="25" totalsRowFunction="count" dataDxfId="322" totalsRowDxfId="321"/>
    <tableColumn id="27" name="26" totalsRowFunction="count" dataDxfId="320" totalsRowDxfId="319"/>
    <tableColumn id="28" name="27" totalsRowFunction="count" dataDxfId="318" totalsRowDxfId="317"/>
    <tableColumn id="29" name="28" totalsRowFunction="count" dataDxfId="316" totalsRowDxfId="315"/>
    <tableColumn id="30" name="29" totalsRowFunction="count" dataDxfId="314" totalsRowDxfId="313"/>
    <tableColumn id="31" name="30" totalsRowFunction="count" dataDxfId="312" totalsRowDxfId="311"/>
    <tableColumn id="32" name="31" totalsRowFunction="count" dataDxfId="310" totalsRowDxfId="309"/>
    <tableColumn id="33" name="Всего дней" totalsRowFunction="sum" dataDxfId="308" totalsRowDxfId="307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06" dataDxfId="305" totalsRowDxfId="304">
  <tableColumns count="33">
    <tableColumn id="1" name="Имя сотрудника" totalsRowFunction="custom" dataDxfId="303" totalsRowDxfId="302" dataCellStyle="Сотрудник">
      <totalsRowFormula>ИмяМесяца&amp;" Итог"</totalsRowFormula>
    </tableColumn>
    <tableColumn id="2" name="1" totalsRowFunction="count" dataDxfId="301" totalsRowDxfId="300"/>
    <tableColumn id="3" name="2" totalsRowFunction="count" dataDxfId="299" totalsRowDxfId="298"/>
    <tableColumn id="4" name="3" totalsRowFunction="count" dataDxfId="297" totalsRowDxfId="296"/>
    <tableColumn id="5" name="4" totalsRowFunction="count" dataDxfId="295" totalsRowDxfId="294"/>
    <tableColumn id="6" name="5" totalsRowFunction="count" dataDxfId="293" totalsRowDxfId="292"/>
    <tableColumn id="7" name="6" totalsRowFunction="count" dataDxfId="291" totalsRowDxfId="290"/>
    <tableColumn id="8" name="7" totalsRowFunction="count" dataDxfId="289" totalsRowDxfId="288"/>
    <tableColumn id="9" name="8" totalsRowFunction="count" dataDxfId="287" totalsRowDxfId="286"/>
    <tableColumn id="10" name="9" totalsRowFunction="count" dataDxfId="285" totalsRowDxfId="284"/>
    <tableColumn id="11" name="10" totalsRowFunction="count" dataDxfId="283" totalsRowDxfId="282"/>
    <tableColumn id="12" name="11" totalsRowFunction="count" dataDxfId="281" totalsRowDxfId="280"/>
    <tableColumn id="13" name="12" totalsRowFunction="count" dataDxfId="279" totalsRowDxfId="278"/>
    <tableColumn id="14" name="13" totalsRowFunction="count" dataDxfId="277" totalsRowDxfId="276"/>
    <tableColumn id="15" name="14" totalsRowFunction="count" dataDxfId="275" totalsRowDxfId="274"/>
    <tableColumn id="16" name="15" totalsRowFunction="count" dataDxfId="273" totalsRowDxfId="272"/>
    <tableColumn id="17" name="16" totalsRowFunction="count" dataDxfId="271" totalsRowDxfId="270"/>
    <tableColumn id="18" name="17" totalsRowFunction="count" dataDxfId="269" totalsRowDxfId="268"/>
    <tableColumn id="19" name="18" totalsRowFunction="count" dataDxfId="267" totalsRowDxfId="266"/>
    <tableColumn id="20" name="19" totalsRowFunction="count" dataDxfId="265" totalsRowDxfId="264"/>
    <tableColumn id="21" name="20" totalsRowFunction="count" dataDxfId="263" totalsRowDxfId="262"/>
    <tableColumn id="22" name="21" totalsRowFunction="count" dataDxfId="261" totalsRowDxfId="260"/>
    <tableColumn id="23" name="22" totalsRowFunction="count" dataDxfId="259" totalsRowDxfId="258"/>
    <tableColumn id="24" name="23" totalsRowFunction="count" dataDxfId="257" totalsRowDxfId="256"/>
    <tableColumn id="25" name="24" totalsRowFunction="count" dataDxfId="255" totalsRowDxfId="254"/>
    <tableColumn id="26" name="25" totalsRowFunction="count" dataDxfId="253" totalsRowDxfId="252"/>
    <tableColumn id="27" name="26" totalsRowFunction="count" dataDxfId="251" totalsRowDxfId="250"/>
    <tableColumn id="28" name="27" totalsRowFunction="count" dataDxfId="249" totalsRowDxfId="248"/>
    <tableColumn id="29" name="28" totalsRowFunction="count" dataDxfId="247" totalsRowDxfId="246"/>
    <tableColumn id="30" name="29" totalsRowFunction="count" dataDxfId="245" totalsRowDxfId="244"/>
    <tableColumn id="31" name="30" totalsRowFunction="count" dataDxfId="243" totalsRowDxfId="242"/>
    <tableColumn id="32" name=" " totalsRowFunction="count" dataDxfId="241" totalsRowDxfId="240"/>
    <tableColumn id="33" name="Всего дней" totalsRowFunction="sum" dataDxfId="239" totalsRowDxfId="238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96" priority="6" stopIfTrue="1">
      <formula>C7=СобствОбозн2</formula>
    </cfRule>
    <cfRule type="expression" dxfId="95" priority="7" stopIfTrue="1">
      <formula>C7=СобствОбозн1</formula>
    </cfRule>
    <cfRule type="expression" dxfId="94" priority="8" stopIfTrue="1">
      <formula>C7=ОбознБольничн</formula>
    </cfRule>
    <cfRule type="expression" dxfId="93" priority="9" stopIfTrue="1">
      <formula>C7=ОбознЛичнОбст</formula>
    </cfRule>
    <cfRule type="expression" dxfId="92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37" t="s">
        <v>83</v>
      </c>
      <c r="E2" s="37"/>
      <c r="F2" s="37"/>
      <c r="G2" s="4" t="s">
        <v>85</v>
      </c>
      <c r="H2" s="37" t="s">
        <v>84</v>
      </c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49" priority="2" stopIfTrue="1">
      <formula>C7=СобствОбозн2</formula>
    </cfRule>
    <cfRule type="expression" dxfId="48" priority="3" stopIfTrue="1">
      <formula>C7=СобствОбозн1</formula>
    </cfRule>
    <cfRule type="expression" dxfId="47" priority="4" stopIfTrue="1">
      <formula>C7=ОбознБольничн</formula>
    </cfRule>
    <cfRule type="expression" dxfId="46" priority="5" stopIfTrue="1">
      <formula>C7=ОбознЛичнОбст</formula>
    </cfRule>
    <cfRule type="expression" dxfId="45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6" zoomScale="68" zoomScaleNormal="83" workbookViewId="0">
      <selection activeCell="X17" sqref="X1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37"/>
      <c r="E2" s="37"/>
      <c r="F2" s="37"/>
      <c r="G2" s="4"/>
      <c r="H2" s="37"/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COUNTA(Ноябрь[[#This Row],[1]:[30]])</f>
        <v>1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4</v>
      </c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1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/>
      <c r="AD9" s="2"/>
      <c r="AE9" s="2"/>
      <c r="AF9" s="2"/>
      <c r="AG9" s="2"/>
      <c r="AH9" s="29">
        <f>COUNTA(Ноябрь[[#This Row],[1]:[30]])</f>
        <v>2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COUNTA(Ноябрь[[#This Row],[1]:[30]])</f>
        <v>1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/>
      <c r="AD11" s="2"/>
      <c r="AE11" s="2"/>
      <c r="AF11" s="2"/>
      <c r="AG11" s="2"/>
      <c r="AH11" s="29">
        <f>COUNTA(Ноябрь[[#This Row],[1]:[30]])</f>
        <v>2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1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2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2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2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1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1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1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1</v>
      </c>
    </row>
    <row r="25" spans="2:34" ht="30" customHeight="1" thickBot="1" x14ac:dyDescent="0.35">
      <c r="B25" s="38" t="str">
        <f>ИмяМесяца&amp;" Итог"</f>
        <v>Ноябрь Итог</v>
      </c>
      <c r="C25" s="39">
        <f>SUBTOTAL(103,Ноябрь[1])</f>
        <v>0</v>
      </c>
      <c r="D25" s="39">
        <f>SUBTOTAL(103,Ноябрь[2])</f>
        <v>0</v>
      </c>
      <c r="E25" s="39">
        <f>SUBTOTAL(103,Ноябрь[3])</f>
        <v>0</v>
      </c>
      <c r="F25" s="39">
        <f>SUBTOTAL(103,Ноябрь[4])</f>
        <v>0</v>
      </c>
      <c r="G25" s="39">
        <f>SUBTOTAL(103,Ноябрь[5])</f>
        <v>0</v>
      </c>
      <c r="H25" s="39">
        <f>SUBTOTAL(103,Ноябрь[6])</f>
        <v>0</v>
      </c>
      <c r="I25" s="39">
        <f>SUBTOTAL(103,Ноябрь[7])</f>
        <v>0</v>
      </c>
      <c r="J25" s="39">
        <f>SUBTOTAL(103,Ноябрь[8])</f>
        <v>0</v>
      </c>
      <c r="K25" s="39">
        <f>SUBTOTAL(103,Ноябрь[9])</f>
        <v>0</v>
      </c>
      <c r="L25" s="39">
        <f>SUBTOTAL(103,Ноябрь[10])</f>
        <v>0</v>
      </c>
      <c r="M25" s="39">
        <f>SUBTOTAL(103,Ноябрь[11])</f>
        <v>0</v>
      </c>
      <c r="N25" s="39">
        <f>SUBTOTAL(103,Ноябрь[12])</f>
        <v>0</v>
      </c>
      <c r="O25" s="39">
        <f>SUBTOTAL(103,Ноябрь[13])</f>
        <v>3</v>
      </c>
      <c r="P25" s="39">
        <f>SUBTOTAL(103,Ноябрь[14])</f>
        <v>0</v>
      </c>
      <c r="Q25" s="39">
        <f>SUBTOTAL(103,Ноябрь[15])</f>
        <v>0</v>
      </c>
      <c r="R25" s="39">
        <f>SUBTOTAL(103,Ноябрь[16])</f>
        <v>0</v>
      </c>
      <c r="S25" s="39">
        <f>SUBTOTAL(103,Ноябрь[17])</f>
        <v>0</v>
      </c>
      <c r="T25" s="39">
        <f>SUBTOTAL(103,Ноябрь[18])</f>
        <v>0</v>
      </c>
      <c r="U25" s="39">
        <f>SUBTOTAL(103,Ноябрь[19])</f>
        <v>0</v>
      </c>
      <c r="V25" s="39">
        <f>SUBTOTAL(103,Ноябрь[20])</f>
        <v>18</v>
      </c>
      <c r="W25" s="39">
        <f>SUBTOTAL(103,Ноябрь[21])</f>
        <v>0</v>
      </c>
      <c r="X25" s="39">
        <f>SUBTOTAL(103,Ноябрь[22])</f>
        <v>0</v>
      </c>
      <c r="Y25" s="39">
        <f>SUBTOTAL(103,Ноябрь[23])</f>
        <v>0</v>
      </c>
      <c r="Z25" s="39">
        <f>SUBTOTAL(103,Ноябрь[24])</f>
        <v>3</v>
      </c>
      <c r="AA25" s="39">
        <f>SUBTOTAL(103,Ноябрь[25])</f>
        <v>0</v>
      </c>
      <c r="AB25" s="39">
        <f>SUBTOTAL(103,Ноябрь[26])</f>
        <v>0</v>
      </c>
      <c r="AC25" s="39">
        <f>SUBTOTAL(103,Ноябрь[27])</f>
        <v>0</v>
      </c>
      <c r="AD25" s="39">
        <f>SUBTOTAL(103,Ноябрь[28])</f>
        <v>0</v>
      </c>
      <c r="AE25" s="39">
        <f>SUBTOTAL(103,Ноябрь[29])</f>
        <v>0</v>
      </c>
      <c r="AF25" s="39">
        <f>SUBTOTAL(103,Ноябрь[30])</f>
        <v>0</v>
      </c>
      <c r="AG25" s="39">
        <f>SUBTOTAL(103,Ноябрь[[ ]])</f>
        <v>0</v>
      </c>
      <c r="AH25" s="40">
        <f>SUBTOTAL(109,Ноябрь[Всего дней])</f>
        <v>24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44" priority="2" stopIfTrue="1">
      <formula>C7=СобствОбозн2</formula>
    </cfRule>
    <cfRule type="expression" dxfId="43" priority="3" stopIfTrue="1">
      <formula>C7=СобствОбозн1</formula>
    </cfRule>
    <cfRule type="expression" dxfId="42" priority="4" stopIfTrue="1">
      <formula>C7=ОбознБольничн</formula>
    </cfRule>
    <cfRule type="expression" dxfId="41" priority="5" stopIfTrue="1">
      <formula>C7=ОбознЛичнОбст</formula>
    </cfRule>
    <cfRule type="expression" dxfId="40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3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9" priority="2" stopIfTrue="1">
      <formula>C7=СобствОбозн2</formula>
    </cfRule>
    <cfRule type="expression" dxfId="38" priority="3" stopIfTrue="1">
      <formula>C7=СобствОбозн1</formula>
    </cfRule>
    <cfRule type="expression" dxfId="37" priority="4" stopIfTrue="1">
      <formula>C7=ОбознБольничн</formula>
    </cfRule>
    <cfRule type="expression" dxfId="36" priority="5" stopIfTrue="1">
      <formula>C7=ОбознЛичнОбст</formula>
    </cfRule>
    <cfRule type="expression" dxfId="35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/>
    </row>
    <row r="4" spans="2:34" ht="30" customHeight="1" x14ac:dyDescent="0.3">
      <c r="B4" s="11" t="s">
        <v>50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91" priority="16">
      <formula>MONTH(DATE(ГодКалендаря,2,29))&lt;&gt;2</formula>
    </cfRule>
  </conditionalFormatting>
  <conditionalFormatting sqref="AE5">
    <cfRule type="expression" dxfId="90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9" priority="3" stopIfTrue="1">
      <formula>C7=СобствОбозн2</formula>
    </cfRule>
  </conditionalFormatting>
  <conditionalFormatting sqref="C7:AG11">
    <cfRule type="expression" dxfId="88" priority="5" stopIfTrue="1">
      <formula>C7=СобствОбозн1</formula>
    </cfRule>
    <cfRule type="expression" dxfId="87" priority="6" stopIfTrue="1">
      <formula>C7=ОбознБольничн</formula>
    </cfRule>
    <cfRule type="expression" dxfId="86" priority="7" stopIfTrue="1">
      <formula>C7=ОбознЛичнОбст</formula>
    </cfRule>
    <cfRule type="expression" dxfId="85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4" priority="2" stopIfTrue="1">
      <formula>C7=СобствОбозн2</formula>
    </cfRule>
    <cfRule type="expression" dxfId="83" priority="3" stopIfTrue="1">
      <formula>C7=СобствОбозн1</formula>
    </cfRule>
    <cfRule type="expression" dxfId="82" priority="4" stopIfTrue="1">
      <formula>C7=ОбознБольничн</formula>
    </cfRule>
    <cfRule type="expression" dxfId="81" priority="5" stopIfTrue="1">
      <formula>C7=ОбознЛичнОбст</formula>
    </cfRule>
    <cfRule type="expression" dxfId="8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9" priority="2" stopIfTrue="1">
      <formula>C7=СобствОбозн2</formula>
    </cfRule>
    <cfRule type="expression" dxfId="78" priority="3" stopIfTrue="1">
      <formula>C7=СобствОбозн1</formula>
    </cfRule>
    <cfRule type="expression" dxfId="77" priority="4" stopIfTrue="1">
      <formula>C7=ОбознБольничн</formula>
    </cfRule>
    <cfRule type="expression" dxfId="76" priority="5" stopIfTrue="1">
      <formula>C7=ОбознЛичнОбст</formula>
    </cfRule>
    <cfRule type="expression" dxfId="7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" priority="2" stopIfTrue="1">
      <formula>C7=СобствОбозн2</formula>
    </cfRule>
    <cfRule type="expression" dxfId="73" priority="3" stopIfTrue="1">
      <formula>C7=СобствОбозн1</formula>
    </cfRule>
    <cfRule type="expression" dxfId="72" priority="4" stopIfTrue="1">
      <formula>C7=ОбознБольничн</formula>
    </cfRule>
    <cfRule type="expression" dxfId="71" priority="5" stopIfTrue="1">
      <formula>C7=ОбознЛичнОбст</formula>
    </cfRule>
    <cfRule type="expression" dxfId="7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9" priority="2" stopIfTrue="1">
      <formula>C7=СобствОбозн2</formula>
    </cfRule>
    <cfRule type="expression" dxfId="68" priority="3" stopIfTrue="1">
      <formula>C7=СобствОбозн1</formula>
    </cfRule>
    <cfRule type="expression" dxfId="67" priority="4" stopIfTrue="1">
      <formula>C7=ОбознБольничн</formula>
    </cfRule>
    <cfRule type="expression" dxfId="66" priority="5" stopIfTrue="1">
      <formula>C7=ОбознЛичнОбст</formula>
    </cfRule>
    <cfRule type="expression" dxfId="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4" priority="2" stopIfTrue="1">
      <formula>C7=СобствОбозн2</formula>
    </cfRule>
    <cfRule type="expression" dxfId="63" priority="3" stopIfTrue="1">
      <formula>C7=СобствОбозн1</formula>
    </cfRule>
    <cfRule type="expression" dxfId="62" priority="4" stopIfTrue="1">
      <formula>C7=ОбознБольничн</formula>
    </cfRule>
    <cfRule type="expression" dxfId="61" priority="5" stopIfTrue="1">
      <formula>C7=ОбознЛичнОбст</formula>
    </cfRule>
    <cfRule type="expression" dxfId="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" priority="2" stopIfTrue="1">
      <formula>C7=СобствОбозн2</formula>
    </cfRule>
    <cfRule type="expression" dxfId="58" priority="3" stopIfTrue="1">
      <formula>C7=СобствОбозн1</formula>
    </cfRule>
    <cfRule type="expression" dxfId="57" priority="4" stopIfTrue="1">
      <formula>C7=ОбознБольничн</formula>
    </cfRule>
    <cfRule type="expression" dxfId="56" priority="5" stopIfTrue="1">
      <formula>C7=ОбознЛичнОбст</formula>
    </cfRule>
    <cfRule type="expression" dxfId="5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4" priority="2" stopIfTrue="1">
      <formula>C7=СобствОбозн2</formula>
    </cfRule>
    <cfRule type="expression" dxfId="53" priority="3" stopIfTrue="1">
      <formula>C7=СобствОбозн1</formula>
    </cfRule>
    <cfRule type="expression" dxfId="52" priority="4" stopIfTrue="1">
      <formula>C7=ОбознБольничн</formula>
    </cfRule>
    <cfRule type="expression" dxfId="51" priority="5" stopIfTrue="1">
      <formula>C7=ОбознЛичнОбст</formula>
    </cfRule>
    <cfRule type="expression" dxfId="5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2021-11-25T07:41:29Z</dcterms:modified>
</cp:coreProperties>
</file>