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0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12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12" i="15"/>
  <c r="AE12" i="15"/>
  <c r="AF12" i="15"/>
  <c r="AG12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12" i="15" l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<sst xmlns="http://schemas.openxmlformats.org/spreadsheetml/2006/main" count="703" uniqueCount="91">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</sst>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0"/>
      <tableStyleElement type="headerRow" dxfId="869"/>
      <tableStyleElement type="totalRow" dxfId="868"/>
      <tableStyleElement type="firstColumn" dxfId="867"/>
      <tableStyleElement type="lastColumn" dxfId="866"/>
      <tableStyleElement type="firstRowStripe" dxfId="865"/>
      <tableStyleElement type="secondRowStripe" dxfId="864"/>
      <tableStyleElement type="firstColumnStripe" dxfId="863"/>
      <tableStyleElement type="secondColumnStripe" dxfId="862"/>
      <tableStyleElement type="firstHeaderCell" dxfId="861"/>
      <tableStyleElement type="lastHeaderCell" dxfId="860"/>
      <tableStyleElement type="firstTotalCell" dxfId="859"/>
      <tableStyleElement type="lastTotalCell" dxfId="8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2" dataDxfId="851" totalsRowDxfId="850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49" totalsRowDxfId="848" dataCellStyle="Сотрудник">
      <totalsRowFormula>ИмяМесяца&amp;" Итог"</totalsRowFormula>
    </tableColumn>
    <tableColumn id="2" name="1" totalsRowFunction="custom" dataDxfId="847" totalsRowDxfId="846">
      <totalsRowFormula>SUBTOTAL(103,Январь!$C$7:$C$23)</totalsRowFormula>
    </tableColumn>
    <tableColumn id="3" name="2" totalsRowFunction="custom" dataDxfId="845" totalsRowDxfId="844">
      <totalsRowFormula>SUBTOTAL(103,Январь!$D$7:$D$23)</totalsRowFormula>
    </tableColumn>
    <tableColumn id="4" name="3" totalsRowFunction="custom" dataDxfId="843" totalsRowDxfId="842">
      <totalsRowFormula>SUBTOTAL(103,Январь!$E$7:$E$23)</totalsRowFormula>
    </tableColumn>
    <tableColumn id="5" name="4" totalsRowFunction="custom" dataDxfId="841" totalsRowDxfId="840">
      <totalsRowFormula>SUBTOTAL(103,Январь!$F$7:$F$23)</totalsRowFormula>
    </tableColumn>
    <tableColumn id="6" name="5" totalsRowFunction="custom" totalsRowDxfId="839">
      <totalsRowFormula>SUBTOTAL(103,Январь!$G$7:$G$23)</totalsRowFormula>
    </tableColumn>
    <tableColumn id="7" name="6" totalsRowFunction="custom" dataDxfId="838" totalsRowDxfId="837">
      <totalsRowFormula>SUBTOTAL(103,Январь!$H$7:$H$23)</totalsRowFormula>
    </tableColumn>
    <tableColumn id="8" name="7" totalsRowFunction="custom" dataDxfId="836" totalsRowDxfId="835">
      <totalsRowFormula>SUBTOTAL(103,Январь!$I$7:$I$23)</totalsRowFormula>
    </tableColumn>
    <tableColumn id="9" name="8" totalsRowFunction="custom" dataDxfId="834" totalsRowDxfId="833">
      <totalsRowFormula>SUBTOTAL(103,Январь!$J$7:$J$23)</totalsRowFormula>
    </tableColumn>
    <tableColumn id="10" name="9" totalsRowFunction="custom" dataDxfId="832" totalsRowDxfId="831">
      <totalsRowFormula>SUBTOTAL(103,Январь!$K$7:$K$23)</totalsRowFormula>
    </tableColumn>
    <tableColumn id="11" name="10" totalsRowFunction="custom" dataDxfId="830" totalsRowDxfId="829">
      <totalsRowFormula>SUBTOTAL(103,Январь!$L$7:$L$23)</totalsRowFormula>
    </tableColumn>
    <tableColumn id="12" name="11" totalsRowFunction="custom" dataDxfId="828" totalsRowDxfId="827">
      <totalsRowFormula>SUBTOTAL(103,Январь!$M$7:$M$23)</totalsRowFormula>
    </tableColumn>
    <tableColumn id="13" name="12" totalsRowFunction="custom" dataDxfId="826" totalsRowDxfId="825">
      <totalsRowFormula>SUBTOTAL(103,Январь!$N$7:$N$23)</totalsRowFormula>
    </tableColumn>
    <tableColumn id="14" name="13" totalsRowFunction="custom" dataDxfId="824" totalsRowDxfId="823">
      <totalsRowFormula>SUBTOTAL(103,Январь!$O$7:$O$23)</totalsRowFormula>
    </tableColumn>
    <tableColumn id="15" name="14" totalsRowFunction="custom" dataDxfId="822" totalsRowDxfId="821">
      <totalsRowFormula>SUBTOTAL(103,Январь!$P$7:$P$23)</totalsRowFormula>
    </tableColumn>
    <tableColumn id="16" name="15" totalsRowFunction="custom" dataDxfId="820" totalsRowDxfId="819">
      <totalsRowFormula>SUBTOTAL(103,Январь!$Q$7:$Q$23)</totalsRowFormula>
    </tableColumn>
    <tableColumn id="17" name="16" totalsRowFunction="custom" dataDxfId="818" totalsRowDxfId="817">
      <totalsRowFormula>SUBTOTAL(103,Январь!$R$7:$R$23)</totalsRowFormula>
    </tableColumn>
    <tableColumn id="18" name="17" totalsRowFunction="custom" dataDxfId="816" totalsRowDxfId="815">
      <totalsRowFormula>SUBTOTAL(103,Январь!$S$7:$S$23)</totalsRowFormula>
    </tableColumn>
    <tableColumn id="19" name="18" totalsRowFunction="custom" dataDxfId="814" totalsRowDxfId="813">
      <totalsRowFormula>SUBTOTAL(103,Январь!$T$7:$T$23)</totalsRowFormula>
    </tableColumn>
    <tableColumn id="20" name="19" totalsRowFunction="custom" dataDxfId="812" totalsRowDxfId="811">
      <totalsRowFormula>SUBTOTAL(103,Январь!$U$7:$U$23)</totalsRowFormula>
    </tableColumn>
    <tableColumn id="21" name="20" totalsRowFunction="custom" dataDxfId="810" totalsRowDxfId="809">
      <totalsRowFormula>SUBTOTAL(103,Январь!$V$7:$V$23)</totalsRowFormula>
    </tableColumn>
    <tableColumn id="22" name="21" totalsRowFunction="custom" dataDxfId="808" totalsRowDxfId="807">
      <totalsRowFormula>SUBTOTAL(103,Январь!$W$7:$W$23)</totalsRowFormula>
    </tableColumn>
    <tableColumn id="23" name="22" totalsRowFunction="custom" dataDxfId="806" totalsRowDxfId="805">
      <totalsRowFormula>SUBTOTAL(103,Январь!$X$7:$X$23)</totalsRowFormula>
    </tableColumn>
    <tableColumn id="24" name="23" totalsRowFunction="custom" dataDxfId="804" totalsRowDxfId="803">
      <totalsRowFormula>SUBTOTAL(103,Январь!$Y$7:$Y$23)</totalsRowFormula>
    </tableColumn>
    <tableColumn id="25" name="24" totalsRowFunction="custom" dataDxfId="802" totalsRowDxfId="801">
      <totalsRowFormula>SUBTOTAL(103,Январь!$Z$7:$Z$23)</totalsRowFormula>
    </tableColumn>
    <tableColumn id="26" name="25" totalsRowFunction="custom" dataDxfId="800" totalsRowDxfId="799">
      <totalsRowFormula>SUBTOTAL(103,Январь!$AA$7:$AA$23)</totalsRowFormula>
    </tableColumn>
    <tableColumn id="27" name="26" totalsRowFunction="custom" dataDxfId="798" totalsRowDxfId="797">
      <totalsRowFormula>SUBTOTAL(103,Январь!$AB$7:$AB$23)</totalsRowFormula>
    </tableColumn>
    <tableColumn id="28" name="27" totalsRowFunction="custom" dataDxfId="796" totalsRowDxfId="795">
      <totalsRowFormula>SUBTOTAL(103,Январь!$AC$7:$AC$23)</totalsRowFormula>
    </tableColumn>
    <tableColumn id="29" name="28" totalsRowFunction="custom" dataDxfId="794" totalsRowDxfId="793">
      <totalsRowFormula>SUBTOTAL(103,Январь!$AD$7:$AD$23)</totalsRowFormula>
    </tableColumn>
    <tableColumn id="30" name="29" totalsRowFunction="custom" dataDxfId="792" totalsRowDxfId="791">
      <totalsRowFormula>SUBTOTAL(103,Январь!$AE$7:$AE$23)</totalsRowFormula>
    </tableColumn>
    <tableColumn id="31" name="30" totalsRowFunction="custom" dataDxfId="790" totalsRowDxfId="789">
      <totalsRowFormula>SUBTOTAL(103,Январь!$AF$7:$AF$23)</totalsRowFormula>
    </tableColumn>
    <tableColumn id="32" name="31" totalsRowFunction="custom" dataDxfId="788" totalsRowDxfId="787">
      <totalsRowFormula>SUBTOTAL(103,Январь!$AG$7:$AG$23)</totalsRowFormula>
    </tableColumn>
    <tableColumn id="33" name="Всего дней" totalsRowFunction="sum" dataDxfId="786" totalsRowDxfId="78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185" dataDxfId="184" totalsRowCellStyle="Стиль 1">
  <tableColumns count="33">
    <tableColumn id="1" name="Студент" totalsRowLabel="Штейгер Даниил Владимирович" dataDxfId="183" dataCellStyle="Стиль 1"/>
    <tableColumn id="2" name="1" dataDxfId="182" dataCellStyle="Стиль 1"/>
    <tableColumn id="3" name="2" dataDxfId="181" dataCellStyle="Стиль 1"/>
    <tableColumn id="4" name="3" dataDxfId="180" dataCellStyle="Стиль 1"/>
    <tableColumn id="5" name="4" dataDxfId="179" dataCellStyle="Стиль 1"/>
    <tableColumn id="6" name="5" dataDxfId="178" dataCellStyle="Стиль 1"/>
    <tableColumn id="7" name="6" dataDxfId="177" dataCellStyle="Стиль 1"/>
    <tableColumn id="8" name="7" dataDxfId="176" dataCellStyle="Стиль 1"/>
    <tableColumn id="9" name="8" dataDxfId="175" dataCellStyle="Стиль 1"/>
    <tableColumn id="10" name="9" dataDxfId="174" dataCellStyle="Стиль 1"/>
    <tableColumn id="11" name="10" dataDxfId="173" dataCellStyle="Стиль 1"/>
    <tableColumn id="12" name="11" dataDxfId="172" dataCellStyle="Стиль 1"/>
    <tableColumn id="13" name="12" dataDxfId="171" dataCellStyle="Стиль 1"/>
    <tableColumn id="14" name="13" dataDxfId="170" dataCellStyle="Стиль 1"/>
    <tableColumn id="15" name="14" dataDxfId="169" dataCellStyle="Стиль 1"/>
    <tableColumn id="16" name="15" dataDxfId="168" dataCellStyle="Стиль 1"/>
    <tableColumn id="17" name="16" dataDxfId="167" dataCellStyle="Стиль 1"/>
    <tableColumn id="18" name="17" dataDxfId="166" dataCellStyle="Стиль 1"/>
    <tableColumn id="19" name="18" dataDxfId="165" dataCellStyle="Стиль 1"/>
    <tableColumn id="20" name="19" dataDxfId="164" dataCellStyle="Стиль 1"/>
    <tableColumn id="21" name="20" dataDxfId="163" dataCellStyle="Стиль 1"/>
    <tableColumn id="22" name="21" dataDxfId="162" dataCellStyle="Стиль 1"/>
    <tableColumn id="23" name="22" dataDxfId="161" dataCellStyle="Стиль 1"/>
    <tableColumn id="24" name="23" dataDxfId="160" dataCellStyle="Стиль 1"/>
    <tableColumn id="25" name="24" dataDxfId="159" dataCellStyle="Стиль 1"/>
    <tableColumn id="26" name="25" dataDxfId="158" dataCellStyle="Стиль 1"/>
    <tableColumn id="27" name="26" dataDxfId="157" dataCellStyle="Стиль 1"/>
    <tableColumn id="28" name="27" dataDxfId="156" dataCellStyle="Стиль 1"/>
    <tableColumn id="29" name="28" dataDxfId="155" dataCellStyle="Стиль 1"/>
    <tableColumn id="30" name="29" dataDxfId="154" dataCellStyle="Стиль 1"/>
    <tableColumn id="31" name="30" dataDxfId="153" dataCellStyle="Стиль 1"/>
    <tableColumn id="32" name="31" dataDxfId="152" dataCellStyle="Стиль 1"/>
    <tableColumn id="33" name="Всего дней" dataDxfId="151" totalsRowDxfId="150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44" dataDxfId="143" totalsRowDxfId="142">
  <tableColumns count="33">
    <tableColumn id="1" name="Имя сотрудника" totalsRowFunction="custom" dataDxfId="141" totalsRowDxfId="32" dataCellStyle="Сотрудник">
      <totalsRowFormula>ИмяМесяца&amp;" Итог"</totalsRowFormula>
    </tableColumn>
    <tableColumn id="2" name="1" totalsRowFunction="count" dataDxfId="140" totalsRowDxfId="31"/>
    <tableColumn id="3" name="2" totalsRowFunction="count" dataDxfId="139" totalsRowDxfId="30"/>
    <tableColumn id="4" name="3" totalsRowFunction="count" dataDxfId="138" totalsRowDxfId="29"/>
    <tableColumn id="5" name="4" totalsRowFunction="count" dataDxfId="137" totalsRowDxfId="28"/>
    <tableColumn id="6" name="5" totalsRowFunction="count" dataDxfId="136" totalsRowDxfId="27"/>
    <tableColumn id="7" name="6" totalsRowFunction="count" dataDxfId="135" totalsRowDxfId="26"/>
    <tableColumn id="8" name="7" totalsRowFunction="count" dataDxfId="134" totalsRowDxfId="25"/>
    <tableColumn id="9" name="8" totalsRowFunction="count" dataDxfId="133" totalsRowDxfId="24"/>
    <tableColumn id="10" name="9" totalsRowFunction="count" dataDxfId="132" totalsRowDxfId="23"/>
    <tableColumn id="11" name="10" totalsRowFunction="count" dataDxfId="131" totalsRowDxfId="22"/>
    <tableColumn id="12" name="11" totalsRowFunction="count" dataDxfId="130" totalsRowDxfId="21"/>
    <tableColumn id="13" name="12" totalsRowFunction="count" dataDxfId="129" totalsRowDxfId="20"/>
    <tableColumn id="14" name="13" totalsRowFunction="count" dataDxfId="128" totalsRowDxfId="19"/>
    <tableColumn id="15" name="14" totalsRowFunction="count" dataDxfId="127" totalsRowDxfId="18"/>
    <tableColumn id="16" name="15" totalsRowFunction="count" dataDxfId="126" totalsRowDxfId="17"/>
    <tableColumn id="17" name="16" totalsRowFunction="count" dataDxfId="125" totalsRowDxfId="16"/>
    <tableColumn id="18" name="17" totalsRowFunction="count" dataDxfId="124" totalsRowDxfId="15"/>
    <tableColumn id="19" name="18" totalsRowFunction="count" dataDxfId="123" totalsRowDxfId="14"/>
    <tableColumn id="20" name="19" totalsRowFunction="count" dataDxfId="122" totalsRowDxfId="13"/>
    <tableColumn id="21" name="20" totalsRowFunction="count" dataDxfId="121" totalsRowDxfId="12"/>
    <tableColumn id="22" name="21" totalsRowFunction="count" dataDxfId="120" totalsRowDxfId="11"/>
    <tableColumn id="23" name="22" totalsRowFunction="count" dataDxfId="119" totalsRowDxfId="10"/>
    <tableColumn id="24" name="23" totalsRowFunction="count" dataDxfId="118" totalsRowDxfId="9"/>
    <tableColumn id="25" name="24" totalsRowFunction="count" dataDxfId="117" totalsRowDxfId="8"/>
    <tableColumn id="26" name="25" totalsRowFunction="count" dataDxfId="116" totalsRowDxfId="7"/>
    <tableColumn id="27" name="26" totalsRowFunction="count" dataDxfId="115" totalsRowDxfId="6"/>
    <tableColumn id="28" name="27" totalsRowFunction="count" dataDxfId="114" totalsRowDxfId="5"/>
    <tableColumn id="29" name="28" totalsRowFunction="count" dataDxfId="113" totalsRowDxfId="4"/>
    <tableColumn id="30" name="29" totalsRowFunction="count" dataDxfId="112" totalsRowDxfId="3"/>
    <tableColumn id="31" name="30" totalsRowFunction="count" dataDxfId="111" totalsRowDxfId="2"/>
    <tableColumn id="32" name=" " totalsRowFunction="count" dataDxfId="110" totalsRowDxfId="1"/>
    <tableColumn id="33" name="Всего дней" totalsRowFunction="sum" dataDxfId="109" totalsRowDxfId="0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12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77" dataDxfId="776" totalsRowDxfId="775">
  <tableColumns count="33">
    <tableColumn id="1" name="Имя сотрудника" totalsRowFunction="custom" dataDxfId="774" totalsRowDxfId="773" dataCellStyle="Сотрудник">
      <totalsRowFormula>ИмяМесяца&amp;" Итог"</totalsRowFormula>
    </tableColumn>
    <tableColumn id="2" name="1" totalsRowFunction="count" dataDxfId="772" totalsRowDxfId="771"/>
    <tableColumn id="3" name="2" totalsRowFunction="count" dataDxfId="770" totalsRowDxfId="769"/>
    <tableColumn id="4" name="3" totalsRowFunction="count" dataDxfId="768" totalsRowDxfId="767"/>
    <tableColumn id="5" name="4" totalsRowFunction="count" dataDxfId="766" totalsRowDxfId="765"/>
    <tableColumn id="6" name="5" totalsRowFunction="count" dataDxfId="764" totalsRowDxfId="763"/>
    <tableColumn id="7" name="6" totalsRowFunction="count" dataDxfId="762" totalsRowDxfId="761"/>
    <tableColumn id="8" name="7" totalsRowFunction="count" dataDxfId="760" totalsRowDxfId="759"/>
    <tableColumn id="9" name="8" totalsRowFunction="count" dataDxfId="758" totalsRowDxfId="757"/>
    <tableColumn id="10" name="9" totalsRowFunction="count" dataDxfId="756" totalsRowDxfId="755"/>
    <tableColumn id="11" name="10" totalsRowFunction="count" dataDxfId="754" totalsRowDxfId="753"/>
    <tableColumn id="12" name="11" totalsRowFunction="count" dataDxfId="752" totalsRowDxfId="751"/>
    <tableColumn id="13" name="12" totalsRowFunction="count" dataDxfId="750" totalsRowDxfId="749"/>
    <tableColumn id="14" name="13" totalsRowFunction="count" dataDxfId="748" totalsRowDxfId="747"/>
    <tableColumn id="15" name="14" totalsRowFunction="count" dataDxfId="746" totalsRowDxfId="745"/>
    <tableColumn id="16" name="15" totalsRowFunction="count" dataDxfId="744" totalsRowDxfId="743"/>
    <tableColumn id="17" name="16" totalsRowFunction="count" dataDxfId="742" totalsRowDxfId="741"/>
    <tableColumn id="18" name="17" totalsRowFunction="count" dataDxfId="740" totalsRowDxfId="739"/>
    <tableColumn id="19" name="18" totalsRowFunction="count" dataDxfId="738" totalsRowDxfId="737"/>
    <tableColumn id="20" name="19" totalsRowFunction="count" dataDxfId="736" totalsRowDxfId="735"/>
    <tableColumn id="21" name="20" totalsRowFunction="count" dataDxfId="734" totalsRowDxfId="733"/>
    <tableColumn id="22" name="21" totalsRowFunction="count" dataDxfId="732" totalsRowDxfId="731"/>
    <tableColumn id="23" name="22" totalsRowFunction="count" dataDxfId="730" totalsRowDxfId="729"/>
    <tableColumn id="24" name="23" totalsRowFunction="count" dataDxfId="728" totalsRowDxfId="727"/>
    <tableColumn id="25" name="24" totalsRowFunction="count" dataDxfId="726" totalsRowDxfId="725"/>
    <tableColumn id="26" name="25" totalsRowFunction="count" dataDxfId="724" totalsRowDxfId="723"/>
    <tableColumn id="27" name="26" totalsRowFunction="count" dataDxfId="722" totalsRowDxfId="721"/>
    <tableColumn id="28" name="27" totalsRowFunction="count" dataDxfId="720" totalsRowDxfId="719"/>
    <tableColumn id="29" name="28" totalsRowFunction="count" dataDxfId="718" totalsRowDxfId="717"/>
    <tableColumn id="30" name="29" totalsRowFunction="count" dataDxfId="716" totalsRowDxfId="715"/>
    <tableColumn id="31" name=" " dataDxfId="714" totalsRowDxfId="713"/>
    <tableColumn id="32" name="  " dataDxfId="712" totalsRowDxfId="711"/>
    <tableColumn id="33" name="Всего дней" totalsRowFunction="sum" dataDxfId="710" totalsRowDxfId="709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03" dataDxfId="702" totalsRowDxfId="701">
  <tableColumns count="33">
    <tableColumn id="1" name="Имя сотрудника" totalsRowFunction="custom" dataDxfId="700" totalsRowDxfId="699" dataCellStyle="Сотрудник">
      <totalsRowFormula>ИмяМесяца&amp;" Итог"</totalsRowFormula>
    </tableColumn>
    <tableColumn id="2" name="1" totalsRowFunction="count" dataDxfId="698" totalsRowDxfId="697"/>
    <tableColumn id="3" name="2" totalsRowFunction="count" dataDxfId="696" totalsRowDxfId="695"/>
    <tableColumn id="4" name="3" totalsRowFunction="count" dataDxfId="694" totalsRowDxfId="693"/>
    <tableColumn id="5" name="4" totalsRowFunction="count" dataDxfId="692" totalsRowDxfId="691"/>
    <tableColumn id="6" name="5" totalsRowFunction="count" dataDxfId="690" totalsRowDxfId="689"/>
    <tableColumn id="7" name="6" totalsRowFunction="count" dataDxfId="688" totalsRowDxfId="687"/>
    <tableColumn id="8" name="7" totalsRowFunction="count" dataDxfId="686" totalsRowDxfId="685"/>
    <tableColumn id="9" name="8" totalsRowFunction="count" dataDxfId="684" totalsRowDxfId="683"/>
    <tableColumn id="10" name="9" totalsRowFunction="count" dataDxfId="682" totalsRowDxfId="681"/>
    <tableColumn id="11" name="10" totalsRowFunction="count" dataDxfId="680" totalsRowDxfId="679"/>
    <tableColumn id="12" name="11" totalsRowFunction="count" dataDxfId="678" totalsRowDxfId="677"/>
    <tableColumn id="13" name="12" totalsRowFunction="count" dataDxfId="676" totalsRowDxfId="675"/>
    <tableColumn id="14" name="13" totalsRowFunction="count" dataDxfId="674" totalsRowDxfId="673"/>
    <tableColumn id="15" name="14" totalsRowFunction="count" dataDxfId="672" totalsRowDxfId="671"/>
    <tableColumn id="16" name="15" totalsRowFunction="count" dataDxfId="670" totalsRowDxfId="669"/>
    <tableColumn id="17" name="16" totalsRowFunction="count" dataDxfId="668" totalsRowDxfId="667"/>
    <tableColumn id="18" name="17" totalsRowFunction="count" dataDxfId="666" totalsRowDxfId="665"/>
    <tableColumn id="19" name="18" totalsRowFunction="count" dataDxfId="664" totalsRowDxfId="663"/>
    <tableColumn id="20" name="19" totalsRowFunction="count" dataDxfId="662" totalsRowDxfId="661"/>
    <tableColumn id="21" name="20" totalsRowFunction="count" dataDxfId="660" totalsRowDxfId="659"/>
    <tableColumn id="22" name="21" totalsRowFunction="count" dataDxfId="658" totalsRowDxfId="657"/>
    <tableColumn id="23" name="22" totalsRowFunction="count" dataDxfId="656" totalsRowDxfId="655"/>
    <tableColumn id="24" name="23" totalsRowFunction="count" dataDxfId="654" totalsRowDxfId="653"/>
    <tableColumn id="25" name="24" totalsRowFunction="count" dataDxfId="652" totalsRowDxfId="651"/>
    <tableColumn id="26" name="25" totalsRowFunction="count" dataDxfId="650" totalsRowDxfId="649"/>
    <tableColumn id="27" name="26" totalsRowFunction="count" dataDxfId="648" totalsRowDxfId="647"/>
    <tableColumn id="28" name="27" totalsRowFunction="count" dataDxfId="646" totalsRowDxfId="645"/>
    <tableColumn id="29" name="28" totalsRowFunction="count" dataDxfId="644" totalsRowDxfId="643"/>
    <tableColumn id="30" name="29" totalsRowFunction="count" dataDxfId="642" totalsRowDxfId="641"/>
    <tableColumn id="31" name="30" totalsRowFunction="count" dataDxfId="640" totalsRowDxfId="639"/>
    <tableColumn id="32" name="31" totalsRowFunction="count" dataDxfId="638" totalsRowDxfId="637"/>
    <tableColumn id="33" name="Всего дней" totalsRowFunction="sum" dataDxfId="636" totalsRowDxfId="635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29" dataDxfId="628" totalsRowDxfId="627">
  <tableColumns count="33">
    <tableColumn id="1" name="Имя сотрудника" totalsRowFunction="custom" dataDxfId="626" totalsRowDxfId="625" dataCellStyle="Сотрудник">
      <totalsRowFormula>ИмяМесяца&amp;" Итог"</totalsRowFormula>
    </tableColumn>
    <tableColumn id="2" name="1" totalsRowFunction="count" dataDxfId="624" totalsRowDxfId="623"/>
    <tableColumn id="3" name="2" totalsRowFunction="count" dataDxfId="622" totalsRowDxfId="621"/>
    <tableColumn id="4" name="3" totalsRowFunction="count" dataDxfId="620" totalsRowDxfId="619"/>
    <tableColumn id="5" name="4" totalsRowFunction="count" dataDxfId="618" totalsRowDxfId="617"/>
    <tableColumn id="6" name="5" totalsRowFunction="count" dataDxfId="616" totalsRowDxfId="615"/>
    <tableColumn id="7" name="6" totalsRowFunction="count" dataDxfId="614" totalsRowDxfId="613"/>
    <tableColumn id="8" name="7" totalsRowFunction="count" dataDxfId="612" totalsRowDxfId="611"/>
    <tableColumn id="9" name="8" totalsRowFunction="count" dataDxfId="610" totalsRowDxfId="609"/>
    <tableColumn id="10" name="9" totalsRowFunction="count" dataDxfId="608" totalsRowDxfId="607"/>
    <tableColumn id="11" name="10" totalsRowFunction="count" dataDxfId="606" totalsRowDxfId="605"/>
    <tableColumn id="12" name="11" totalsRowFunction="count" dataDxfId="604" totalsRowDxfId="603"/>
    <tableColumn id="13" name="12" totalsRowFunction="count" dataDxfId="602" totalsRowDxfId="601"/>
    <tableColumn id="14" name="13" totalsRowFunction="count" dataDxfId="600" totalsRowDxfId="599"/>
    <tableColumn id="15" name="14" totalsRowFunction="count" dataDxfId="598" totalsRowDxfId="597"/>
    <tableColumn id="16" name="15" totalsRowFunction="count" dataDxfId="596" totalsRowDxfId="595"/>
    <tableColumn id="17" name="16" totalsRowFunction="count" dataDxfId="594" totalsRowDxfId="593"/>
    <tableColumn id="18" name="17" totalsRowFunction="count" dataDxfId="592" totalsRowDxfId="591"/>
    <tableColumn id="19" name="18" totalsRowFunction="count" dataDxfId="590" totalsRowDxfId="589"/>
    <tableColumn id="20" name="19" totalsRowFunction="count" dataDxfId="588" totalsRowDxfId="587"/>
    <tableColumn id="21" name="20" totalsRowFunction="count" dataDxfId="586" totalsRowDxfId="585"/>
    <tableColumn id="22" name="21" totalsRowFunction="count" dataDxfId="584" totalsRowDxfId="583"/>
    <tableColumn id="23" name="22" totalsRowFunction="count" dataDxfId="582" totalsRowDxfId="581"/>
    <tableColumn id="24" name="23" totalsRowFunction="count" dataDxfId="580" totalsRowDxfId="579"/>
    <tableColumn id="25" name="24" totalsRowFunction="count" dataDxfId="578" totalsRowDxfId="577"/>
    <tableColumn id="26" name="25" totalsRowFunction="count" dataDxfId="576" totalsRowDxfId="575"/>
    <tableColumn id="27" name="26" totalsRowFunction="count" dataDxfId="574" totalsRowDxfId="573"/>
    <tableColumn id="28" name="27" totalsRowFunction="count" dataDxfId="572" totalsRowDxfId="571"/>
    <tableColumn id="29" name="28" totalsRowFunction="count" dataDxfId="570" totalsRowDxfId="569"/>
    <tableColumn id="30" name="29" totalsRowFunction="count" dataDxfId="568" totalsRowDxfId="567"/>
    <tableColumn id="31" name="30" totalsRowFunction="count" dataDxfId="566" totalsRowDxfId="565"/>
    <tableColumn id="32" name=" " totalsRowFunction="custom" dataDxfId="564" totalsRowDxfId="563">
      <totalsRowFormula>SUBTOTAL(103,Апрель[30])</totalsRowFormula>
    </tableColumn>
    <tableColumn id="33" name="Всего дней" totalsRowFunction="sum" dataDxfId="562" totalsRowDxfId="561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55" dataDxfId="554" totalsRowDxfId="553">
  <tableColumns count="33">
    <tableColumn id="1" name="Имя сотрудника" totalsRowFunction="custom" dataDxfId="552" totalsRowDxfId="551" dataCellStyle="Сотрудник">
      <totalsRowFormula>ИмяМесяца&amp;" Итог"</totalsRowFormula>
    </tableColumn>
    <tableColumn id="2" name="1" totalsRowFunction="count" dataDxfId="550" totalsRowDxfId="549"/>
    <tableColumn id="3" name="2" totalsRowFunction="count" dataDxfId="548" totalsRowDxfId="547"/>
    <tableColumn id="4" name="3" totalsRowFunction="count" dataDxfId="546" totalsRowDxfId="545"/>
    <tableColumn id="5" name="4" totalsRowFunction="count" dataDxfId="544" totalsRowDxfId="543"/>
    <tableColumn id="6" name="5" totalsRowFunction="count" dataDxfId="542" totalsRowDxfId="541"/>
    <tableColumn id="7" name="6" totalsRowFunction="count" dataDxfId="540" totalsRowDxfId="539"/>
    <tableColumn id="8" name="7" totalsRowFunction="count" dataDxfId="538" totalsRowDxfId="537"/>
    <tableColumn id="9" name="8" totalsRowFunction="count" dataDxfId="536" totalsRowDxfId="535"/>
    <tableColumn id="10" name="9" totalsRowFunction="count" dataDxfId="534" totalsRowDxfId="533"/>
    <tableColumn id="11" name="10" totalsRowFunction="count" dataDxfId="532" totalsRowDxfId="531"/>
    <tableColumn id="12" name="11" totalsRowFunction="count" dataDxfId="530" totalsRowDxfId="529"/>
    <tableColumn id="13" name="12" totalsRowFunction="count" dataDxfId="528" totalsRowDxfId="527"/>
    <tableColumn id="14" name="13" totalsRowFunction="count" dataDxfId="526" totalsRowDxfId="525"/>
    <tableColumn id="15" name="14" totalsRowFunction="count" dataDxfId="524" totalsRowDxfId="523"/>
    <tableColumn id="16" name="15" totalsRowFunction="count" dataDxfId="522" totalsRowDxfId="521"/>
    <tableColumn id="17" name="16" totalsRowFunction="count" dataDxfId="520" totalsRowDxfId="519"/>
    <tableColumn id="18" name="17" totalsRowFunction="count" dataDxfId="518" totalsRowDxfId="517"/>
    <tableColumn id="19" name="18" totalsRowFunction="count" dataDxfId="516" totalsRowDxfId="515"/>
    <tableColumn id="20" name="19" totalsRowFunction="count" dataDxfId="514" totalsRowDxfId="513"/>
    <tableColumn id="21" name="20" totalsRowFunction="count" dataDxfId="512" totalsRowDxfId="511"/>
    <tableColumn id="22" name="21" totalsRowFunction="count" dataDxfId="510" totalsRowDxfId="509"/>
    <tableColumn id="23" name="22" totalsRowFunction="count" dataDxfId="508" totalsRowDxfId="507"/>
    <tableColumn id="24" name="23" totalsRowFunction="count" dataDxfId="506" totalsRowDxfId="505"/>
    <tableColumn id="25" name="24" totalsRowFunction="count" dataDxfId="504" totalsRowDxfId="503"/>
    <tableColumn id="26" name="25" totalsRowFunction="count" dataDxfId="502" totalsRowDxfId="501"/>
    <tableColumn id="27" name="26" totalsRowFunction="count" dataDxfId="500" totalsRowDxfId="499"/>
    <tableColumn id="28" name="27" totalsRowFunction="count" dataDxfId="498" totalsRowDxfId="497"/>
    <tableColumn id="29" name="28" totalsRowFunction="count" dataDxfId="496" totalsRowDxfId="495"/>
    <tableColumn id="30" name="29" totalsRowFunction="count" dataDxfId="494" totalsRowDxfId="493"/>
    <tableColumn id="31" name="30" totalsRowFunction="count" dataDxfId="492" totalsRowDxfId="491"/>
    <tableColumn id="32" name="31" totalsRowFunction="count" dataDxfId="490" totalsRowDxfId="489"/>
    <tableColumn id="33" name="Всего дней" totalsRowFunction="sum" dataDxfId="488" totalsRowDxfId="487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481" dataDxfId="480" totalsRowDxfId="479">
  <tableColumns count="33">
    <tableColumn id="1" name="Имя сотрудника" totalsRowFunction="custom" dataDxfId="478" totalsRowDxfId="477" dataCellStyle="Сотрудник">
      <totalsRowFormula>ИмяМесяца&amp;" Итог"</totalsRowFormula>
    </tableColumn>
    <tableColumn id="2" name="1" totalsRowFunction="count" dataDxfId="476" totalsRowDxfId="475"/>
    <tableColumn id="3" name="2" totalsRowFunction="count" dataDxfId="474" totalsRowDxfId="473"/>
    <tableColumn id="4" name="3" totalsRowFunction="count" dataDxfId="472" totalsRowDxfId="471"/>
    <tableColumn id="5" name="4" totalsRowFunction="count" dataDxfId="470" totalsRowDxfId="469"/>
    <tableColumn id="6" name="5" totalsRowFunction="count" dataDxfId="468" totalsRowDxfId="467"/>
    <tableColumn id="7" name="6" totalsRowFunction="count" dataDxfId="466" totalsRowDxfId="465"/>
    <tableColumn id="8" name="7" totalsRowFunction="count" dataDxfId="464" totalsRowDxfId="463"/>
    <tableColumn id="9" name="8" totalsRowFunction="count" dataDxfId="462" totalsRowDxfId="461"/>
    <tableColumn id="10" name="9" totalsRowFunction="count" dataDxfId="460" totalsRowDxfId="459"/>
    <tableColumn id="11" name="10" totalsRowFunction="count" dataDxfId="458" totalsRowDxfId="457"/>
    <tableColumn id="12" name="11" totalsRowFunction="count" dataDxfId="456" totalsRowDxfId="455"/>
    <tableColumn id="13" name="12" totalsRowFunction="count" dataDxfId="454" totalsRowDxfId="453"/>
    <tableColumn id="14" name="13" totalsRowFunction="count" dataDxfId="452" totalsRowDxfId="451"/>
    <tableColumn id="15" name="14" totalsRowFunction="count" dataDxfId="450" totalsRowDxfId="449"/>
    <tableColumn id="16" name="15" totalsRowFunction="count" dataDxfId="448" totalsRowDxfId="447"/>
    <tableColumn id="17" name="16" totalsRowFunction="count" dataDxfId="446" totalsRowDxfId="445"/>
    <tableColumn id="18" name="17" totalsRowFunction="count" dataDxfId="444" totalsRowDxfId="443"/>
    <tableColumn id="19" name="18" totalsRowFunction="count" dataDxfId="442" totalsRowDxfId="441"/>
    <tableColumn id="20" name="19" totalsRowFunction="count" dataDxfId="440" totalsRowDxfId="439"/>
    <tableColumn id="21" name="20" totalsRowFunction="count" dataDxfId="438" totalsRowDxfId="437"/>
    <tableColumn id="22" name="21" totalsRowFunction="count" dataDxfId="436" totalsRowDxfId="435"/>
    <tableColumn id="23" name="22" totalsRowFunction="count" dataDxfId="434" totalsRowDxfId="433"/>
    <tableColumn id="24" name="23" totalsRowFunction="count" dataDxfId="432" totalsRowDxfId="431"/>
    <tableColumn id="25" name="24" totalsRowFunction="count" dataDxfId="430" totalsRowDxfId="429"/>
    <tableColumn id="26" name="25" totalsRowFunction="count" dataDxfId="428" totalsRowDxfId="427"/>
    <tableColumn id="27" name="26" totalsRowFunction="count" dataDxfId="426" totalsRowDxfId="425"/>
    <tableColumn id="28" name="27" totalsRowFunction="count" dataDxfId="424" totalsRowDxfId="423"/>
    <tableColumn id="29" name="28" totalsRowFunction="count" dataDxfId="422" totalsRowDxfId="421"/>
    <tableColumn id="30" name="29" totalsRowFunction="count" dataDxfId="420" totalsRowDxfId="419"/>
    <tableColumn id="31" name="30" totalsRowFunction="count" dataDxfId="418" totalsRowDxfId="417"/>
    <tableColumn id="32" name=" " totalsRowFunction="count" dataDxfId="416" totalsRowDxfId="415"/>
    <tableColumn id="33" name="Всего дней" totalsRowFunction="sum" dataDxfId="414" totalsRowDxfId="413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07" dataDxfId="406" totalsRowDxfId="405">
  <tableColumns count="33">
    <tableColumn id="1" name="Имя сотрудника" totalsRowFunction="custom" dataDxfId="404" totalsRowDxfId="403" dataCellStyle="Сотрудник">
      <totalsRowFormula>ИмяМесяца&amp;" Итог"</totalsRowFormula>
    </tableColumn>
    <tableColumn id="2" name="1" totalsRowFunction="count" dataDxfId="402" totalsRowDxfId="401"/>
    <tableColumn id="3" name="2" totalsRowFunction="count" dataDxfId="400" totalsRowDxfId="399"/>
    <tableColumn id="4" name="3" totalsRowFunction="count" dataDxfId="398" totalsRowDxfId="397"/>
    <tableColumn id="5" name="4" totalsRowFunction="count" dataDxfId="396" totalsRowDxfId="395"/>
    <tableColumn id="6" name="5" totalsRowFunction="count" dataDxfId="394" totalsRowDxfId="393"/>
    <tableColumn id="7" name="6" totalsRowFunction="count" dataDxfId="392" totalsRowDxfId="391"/>
    <tableColumn id="8" name="7" totalsRowFunction="count" dataDxfId="390" totalsRowDxfId="389"/>
    <tableColumn id="9" name="8" totalsRowFunction="count" dataDxfId="388" totalsRowDxfId="387"/>
    <tableColumn id="10" name="9" totalsRowFunction="count" dataDxfId="386" totalsRowDxfId="385"/>
    <tableColumn id="11" name="10" totalsRowFunction="count" dataDxfId="384" totalsRowDxfId="383"/>
    <tableColumn id="12" name="11" totalsRowFunction="count" dataDxfId="382" totalsRowDxfId="381"/>
    <tableColumn id="13" name="12" totalsRowFunction="count" dataDxfId="380" totalsRowDxfId="379"/>
    <tableColumn id="14" name="13" totalsRowFunction="count" dataDxfId="378" totalsRowDxfId="377"/>
    <tableColumn id="15" name="14" totalsRowFunction="count" dataDxfId="376" totalsRowDxfId="375"/>
    <tableColumn id="16" name="15" totalsRowFunction="count" dataDxfId="374" totalsRowDxfId="373"/>
    <tableColumn id="17" name="16" totalsRowFunction="count" dataDxfId="372" totalsRowDxfId="371"/>
    <tableColumn id="18" name="17" totalsRowFunction="count" dataDxfId="370" totalsRowDxfId="369"/>
    <tableColumn id="19" name="18" totalsRowFunction="count" dataDxfId="368" totalsRowDxfId="367"/>
    <tableColumn id="20" name="19" totalsRowFunction="count" dataDxfId="366" totalsRowDxfId="365"/>
    <tableColumn id="21" name="20" totalsRowFunction="count" dataDxfId="364" totalsRowDxfId="363"/>
    <tableColumn id="22" name="21" totalsRowFunction="count" dataDxfId="362" totalsRowDxfId="361"/>
    <tableColumn id="23" name="22" totalsRowFunction="count" dataDxfId="360" totalsRowDxfId="359"/>
    <tableColumn id="24" name="23" totalsRowFunction="count" dataDxfId="358" totalsRowDxfId="357"/>
    <tableColumn id="25" name="24" totalsRowFunction="count" dataDxfId="356" totalsRowDxfId="355"/>
    <tableColumn id="26" name="25" totalsRowFunction="count" dataDxfId="354" totalsRowDxfId="353"/>
    <tableColumn id="27" name="26" totalsRowFunction="count" dataDxfId="352" totalsRowDxfId="351"/>
    <tableColumn id="28" name="27" totalsRowFunction="count" dataDxfId="350" totalsRowDxfId="349"/>
    <tableColumn id="29" name="28" totalsRowFunction="count" dataDxfId="348" totalsRowDxfId="347"/>
    <tableColumn id="30" name="29" totalsRowFunction="count" dataDxfId="346" totalsRowDxfId="345"/>
    <tableColumn id="31" name="30" totalsRowFunction="count" dataDxfId="344" totalsRowDxfId="343"/>
    <tableColumn id="32" name="31" totalsRowFunction="count" dataDxfId="342" totalsRowDxfId="341"/>
    <tableColumn id="33" name="Всего дней" totalsRowFunction="sum" dataDxfId="340" totalsRowDxfId="339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33" dataDxfId="332" totalsRowDxfId="331">
  <tableColumns count="33">
    <tableColumn id="1" name="Имя сотрудника" totalsRowFunction="custom" dataDxfId="330" totalsRowDxfId="329" dataCellStyle="Сотрудник">
      <totalsRowFormula>ИмяМесяца&amp;" Итог"</totalsRowFormula>
    </tableColumn>
    <tableColumn id="2" name="1" totalsRowFunction="count" dataDxfId="328" totalsRowDxfId="327"/>
    <tableColumn id="3" name="2" totalsRowFunction="count" dataDxfId="326" totalsRowDxfId="325"/>
    <tableColumn id="4" name="3" totalsRowFunction="count" dataDxfId="324" totalsRowDxfId="323"/>
    <tableColumn id="5" name="4" totalsRowFunction="count" dataDxfId="322" totalsRowDxfId="321"/>
    <tableColumn id="6" name="5" totalsRowFunction="count" dataDxfId="320" totalsRowDxfId="319"/>
    <tableColumn id="7" name="6" totalsRowFunction="count" dataDxfId="318" totalsRowDxfId="317"/>
    <tableColumn id="8" name="7" totalsRowFunction="count" dataDxfId="316" totalsRowDxfId="315"/>
    <tableColumn id="9" name="8" totalsRowFunction="count" dataDxfId="314" totalsRowDxfId="313"/>
    <tableColumn id="10" name="9" totalsRowFunction="count" dataDxfId="312" totalsRowDxfId="311"/>
    <tableColumn id="11" name="10" totalsRowFunction="count" dataDxfId="310" totalsRowDxfId="309"/>
    <tableColumn id="12" name="11" totalsRowFunction="count" dataDxfId="308" totalsRowDxfId="307"/>
    <tableColumn id="13" name="12" totalsRowFunction="count" dataDxfId="306" totalsRowDxfId="305"/>
    <tableColumn id="14" name="13" totalsRowFunction="count" dataDxfId="304" totalsRowDxfId="303"/>
    <tableColumn id="15" name="14" totalsRowFunction="count" dataDxfId="302" totalsRowDxfId="301"/>
    <tableColumn id="16" name="15" totalsRowFunction="count" dataDxfId="300" totalsRowDxfId="299"/>
    <tableColumn id="17" name="16" totalsRowFunction="count" dataDxfId="298" totalsRowDxfId="297"/>
    <tableColumn id="18" name="17" totalsRowFunction="count" dataDxfId="296" totalsRowDxfId="295"/>
    <tableColumn id="19" name="18" totalsRowFunction="count" dataDxfId="294" totalsRowDxfId="293"/>
    <tableColumn id="20" name="19" totalsRowFunction="count" dataDxfId="292" totalsRowDxfId="291"/>
    <tableColumn id="21" name="20" totalsRowFunction="count" dataDxfId="290" totalsRowDxfId="289"/>
    <tableColumn id="22" name="21" totalsRowFunction="count" dataDxfId="288" totalsRowDxfId="287"/>
    <tableColumn id="23" name="22" totalsRowFunction="count" dataDxfId="286" totalsRowDxfId="285"/>
    <tableColumn id="24" name="23" totalsRowFunction="count" dataDxfId="284" totalsRowDxfId="283"/>
    <tableColumn id="25" name="24" totalsRowFunction="count" dataDxfId="282" totalsRowDxfId="281"/>
    <tableColumn id="26" name="25" totalsRowFunction="count" dataDxfId="280" totalsRowDxfId="279"/>
    <tableColumn id="27" name="26" totalsRowFunction="count" dataDxfId="278" totalsRowDxfId="277"/>
    <tableColumn id="28" name="27" totalsRowFunction="count" dataDxfId="276" totalsRowDxfId="275"/>
    <tableColumn id="29" name="28" totalsRowFunction="count" dataDxfId="274" totalsRowDxfId="273"/>
    <tableColumn id="30" name="29" totalsRowFunction="count" dataDxfId="272" totalsRowDxfId="271"/>
    <tableColumn id="31" name="30" totalsRowFunction="count" dataDxfId="270" totalsRowDxfId="269"/>
    <tableColumn id="32" name="31" totalsRowFunction="count" dataDxfId="268" totalsRowDxfId="267"/>
    <tableColumn id="33" name="Всего дней" totalsRowFunction="sum" dataDxfId="266" totalsRowDxfId="265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59" dataDxfId="258" totalsRowDxfId="257">
  <tableColumns count="33">
    <tableColumn id="1" name="Имя сотрудника" totalsRowFunction="custom" dataDxfId="256" totalsRowDxfId="255" dataCellStyle="Сотрудник">
      <totalsRowFormula>ИмяМесяца&amp;" Итог"</totalsRowFormula>
    </tableColumn>
    <tableColumn id="2" name="1" totalsRowFunction="count" dataDxfId="254" totalsRowDxfId="253"/>
    <tableColumn id="3" name="2" totalsRowFunction="count" dataDxfId="252" totalsRowDxfId="251"/>
    <tableColumn id="4" name="3" totalsRowFunction="count" dataDxfId="250" totalsRowDxfId="249"/>
    <tableColumn id="5" name="4" totalsRowFunction="count" dataDxfId="248" totalsRowDxfId="247"/>
    <tableColumn id="6" name="5" totalsRowFunction="count" dataDxfId="246" totalsRowDxfId="245"/>
    <tableColumn id="7" name="6" totalsRowFunction="count" dataDxfId="244" totalsRowDxfId="243"/>
    <tableColumn id="8" name="7" totalsRowFunction="count" dataDxfId="242" totalsRowDxfId="241"/>
    <tableColumn id="9" name="8" totalsRowFunction="count" dataDxfId="240" totalsRowDxfId="239"/>
    <tableColumn id="10" name="9" totalsRowFunction="count" dataDxfId="238" totalsRowDxfId="237"/>
    <tableColumn id="11" name="10" totalsRowFunction="count" dataDxfId="236" totalsRowDxfId="235"/>
    <tableColumn id="12" name="11" totalsRowFunction="count" dataDxfId="234" totalsRowDxfId="233"/>
    <tableColumn id="13" name="12" totalsRowFunction="count" dataDxfId="232" totalsRowDxfId="231"/>
    <tableColumn id="14" name="13" totalsRowFunction="count" dataDxfId="230" totalsRowDxfId="229"/>
    <tableColumn id="15" name="14" totalsRowFunction="count" dataDxfId="228" totalsRowDxfId="227"/>
    <tableColumn id="16" name="15" totalsRowFunction="count" dataDxfId="226" totalsRowDxfId="225"/>
    <tableColumn id="17" name="16" totalsRowFunction="count" dataDxfId="224" totalsRowDxfId="223"/>
    <tableColumn id="18" name="17" totalsRowFunction="count" dataDxfId="222" totalsRowDxfId="221"/>
    <tableColumn id="19" name="18" totalsRowFunction="count" dataDxfId="220" totalsRowDxfId="219"/>
    <tableColumn id="20" name="19" totalsRowFunction="count" dataDxfId="218" totalsRowDxfId="217"/>
    <tableColumn id="21" name="20" totalsRowFunction="count" dataDxfId="216" totalsRowDxfId="215"/>
    <tableColumn id="22" name="21" totalsRowFunction="count" dataDxfId="214" totalsRowDxfId="213"/>
    <tableColumn id="23" name="22" totalsRowFunction="count" dataDxfId="212" totalsRowDxfId="211"/>
    <tableColumn id="24" name="23" totalsRowFunction="count" dataDxfId="210" totalsRowDxfId="209"/>
    <tableColumn id="25" name="24" totalsRowFunction="count" dataDxfId="208" totalsRowDxfId="207"/>
    <tableColumn id="26" name="25" totalsRowFunction="count" dataDxfId="206" totalsRowDxfId="205"/>
    <tableColumn id="27" name="26" totalsRowFunction="count" dataDxfId="204" totalsRowDxfId="203"/>
    <tableColumn id="28" name="27" totalsRowFunction="count" dataDxfId="202" totalsRowDxfId="201"/>
    <tableColumn id="29" name="28" totalsRowFunction="count" dataDxfId="200" totalsRowDxfId="199"/>
    <tableColumn id="30" name="29" totalsRowFunction="count" dataDxfId="198" totalsRowDxfId="197"/>
    <tableColumn id="31" name="30" totalsRowFunction="count" dataDxfId="196" totalsRowDxfId="195"/>
    <tableColumn id="32" name=" " totalsRowFunction="count" dataDxfId="194" totalsRowDxfId="193"/>
    <tableColumn id="33" name="Всего дней" totalsRowFunction="sum" dataDxfId="192" totalsRowDxfId="191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57" priority="6" stopIfTrue="1">
      <formula>C7=СобствОбозн2</formula>
    </cfRule>
    <cfRule type="expression" dxfId="856" priority="7" stopIfTrue="1">
      <formula>C7=СобствОбозн1</formula>
    </cfRule>
    <cfRule type="expression" dxfId="855" priority="8" stopIfTrue="1">
      <formula>C7=ОбознБольничн</formula>
    </cfRule>
    <cfRule type="expression" dxfId="854" priority="9" stopIfTrue="1">
      <formula>C7=ОбознЛичнОбст</formula>
    </cfRule>
    <cfRule type="expression" dxfId="853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40" t="s">
        <v>83</v>
      </c>
      <c r="E2" s="40"/>
      <c r="F2" s="40"/>
      <c r="G2" s="4" t="s">
        <v>85</v>
      </c>
      <c r="H2" s="40" t="s">
        <v>84</v>
      </c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190" priority="2" stopIfTrue="1">
      <formula>C7=СобствОбозн2</formula>
    </cfRule>
    <cfRule type="expression" dxfId="189" priority="3" stopIfTrue="1">
      <formula>C7=СобствОбозн1</formula>
    </cfRule>
    <cfRule type="expression" dxfId="188" priority="4" stopIfTrue="1">
      <formula>C7=ОбознБольничн</formula>
    </cfRule>
    <cfRule type="expression" dxfId="187" priority="5" stopIfTrue="1">
      <formula>C7=ОбознЛичнОбст</formula>
    </cfRule>
    <cfRule type="expression" dxfId="186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abSelected="1" topLeftCell="A5" zoomScale="68" zoomScaleNormal="83" workbookViewId="0">
      <selection activeCell="AD9" sqref="AD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0"/>
      <c r="E2" s="40"/>
      <c r="F2" s="40"/>
      <c r="G2" s="4"/>
      <c r="H2" s="40"/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82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82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 t="s">
        <v>82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2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1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90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0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45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149" priority="2" stopIfTrue="1">
      <formula>C7=СобствОбозн2</formula>
    </cfRule>
    <cfRule type="expression" dxfId="148" priority="3" stopIfTrue="1">
      <formula>C7=СобствОбозн1</formula>
    </cfRule>
    <cfRule type="expression" dxfId="147" priority="4" stopIfTrue="1">
      <formula>C7=ОбознБольничн</formula>
    </cfRule>
    <cfRule type="expression" dxfId="146" priority="5" stopIfTrue="1">
      <formula>C7=ОбознЛичнОбст</formula>
    </cfRule>
    <cfRule type="expression" dxfId="14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COUNTA(Декабрь[[#This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COUNTA(Декабрь[[#This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COUNTA(Декабрь[[#This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COUNTA(Декабрь[[#This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COUNTA(Декабрь[[#This Row],[1]:[31]])</f>
        <v>0</v>
      </c>
    </row>
    <row r="12" spans="2:34" ht="30" customHeight="1" x14ac:dyDescent="0.3">
      <c r="B12" s="20" t="str">
        <f>ИмяМесяца&amp;" Итог"</f>
        <v>Декабрь Итог</v>
      </c>
      <c r="C12" s="12">
        <f>SUBTOTAL(103,Декабрь[1])</f>
        <v>0</v>
      </c>
      <c r="D12" s="12">
        <f>SUBTOTAL(103,Декабрь[2])</f>
        <v>0</v>
      </c>
      <c r="E12" s="12">
        <f>SUBTOTAL(103,Декабрь[3])</f>
        <v>0</v>
      </c>
      <c r="F12" s="12">
        <f>SUBTOTAL(103,Декабрь[4])</f>
        <v>0</v>
      </c>
      <c r="G12" s="12">
        <f>SUBTOTAL(103,Декабрь[5])</f>
        <v>0</v>
      </c>
      <c r="H12" s="12">
        <f>SUBTOTAL(103,Декабрь[6])</f>
        <v>0</v>
      </c>
      <c r="I12" s="12">
        <f>SUBTOTAL(103,Декабрь[7])</f>
        <v>0</v>
      </c>
      <c r="J12" s="12">
        <f>SUBTOTAL(103,Декабрь[8])</f>
        <v>0</v>
      </c>
      <c r="K12" s="12">
        <f>SUBTOTAL(103,Декабрь[9])</f>
        <v>0</v>
      </c>
      <c r="L12" s="12">
        <f>SUBTOTAL(103,Декабрь[10])</f>
        <v>0</v>
      </c>
      <c r="M12" s="12">
        <f>SUBTOTAL(103,Декабрь[11])</f>
        <v>0</v>
      </c>
      <c r="N12" s="12">
        <f>SUBTOTAL(103,Декабрь[12])</f>
        <v>0</v>
      </c>
      <c r="O12" s="12">
        <f>SUBTOTAL(103,Декабрь[13])</f>
        <v>0</v>
      </c>
      <c r="P12" s="12">
        <f>SUBTOTAL(103,Декабрь[14])</f>
        <v>0</v>
      </c>
      <c r="Q12" s="12">
        <f>SUBTOTAL(103,Декабрь[15])</f>
        <v>0</v>
      </c>
      <c r="R12" s="12">
        <f>SUBTOTAL(103,Декабрь[16])</f>
        <v>0</v>
      </c>
      <c r="S12" s="12">
        <f>SUBTOTAL(103,Декабрь[17])</f>
        <v>0</v>
      </c>
      <c r="T12" s="12">
        <f>SUBTOTAL(103,Декабрь[18])</f>
        <v>0</v>
      </c>
      <c r="U12" s="12">
        <f>SUBTOTAL(103,Декабрь[19])</f>
        <v>0</v>
      </c>
      <c r="V12" s="12">
        <f>SUBTOTAL(103,Декабрь[20])</f>
        <v>0</v>
      </c>
      <c r="W12" s="12">
        <f>SUBTOTAL(103,Декабрь[21])</f>
        <v>0</v>
      </c>
      <c r="X12" s="12">
        <f>SUBTOTAL(103,Декабрь[22])</f>
        <v>0</v>
      </c>
      <c r="Y12" s="12">
        <f>SUBTOTAL(103,Декабрь[23])</f>
        <v>0</v>
      </c>
      <c r="Z12" s="12">
        <f>SUBTOTAL(103,Декабрь[24])</f>
        <v>0</v>
      </c>
      <c r="AA12" s="12">
        <f>SUBTOTAL(103,Декабрь[25])</f>
        <v>0</v>
      </c>
      <c r="AB12" s="12">
        <f>SUBTOTAL(103,Декабрь[26])</f>
        <v>0</v>
      </c>
      <c r="AC12" s="12">
        <f>SUBTOTAL(103,Декабрь[27])</f>
        <v>0</v>
      </c>
      <c r="AD12" s="12">
        <f>SUBTOTAL(103,Декабрь[28])</f>
        <v>0</v>
      </c>
      <c r="AE12" s="12">
        <f>SUBTOTAL(103,Декабрь[29])</f>
        <v>0</v>
      </c>
      <c r="AF12" s="12">
        <f>SUBTOTAL(103,Декабрь[30])</f>
        <v>0</v>
      </c>
      <c r="AG12" s="12">
        <f>SUBTOTAL(103,Декабрь[31])</f>
        <v>0</v>
      </c>
      <c r="AH12" s="12">
        <f>SUBTOTAL(109,Декабрь[Всего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11">
    <cfRule type="dataBar" priority="30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/>
    </row>
    <row r="4" spans="2:34" ht="30" customHeight="1" x14ac:dyDescent="0.3">
      <c r="B4" s="11" t="s">
        <v>50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4" priority="16">
      <formula>MONTH(DATE(ГодКалендаря,2,29))&lt;&gt;2</formula>
    </cfRule>
  </conditionalFormatting>
  <conditionalFormatting sqref="AE5">
    <cfRule type="expression" dxfId="783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782" priority="3" stopIfTrue="1">
      <formula>C7=СобствОбозн2</formula>
    </cfRule>
  </conditionalFormatting>
  <conditionalFormatting sqref="C7:AG11">
    <cfRule type="expression" dxfId="781" priority="5" stopIfTrue="1">
      <formula>C7=СобствОбозн1</formula>
    </cfRule>
    <cfRule type="expression" dxfId="780" priority="6" stopIfTrue="1">
      <formula>C7=ОбознБольничн</formula>
    </cfRule>
    <cfRule type="expression" dxfId="779" priority="7" stopIfTrue="1">
      <formula>C7=ОбознЛичнОбст</formula>
    </cfRule>
    <cfRule type="expression" dxfId="778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08" priority="2" stopIfTrue="1">
      <formula>C7=СобствОбозн2</formula>
    </cfRule>
    <cfRule type="expression" dxfId="707" priority="3" stopIfTrue="1">
      <formula>C7=СобствОбозн1</formula>
    </cfRule>
    <cfRule type="expression" dxfId="706" priority="4" stopIfTrue="1">
      <formula>C7=ОбознБольничн</formula>
    </cfRule>
    <cfRule type="expression" dxfId="705" priority="5" stopIfTrue="1">
      <formula>C7=ОбознЛичнОбст</formula>
    </cfRule>
    <cfRule type="expression" dxfId="70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34" priority="2" stopIfTrue="1">
      <formula>C7=СобствОбозн2</formula>
    </cfRule>
    <cfRule type="expression" dxfId="633" priority="3" stopIfTrue="1">
      <formula>C7=СобствОбозн1</formula>
    </cfRule>
    <cfRule type="expression" dxfId="632" priority="4" stopIfTrue="1">
      <formula>C7=ОбознБольничн</formula>
    </cfRule>
    <cfRule type="expression" dxfId="631" priority="5" stopIfTrue="1">
      <formula>C7=ОбознЛичнОбст</formula>
    </cfRule>
    <cfRule type="expression" dxfId="63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60" priority="2" stopIfTrue="1">
      <formula>C7=СобствОбозн2</formula>
    </cfRule>
    <cfRule type="expression" dxfId="559" priority="3" stopIfTrue="1">
      <formula>C7=СобствОбозн1</formula>
    </cfRule>
    <cfRule type="expression" dxfId="558" priority="4" stopIfTrue="1">
      <formula>C7=ОбознБольничн</formula>
    </cfRule>
    <cfRule type="expression" dxfId="557" priority="5" stopIfTrue="1">
      <formula>C7=ОбознЛичнОбст</formula>
    </cfRule>
    <cfRule type="expression" dxfId="55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86" priority="2" stopIfTrue="1">
      <formula>C7=СобствОбозн2</formula>
    </cfRule>
    <cfRule type="expression" dxfId="485" priority="3" stopIfTrue="1">
      <formula>C7=СобствОбозн1</formula>
    </cfRule>
    <cfRule type="expression" dxfId="484" priority="4" stopIfTrue="1">
      <formula>C7=ОбознБольничн</formula>
    </cfRule>
    <cfRule type="expression" dxfId="483" priority="5" stopIfTrue="1">
      <formula>C7=ОбознЛичнОбст</formula>
    </cfRule>
    <cfRule type="expression" dxfId="48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2" priority="2" stopIfTrue="1">
      <formula>C7=СобствОбозн2</formula>
    </cfRule>
    <cfRule type="expression" dxfId="411" priority="3" stopIfTrue="1">
      <formula>C7=СобствОбозн1</formula>
    </cfRule>
    <cfRule type="expression" dxfId="410" priority="4" stopIfTrue="1">
      <formula>C7=ОбознБольничн</formula>
    </cfRule>
    <cfRule type="expression" dxfId="409" priority="5" stopIfTrue="1">
      <formula>C7=ОбознЛичнОбст</formula>
    </cfRule>
    <cfRule type="expression" dxfId="40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38" priority="2" stopIfTrue="1">
      <formula>C7=СобствОбозн2</formula>
    </cfRule>
    <cfRule type="expression" dxfId="337" priority="3" stopIfTrue="1">
      <formula>C7=СобствОбозн1</formula>
    </cfRule>
    <cfRule type="expression" dxfId="336" priority="4" stopIfTrue="1">
      <formula>C7=ОбознБольничн</formula>
    </cfRule>
    <cfRule type="expression" dxfId="335" priority="5" stopIfTrue="1">
      <formula>C7=ОбознЛичнОбст</formula>
    </cfRule>
    <cfRule type="expression" dxfId="33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264" priority="2" stopIfTrue="1">
      <formula>C7=СобствОбозн2</formula>
    </cfRule>
    <cfRule type="expression" dxfId="263" priority="3" stopIfTrue="1">
      <formula>C7=СобствОбозн1</formula>
    </cfRule>
    <cfRule type="expression" dxfId="262" priority="4" stopIfTrue="1">
      <formula>C7=ОбознБольничн</formula>
    </cfRule>
    <cfRule type="expression" dxfId="261" priority="5" stopIfTrue="1">
      <formula>C7=ОбознЛичнОбст</formula>
    </cfRule>
    <cfRule type="expression" dxfId="26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2021-12-04T09:27:05Z</dcterms:modified>
</cp:coreProperties>
</file>