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romario_pinheiro_fatec_sp_gov_br/Documents/Documents/GitHub/CodeYCode/BurnDown_e_BackLog/"/>
    </mc:Choice>
  </mc:AlternateContent>
  <xr:revisionPtr revIDLastSave="86" documentId="13_ncr:1_{46FD9886-47EA-4372-8C19-9625C5A0E874}" xr6:coauthVersionLast="46" xr6:coauthVersionMax="46" xr10:uidLastSave="{503E1B72-02DD-44C1-9A5E-A80B5CBB07C2}"/>
  <bookViews>
    <workbookView xWindow="-120" yWindow="-120" windowWidth="20730" windowHeight="11160" activeTab="2" xr2:uid="{00000000-000D-0000-FFFF-FFFF00000000}"/>
  </bookViews>
  <sheets>
    <sheet name="Visão geral" sheetId="1" r:id="rId1"/>
    <sheet name="Backlog" sheetId="2" r:id="rId2"/>
    <sheet name="Aba auxiliar - TabelaBurnDown" sheetId="4" r:id="rId3"/>
  </sheets>
  <definedNames>
    <definedName name="_xlnm._FilterDatabase" localSheetId="1" hidden="1">Backlog!$A$5:$A$200</definedName>
    <definedName name="_xlnm.Extract" localSheetId="1">Backlog!$H:$H</definedName>
  </definedNames>
  <calcPr calcId="191029" calcCompleted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4" l="1"/>
  <c r="B17" i="4"/>
  <c r="B18" i="4"/>
  <c r="B19" i="4"/>
  <c r="B20" i="4"/>
  <c r="B21" i="4"/>
  <c r="B22" i="4"/>
  <c r="B23" i="4"/>
  <c r="E5" i="1"/>
  <c r="E11" i="1"/>
  <c r="E10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H148" i="2"/>
  <c r="H149" i="2"/>
  <c r="H150" i="2"/>
  <c r="H151" i="2"/>
  <c r="H152" i="2"/>
  <c r="H153" i="2"/>
  <c r="H154" i="2"/>
  <c r="H155" i="2"/>
  <c r="H156" i="2"/>
  <c r="H157" i="2"/>
  <c r="H158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C1" i="2"/>
  <c r="E4" i="4" s="1"/>
  <c r="H10" i="2"/>
  <c r="C2" i="2"/>
  <c r="E7" i="1"/>
  <c r="C159" i="2"/>
  <c r="B6" i="4" s="1"/>
  <c r="H14" i="2" l="1"/>
  <c r="E21" i="4"/>
  <c r="E18" i="4"/>
  <c r="E17" i="4"/>
  <c r="E20" i="4"/>
  <c r="E16" i="4"/>
  <c r="E23" i="4"/>
  <c r="E19" i="4"/>
  <c r="E15" i="4"/>
  <c r="B12" i="4"/>
  <c r="B16" i="4"/>
  <c r="B15" i="4"/>
  <c r="H13" i="2"/>
  <c r="E6" i="4"/>
  <c r="E14" i="4"/>
  <c r="E8" i="4"/>
  <c r="E12" i="4"/>
  <c r="E8" i="1"/>
  <c r="C4" i="4"/>
  <c r="E7" i="4"/>
  <c r="B14" i="4"/>
  <c r="H8" i="2"/>
  <c r="B4" i="4"/>
  <c r="B13" i="4"/>
  <c r="B11" i="4"/>
  <c r="B9" i="4"/>
  <c r="E11" i="4"/>
  <c r="E9" i="4"/>
  <c r="B7" i="4"/>
  <c r="B5" i="4"/>
  <c r="E10" i="4"/>
  <c r="H9" i="2"/>
  <c r="E5" i="4"/>
  <c r="H7" i="2"/>
  <c r="H12" i="2"/>
  <c r="E13" i="4"/>
  <c r="B10" i="4"/>
  <c r="B8" i="4"/>
  <c r="H11" i="2"/>
  <c r="H6" i="2"/>
  <c r="D15" i="4" l="1"/>
  <c r="D23" i="4"/>
  <c r="D20" i="4"/>
  <c r="D21" i="4"/>
  <c r="D17" i="4"/>
  <c r="D19" i="4"/>
  <c r="D22" i="4"/>
  <c r="D18" i="4"/>
  <c r="D16" i="4"/>
  <c r="E24" i="4"/>
  <c r="D9" i="4"/>
  <c r="D13" i="4"/>
  <c r="D11" i="4"/>
  <c r="D5" i="4"/>
  <c r="C5" i="4" s="1"/>
  <c r="D14" i="4"/>
  <c r="D12" i="4"/>
  <c r="D6" i="4"/>
  <c r="D8" i="4"/>
  <c r="D10" i="4"/>
  <c r="D4" i="4"/>
  <c r="D7" i="4"/>
  <c r="E9" i="1" l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</calcChain>
</file>

<file path=xl/sharedStrings.xml><?xml version="1.0" encoding="utf-8"?>
<sst xmlns="http://schemas.openxmlformats.org/spreadsheetml/2006/main" count="75" uniqueCount="56">
  <si>
    <t>Status</t>
  </si>
  <si>
    <t xml:space="preserve">Burndown Chart </t>
  </si>
  <si>
    <t>Aktuell</t>
  </si>
  <si>
    <t>INFORMAÇÃO DO SPRINT</t>
  </si>
  <si>
    <t>Data de início</t>
  </si>
  <si>
    <t>Duração do sprint (bruto)</t>
  </si>
  <si>
    <t>Feriados</t>
  </si>
  <si>
    <t>Tamanho da equipe</t>
  </si>
  <si>
    <t>Capacidade máxima da equipe</t>
  </si>
  <si>
    <t>Número do sprint atual</t>
  </si>
  <si>
    <t>Campo</t>
  </si>
  <si>
    <t>Valor</t>
  </si>
  <si>
    <t>Membros da equipe</t>
  </si>
  <si>
    <t>Data do fim do sprint</t>
  </si>
  <si>
    <t>Duração do sprint (líquido)</t>
  </si>
  <si>
    <t>Total de horas disponíveis</t>
  </si>
  <si>
    <t>Total de pontos de história</t>
  </si>
  <si>
    <t>Pontos de história abertos</t>
  </si>
  <si>
    <t>N° de ponto de história no sprint</t>
  </si>
  <si>
    <t>Histórias finalizadas</t>
  </si>
  <si>
    <t>Em andamento</t>
  </si>
  <si>
    <t>Concluído</t>
  </si>
  <si>
    <t>Aberto</t>
  </si>
  <si>
    <t>Início do sprint</t>
  </si>
  <si>
    <t>Duração do sprint em dias</t>
  </si>
  <si>
    <t>Velocidade</t>
  </si>
  <si>
    <t xml:space="preserve">ID do Sprint </t>
  </si>
  <si>
    <t>ID do item do backlog</t>
  </si>
  <si>
    <t>Pontos de história</t>
  </si>
  <si>
    <t>História</t>
  </si>
  <si>
    <t>Atribuído a</t>
  </si>
  <si>
    <t>Finalizado em</t>
  </si>
  <si>
    <t>Dia do sprint</t>
  </si>
  <si>
    <t>Coluna auxiliar</t>
  </si>
  <si>
    <t>Linha ideal</t>
  </si>
  <si>
    <t>Andamento real</t>
  </si>
  <si>
    <t>PS finalizados</t>
  </si>
  <si>
    <t>INFORMAÇÃO DO SPRINT ATUAL</t>
  </si>
  <si>
    <t>Andrew (Master)</t>
  </si>
  <si>
    <t>Cristina</t>
  </si>
  <si>
    <t>Antonio Zago</t>
  </si>
  <si>
    <t>Geovane</t>
  </si>
  <si>
    <t>João Pedro</t>
  </si>
  <si>
    <t>Luis Felipe</t>
  </si>
  <si>
    <t>Renan Kira</t>
  </si>
  <si>
    <t>Romário Pinheiro</t>
  </si>
  <si>
    <t>Horas de trabalho diária</t>
  </si>
  <si>
    <t>Estudo de Python (PyCharm) para criação de códigos</t>
  </si>
  <si>
    <t>Página sobre o esporte</t>
  </si>
  <si>
    <t>Página seleção de time e esporte</t>
  </si>
  <si>
    <t>Página Notícias</t>
  </si>
  <si>
    <t>Página de Memes</t>
  </si>
  <si>
    <t>Página  de informações da equipe</t>
  </si>
  <si>
    <t>Página Tabela de pontuação de campeonato</t>
  </si>
  <si>
    <t>Menu inicial</t>
  </si>
  <si>
    <t>Reconhecimento de voz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</si>
</sst>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2" fillId="6" borderId="0" xfId="0" applyFont="1" applyFill="1"/>
    <xf numFmtId="0" fontId="13" fillId="6" borderId="0" xfId="0" applyFont="1" applyFill="1"/>
    <xf numFmtId="0" fontId="3" fillId="0" borderId="0" xfId="0" applyFont="1" applyAlignment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5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TabelaBurnDown'!$D$4:$D$24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TabelaBurnDown'!$B$4:$B$24</c:f>
              <c:numCache>
                <c:formatCode>0</c:formatCode>
                <c:ptCount val="20"/>
                <c:pt idx="0">
                  <c:v>105</c:v>
                </c:pt>
                <c:pt idx="1">
                  <c:v>99.473684210526315</c:v>
                </c:pt>
                <c:pt idx="2">
                  <c:v>93.94736842105263</c:v>
                </c:pt>
                <c:pt idx="3">
                  <c:v>88.421052631578945</c:v>
                </c:pt>
                <c:pt idx="4">
                  <c:v>82.89473684210526</c:v>
                </c:pt>
                <c:pt idx="5">
                  <c:v>77.368421052631575</c:v>
                </c:pt>
                <c:pt idx="6">
                  <c:v>71.84210526315789</c:v>
                </c:pt>
                <c:pt idx="7">
                  <c:v>66.31578947368422</c:v>
                </c:pt>
                <c:pt idx="8">
                  <c:v>60.789473684210527</c:v>
                </c:pt>
                <c:pt idx="9">
                  <c:v>55.263157894736842</c:v>
                </c:pt>
                <c:pt idx="10">
                  <c:v>49.736842105263158</c:v>
                </c:pt>
                <c:pt idx="11">
                  <c:v>44.210526315789473</c:v>
                </c:pt>
                <c:pt idx="12">
                  <c:v>38.684210526315795</c:v>
                </c:pt>
                <c:pt idx="13">
                  <c:v>33.15789473684211</c:v>
                </c:pt>
                <c:pt idx="14">
                  <c:v>27.631578947368425</c:v>
                </c:pt>
                <c:pt idx="15">
                  <c:v>22.10526315789474</c:v>
                </c:pt>
                <c:pt idx="16">
                  <c:v>16.578947368421055</c:v>
                </c:pt>
                <c:pt idx="17">
                  <c:v>11.05263157894737</c:v>
                </c:pt>
                <c:pt idx="18">
                  <c:v>5.526315789473685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TabelaBurnDown'!$C$4:$C$24</c:f>
              <c:numCache>
                <c:formatCode>General</c:formatCode>
                <c:ptCount val="2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52225898499734"/>
          <c:y val="0.23522338645448729"/>
          <c:w val="0.3277834880954465"/>
          <c:h val="0.16311058367535469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26</xdr:row>
      <xdr:rowOff>68036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0746" y="4463143"/>
          <a:ext cx="5099958" cy="1843768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favor, insira aqui os dados essenciais do projeto. É importante que você mantenha essas informações sempre atualizadas!</a:t>
          </a:r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Informação geral: </a:t>
          </a:r>
          <a:br>
            <a:rPr lang="en-US"/>
          </a:br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de início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Duração do sprint (especifique a quantidade bruta de dias)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Dias livres no período do sprint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Tamanho da equipe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de trabalho máxima desejada da equipe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Horas de trabalho diárias</a:t>
          </a:r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Digite aqui os nomes dos membros da equipe: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0</xdr:row>
      <xdr:rowOff>342900</xdr:rowOff>
    </xdr:from>
    <xdr:to>
      <xdr:col>1</xdr:col>
      <xdr:colOff>657225</xdr:colOff>
      <xdr:row>0</xdr:row>
      <xdr:rowOff>1007889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9CC6E9-152D-874F-B595-CD0C755B9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42900"/>
          <a:ext cx="2882900" cy="664989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Você pode definir o status das tarefas aqui </a:t>
          </a:r>
          <a:br>
            <a:rPr lang="en-US"/>
          </a:b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Digite aqui sua velocidade atual em pontos de história do último sprint. A velocidade descreve o número de pontos de história que você completou durante seu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162</xdr:row>
      <xdr:rowOff>76200</xdr:rowOff>
    </xdr:from>
    <xdr:to>
      <xdr:col>3</xdr:col>
      <xdr:colOff>508000</xdr:colOff>
      <xdr:row>166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Sempre filtre o sprint atual de acordo com o ID do sprint. </a:t>
          </a:r>
          <a:br>
            <a:rPr lang="de-DE" sz="1100">
              <a:latin typeface="Arial" panose="020B0604020202020204" pitchFamily="34" charset="0"/>
              <a:cs typeface="Arial" panose="020B0604020202020204" pitchFamily="34" charset="0"/>
            </a:rPr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157</xdr:row>
      <xdr:rowOff>139700</xdr:rowOff>
    </xdr:from>
    <xdr:to>
      <xdr:col>1</xdr:col>
      <xdr:colOff>723900</xdr:colOff>
      <xdr:row>162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162</xdr:row>
      <xdr:rowOff>76200</xdr:rowOff>
    </xdr:from>
    <xdr:to>
      <xdr:col>4</xdr:col>
      <xdr:colOff>215900</xdr:colOff>
      <xdr:row>166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Descreva seu item do backlog, estime os pontos de história associados e atribua um responsável a ele.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157</xdr:row>
      <xdr:rowOff>88900</xdr:rowOff>
    </xdr:from>
    <xdr:to>
      <xdr:col>4</xdr:col>
      <xdr:colOff>419100</xdr:colOff>
      <xdr:row>162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157</xdr:row>
      <xdr:rowOff>76200</xdr:rowOff>
    </xdr:from>
    <xdr:to>
      <xdr:col>3</xdr:col>
      <xdr:colOff>2209800</xdr:colOff>
      <xdr:row>162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157</xdr:row>
      <xdr:rowOff>152400</xdr:rowOff>
    </xdr:from>
    <xdr:to>
      <xdr:col>3</xdr:col>
      <xdr:colOff>1333500</xdr:colOff>
      <xdr:row>161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162</xdr:row>
      <xdr:rowOff>88900</xdr:rowOff>
    </xdr:from>
    <xdr:to>
      <xdr:col>10</xdr:col>
      <xdr:colOff>152400</xdr:colOff>
      <xdr:row>166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Digite aqui a data em que uma história foi finalizada.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158</xdr:row>
      <xdr:rowOff>38100</xdr:rowOff>
    </xdr:from>
    <xdr:to>
      <xdr:col>6</xdr:col>
      <xdr:colOff>1358900</xdr:colOff>
      <xdr:row>162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558800</xdr:colOff>
      <xdr:row>167</xdr:row>
      <xdr:rowOff>177800</xdr:rowOff>
    </xdr:from>
    <xdr:to>
      <xdr:col>9</xdr:col>
      <xdr:colOff>38100</xdr:colOff>
      <xdr:row>169</xdr:row>
      <xdr:rowOff>158090</xdr:rowOff>
    </xdr:to>
    <xdr:pic>
      <xdr:nvPicPr>
        <xdr:cNvPr id="17" name="Grafik 13">
          <a:extLst>
            <a:ext uri="{FF2B5EF4-FFF2-40B4-BE49-F238E27FC236}">
              <a16:creationId xmlns:a16="http://schemas.microsoft.com/office/drawing/2014/main" id="{153A1189-49F1-2447-8B98-DA2C2B93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5105400"/>
          <a:ext cx="1676400" cy="386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625476</xdr:colOff>
      <xdr:row>15</xdr:row>
      <xdr:rowOff>190500</xdr:rowOff>
    </xdr:from>
    <xdr:to>
      <xdr:col>10</xdr:col>
      <xdr:colOff>688976</xdr:colOff>
      <xdr:row>17</xdr:row>
      <xdr:rowOff>170790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2211A65C-F5A6-8144-9E84-AEAFE9A4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4051" y="3190875"/>
          <a:ext cx="1682750" cy="3803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4"/>
    <tableColumn id="2" xr3:uid="{00000000-0010-0000-0000-000002000000}" name="Valor" dataDxfId="43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2" headerRowBorderDxfId="41" tableBorderDxfId="40" totalsRowBorderDxfId="39">
  <tableColumns count="2">
    <tableColumn id="1" xr3:uid="{00000000-0010-0000-0100-000001000000}" name="Spalte1" headerRowDxfId="38" dataDxfId="37"/>
    <tableColumn id="2" xr3:uid="{00000000-0010-0000-0100-000002000000}" name="Spalte2" headerRowDxfId="36" dataDxfId="35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0" totalsRowShown="0" headerRowDxfId="34" dataDxfId="33">
  <autoFilter ref="A21:A30" xr:uid="{00000000-0009-0000-0100-000005000000}"/>
  <tableColumns count="1">
    <tableColumn id="1" xr3:uid="{00000000-0010-0000-0200-000001000000}" name="Membros da equipe" dataDxfId="32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59" totalsRowCount="1" headerRowDxfId="31" dataDxfId="30" totalsRowDxfId="29">
  <autoFilter ref="A5:I158" xr:uid="{00000000-0009-0000-0100-000001000000}">
    <filterColumn colId="0">
      <customFilters>
        <customFilter operator="notEqual" val=" "/>
      </customFilters>
    </filterColumn>
  </autoFilter>
  <tableColumns count="9">
    <tableColumn id="1" xr3:uid="{00000000-0010-0000-0300-000001000000}" name="ID do Sprint " totalsRowDxfId="28"/>
    <tableColumn id="2" xr3:uid="{00000000-0010-0000-0300-000002000000}" name="ID do item do backlog" dataDxfId="27" totalsRowDxfId="26"/>
    <tableColumn id="3" xr3:uid="{00000000-0010-0000-0300-000003000000}" name="Pontos de história" totalsRowFunction="sum" dataDxfId="25" totalsRowDxfId="24"/>
    <tableColumn id="4" xr3:uid="{00000000-0010-0000-0300-000004000000}" name="História" dataDxfId="23" totalsRowDxfId="22"/>
    <tableColumn id="5" xr3:uid="{00000000-0010-0000-0300-000005000000}" name="Atribuído a" dataDxfId="21" totalsRowDxfId="20"/>
    <tableColumn id="7" xr3:uid="{00000000-0010-0000-0300-000007000000}" name="Status" dataDxfId="19" totalsRowDxfId="18"/>
    <tableColumn id="6" xr3:uid="{00000000-0010-0000-0300-000006000000}" name="Finalizado em" dataDxfId="17" totalsRowDxfId="16"/>
    <tableColumn id="8" xr3:uid="{00000000-0010-0000-0300-000008000000}" name="Dia do sprint" dataDxfId="15" totalsRowDxfId="14">
      <calculatedColumnFormula>IF(ISBLANK(Backlog[[#This Row],[Finalizado em]]),"",Backlog[[#This Row],[Finalizado em]]-$C$1)</calculatedColumnFormula>
    </tableColumn>
    <tableColumn id="9" xr3:uid="{00000000-0010-0000-0300-000009000000}" name="Coluna auxiliar" dataDxfId="13" totalsRowDxfId="12">
      <calculatedColumnFormula>IF(ISBLANK(Backlog[[#This Row],[Finalizado em]]),"n","y")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24" totalsRowCount="1" headerRowDxfId="11" dataDxfId="10">
  <autoFilter ref="A3:E23" xr:uid="{00000000-0009-0000-0100-000002000000}"/>
  <tableColumns count="5">
    <tableColumn id="1" xr3:uid="{00000000-0010-0000-0400-000001000000}" name="Dia do sprint" dataDxfId="9" totalsRowDxfId="8"/>
    <tableColumn id="2" xr3:uid="{00000000-0010-0000-0400-000002000000}" name="Linha ideal" dataDxfId="7" totalsRowDxfId="6">
      <calculatedColumnFormula>Backlog[[#Totals],[Pontos de história]]-(Backlog[[#Totals],[Pontos de história]]/'Visão geral'!$E$6*Tabelle2[[#This Row],[Dia do sprint]])</calculatedColumnFormula>
    </tableColumn>
    <tableColumn id="4" xr3:uid="{00000000-0010-0000-0400-000004000000}" name="Andamento real" dataDxfId="5" totalsRowDxfId="4"/>
    <tableColumn id="3" xr3:uid="{00000000-0010-0000-0400-000003000000}" name="PS finalizados" dataDxfId="3" totalsRowDxfId="2">
      <calculatedColumnFormula>IF(Tabelle2[[#This Row],[Aktuell]]="y",SUMIF(Backlog[Dia do sprint],Tabelle2[[#This Row],[Dia do sprint]],Backlog[Pontos de história]),#N/A)</calculatedColumnFormula>
    </tableColumn>
    <tableColumn id="5" xr3:uid="{00000000-0010-0000-0400-000005000000}" name="Aktuell" totalsRowFunction="count" dataDxfId="1" totalsRowDxfId="0">
      <calculatedColumnFormula>IF(NOW()&gt;=Backlog!$C$1+Tabelle2[[#This Row],[Dia do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opLeftCell="B4" zoomScale="70" zoomScaleNormal="70" workbookViewId="0">
      <selection activeCell="E7" sqref="E7"/>
    </sheetView>
  </sheetViews>
  <sheetFormatPr defaultColWidth="10.625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29"/>
  </cols>
  <sheetData>
    <row r="1" spans="1:46" ht="98.1" customHeight="1" x14ac:dyDescent="0.25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46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AS2" s="29"/>
      <c r="AT2" s="29"/>
    </row>
    <row r="3" spans="1:46" ht="20.25" x14ac:dyDescent="0.3">
      <c r="A3" s="6" t="s">
        <v>3</v>
      </c>
      <c r="C3" s="29"/>
      <c r="D3" s="47" t="s">
        <v>37</v>
      </c>
      <c r="E3" s="47"/>
      <c r="F3" s="29"/>
      <c r="G3" s="29"/>
      <c r="H3" s="29"/>
      <c r="I3" s="29"/>
      <c r="J3" s="29"/>
      <c r="K3" s="29"/>
      <c r="L3" s="29"/>
      <c r="M3" s="29"/>
      <c r="N3" s="29"/>
    </row>
    <row r="4" spans="1:46" x14ac:dyDescent="0.25">
      <c r="A4" s="5" t="s">
        <v>10</v>
      </c>
      <c r="B4" s="5" t="s">
        <v>11</v>
      </c>
      <c r="C4" s="27"/>
      <c r="D4" s="33"/>
      <c r="E4" s="31"/>
      <c r="F4" s="27"/>
      <c r="G4" s="29"/>
      <c r="H4" s="29"/>
      <c r="I4" s="34"/>
      <c r="J4" s="34"/>
      <c r="K4" s="34"/>
      <c r="L4" s="29"/>
      <c r="M4" s="29"/>
      <c r="N4" s="29"/>
    </row>
    <row r="5" spans="1:46" x14ac:dyDescent="0.25">
      <c r="A5" s="1" t="s">
        <v>4</v>
      </c>
      <c r="B5" s="22">
        <v>44284</v>
      </c>
      <c r="C5" s="27"/>
      <c r="D5" s="11" t="s">
        <v>13</v>
      </c>
      <c r="E5" s="18">
        <f>B5+B6</f>
        <v>44304</v>
      </c>
      <c r="F5" s="27"/>
      <c r="G5" s="29"/>
      <c r="H5" s="29"/>
      <c r="I5" s="29"/>
      <c r="J5" s="35"/>
      <c r="K5" s="35"/>
      <c r="L5" s="29"/>
      <c r="M5" s="29"/>
      <c r="N5" s="29"/>
    </row>
    <row r="6" spans="1:46" x14ac:dyDescent="0.25">
      <c r="A6" s="1" t="s">
        <v>5</v>
      </c>
      <c r="B6" s="23">
        <v>20</v>
      </c>
      <c r="C6" s="27"/>
      <c r="D6" s="10" t="s">
        <v>14</v>
      </c>
      <c r="E6" s="19">
        <v>19</v>
      </c>
      <c r="F6" s="27"/>
      <c r="G6" s="29"/>
      <c r="H6" s="29"/>
      <c r="I6" s="29"/>
      <c r="J6" s="35"/>
      <c r="K6" s="35"/>
      <c r="L6" s="29"/>
      <c r="M6" s="29"/>
      <c r="N6" s="29"/>
    </row>
    <row r="7" spans="1:46" x14ac:dyDescent="0.25">
      <c r="A7" s="1" t="s">
        <v>6</v>
      </c>
      <c r="B7" s="23">
        <v>1</v>
      </c>
      <c r="C7" s="27"/>
      <c r="D7" s="12" t="s">
        <v>15</v>
      </c>
      <c r="E7" s="20">
        <f>B8*B9*B10*E6</f>
        <v>152</v>
      </c>
      <c r="F7" s="27"/>
      <c r="G7" s="29"/>
      <c r="H7" s="29"/>
      <c r="I7" s="29"/>
      <c r="J7" s="35"/>
      <c r="K7" s="35"/>
      <c r="L7" s="29"/>
      <c r="M7" s="29"/>
      <c r="N7" s="29"/>
    </row>
    <row r="8" spans="1:46" x14ac:dyDescent="0.25">
      <c r="A8" s="1" t="s">
        <v>7</v>
      </c>
      <c r="B8" s="23">
        <v>8</v>
      </c>
      <c r="C8" s="27"/>
      <c r="D8" s="12" t="s">
        <v>16</v>
      </c>
      <c r="E8" s="21">
        <f>Backlog[[#Totals],[Pontos de história]]</f>
        <v>105</v>
      </c>
      <c r="F8" s="27"/>
      <c r="G8" s="27"/>
      <c r="H8" s="29"/>
      <c r="I8" s="29"/>
      <c r="J8" s="35"/>
      <c r="K8" s="35"/>
      <c r="L8" s="29"/>
      <c r="M8" s="29"/>
      <c r="N8" s="29"/>
    </row>
    <row r="9" spans="1:46" x14ac:dyDescent="0.25">
      <c r="A9" s="1" t="s">
        <v>8</v>
      </c>
      <c r="B9" s="24">
        <v>1</v>
      </c>
      <c r="C9" s="27"/>
      <c r="D9" s="12" t="s">
        <v>17</v>
      </c>
      <c r="E9" s="21">
        <f>E8-Tabelle2[[#Totals],[PS finalizados]]</f>
        <v>105</v>
      </c>
      <c r="F9" s="27"/>
      <c r="G9" s="27"/>
      <c r="H9" s="29"/>
      <c r="I9" s="29"/>
      <c r="J9" s="35"/>
      <c r="K9" s="35"/>
      <c r="L9" s="29"/>
      <c r="M9" s="29"/>
      <c r="N9" s="29"/>
    </row>
    <row r="10" spans="1:46" x14ac:dyDescent="0.25">
      <c r="A10" s="1" t="s">
        <v>46</v>
      </c>
      <c r="B10" s="25">
        <v>1</v>
      </c>
      <c r="C10" s="32"/>
      <c r="D10" s="12" t="s">
        <v>18</v>
      </c>
      <c r="E10" s="21">
        <f>COUNTIF(Backlog!A6:A157,$B$11)</f>
        <v>9</v>
      </c>
      <c r="F10" s="27"/>
      <c r="G10" s="27"/>
      <c r="H10" s="29"/>
      <c r="I10" s="29"/>
      <c r="J10" s="35"/>
      <c r="K10" s="35"/>
      <c r="L10" s="29"/>
      <c r="M10" s="29"/>
      <c r="N10" s="29"/>
    </row>
    <row r="11" spans="1:46" x14ac:dyDescent="0.25">
      <c r="A11" s="1" t="s">
        <v>9</v>
      </c>
      <c r="B11" s="23">
        <v>2</v>
      </c>
      <c r="C11" s="27"/>
      <c r="D11" s="12" t="s">
        <v>19</v>
      </c>
      <c r="E11" s="21">
        <f>COUNT(Backlog!G6:G157)</f>
        <v>2</v>
      </c>
      <c r="F11" s="27"/>
      <c r="G11" s="27"/>
      <c r="H11" s="29"/>
      <c r="I11" s="29"/>
      <c r="J11" s="35"/>
      <c r="K11" s="35"/>
      <c r="L11" s="29"/>
      <c r="M11" s="29"/>
      <c r="N11" s="29"/>
    </row>
    <row r="12" spans="1:46" x14ac:dyDescent="0.25">
      <c r="A12" s="27"/>
      <c r="B12" s="28"/>
      <c r="C12" s="27"/>
      <c r="D12" s="27"/>
      <c r="E12" s="29"/>
      <c r="F12" s="27"/>
      <c r="G12" s="27"/>
      <c r="H12" s="29"/>
      <c r="I12" s="29"/>
      <c r="J12" s="35"/>
      <c r="K12" s="35"/>
      <c r="L12" s="29"/>
      <c r="M12" s="29"/>
      <c r="N12" s="29"/>
    </row>
    <row r="13" spans="1:46" x14ac:dyDescent="0.25">
      <c r="A13" s="29"/>
      <c r="B13" s="29"/>
      <c r="C13" s="27"/>
      <c r="D13" s="27"/>
      <c r="E13" s="29"/>
      <c r="F13" s="27"/>
      <c r="G13" s="27"/>
      <c r="H13" s="29"/>
      <c r="I13" s="29"/>
      <c r="J13" s="35"/>
      <c r="K13" s="35"/>
      <c r="L13" s="29"/>
      <c r="M13" s="29"/>
      <c r="N13" s="29"/>
    </row>
    <row r="14" spans="1:46" x14ac:dyDescent="0.25">
      <c r="A14" s="29"/>
      <c r="B14" s="29"/>
      <c r="C14" s="27"/>
      <c r="D14" s="27"/>
      <c r="E14" s="29"/>
      <c r="F14" s="27"/>
      <c r="G14" s="27"/>
      <c r="H14" s="29"/>
      <c r="I14" s="29"/>
      <c r="J14" s="35"/>
      <c r="K14" s="35"/>
      <c r="L14" s="29"/>
      <c r="M14" s="29"/>
      <c r="N14" s="29"/>
    </row>
    <row r="15" spans="1:46" x14ac:dyDescent="0.25">
      <c r="A15" s="29"/>
      <c r="B15" s="29"/>
      <c r="C15" s="27"/>
      <c r="D15" s="27"/>
      <c r="E15" s="29"/>
      <c r="F15" s="29"/>
      <c r="G15" s="29"/>
      <c r="H15" s="29"/>
      <c r="I15" s="29"/>
      <c r="J15" s="35"/>
      <c r="K15" s="35"/>
      <c r="L15" s="29"/>
      <c r="M15" s="29"/>
      <c r="N15" s="29"/>
    </row>
    <row r="16" spans="1:46" x14ac:dyDescent="0.25">
      <c r="A16" s="29"/>
      <c r="B16" s="29"/>
      <c r="C16" s="27"/>
      <c r="D16" s="27"/>
      <c r="E16" s="29"/>
      <c r="F16" s="27"/>
      <c r="G16" s="27"/>
      <c r="H16" s="29"/>
      <c r="I16" s="29"/>
      <c r="J16" s="29"/>
      <c r="K16" s="29"/>
      <c r="L16" s="29"/>
      <c r="M16" s="29"/>
      <c r="N16" s="29"/>
    </row>
    <row r="17" spans="1:14" x14ac:dyDescent="0.25">
      <c r="A17" s="30"/>
      <c r="B17" s="31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5" t="s">
        <v>12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5">
      <c r="A22" s="26" t="s">
        <v>38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x14ac:dyDescent="0.25">
      <c r="A23" s="26" t="s">
        <v>39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25">
      <c r="A24" s="26" t="s">
        <v>40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25">
      <c r="A25" s="26" t="s">
        <v>41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x14ac:dyDescent="0.25">
      <c r="A26" s="26" t="s">
        <v>42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5">
      <c r="A27" s="26" t="s">
        <v>43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x14ac:dyDescent="0.25">
      <c r="A28" s="26" t="s">
        <v>44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x14ac:dyDescent="0.25">
      <c r="A29" s="26" t="s">
        <v>45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25">
      <c r="A30" s="26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ht="16.5" thickBot="1" x14ac:dyDescent="0.3">
      <c r="A32" s="5" t="s">
        <v>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ht="16.5" thickBot="1" x14ac:dyDescent="0.3">
      <c r="A33" s="36" t="s">
        <v>20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1:14" ht="16.5" thickBot="1" x14ac:dyDescent="0.3">
      <c r="A34" s="36" t="s">
        <v>21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16.5" thickBot="1" x14ac:dyDescent="0.3">
      <c r="A35" s="36" t="s">
        <v>22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x14ac:dyDescent="0.25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4" x14ac:dyDescent="0.25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x14ac:dyDescent="0.2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</sheetData>
  <mergeCells count="2">
    <mergeCell ref="D3:E3"/>
    <mergeCell ref="A1:R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8"/>
  <sheetViews>
    <sheetView topLeftCell="C1" workbookViewId="0">
      <selection activeCell="H13" sqref="H13"/>
    </sheetView>
  </sheetViews>
  <sheetFormatPr defaultColWidth="10.625" defaultRowHeight="15.75" x14ac:dyDescent="0.25"/>
  <cols>
    <col min="2" max="2" width="25.625" customWidth="1"/>
    <col min="3" max="3" width="22.375" customWidth="1"/>
    <col min="4" max="4" width="54.875" customWidth="1"/>
    <col min="5" max="5" width="19.375" customWidth="1"/>
    <col min="6" max="6" width="14.5" bestFit="1" customWidth="1"/>
    <col min="7" max="7" width="24.375" customWidth="1"/>
    <col min="8" max="8" width="12" customWidth="1"/>
    <col min="9" max="9" width="16.875" customWidth="1"/>
    <col min="10" max="37" width="10.875" style="29"/>
  </cols>
  <sheetData>
    <row r="1" spans="1:37" ht="48" customHeight="1" x14ac:dyDescent="0.25">
      <c r="A1" s="27"/>
      <c r="B1" s="44" t="s">
        <v>23</v>
      </c>
      <c r="C1" s="15">
        <f>'Visão geral'!$B$5</f>
        <v>44284</v>
      </c>
      <c r="D1" s="27"/>
      <c r="E1" s="27"/>
      <c r="F1" s="27"/>
      <c r="G1" s="27"/>
      <c r="H1" s="29"/>
      <c r="I1" s="29"/>
    </row>
    <row r="2" spans="1:37" ht="18" x14ac:dyDescent="0.25">
      <c r="A2" s="27"/>
      <c r="B2" s="45" t="s">
        <v>24</v>
      </c>
      <c r="C2" s="16">
        <f>'Visão geral'!E6</f>
        <v>19</v>
      </c>
      <c r="D2" s="27"/>
      <c r="E2" s="27"/>
      <c r="F2" s="27"/>
      <c r="G2" s="27"/>
      <c r="H2" s="29"/>
      <c r="I2" s="29"/>
    </row>
    <row r="3" spans="1:37" ht="18" x14ac:dyDescent="0.25">
      <c r="A3" s="27"/>
      <c r="B3" s="44" t="s">
        <v>25</v>
      </c>
      <c r="C3" s="17">
        <v>105</v>
      </c>
      <c r="D3" s="27"/>
      <c r="E3" s="27"/>
      <c r="F3" s="27"/>
      <c r="G3" s="27"/>
      <c r="H3" s="29"/>
      <c r="I3" s="29"/>
    </row>
    <row r="4" spans="1:37" x14ac:dyDescent="0.25">
      <c r="A4" s="27"/>
      <c r="B4" s="27"/>
      <c r="C4" s="27"/>
      <c r="D4" s="27"/>
      <c r="E4" s="27"/>
      <c r="F4" s="27"/>
      <c r="G4" s="27"/>
      <c r="H4" s="29"/>
      <c r="I4" s="29"/>
    </row>
    <row r="5" spans="1:37" s="9" customFormat="1" x14ac:dyDescent="0.25">
      <c r="A5" s="7" t="s">
        <v>26</v>
      </c>
      <c r="B5" s="7" t="s">
        <v>27</v>
      </c>
      <c r="C5" s="8" t="s">
        <v>28</v>
      </c>
      <c r="D5" s="7" t="s">
        <v>29</v>
      </c>
      <c r="E5" s="7" t="s">
        <v>30</v>
      </c>
      <c r="F5" s="7" t="s">
        <v>0</v>
      </c>
      <c r="G5" s="7" t="s">
        <v>31</v>
      </c>
      <c r="H5" s="7" t="s">
        <v>32</v>
      </c>
      <c r="I5" s="7" t="s">
        <v>33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x14ac:dyDescent="0.25">
      <c r="A6" s="1">
        <v>2</v>
      </c>
      <c r="B6" s="1">
        <v>1</v>
      </c>
      <c r="C6" s="4">
        <v>13</v>
      </c>
      <c r="D6" s="1" t="s">
        <v>47</v>
      </c>
      <c r="E6" s="1"/>
      <c r="F6" s="27" t="s">
        <v>20</v>
      </c>
      <c r="G6" s="14"/>
      <c r="H6" s="2" t="str">
        <f>IF(ISBLANK(Backlog[[#This Row],[Finalizado em]]),"",Backlog[[#This Row],[Finalizado em]]-$C$1)</f>
        <v/>
      </c>
      <c r="I6" s="1" t="str">
        <f>IF(ISBLANK(Backlog[[#This Row],[Finalizado em]]),"n","y")</f>
        <v>n</v>
      </c>
    </row>
    <row r="7" spans="1:37" x14ac:dyDescent="0.25">
      <c r="A7" s="1">
        <v>2</v>
      </c>
      <c r="B7" s="1">
        <v>2</v>
      </c>
      <c r="C7" s="4">
        <v>8</v>
      </c>
      <c r="D7" s="1" t="s">
        <v>48</v>
      </c>
      <c r="E7" s="1" t="s">
        <v>40</v>
      </c>
      <c r="F7" s="1" t="s">
        <v>20</v>
      </c>
      <c r="G7" s="14"/>
      <c r="H7" s="2" t="str">
        <f>IF(ISBLANK(Backlog[[#This Row],[Finalizado em]]),"",Backlog[[#This Row],[Finalizado em]]-$C$1)</f>
        <v/>
      </c>
      <c r="I7" s="1" t="str">
        <f>IF(ISBLANK(Backlog[[#This Row],[Finalizado em]]),"n","y")</f>
        <v>n</v>
      </c>
    </row>
    <row r="8" spans="1:37" x14ac:dyDescent="0.25">
      <c r="A8" s="1">
        <v>2</v>
      </c>
      <c r="B8" s="1">
        <v>3</v>
      </c>
      <c r="C8" s="4">
        <v>8</v>
      </c>
      <c r="D8" s="1" t="s">
        <v>49</v>
      </c>
      <c r="E8" s="1" t="s">
        <v>39</v>
      </c>
      <c r="F8" s="1" t="s">
        <v>20</v>
      </c>
      <c r="G8" s="14"/>
      <c r="H8" s="2" t="str">
        <f>IF(ISBLANK(Backlog[[#This Row],[Finalizado em]]),"",Backlog[[#This Row],[Finalizado em]]-$C$1)</f>
        <v/>
      </c>
      <c r="I8" s="1" t="str">
        <f>IF(ISBLANK(Backlog[[#This Row],[Finalizado em]]),"n","y")</f>
        <v>n</v>
      </c>
    </row>
    <row r="9" spans="1:37" x14ac:dyDescent="0.25">
      <c r="A9" s="1">
        <v>2</v>
      </c>
      <c r="B9" s="1">
        <v>4</v>
      </c>
      <c r="C9" s="4">
        <v>13</v>
      </c>
      <c r="D9" s="1" t="s">
        <v>50</v>
      </c>
      <c r="E9" s="1" t="s">
        <v>38</v>
      </c>
      <c r="F9" s="1" t="s">
        <v>20</v>
      </c>
      <c r="G9" s="14"/>
      <c r="H9" s="2" t="str">
        <f>IF(ISBLANK(Backlog[[#This Row],[Finalizado em]]),"",Backlog[[#This Row],[Finalizado em]]-$C$1)</f>
        <v/>
      </c>
      <c r="I9" s="1" t="str">
        <f>IF(ISBLANK(Backlog[[#This Row],[Finalizado em]]),"n","y")</f>
        <v>n</v>
      </c>
    </row>
    <row r="10" spans="1:37" x14ac:dyDescent="0.25">
      <c r="A10" s="1">
        <v>2</v>
      </c>
      <c r="B10" s="1">
        <v>5</v>
      </c>
      <c r="C10" s="4">
        <v>13</v>
      </c>
      <c r="D10" s="1" t="s">
        <v>51</v>
      </c>
      <c r="E10" s="1" t="s">
        <v>43</v>
      </c>
      <c r="F10" s="1" t="s">
        <v>20</v>
      </c>
      <c r="G10" s="14"/>
      <c r="H10" s="2" t="str">
        <f>IF(ISBLANK(Backlog[[#This Row],[Finalizado em]]),"",Backlog[[#This Row],[Finalizado em]]-$C$1)</f>
        <v/>
      </c>
      <c r="I10" s="1" t="str">
        <f>IF(ISBLANK(Backlog[[#This Row],[Finalizado em]]),"n","y")</f>
        <v>n</v>
      </c>
    </row>
    <row r="11" spans="1:37" x14ac:dyDescent="0.25">
      <c r="A11" s="1">
        <v>2</v>
      </c>
      <c r="B11" s="1">
        <v>6</v>
      </c>
      <c r="C11" s="4">
        <v>8</v>
      </c>
      <c r="D11" s="1" t="s">
        <v>52</v>
      </c>
      <c r="E11" s="1" t="s">
        <v>43</v>
      </c>
      <c r="F11" s="1" t="s">
        <v>20</v>
      </c>
      <c r="G11" s="14"/>
      <c r="H11" s="2" t="str">
        <f>IF(ISBLANK(Backlog[[#This Row],[Finalizado em]]),"",Backlog[[#This Row],[Finalizado em]]-$C$1)</f>
        <v/>
      </c>
      <c r="I11" s="1" t="str">
        <f>IF(ISBLANK(Backlog[[#This Row],[Finalizado em]]),"n","y")</f>
        <v>n</v>
      </c>
    </row>
    <row r="12" spans="1:37" x14ac:dyDescent="0.25">
      <c r="A12" s="1">
        <v>2</v>
      </c>
      <c r="B12" s="1">
        <v>7</v>
      </c>
      <c r="C12" s="4">
        <v>8</v>
      </c>
      <c r="D12" s="1" t="s">
        <v>53</v>
      </c>
      <c r="E12" s="1"/>
      <c r="F12" s="1" t="s">
        <v>20</v>
      </c>
      <c r="G12" s="14"/>
      <c r="H12" s="2" t="str">
        <f>IF(ISBLANK(Backlog[[#This Row],[Finalizado em]]),"",Backlog[[#This Row],[Finalizado em]]-$C$1)</f>
        <v/>
      </c>
      <c r="I12" s="1" t="str">
        <f>IF(ISBLANK(Backlog[[#This Row],[Finalizado em]]),"n","y")</f>
        <v>n</v>
      </c>
    </row>
    <row r="13" spans="1:37" x14ac:dyDescent="0.25">
      <c r="A13" s="1">
        <v>2</v>
      </c>
      <c r="B13" s="4">
        <v>8</v>
      </c>
      <c r="C13" s="4">
        <v>13</v>
      </c>
      <c r="D13" s="4" t="s">
        <v>54</v>
      </c>
      <c r="E13" s="4" t="s">
        <v>40</v>
      </c>
      <c r="F13" s="4" t="s">
        <v>21</v>
      </c>
      <c r="G13" s="38">
        <v>44299</v>
      </c>
      <c r="H13" s="2">
        <f>IF(ISBLANK(Backlog[[#This Row],[Finalizado em]]),"",Backlog[[#This Row],[Finalizado em]]-$C$1)</f>
        <v>15</v>
      </c>
      <c r="I13" s="1" t="str">
        <f>IF(ISBLANK(Backlog[[#This Row],[Finalizado em]]),"n","y")</f>
        <v>y</v>
      </c>
    </row>
    <row r="14" spans="1:37" x14ac:dyDescent="0.25">
      <c r="A14" s="1">
        <v>2</v>
      </c>
      <c r="B14" s="1">
        <v>9</v>
      </c>
      <c r="C14" s="4">
        <v>21</v>
      </c>
      <c r="D14" s="1" t="s">
        <v>55</v>
      </c>
      <c r="E14" s="1" t="s">
        <v>45</v>
      </c>
      <c r="F14" s="1" t="s">
        <v>21</v>
      </c>
      <c r="G14" s="14">
        <v>44299</v>
      </c>
      <c r="H14" s="2">
        <f>IF(ISBLANK(Backlog[[#This Row],[Finalizado em]]),"",Backlog[[#This Row],[Finalizado em]]-$C$1)</f>
        <v>15</v>
      </c>
      <c r="I14" s="1" t="str">
        <f>IF(ISBLANK(Backlog[[#This Row],[Finalizado em]]),"n","y")</f>
        <v>y</v>
      </c>
    </row>
    <row r="15" spans="1:37" hidden="1" x14ac:dyDescent="0.25">
      <c r="A15" s="1"/>
      <c r="B15" s="1"/>
      <c r="C15" s="1"/>
      <c r="D15" s="1"/>
      <c r="E15" s="1"/>
      <c r="F15" s="1"/>
      <c r="G15" s="1"/>
      <c r="H15" s="2" t="str">
        <f>IF(ISBLANK(Backlog[[#This Row],[Finalizado em]]),"",Backlog[[#This Row],[Finalizado em]]-$C$1)</f>
        <v/>
      </c>
      <c r="I15" s="1" t="str">
        <f>IF(ISBLANK(Backlog[[#This Row],[Finalizado em]]),"n","y")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Row],[Finalizado em]]),"",Backlog[[#This Row],[Finalizado em]]-$C$1)</f>
        <v/>
      </c>
      <c r="I16" s="1" t="str">
        <f>IF(ISBLANK(Backlog[[#This Row],[Finalizado em]]),"n","y")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Row],[Finalizado em]]),"",Backlog[[#This Row],[Finalizado em]]-$C$1)</f>
        <v/>
      </c>
      <c r="I17" s="1" t="str">
        <f>IF(ISBLANK(Backlog[[#This Row],[Finalizado em]]),"n","y")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4"/>
      <c r="H18" s="2" t="str">
        <f>IF(ISBLANK(Backlog[[#This Row],[Finalizado em]]),"",Backlog[[#This Row],[Finalizado em]]-$C$1)</f>
        <v/>
      </c>
      <c r="I18" s="1" t="str">
        <f>IF(ISBLANK(Backlog[[#This Row],[Finalizado em]]),"n","y")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"/>
      <c r="H19" s="2" t="str">
        <f>IF(ISBLANK(Backlog[[#This Row],[Finalizado em]]),"",Backlog[[#This Row],[Finalizado em]]-$C$1)</f>
        <v/>
      </c>
      <c r="I19" s="1" t="str">
        <f>IF(ISBLANK(Backlog[[#This Row],[Finalizado em]]),"n","y")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Row],[Finalizado em]]),"",Backlog[[#This Row],[Finalizado em]]-$C$1)</f>
        <v/>
      </c>
      <c r="I20" s="1" t="str">
        <f>IF(ISBLANK(Backlog[[#This Row],[Finalizado em]]),"n","y")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Row],[Finalizado em]]),"",Backlog[[#This Row],[Finalizado em]]-$C$1)</f>
        <v/>
      </c>
      <c r="I21" s="1" t="str">
        <f>IF(ISBLANK(Backlog[[#This Row],[Finalizado em]]),"n","y")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Row],[Finalizado em]]),"",Backlog[[#This Row],[Finalizado em]]-$C$1)</f>
        <v/>
      </c>
      <c r="I22" s="1" t="str">
        <f>IF(ISBLANK(Backlog[[#This Row],[Finalizado em]]),"n","y")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Row],[Finalizado em]]),"",Backlog[[#This Row],[Finalizado em]]-$C$1)</f>
        <v/>
      </c>
      <c r="I23" s="1" t="str">
        <f>IF(ISBLANK(Backlog[[#This Row],[Finalizado em]]),"n","y")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Row],[Finalizado em]]),"",Backlog[[#This Row],[Finalizado em]]-$C$1)</f>
        <v/>
      </c>
      <c r="I24" s="1" t="str">
        <f>IF(ISBLANK(Backlog[[#This Row],[Finalizado em]]),"n","y")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Row],[Finalizado em]]),"",Backlog[[#This Row],[Finalizado em]]-$C$1)</f>
        <v/>
      </c>
      <c r="I25" s="1" t="str">
        <f>IF(ISBLANK(Backlog[[#This Row],[Finalizado em]]),"n","y")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Row],[Finalizado em]]),"",Backlog[[#This Row],[Finalizado em]]-$C$1)</f>
        <v/>
      </c>
      <c r="I26" s="1" t="str">
        <f>IF(ISBLANK(Backlog[[#This Row],[Finalizado em]]),"n","y")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Row],[Finalizado em]]),"",Backlog[[#This Row],[Finalizado em]]-$C$1)</f>
        <v/>
      </c>
      <c r="I27" s="1" t="str">
        <f>IF(ISBLANK(Backlog[[#This Row],[Finalizado em]]),"n","y")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Row],[Finalizado em]]),"",Backlog[[#This Row],[Finalizado em]]-$C$1)</f>
        <v/>
      </c>
      <c r="I28" s="1" t="str">
        <f>IF(ISBLANK(Backlog[[#This Row],[Finalizado em]]),"n","y")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Row],[Finalizado em]]),"",Backlog[[#This Row],[Finalizado em]]-$C$1)</f>
        <v/>
      </c>
      <c r="I29" s="1" t="str">
        <f>IF(ISBLANK(Backlog[[#This Row],[Finalizado em]]),"n","y")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Row],[Finalizado em]]),"",Backlog[[#This Row],[Finalizado em]]-$C$1)</f>
        <v/>
      </c>
      <c r="I30" s="1" t="str">
        <f>IF(ISBLANK(Backlog[[#This Row],[Finalizado em]]),"n","y")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Row],[Finalizado em]]),"",Backlog[[#This Row],[Finalizado em]]-$C$1)</f>
        <v/>
      </c>
      <c r="I31" s="1" t="str">
        <f>IF(ISBLANK(Backlog[[#This Row],[Finalizado em]]),"n","y")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Row],[Finalizado em]]),"",Backlog[[#This Row],[Finalizado em]]-$C$1)</f>
        <v/>
      </c>
      <c r="I32" s="1" t="str">
        <f>IF(ISBLANK(Backlog[[#This Row],[Finalizado em]]),"n","y")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Row],[Finalizado em]]),"",Backlog[[#This Row],[Finalizado em]]-$C$1)</f>
        <v/>
      </c>
      <c r="I33" s="1" t="str">
        <f>IF(ISBLANK(Backlog[[#This Row],[Finalizado em]]),"n","y")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Row],[Finalizado em]]),"",Backlog[[#This Row],[Finalizado em]]-$C$1)</f>
        <v/>
      </c>
      <c r="I34" s="1" t="str">
        <f>IF(ISBLANK(Backlog[[#This Row],[Finalizado em]]),"n","y")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Row],[Finalizado em]]),"",Backlog[[#This Row],[Finalizado em]]-$C$1)</f>
        <v/>
      </c>
      <c r="I35" s="1" t="str">
        <f>IF(ISBLANK(Backlog[[#This Row],[Finalizado em]]),"n","y")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Row],[Finalizado em]]),"",Backlog[[#This Row],[Finalizado em]]-$C$1)</f>
        <v/>
      </c>
      <c r="I36" s="1" t="str">
        <f>IF(ISBLANK(Backlog[[#This Row],[Finalizado em]]),"n","y")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Row],[Finalizado em]]),"",Backlog[[#This Row],[Finalizado em]]-$C$1)</f>
        <v/>
      </c>
      <c r="I37" s="1" t="str">
        <f>IF(ISBLANK(Backlog[[#This Row],[Finalizado em]]),"n","y")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Row],[Finalizado em]]),"",Backlog[[#This Row],[Finalizado em]]-$C$1)</f>
        <v/>
      </c>
      <c r="I38" s="1" t="str">
        <f>IF(ISBLANK(Backlog[[#This Row],[Finalizado em]]),"n","y")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Row],[Finalizado em]]),"",Backlog[[#This Row],[Finalizado em]]-$C$1)</f>
        <v/>
      </c>
      <c r="I39" s="1" t="str">
        <f>IF(ISBLANK(Backlog[[#This Row],[Finalizado em]]),"n","y")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Row],[Finalizado em]]),"",Backlog[[#This Row],[Finalizado em]]-$C$1)</f>
        <v/>
      </c>
      <c r="I40" s="1" t="str">
        <f>IF(ISBLANK(Backlog[[#This Row],[Finalizado em]]),"n","y")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Row],[Finalizado em]]),"",Backlog[[#This Row],[Finalizado em]]-$C$1)</f>
        <v/>
      </c>
      <c r="I41" s="1" t="str">
        <f>IF(ISBLANK(Backlog[[#This Row],[Finalizado em]]),"n","y")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Row],[Finalizado em]]),"",Backlog[[#This Row],[Finalizado em]]-$C$1)</f>
        <v/>
      </c>
      <c r="I42" s="1" t="str">
        <f>IF(ISBLANK(Backlog[[#This Row],[Finalizado em]]),"n","y")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Row],[Finalizado em]]),"",Backlog[[#This Row],[Finalizado em]]-$C$1)</f>
        <v/>
      </c>
      <c r="I43" s="1" t="str">
        <f>IF(ISBLANK(Backlog[[#This Row],[Finalizado em]]),"n","y")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Row],[Finalizado em]]),"",Backlog[[#This Row],[Finalizado em]]-$C$1)</f>
        <v/>
      </c>
      <c r="I44" s="1" t="str">
        <f>IF(ISBLANK(Backlog[[#This Row],[Finalizado em]]),"n","y")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Row],[Finalizado em]]),"",Backlog[[#This Row],[Finalizado em]]-$C$1)</f>
        <v/>
      </c>
      <c r="I45" s="1" t="str">
        <f>IF(ISBLANK(Backlog[[#This Row],[Finalizado em]]),"n","y")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Row],[Finalizado em]]),"",Backlog[[#This Row],[Finalizado em]]-$C$1)</f>
        <v/>
      </c>
      <c r="I46" s="1" t="str">
        <f>IF(ISBLANK(Backlog[[#This Row],[Finalizado em]]),"n","y")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Row],[Finalizado em]]),"",Backlog[[#This Row],[Finalizado em]]-$C$1)</f>
        <v/>
      </c>
      <c r="I47" s="1" t="str">
        <f>IF(ISBLANK(Backlog[[#This Row],[Finalizado em]]),"n","y")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Row],[Finalizado em]]),"",Backlog[[#This Row],[Finalizado em]]-$C$1)</f>
        <v/>
      </c>
      <c r="I48" s="1" t="str">
        <f>IF(ISBLANK(Backlog[[#This Row],[Finalizado em]]),"n","y")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Row],[Finalizado em]]),"",Backlog[[#This Row],[Finalizado em]]-$C$1)</f>
        <v/>
      </c>
      <c r="I49" s="1" t="str">
        <f>IF(ISBLANK(Backlog[[#This Row],[Finalizado em]]),"n","y")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Row],[Finalizado em]]),"",Backlog[[#This Row],[Finalizado em]]-$C$1)</f>
        <v/>
      </c>
      <c r="I50" s="1" t="str">
        <f>IF(ISBLANK(Backlog[[#This Row],[Finalizado em]]),"n","y")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Row],[Finalizado em]]),"",Backlog[[#This Row],[Finalizado em]]-$C$1)</f>
        <v/>
      </c>
      <c r="I51" s="1" t="str">
        <f>IF(ISBLANK(Backlog[[#This Row],[Finalizado em]]),"n","y")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Row],[Finalizado em]]),"",Backlog[[#This Row],[Finalizado em]]-$C$1)</f>
        <v/>
      </c>
      <c r="I52" s="1" t="str">
        <f>IF(ISBLANK(Backlog[[#This Row],[Finalizado em]]),"n","y")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Row],[Finalizado em]]),"",Backlog[[#This Row],[Finalizado em]]-$C$1)</f>
        <v/>
      </c>
      <c r="I53" s="1" t="str">
        <f>IF(ISBLANK(Backlog[[#This Row],[Finalizado em]]),"n","y")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Row],[Finalizado em]]),"",Backlog[[#This Row],[Finalizado em]]-$C$1)</f>
        <v/>
      </c>
      <c r="I54" s="1" t="str">
        <f>IF(ISBLANK(Backlog[[#This Row],[Finalizado em]]),"n","y")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Row],[Finalizado em]]),"",Backlog[[#This Row],[Finalizado em]]-$C$1)</f>
        <v/>
      </c>
      <c r="I55" s="1" t="str">
        <f>IF(ISBLANK(Backlog[[#This Row],[Finalizado em]]),"n","y")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Row],[Finalizado em]]),"",Backlog[[#This Row],[Finalizado em]]-$C$1)</f>
        <v/>
      </c>
      <c r="I56" s="1" t="str">
        <f>IF(ISBLANK(Backlog[[#This Row],[Finalizado em]]),"n","y")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Row],[Finalizado em]]),"",Backlog[[#This Row],[Finalizado em]]-$C$1)</f>
        <v/>
      </c>
      <c r="I57" s="1" t="str">
        <f>IF(ISBLANK(Backlog[[#This Row],[Finalizado em]]),"n","y")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Row],[Finalizado em]]),"",Backlog[[#This Row],[Finalizado em]]-$C$1)</f>
        <v/>
      </c>
      <c r="I58" s="1" t="str">
        <f>IF(ISBLANK(Backlog[[#This Row],[Finalizado em]]),"n","y")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Row],[Finalizado em]]),"",Backlog[[#This Row],[Finalizado em]]-$C$1)</f>
        <v/>
      </c>
      <c r="I59" s="1" t="str">
        <f>IF(ISBLANK(Backlog[[#This Row],[Finalizado em]]),"n","y")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Row],[Finalizado em]]),"",Backlog[[#This Row],[Finalizado em]]-$C$1)</f>
        <v/>
      </c>
      <c r="I60" s="1" t="str">
        <f>IF(ISBLANK(Backlog[[#This Row],[Finalizado em]]),"n","y")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Row],[Finalizado em]]),"",Backlog[[#This Row],[Finalizado em]]-$C$1)</f>
        <v/>
      </c>
      <c r="I61" s="1" t="str">
        <f>IF(ISBLANK(Backlog[[#This Row],[Finalizado em]]),"n","y")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Row],[Finalizado em]]),"",Backlog[[#This Row],[Finalizado em]]-$C$1)</f>
        <v/>
      </c>
      <c r="I62" s="1" t="str">
        <f>IF(ISBLANK(Backlog[[#This Row],[Finalizado em]]),"n","y")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Row],[Finalizado em]]),"",Backlog[[#This Row],[Finalizado em]]-$C$1)</f>
        <v/>
      </c>
      <c r="I63" s="1" t="str">
        <f>IF(ISBLANK(Backlog[[#This Row],[Finalizado em]]),"n","y")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Row],[Finalizado em]]),"",Backlog[[#This Row],[Finalizado em]]-$C$1)</f>
        <v/>
      </c>
      <c r="I64" s="1" t="str">
        <f>IF(ISBLANK(Backlog[[#This Row],[Finalizado em]]),"n","y")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Row],[Finalizado em]]),"",Backlog[[#This Row],[Finalizado em]]-$C$1)</f>
        <v/>
      </c>
      <c r="I65" s="1" t="str">
        <f>IF(ISBLANK(Backlog[[#This Row],[Finalizado em]]),"n","y")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Row],[Finalizado em]]),"",Backlog[[#This Row],[Finalizado em]]-$C$1)</f>
        <v/>
      </c>
      <c r="I66" s="1" t="str">
        <f>IF(ISBLANK(Backlog[[#This Row],[Finalizado em]]),"n","y")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Row],[Finalizado em]]),"",Backlog[[#This Row],[Finalizado em]]-$C$1)</f>
        <v/>
      </c>
      <c r="I67" s="1" t="str">
        <f>IF(ISBLANK(Backlog[[#This Row],[Finalizado em]]),"n","y")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Row],[Finalizado em]]),"",Backlog[[#This Row],[Finalizado em]]-$C$1)</f>
        <v/>
      </c>
      <c r="I68" s="1" t="str">
        <f>IF(ISBLANK(Backlog[[#This Row],[Finalizado em]]),"n","y")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Row],[Finalizado em]]),"",Backlog[[#This Row],[Finalizado em]]-$C$1)</f>
        <v/>
      </c>
      <c r="I69" s="1" t="str">
        <f>IF(ISBLANK(Backlog[[#This Row],[Finalizado em]]),"n","y")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Row],[Finalizado em]]),"",Backlog[[#This Row],[Finalizado em]]-$C$1)</f>
        <v/>
      </c>
      <c r="I70" s="1" t="str">
        <f>IF(ISBLANK(Backlog[[#This Row],[Finalizado em]]),"n","y")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Row],[Finalizado em]]),"",Backlog[[#This Row],[Finalizado em]]-$C$1)</f>
        <v/>
      </c>
      <c r="I71" s="1" t="str">
        <f>IF(ISBLANK(Backlog[[#This Row],[Finalizado em]]),"n","y")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Row],[Finalizado em]]),"",Backlog[[#This Row],[Finalizado em]]-$C$1)</f>
        <v/>
      </c>
      <c r="I72" s="1" t="str">
        <f>IF(ISBLANK(Backlog[[#This Row],[Finalizado em]]),"n","y")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Row],[Finalizado em]]),"",Backlog[[#This Row],[Finalizado em]]-$C$1)</f>
        <v/>
      </c>
      <c r="I73" s="1" t="str">
        <f>IF(ISBLANK(Backlog[[#This Row],[Finalizado em]]),"n","y")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Row],[Finalizado em]]),"",Backlog[[#This Row],[Finalizado em]]-$C$1)</f>
        <v/>
      </c>
      <c r="I74" s="1" t="str">
        <f>IF(ISBLANK(Backlog[[#This Row],[Finalizado em]]),"n","y")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Row],[Finalizado em]]),"",Backlog[[#This Row],[Finalizado em]]-$C$1)</f>
        <v/>
      </c>
      <c r="I75" s="1" t="str">
        <f>IF(ISBLANK(Backlog[[#This Row],[Finalizado em]]),"n","y")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Row],[Finalizado em]]),"",Backlog[[#This Row],[Finalizado em]]-$C$1)</f>
        <v/>
      </c>
      <c r="I76" s="1" t="str">
        <f>IF(ISBLANK(Backlog[[#This Row],[Finalizado em]]),"n","y")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Row],[Finalizado em]]),"",Backlog[[#This Row],[Finalizado em]]-$C$1)</f>
        <v/>
      </c>
      <c r="I77" s="1" t="str">
        <f>IF(ISBLANK(Backlog[[#This Row],[Finalizado em]]),"n","y")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Row],[Finalizado em]]),"",Backlog[[#This Row],[Finalizado em]]-$C$1)</f>
        <v/>
      </c>
      <c r="I78" s="1" t="str">
        <f>IF(ISBLANK(Backlog[[#This Row],[Finalizado em]]),"n","y")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Row],[Finalizado em]]),"",Backlog[[#This Row],[Finalizado em]]-$C$1)</f>
        <v/>
      </c>
      <c r="I79" s="1" t="str">
        <f>IF(ISBLANK(Backlog[[#This Row],[Finalizado em]]),"n","y")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Row],[Finalizado em]]),"",Backlog[[#This Row],[Finalizado em]]-$C$1)</f>
        <v/>
      </c>
      <c r="I80" s="1" t="str">
        <f>IF(ISBLANK(Backlog[[#This Row],[Finalizado em]]),"n","y")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Row],[Finalizado em]]),"",Backlog[[#This Row],[Finalizado em]]-$C$1)</f>
        <v/>
      </c>
      <c r="I81" s="1" t="str">
        <f>IF(ISBLANK(Backlog[[#This Row],[Finalizado em]]),"n","y")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Row],[Finalizado em]]),"",Backlog[[#This Row],[Finalizado em]]-$C$1)</f>
        <v/>
      </c>
      <c r="I82" s="1" t="str">
        <f>IF(ISBLANK(Backlog[[#This Row],[Finalizado em]]),"n","y")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Row],[Finalizado em]]),"",Backlog[[#This Row],[Finalizado em]]-$C$1)</f>
        <v/>
      </c>
      <c r="I83" s="1" t="str">
        <f>IF(ISBLANK(Backlog[[#This Row],[Finalizado em]]),"n","y")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Row],[Finalizado em]]),"",Backlog[[#This Row],[Finalizado em]]-$C$1)</f>
        <v/>
      </c>
      <c r="I84" s="1" t="str">
        <f>IF(ISBLANK(Backlog[[#This Row],[Finalizado em]]),"n","y")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Row],[Finalizado em]]),"",Backlog[[#This Row],[Finalizado em]]-$C$1)</f>
        <v/>
      </c>
      <c r="I85" s="1" t="str">
        <f>IF(ISBLANK(Backlog[[#This Row],[Finalizado em]]),"n","y")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Row],[Finalizado em]]),"",Backlog[[#This Row],[Finalizado em]]-$C$1)</f>
        <v/>
      </c>
      <c r="I86" s="1" t="str">
        <f>IF(ISBLANK(Backlog[[#This Row],[Finalizado em]]),"n","y")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Row],[Finalizado em]]),"",Backlog[[#This Row],[Finalizado em]]-$C$1)</f>
        <v/>
      </c>
      <c r="I87" s="1" t="str">
        <f>IF(ISBLANK(Backlog[[#This Row],[Finalizado em]]),"n","y")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Row],[Finalizado em]]),"",Backlog[[#This Row],[Finalizado em]]-$C$1)</f>
        <v/>
      </c>
      <c r="I88" s="1" t="str">
        <f>IF(ISBLANK(Backlog[[#This Row],[Finalizado em]]),"n","y")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Row],[Finalizado em]]),"",Backlog[[#This Row],[Finalizado em]]-$C$1)</f>
        <v/>
      </c>
      <c r="I89" s="1" t="str">
        <f>IF(ISBLANK(Backlog[[#This Row],[Finalizado em]]),"n","y")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Row],[Finalizado em]]),"",Backlog[[#This Row],[Finalizado em]]-$C$1)</f>
        <v/>
      </c>
      <c r="I90" s="1" t="str">
        <f>IF(ISBLANK(Backlog[[#This Row],[Finalizado em]]),"n","y")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Row],[Finalizado em]]),"",Backlog[[#This Row],[Finalizado em]]-$C$1)</f>
        <v/>
      </c>
      <c r="I91" s="1" t="str">
        <f>IF(ISBLANK(Backlog[[#This Row],[Finalizado em]]),"n","y")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Row],[Finalizado em]]),"",Backlog[[#This Row],[Finalizado em]]-$C$1)</f>
        <v/>
      </c>
      <c r="I92" s="1" t="str">
        <f>IF(ISBLANK(Backlog[[#This Row],[Finalizado em]]),"n","y")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Row],[Finalizado em]]),"",Backlog[[#This Row],[Finalizado em]]-$C$1)</f>
        <v/>
      </c>
      <c r="I93" s="1" t="str">
        <f>IF(ISBLANK(Backlog[[#This Row],[Finalizado em]]),"n","y")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Row],[Finalizado em]]),"",Backlog[[#This Row],[Finalizado em]]-$C$1)</f>
        <v/>
      </c>
      <c r="I94" s="1" t="str">
        <f>IF(ISBLANK(Backlog[[#This Row],[Finalizado em]]),"n","y")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Row],[Finalizado em]]),"",Backlog[[#This Row],[Finalizado em]]-$C$1)</f>
        <v/>
      </c>
      <c r="I95" s="1" t="str">
        <f>IF(ISBLANK(Backlog[[#This Row],[Finalizado em]]),"n","y")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Row],[Finalizado em]]),"",Backlog[[#This Row],[Finalizado em]]-$C$1)</f>
        <v/>
      </c>
      <c r="I96" s="1" t="str">
        <f>IF(ISBLANK(Backlog[[#This Row],[Finalizado em]]),"n","y")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Row],[Finalizado em]]),"",Backlog[[#This Row],[Finalizado em]]-$C$1)</f>
        <v/>
      </c>
      <c r="I97" s="1" t="str">
        <f>IF(ISBLANK(Backlog[[#This Row],[Finalizado em]]),"n","y")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Row],[Finalizado em]]),"",Backlog[[#This Row],[Finalizado em]]-$C$1)</f>
        <v/>
      </c>
      <c r="I98" s="1" t="str">
        <f>IF(ISBLANK(Backlog[[#This Row],[Finalizado em]]),"n","y")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Row],[Finalizado em]]),"",Backlog[[#This Row],[Finalizado em]]-$C$1)</f>
        <v/>
      </c>
      <c r="I99" s="1" t="str">
        <f>IF(ISBLANK(Backlog[[#This Row],[Finalizado em]]),"n","y")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Row],[Finalizado em]]),"",Backlog[[#This Row],[Finalizado em]]-$C$1)</f>
        <v/>
      </c>
      <c r="I100" s="1" t="str">
        <f>IF(ISBLANK(Backlog[[#This Row],[Finalizado em]]),"n","y")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Row],[Finalizado em]]),"",Backlog[[#This Row],[Finalizado em]]-$C$1)</f>
        <v/>
      </c>
      <c r="I101" s="1" t="str">
        <f>IF(ISBLANK(Backlog[[#This Row],[Finalizado em]]),"n","y")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Row],[Finalizado em]]),"",Backlog[[#This Row],[Finalizado em]]-$C$1)</f>
        <v/>
      </c>
      <c r="I102" s="1" t="str">
        <f>IF(ISBLANK(Backlog[[#This Row],[Finalizado em]]),"n","y")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Row],[Finalizado em]]),"",Backlog[[#This Row],[Finalizado em]]-$C$1)</f>
        <v/>
      </c>
      <c r="I103" s="1" t="str">
        <f>IF(ISBLANK(Backlog[[#This Row],[Finalizado em]]),"n","y")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Row],[Finalizado em]]),"",Backlog[[#This Row],[Finalizado em]]-$C$1)</f>
        <v/>
      </c>
      <c r="I104" s="1" t="str">
        <f>IF(ISBLANK(Backlog[[#This Row],[Finalizado em]]),"n","y")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Row],[Finalizado em]]),"",Backlog[[#This Row],[Finalizado em]]-$C$1)</f>
        <v/>
      </c>
      <c r="I105" s="1" t="str">
        <f>IF(ISBLANK(Backlog[[#This Row],[Finalizado em]]),"n","y")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Row],[Finalizado em]]),"",Backlog[[#This Row],[Finalizado em]]-$C$1)</f>
        <v/>
      </c>
      <c r="I106" s="1" t="str">
        <f>IF(ISBLANK(Backlog[[#This Row],[Finalizado em]]),"n","y")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Row],[Finalizado em]]),"",Backlog[[#This Row],[Finalizado em]]-$C$1)</f>
        <v/>
      </c>
      <c r="I107" s="1" t="str">
        <f>IF(ISBLANK(Backlog[[#This Row],[Finalizado em]]),"n","y")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Row],[Finalizado em]]),"",Backlog[[#This Row],[Finalizado em]]-$C$1)</f>
        <v/>
      </c>
      <c r="I108" s="1" t="str">
        <f>IF(ISBLANK(Backlog[[#This Row],[Finalizado em]]),"n","y")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Row],[Finalizado em]]),"",Backlog[[#This Row],[Finalizado em]]-$C$1)</f>
        <v/>
      </c>
      <c r="I109" s="1" t="str">
        <f>IF(ISBLANK(Backlog[[#This Row],[Finalizado em]]),"n","y")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Row],[Finalizado em]]),"",Backlog[[#This Row],[Finalizado em]]-$C$1)</f>
        <v/>
      </c>
      <c r="I110" s="1" t="str">
        <f>IF(ISBLANK(Backlog[[#This Row],[Finalizado em]]),"n","y")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Row],[Finalizado em]]),"",Backlog[[#This Row],[Finalizado em]]-$C$1)</f>
        <v/>
      </c>
      <c r="I111" s="1" t="str">
        <f>IF(ISBLANK(Backlog[[#This Row],[Finalizado em]]),"n","y")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Row],[Finalizado em]]),"",Backlog[[#This Row],[Finalizado em]]-$C$1)</f>
        <v/>
      </c>
      <c r="I112" s="1" t="str">
        <f>IF(ISBLANK(Backlog[[#This Row],[Finalizado em]]),"n","y")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Row],[Finalizado em]]),"",Backlog[[#This Row],[Finalizado em]]-$C$1)</f>
        <v/>
      </c>
      <c r="I113" s="1" t="str">
        <f>IF(ISBLANK(Backlog[[#This Row],[Finalizado em]]),"n","y")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Row],[Finalizado em]]),"",Backlog[[#This Row],[Finalizado em]]-$C$1)</f>
        <v/>
      </c>
      <c r="I114" s="1" t="str">
        <f>IF(ISBLANK(Backlog[[#This Row],[Finalizado em]]),"n","y")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Row],[Finalizado em]]),"",Backlog[[#This Row],[Finalizado em]]-$C$1)</f>
        <v/>
      </c>
      <c r="I115" s="1" t="str">
        <f>IF(ISBLANK(Backlog[[#This Row],[Finalizado em]]),"n","y")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Row],[Finalizado em]]),"",Backlog[[#This Row],[Finalizado em]]-$C$1)</f>
        <v/>
      </c>
      <c r="I116" s="1" t="str">
        <f>IF(ISBLANK(Backlog[[#This Row],[Finalizado em]]),"n","y")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Row],[Finalizado em]]),"",Backlog[[#This Row],[Finalizado em]]-$C$1)</f>
        <v/>
      </c>
      <c r="I117" s="1" t="str">
        <f>IF(ISBLANK(Backlog[[#This Row],[Finalizado em]]),"n","y")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Row],[Finalizado em]]),"",Backlog[[#This Row],[Finalizado em]]-$C$1)</f>
        <v/>
      </c>
      <c r="I118" s="1" t="str">
        <f>IF(ISBLANK(Backlog[[#This Row],[Finalizado em]]),"n","y")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Row],[Finalizado em]]),"",Backlog[[#This Row],[Finalizado em]]-$C$1)</f>
        <v/>
      </c>
      <c r="I119" s="1" t="str">
        <f>IF(ISBLANK(Backlog[[#This Row],[Finalizado em]]),"n","y")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Row],[Finalizado em]]),"",Backlog[[#This Row],[Finalizado em]]-$C$1)</f>
        <v/>
      </c>
      <c r="I120" s="1" t="str">
        <f>IF(ISBLANK(Backlog[[#This Row],[Finalizado em]]),"n","y")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Row],[Finalizado em]]),"",Backlog[[#This Row],[Finalizado em]]-$C$1)</f>
        <v/>
      </c>
      <c r="I121" s="1" t="str">
        <f>IF(ISBLANK(Backlog[[#This Row],[Finalizado em]]),"n","y")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Row],[Finalizado em]]),"",Backlog[[#This Row],[Finalizado em]]-$C$1)</f>
        <v/>
      </c>
      <c r="I122" s="1" t="str">
        <f>IF(ISBLANK(Backlog[[#This Row],[Finalizado em]]),"n","y")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Row],[Finalizado em]]),"",Backlog[[#This Row],[Finalizado em]]-$C$1)</f>
        <v/>
      </c>
      <c r="I123" s="1" t="str">
        <f>IF(ISBLANK(Backlog[[#This Row],[Finalizado em]]),"n","y")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Row],[Finalizado em]]),"",Backlog[[#This Row],[Finalizado em]]-$C$1)</f>
        <v/>
      </c>
      <c r="I124" s="1" t="str">
        <f>IF(ISBLANK(Backlog[[#This Row],[Finalizado em]]),"n","y")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Row],[Finalizado em]]),"",Backlog[[#This Row],[Finalizado em]]-$C$1)</f>
        <v/>
      </c>
      <c r="I125" s="1" t="str">
        <f>IF(ISBLANK(Backlog[[#This Row],[Finalizado em]]),"n","y")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Row],[Finalizado em]]),"",Backlog[[#This Row],[Finalizado em]]-$C$1)</f>
        <v/>
      </c>
      <c r="I126" s="1" t="str">
        <f>IF(ISBLANK(Backlog[[#This Row],[Finalizado em]]),"n","y")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Row],[Finalizado em]]),"",Backlog[[#This Row],[Finalizado em]]-$C$1)</f>
        <v/>
      </c>
      <c r="I127" s="1" t="str">
        <f>IF(ISBLANK(Backlog[[#This Row],[Finalizado em]]),"n","y")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Row],[Finalizado em]]),"",Backlog[[#This Row],[Finalizado em]]-$C$1)</f>
        <v/>
      </c>
      <c r="I128" s="1" t="str">
        <f>IF(ISBLANK(Backlog[[#This Row],[Finalizado em]]),"n","y")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Row],[Finalizado em]]),"",Backlog[[#This Row],[Finalizado em]]-$C$1)</f>
        <v/>
      </c>
      <c r="I129" s="1" t="str">
        <f>IF(ISBLANK(Backlog[[#This Row],[Finalizado em]]),"n","y")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Row],[Finalizado em]]),"",Backlog[[#This Row],[Finalizado em]]-$C$1)</f>
        <v/>
      </c>
      <c r="I130" s="1" t="str">
        <f>IF(ISBLANK(Backlog[[#This Row],[Finalizado em]]),"n","y")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Row],[Finalizado em]]),"",Backlog[[#This Row],[Finalizado em]]-$C$1)</f>
        <v/>
      </c>
      <c r="I131" s="1" t="str">
        <f>IF(ISBLANK(Backlog[[#This Row],[Finalizado em]]),"n","y")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Row],[Finalizado em]]),"",Backlog[[#This Row],[Finalizado em]]-$C$1)</f>
        <v/>
      </c>
      <c r="I132" s="1" t="str">
        <f>IF(ISBLANK(Backlog[[#This Row],[Finalizado em]]),"n","y")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Row],[Finalizado em]]),"",Backlog[[#This Row],[Finalizado em]]-$C$1)</f>
        <v/>
      </c>
      <c r="I133" s="1" t="str">
        <f>IF(ISBLANK(Backlog[[#This Row],[Finalizado em]]),"n","y")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Row],[Finalizado em]]),"",Backlog[[#This Row],[Finalizado em]]-$C$1)</f>
        <v/>
      </c>
      <c r="I134" s="1" t="str">
        <f>IF(ISBLANK(Backlog[[#This Row],[Finalizado em]]),"n","y")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Row],[Finalizado em]]),"",Backlog[[#This Row],[Finalizado em]]-$C$1)</f>
        <v/>
      </c>
      <c r="I135" s="1" t="str">
        <f>IF(ISBLANK(Backlog[[#This Row],[Finalizado em]]),"n","y")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Row],[Finalizado em]]),"",Backlog[[#This Row],[Finalizado em]]-$C$1)</f>
        <v/>
      </c>
      <c r="I136" s="1" t="str">
        <f>IF(ISBLANK(Backlog[[#This Row],[Finalizado em]]),"n","y")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Row],[Finalizado em]]),"",Backlog[[#This Row],[Finalizado em]]-$C$1)</f>
        <v/>
      </c>
      <c r="I137" s="1" t="str">
        <f>IF(ISBLANK(Backlog[[#This Row],[Finalizado em]]),"n","y")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Row],[Finalizado em]]),"",Backlog[[#This Row],[Finalizado em]]-$C$1)</f>
        <v/>
      </c>
      <c r="I138" s="1" t="str">
        <f>IF(ISBLANK(Backlog[[#This Row],[Finalizado em]]),"n","y")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Row],[Finalizado em]]),"",Backlog[[#This Row],[Finalizado em]]-$C$1)</f>
        <v/>
      </c>
      <c r="I139" s="1" t="str">
        <f>IF(ISBLANK(Backlog[[#This Row],[Finalizado em]]),"n","y")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Row],[Finalizado em]]),"",Backlog[[#This Row],[Finalizado em]]-$C$1)</f>
        <v/>
      </c>
      <c r="I140" s="1" t="str">
        <f>IF(ISBLANK(Backlog[[#This Row],[Finalizado em]]),"n","y")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Row],[Finalizado em]]),"",Backlog[[#This Row],[Finalizado em]]-$C$1)</f>
        <v/>
      </c>
      <c r="I141" s="1" t="str">
        <f>IF(ISBLANK(Backlog[[#This Row],[Finalizado em]]),"n","y")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Row],[Finalizado em]]),"",Backlog[[#This Row],[Finalizado em]]-$C$1)</f>
        <v/>
      </c>
      <c r="I142" s="1" t="str">
        <f>IF(ISBLANK(Backlog[[#This Row],[Finalizado em]]),"n","y")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Row],[Finalizado em]]),"",Backlog[[#This Row],[Finalizado em]]-$C$1)</f>
        <v/>
      </c>
      <c r="I143" s="1" t="str">
        <f>IF(ISBLANK(Backlog[[#This Row],[Finalizado em]]),"n","y")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Row],[Finalizado em]]),"",Backlog[[#This Row],[Finalizado em]]-$C$1)</f>
        <v/>
      </c>
      <c r="I144" s="1" t="str">
        <f>IF(ISBLANK(Backlog[[#This Row],[Finalizado em]]),"n","y")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Row],[Finalizado em]]),"",Backlog[[#This Row],[Finalizado em]]-$C$1)</f>
        <v/>
      </c>
      <c r="I145" s="1" t="str">
        <f>IF(ISBLANK(Backlog[[#This Row],[Finalizado em]]),"n","y")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Row],[Finalizado em]]),"",Backlog[[#This Row],[Finalizado em]]-$C$1)</f>
        <v/>
      </c>
      <c r="I146" s="1" t="str">
        <f>IF(ISBLANK(Backlog[[#This Row],[Finalizado em]]),"n","y")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Row],[Finalizado em]]),"",Backlog[[#This Row],[Finalizado em]]-$C$1)</f>
        <v/>
      </c>
      <c r="I147" s="1" t="str">
        <f>IF(ISBLANK(Backlog[[#This Row],[Finalizado em]]),"n","y")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Row],[Finalizado em]]),"",Backlog[[#This Row],[Finalizado em]]-$C$1)</f>
        <v/>
      </c>
      <c r="I148" s="1" t="str">
        <f>IF(ISBLANK(Backlog[[#This Row],[Finalizado em]]),"n","y")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Row],[Finalizado em]]),"",Backlog[[#This Row],[Finalizado em]]-$C$1)</f>
        <v/>
      </c>
      <c r="I149" s="1" t="str">
        <f>IF(ISBLANK(Backlog[[#This Row],[Finalizado em]]),"n","y")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Row],[Finalizado em]]),"",Backlog[[#This Row],[Finalizado em]]-$C$1)</f>
        <v/>
      </c>
      <c r="I150" s="1" t="str">
        <f>IF(ISBLANK(Backlog[[#This Row],[Finalizado em]]),"n","y")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Row],[Finalizado em]]),"",Backlog[[#This Row],[Finalizado em]]-$C$1)</f>
        <v/>
      </c>
      <c r="I151" s="1" t="str">
        <f>IF(ISBLANK(Backlog[[#This Row],[Finalizado em]]),"n","y")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Row],[Finalizado em]]),"",Backlog[[#This Row],[Finalizado em]]-$C$1)</f>
        <v/>
      </c>
      <c r="I152" s="1" t="str">
        <f>IF(ISBLANK(Backlog[[#This Row],[Finalizado em]]),"n","y")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Row],[Finalizado em]]),"",Backlog[[#This Row],[Finalizado em]]-$C$1)</f>
        <v/>
      </c>
      <c r="I153" s="1" t="str">
        <f>IF(ISBLANK(Backlog[[#This Row],[Finalizado em]]),"n","y")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Row],[Finalizado em]]),"",Backlog[[#This Row],[Finalizado em]]-$C$1)</f>
        <v/>
      </c>
      <c r="I154" s="1" t="str">
        <f>IF(ISBLANK(Backlog[[#This Row],[Finalizado em]]),"n","y")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Row],[Finalizado em]]),"",Backlog[[#This Row],[Finalizado em]]-$C$1)</f>
        <v/>
      </c>
      <c r="I155" s="1" t="str">
        <f>IF(ISBLANK(Backlog[[#This Row],[Finalizado em]]),"n","y")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Row],[Finalizado em]]),"",Backlog[[#This Row],[Finalizado em]]-$C$1)</f>
        <v/>
      </c>
      <c r="I156" s="1" t="str">
        <f>IF(ISBLANK(Backlog[[#This Row],[Finalizado em]]),"n","y")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Row],[Finalizado em]]),"",Backlog[[#This Row],[Finalizado em]]-$C$1)</f>
        <v/>
      </c>
      <c r="I157" s="1" t="str">
        <f>IF(ISBLANK(Backlog[[#This Row],[Finalizado em]]),"n","y")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Row],[Finalizado em]]),"",Backlog[[#This Row],[Finalizado em]]-$C$1)</f>
        <v/>
      </c>
      <c r="I158" s="1" t="str">
        <f>IF(ISBLANK(Backlog[[#This Row],[Finalizado em]]),"n","y")</f>
        <v>n</v>
      </c>
    </row>
    <row r="159" spans="1:9" x14ac:dyDescent="0.25">
      <c r="A159" s="46"/>
      <c r="B159" s="39"/>
      <c r="C159" s="39">
        <f>SUBTOTAL(109,Backlog[Pontos de história])</f>
        <v>105</v>
      </c>
      <c r="D159" s="39"/>
      <c r="E159" s="39"/>
      <c r="F159" s="39"/>
      <c r="G159" s="39"/>
      <c r="H159" s="42"/>
      <c r="I159" s="42"/>
    </row>
    <row r="160" spans="1:9" x14ac:dyDescent="0.25">
      <c r="A160" s="27"/>
      <c r="B160" s="27"/>
      <c r="C160" s="27"/>
      <c r="D160" s="27"/>
      <c r="E160" s="27"/>
      <c r="F160" s="27"/>
      <c r="G160" s="27"/>
      <c r="H160" s="29"/>
      <c r="I160" s="29"/>
    </row>
    <row r="161" spans="1:9" x14ac:dyDescent="0.25">
      <c r="A161" s="27"/>
      <c r="B161" s="27"/>
      <c r="C161" s="27"/>
      <c r="D161" s="27"/>
      <c r="E161" s="27"/>
      <c r="F161" s="27"/>
      <c r="G161" s="27"/>
      <c r="H161" s="29"/>
      <c r="I161" s="29"/>
    </row>
    <row r="162" spans="1:9" x14ac:dyDescent="0.25">
      <c r="A162" s="27"/>
      <c r="B162" s="27"/>
      <c r="C162" s="27"/>
      <c r="D162" s="27"/>
      <c r="E162" s="27"/>
      <c r="F162" s="27"/>
      <c r="G162" s="27"/>
      <c r="H162" s="29"/>
      <c r="I162" s="29"/>
    </row>
    <row r="163" spans="1:9" x14ac:dyDescent="0.25">
      <c r="A163" s="27"/>
      <c r="B163" s="27"/>
      <c r="C163" s="27"/>
      <c r="D163" s="27"/>
      <c r="E163" s="27"/>
      <c r="F163" s="27"/>
      <c r="G163" s="27"/>
      <c r="H163" s="29"/>
      <c r="I163" s="29"/>
    </row>
    <row r="164" spans="1:9" x14ac:dyDescent="0.25">
      <c r="A164" s="27"/>
      <c r="B164" s="27"/>
      <c r="C164" s="27"/>
      <c r="D164" s="27"/>
      <c r="E164" s="27"/>
      <c r="F164" s="27"/>
      <c r="G164" s="27"/>
      <c r="H164" s="43"/>
      <c r="I164" s="43"/>
    </row>
    <row r="165" spans="1:9" x14ac:dyDescent="0.25">
      <c r="A165" s="27"/>
      <c r="B165" s="27"/>
      <c r="C165" s="27"/>
      <c r="D165" s="27"/>
      <c r="E165" s="27"/>
      <c r="F165" s="27"/>
      <c r="G165" s="27"/>
      <c r="H165" s="43"/>
      <c r="I165" s="43"/>
    </row>
    <row r="166" spans="1:9" x14ac:dyDescent="0.25">
      <c r="A166" s="27"/>
      <c r="B166" s="27"/>
      <c r="C166" s="27"/>
      <c r="D166" s="27"/>
      <c r="E166" s="27"/>
      <c r="F166" s="27"/>
      <c r="G166" s="27"/>
      <c r="H166" s="43"/>
      <c r="I166" s="43"/>
    </row>
    <row r="167" spans="1:9" x14ac:dyDescent="0.25">
      <c r="A167" s="27"/>
      <c r="B167" s="27"/>
      <c r="C167" s="27"/>
      <c r="D167" s="27"/>
      <c r="E167" s="27"/>
      <c r="F167" s="27"/>
      <c r="G167" s="27"/>
      <c r="H167" s="29"/>
      <c r="I167" s="29"/>
    </row>
    <row r="168" spans="1:9" x14ac:dyDescent="0.25">
      <c r="A168" s="29"/>
      <c r="B168" s="29"/>
      <c r="C168" s="29"/>
      <c r="D168" s="29"/>
      <c r="E168" s="29"/>
      <c r="F168" s="29"/>
      <c r="G168" s="29"/>
      <c r="H168" s="29"/>
      <c r="I168" s="29"/>
    </row>
    <row r="169" spans="1:9" x14ac:dyDescent="0.25">
      <c r="A169" s="29"/>
      <c r="B169" s="29"/>
      <c r="C169" s="29"/>
      <c r="D169" s="29"/>
      <c r="E169" s="29"/>
      <c r="F169" s="29"/>
      <c r="G169" s="29"/>
      <c r="H169" s="29"/>
      <c r="I169" s="29"/>
    </row>
    <row r="170" spans="1:9" x14ac:dyDescent="0.25">
      <c r="A170" s="29"/>
      <c r="B170" s="29"/>
      <c r="C170" s="29"/>
      <c r="D170" s="29"/>
      <c r="E170" s="29"/>
      <c r="F170" s="29"/>
      <c r="G170" s="29"/>
      <c r="H170" s="29"/>
      <c r="I170" s="29"/>
    </row>
    <row r="171" spans="1:9" x14ac:dyDescent="0.25">
      <c r="A171" s="29"/>
      <c r="B171" s="29"/>
      <c r="C171" s="29"/>
      <c r="D171" s="29"/>
      <c r="E171" s="29"/>
      <c r="F171" s="29"/>
      <c r="G171" s="29"/>
      <c r="H171" s="29"/>
      <c r="I171" s="29"/>
    </row>
    <row r="172" spans="1:9" x14ac:dyDescent="0.25">
      <c r="A172" s="29"/>
      <c r="B172" s="29"/>
      <c r="C172" s="29"/>
      <c r="D172" s="29"/>
      <c r="E172" s="29"/>
      <c r="F172" s="29"/>
      <c r="G172" s="29"/>
      <c r="H172" s="29"/>
      <c r="I172" s="29"/>
    </row>
    <row r="173" spans="1:9" x14ac:dyDescent="0.25">
      <c r="A173" s="29"/>
      <c r="B173" s="29"/>
      <c r="C173" s="29"/>
      <c r="D173" s="29"/>
      <c r="E173" s="29"/>
      <c r="F173" s="29"/>
      <c r="G173" s="29"/>
      <c r="H173" s="29"/>
      <c r="I173" s="29"/>
    </row>
    <row r="174" spans="1:9" x14ac:dyDescent="0.25">
      <c r="A174" s="29"/>
      <c r="B174" s="29"/>
      <c r="C174" s="29"/>
      <c r="D174" s="29"/>
      <c r="E174" s="29"/>
      <c r="F174" s="29"/>
      <c r="G174" s="29"/>
      <c r="H174" s="29"/>
      <c r="I174" s="29"/>
    </row>
    <row r="175" spans="1:9" x14ac:dyDescent="0.25">
      <c r="A175" s="29"/>
      <c r="B175" s="29"/>
      <c r="C175" s="29"/>
      <c r="D175" s="29"/>
      <c r="E175" s="29"/>
      <c r="F175" s="29"/>
      <c r="G175" s="29"/>
      <c r="H175" s="29"/>
      <c r="I175" s="29"/>
    </row>
    <row r="176" spans="1:9" x14ac:dyDescent="0.25">
      <c r="A176" s="29"/>
      <c r="B176" s="29"/>
      <c r="C176" s="29"/>
      <c r="D176" s="29"/>
      <c r="E176" s="29"/>
      <c r="F176" s="29"/>
      <c r="G176" s="29"/>
      <c r="H176" s="29"/>
      <c r="I176" s="29"/>
    </row>
    <row r="177" spans="1:9" x14ac:dyDescent="0.25">
      <c r="A177" s="29"/>
      <c r="B177" s="29"/>
      <c r="C177" s="29"/>
      <c r="D177" s="29"/>
      <c r="E177" s="29"/>
      <c r="F177" s="29"/>
      <c r="G177" s="29"/>
      <c r="H177" s="29"/>
      <c r="I177" s="29"/>
    </row>
    <row r="178" spans="1:9" x14ac:dyDescent="0.25">
      <c r="A178" s="29"/>
      <c r="B178" s="29"/>
      <c r="C178" s="29"/>
      <c r="D178" s="29"/>
      <c r="E178" s="29"/>
      <c r="F178" s="29"/>
      <c r="G178" s="29"/>
      <c r="H178" s="29"/>
      <c r="I178" s="29"/>
    </row>
    <row r="179" spans="1:9" x14ac:dyDescent="0.25">
      <c r="A179" s="29"/>
      <c r="B179" s="29"/>
      <c r="C179" s="29"/>
      <c r="D179" s="29"/>
      <c r="E179" s="29"/>
      <c r="F179" s="29"/>
      <c r="G179" s="29"/>
      <c r="H179" s="29"/>
      <c r="I179" s="29"/>
    </row>
    <row r="180" spans="1:9" x14ac:dyDescent="0.25">
      <c r="A180" s="29"/>
      <c r="B180" s="29"/>
      <c r="C180" s="29"/>
      <c r="D180" s="29"/>
      <c r="E180" s="29"/>
      <c r="F180" s="29"/>
      <c r="G180" s="29"/>
      <c r="H180" s="29"/>
      <c r="I180" s="29"/>
    </row>
    <row r="181" spans="1:9" x14ac:dyDescent="0.25">
      <c r="A181" s="29"/>
      <c r="B181" s="29"/>
      <c r="C181" s="29"/>
      <c r="D181" s="29"/>
      <c r="E181" s="29"/>
      <c r="F181" s="29"/>
      <c r="G181" s="29"/>
      <c r="H181" s="29"/>
      <c r="I181" s="29"/>
    </row>
    <row r="182" spans="1:9" x14ac:dyDescent="0.25">
      <c r="A182" s="29"/>
      <c r="B182" s="29"/>
      <c r="C182" s="29"/>
      <c r="D182" s="29"/>
      <c r="E182" s="29"/>
      <c r="F182" s="29"/>
      <c r="G182" s="29"/>
      <c r="H182" s="29"/>
      <c r="I182" s="29"/>
    </row>
    <row r="183" spans="1:9" x14ac:dyDescent="0.25">
      <c r="A183" s="29"/>
      <c r="B183" s="29"/>
      <c r="C183" s="29"/>
      <c r="D183" s="29"/>
      <c r="E183" s="29"/>
      <c r="F183" s="29"/>
      <c r="G183" s="29"/>
      <c r="H183" s="29"/>
      <c r="I183" s="29"/>
    </row>
    <row r="184" spans="1:9" x14ac:dyDescent="0.25">
      <c r="A184" s="29"/>
      <c r="B184" s="29"/>
      <c r="C184" s="29"/>
      <c r="D184" s="29"/>
      <c r="E184" s="29"/>
      <c r="F184" s="29"/>
      <c r="G184" s="29"/>
      <c r="H184" s="29"/>
      <c r="I184" s="29"/>
    </row>
    <row r="185" spans="1:9" x14ac:dyDescent="0.25">
      <c r="A185" s="29"/>
      <c r="B185" s="29"/>
      <c r="C185" s="29"/>
      <c r="D185" s="29"/>
      <c r="E185" s="29"/>
      <c r="F185" s="29"/>
      <c r="G185" s="29"/>
      <c r="H185" s="29"/>
      <c r="I185" s="29"/>
    </row>
    <row r="186" spans="1:9" x14ac:dyDescent="0.25">
      <c r="A186" s="29"/>
      <c r="B186" s="29"/>
      <c r="C186" s="29"/>
      <c r="D186" s="29"/>
      <c r="E186" s="29"/>
      <c r="F186" s="29"/>
      <c r="G186" s="29"/>
      <c r="H186" s="29"/>
      <c r="I186" s="29"/>
    </row>
    <row r="187" spans="1:9" x14ac:dyDescent="0.25">
      <c r="A187" s="29"/>
      <c r="B187" s="29"/>
      <c r="C187" s="29"/>
      <c r="D187" s="29"/>
      <c r="E187" s="29"/>
      <c r="F187" s="29"/>
      <c r="G187" s="29"/>
      <c r="H187" s="29"/>
      <c r="I187" s="29"/>
    </row>
    <row r="188" spans="1:9" x14ac:dyDescent="0.25">
      <c r="A188" s="29"/>
      <c r="B188" s="29"/>
      <c r="C188" s="29"/>
      <c r="D188" s="29"/>
      <c r="E188" s="29"/>
      <c r="F188" s="29"/>
      <c r="G188" s="29"/>
      <c r="H188" s="29"/>
      <c r="I188" s="29"/>
    </row>
    <row r="189" spans="1:9" x14ac:dyDescent="0.25">
      <c r="A189" s="29"/>
      <c r="B189" s="29"/>
      <c r="C189" s="29"/>
      <c r="D189" s="29"/>
      <c r="E189" s="29"/>
      <c r="F189" s="29"/>
      <c r="G189" s="29"/>
      <c r="H189" s="29"/>
      <c r="I189" s="29"/>
    </row>
    <row r="190" spans="1:9" x14ac:dyDescent="0.25">
      <c r="A190" s="29"/>
      <c r="B190" s="29"/>
      <c r="C190" s="29"/>
      <c r="D190" s="29"/>
      <c r="E190" s="29"/>
      <c r="F190" s="29"/>
      <c r="G190" s="29"/>
      <c r="H190" s="29"/>
      <c r="I190" s="29"/>
    </row>
    <row r="191" spans="1:9" x14ac:dyDescent="0.25">
      <c r="A191" s="29"/>
      <c r="B191" s="29"/>
      <c r="C191" s="29"/>
      <c r="D191" s="29"/>
      <c r="E191" s="29"/>
      <c r="F191" s="29"/>
      <c r="G191" s="29"/>
      <c r="H191" s="29"/>
      <c r="I191" s="29"/>
    </row>
    <row r="192" spans="1:9" x14ac:dyDescent="0.25">
      <c r="A192" s="29"/>
      <c r="B192" s="29"/>
      <c r="C192" s="29"/>
      <c r="D192" s="29"/>
      <c r="E192" s="29"/>
      <c r="F192" s="29"/>
      <c r="G192" s="29"/>
      <c r="H192" s="29"/>
      <c r="I192" s="29"/>
    </row>
    <row r="193" spans="1:9" x14ac:dyDescent="0.25">
      <c r="A193" s="29"/>
      <c r="B193" s="29"/>
      <c r="C193" s="29"/>
      <c r="D193" s="29"/>
      <c r="E193" s="29"/>
      <c r="F193" s="29"/>
      <c r="G193" s="29"/>
      <c r="H193" s="29"/>
      <c r="I193" s="29"/>
    </row>
    <row r="194" spans="1:9" x14ac:dyDescent="0.25">
      <c r="A194" s="29"/>
      <c r="B194" s="29"/>
      <c r="C194" s="29"/>
      <c r="D194" s="29"/>
      <c r="E194" s="29"/>
      <c r="F194" s="29"/>
      <c r="G194" s="29"/>
      <c r="H194" s="29"/>
      <c r="I194" s="29"/>
    </row>
    <row r="195" spans="1:9" x14ac:dyDescent="0.25">
      <c r="A195" s="29"/>
      <c r="B195" s="29"/>
      <c r="C195" s="29"/>
      <c r="D195" s="29"/>
      <c r="E195" s="29"/>
      <c r="F195" s="29"/>
      <c r="G195" s="29"/>
      <c r="H195" s="29"/>
      <c r="I195" s="29"/>
    </row>
    <row r="196" spans="1:9" x14ac:dyDescent="0.25">
      <c r="A196" s="29"/>
      <c r="B196" s="29"/>
      <c r="C196" s="29"/>
      <c r="D196" s="29"/>
      <c r="E196" s="29"/>
      <c r="F196" s="29"/>
      <c r="G196" s="29"/>
      <c r="H196" s="29"/>
      <c r="I196" s="29"/>
    </row>
    <row r="197" spans="1:9" x14ac:dyDescent="0.25">
      <c r="A197" s="29"/>
      <c r="B197" s="29"/>
      <c r="C197" s="29"/>
      <c r="D197" s="29"/>
      <c r="E197" s="29"/>
      <c r="F197" s="29"/>
      <c r="G197" s="29"/>
      <c r="H197" s="29"/>
      <c r="I197" s="29"/>
    </row>
    <row r="198" spans="1:9" x14ac:dyDescent="0.25">
      <c r="H198" s="29"/>
      <c r="I198" s="29"/>
    </row>
  </sheetData>
  <dataValidations count="6">
    <dataValidation type="date" operator="greaterThanOrEqual" allowBlank="1" showInputMessage="1" showErrorMessage="1" sqref="G6" xr:uid="{58361E9C-BDE0-49C1-A72D-D74C098898B4}">
      <formula1>43723</formula1>
    </dataValidation>
    <dataValidation type="custom" allowBlank="1" showInputMessage="1" showErrorMessage="1" sqref="B157 B1 B160:B1048576 B5" xr:uid="{215A71EE-F27B-4510-A095-01EE1498F670}">
      <formula1>COUNTIF($A:$A,A1)=1</formula1>
    </dataValidation>
    <dataValidation type="custom" allowBlank="1" showInputMessage="1" showErrorMessage="1" errorTitle="Doppelte ID" error="DIe ID wurde bereits vergeben" sqref="B8:B14 B18:B156" xr:uid="{A52766F8-6C77-4BB4-AC51-59AA44E997A4}">
      <formula1>COUNTIF($B:$B,B5)=1</formula1>
    </dataValidation>
    <dataValidation type="custom" allowBlank="1" showInputMessage="1" showErrorMessage="1" errorTitle="Doppelte ID" error="DIe ID wurde bereits vergeben" sqref="B15:B16" xr:uid="{2940F7F6-FED5-4CF2-8FCE-57AC45BB50D0}">
      <formula1>COUNTIF($B:$B,B13)=1</formula1>
    </dataValidation>
    <dataValidation type="custom" allowBlank="1" showInputMessage="1" showErrorMessage="1" errorTitle="Doppelte ID" error="DIe ID wurde bereits vergeben" sqref="B17" xr:uid="{2800A468-AAFE-4FD2-B8D0-86DAB8BAE2D9}">
      <formula1>COUNTIF($B:$B,#REF!)=1</formula1>
    </dataValidation>
    <dataValidation type="custom" allowBlank="1" showInputMessage="1" showErrorMessage="1" errorTitle="Doppelte ID" error="DIe ID wurde bereits vergeben" sqref="B6:B7" xr:uid="{88AAD550-408B-453E-80E0-EF6043FD936C}">
      <formula1>COUNTIF($B:$B,B1)=1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99EB2C-8632-4C60-8DF7-C35FCA0F9E51}">
          <x14:formula1>
            <xm:f>'Visão geral'!$A$33:$A$35</xm:f>
          </x14:formula1>
          <xm:sqref>F6:F139</xm:sqref>
        </x14:dataValidation>
        <x14:dataValidation type="list" allowBlank="1" showInputMessage="1" showErrorMessage="1" xr:uid="{7741A83F-3AB1-4B2C-B36F-6D8ACD3A887B}">
          <x14:formula1>
            <xm:f>'Visão geral'!$A$22:$A$30</xm:f>
          </x14:formula1>
          <xm:sqref>E6:E119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abSelected="1" topLeftCell="A4" workbookViewId="0">
      <selection activeCell="E4" sqref="E4"/>
    </sheetView>
  </sheetViews>
  <sheetFormatPr defaultColWidth="10.625" defaultRowHeight="15.75" x14ac:dyDescent="0.25"/>
  <cols>
    <col min="1" max="1" width="14.125" customWidth="1"/>
    <col min="2" max="2" width="19.625" customWidth="1"/>
    <col min="3" max="4" width="17.375" customWidth="1"/>
    <col min="5" max="5" width="18.75" customWidth="1"/>
  </cols>
  <sheetData>
    <row r="1" spans="1:5" x14ac:dyDescent="0.25">
      <c r="A1" s="27"/>
      <c r="B1" s="41"/>
      <c r="C1" s="41"/>
      <c r="D1" s="41"/>
      <c r="E1" s="27"/>
    </row>
    <row r="2" spans="1:5" x14ac:dyDescent="0.25">
      <c r="A2" s="49" t="s">
        <v>28</v>
      </c>
      <c r="B2" s="49"/>
      <c r="C2" s="49"/>
      <c r="D2" s="13"/>
      <c r="E2" s="1"/>
    </row>
    <row r="3" spans="1:5" x14ac:dyDescent="0.25">
      <c r="A3" s="1" t="s">
        <v>32</v>
      </c>
      <c r="B3" s="1" t="s">
        <v>34</v>
      </c>
      <c r="C3" s="1" t="s">
        <v>35</v>
      </c>
      <c r="D3" s="1" t="s">
        <v>36</v>
      </c>
      <c r="E3" s="1" t="s">
        <v>2</v>
      </c>
    </row>
    <row r="4" spans="1:5" x14ac:dyDescent="0.25">
      <c r="A4" s="1">
        <v>0</v>
      </c>
      <c r="B4" s="2">
        <f>Backlog[[#Totals],[Pontos de história]]-(Backlog[[#Totals],[Pontos de história]]/'Visão geral'!$E$6*Tabelle2[[#This Row],[Dia do sprint]])</f>
        <v>105</v>
      </c>
      <c r="C4" s="1">
        <f>Backlog[[#Totals],[Pontos de história]]</f>
        <v>105</v>
      </c>
      <c r="D4" s="1">
        <f ca="1">IF(Tabelle2[[#This Row],[Aktuell]]="y",SUMIF(Backlog[Dia do sprint],Tabelle2[[#This Row],[Dia do sprint]],Backlog[Pontos de história]),#N/A)</f>
        <v>0</v>
      </c>
      <c r="E4" s="1" t="str">
        <f ca="1">IF(NOW()&gt;=Backlog!$C$1+Tabelle2[[#This Row],[Dia do sprint]],"y","n")</f>
        <v>y</v>
      </c>
    </row>
    <row r="5" spans="1:5" x14ac:dyDescent="0.25">
      <c r="A5" s="1">
        <v>1</v>
      </c>
      <c r="B5" s="2">
        <f>Backlog[[#Totals],[Pontos de história]]-(Backlog[[#Totals],[Pontos de história]]/'Visão geral'!$E$6*Tabelle2[[#This Row],[Dia do sprint]])</f>
        <v>99.473684210526315</v>
      </c>
      <c r="C5" s="1">
        <f ca="1">C4-Tabelle2[[#This Row],[PS finalizados]]</f>
        <v>105</v>
      </c>
      <c r="D5" s="1">
        <f ca="1">IF(Tabelle2[[#This Row],[Aktuell]]="y",SUMIF(Backlog[Dia do sprint],Tabelle2[[#This Row],[Dia do sprint]],Backlog[Pontos de história]),#N/A)</f>
        <v>0</v>
      </c>
      <c r="E5" s="1" t="str">
        <f ca="1">IF(NOW()&gt;=Backlog!$C$1+Tabelle2[[#This Row],[Dia do sprint]],"y","n")</f>
        <v>y</v>
      </c>
    </row>
    <row r="6" spans="1:5" x14ac:dyDescent="0.25">
      <c r="A6" s="1">
        <v>2</v>
      </c>
      <c r="B6" s="2">
        <f>Backlog[[#Totals],[Pontos de história]]-(Backlog[[#Totals],[Pontos de história]]/'Visão geral'!$E$6*Tabelle2[[#This Row],[Dia do sprint]])</f>
        <v>93.94736842105263</v>
      </c>
      <c r="C6" s="1">
        <f ca="1">C5-Tabelle2[[#This Row],[PS finalizados]]</f>
        <v>105</v>
      </c>
      <c r="D6" s="1">
        <f ca="1">IF(Tabelle2[[#This Row],[Aktuell]]="y",SUMIF(Backlog[Dia do sprint],Tabelle2[[#This Row],[Dia do sprint]],Backlog[Pontos de história]),#N/A)</f>
        <v>0</v>
      </c>
      <c r="E6" s="1" t="str">
        <f ca="1">IF(NOW()&gt;=Backlog!$C$1+Tabelle2[[#This Row],[Dia do sprint]],"y","n")</f>
        <v>y</v>
      </c>
    </row>
    <row r="7" spans="1:5" x14ac:dyDescent="0.25">
      <c r="A7" s="1">
        <v>3</v>
      </c>
      <c r="B7" s="2">
        <f>Backlog[[#Totals],[Pontos de história]]-(Backlog[[#Totals],[Pontos de história]]/'Visão geral'!$E$6*Tabelle2[[#This Row],[Dia do sprint]])</f>
        <v>88.421052631578945</v>
      </c>
      <c r="C7" s="1">
        <f ca="1">C6-Tabelle2[[#This Row],[PS finalizados]]</f>
        <v>105</v>
      </c>
      <c r="D7" s="1">
        <f ca="1">IF(Tabelle2[[#This Row],[Aktuell]]="y",SUMIF(Backlog[Dia do sprint],Tabelle2[[#This Row],[Dia do sprint]],Backlog[Pontos de história]),#N/A)</f>
        <v>0</v>
      </c>
      <c r="E7" s="1" t="str">
        <f ca="1">IF(NOW()&gt;=Backlog!$C$1+Tabelle2[[#This Row],[Dia do sprint]],"y","n")</f>
        <v>y</v>
      </c>
    </row>
    <row r="8" spans="1:5" x14ac:dyDescent="0.25">
      <c r="A8" s="1">
        <v>4</v>
      </c>
      <c r="B8" s="2">
        <f>Backlog[[#Totals],[Pontos de história]]-(Backlog[[#Totals],[Pontos de história]]/'Visão geral'!$E$6*Tabelle2[[#This Row],[Dia do sprint]])</f>
        <v>82.89473684210526</v>
      </c>
      <c r="C8" s="1">
        <f ca="1">C7-Tabelle2[[#This Row],[PS finalizados]]</f>
        <v>105</v>
      </c>
      <c r="D8" s="1">
        <f ca="1">IF(Tabelle2[[#This Row],[Aktuell]]="y",SUMIF(Backlog[Dia do sprint],Tabelle2[[#This Row],[Dia do sprint]],Backlog[Pontos de história]),#N/A)</f>
        <v>0</v>
      </c>
      <c r="E8" s="1" t="str">
        <f ca="1">IF(NOW()&gt;=Backlog!$C$1+Tabelle2[[#This Row],[Dia do sprint]],"y","n")</f>
        <v>y</v>
      </c>
    </row>
    <row r="9" spans="1:5" x14ac:dyDescent="0.25">
      <c r="A9" s="1">
        <v>5</v>
      </c>
      <c r="B9" s="2">
        <f>Backlog[[#Totals],[Pontos de história]]-(Backlog[[#Totals],[Pontos de história]]/'Visão geral'!$E$6*Tabelle2[[#This Row],[Dia do sprint]])</f>
        <v>77.368421052631575</v>
      </c>
      <c r="C9" s="1">
        <f ca="1">C8-Tabelle2[[#This Row],[PS finalizados]]</f>
        <v>105</v>
      </c>
      <c r="D9" s="1">
        <f ca="1">IF(Tabelle2[[#This Row],[Aktuell]]="y",SUMIF(Backlog[Dia do sprint],Tabelle2[[#This Row],[Dia do sprint]],Backlog[Pontos de história]),#N/A)</f>
        <v>0</v>
      </c>
      <c r="E9" s="1" t="str">
        <f ca="1">IF(NOW()&gt;=Backlog!$C$1+Tabelle2[[#This Row],[Dia do sprint]],"y","n")</f>
        <v>y</v>
      </c>
    </row>
    <row r="10" spans="1:5" x14ac:dyDescent="0.25">
      <c r="A10" s="1">
        <v>6</v>
      </c>
      <c r="B10" s="2">
        <f>Backlog[[#Totals],[Pontos de história]]-(Backlog[[#Totals],[Pontos de história]]/'Visão geral'!$E$6*Tabelle2[[#This Row],[Dia do sprint]])</f>
        <v>71.84210526315789</v>
      </c>
      <c r="C10" s="1">
        <f ca="1">C9-Tabelle2[[#This Row],[PS finalizados]]</f>
        <v>105</v>
      </c>
      <c r="D10" s="1">
        <f ca="1">IF(Tabelle2[[#This Row],[Aktuell]]="y",SUMIF(Backlog[Dia do sprint],Tabelle2[[#This Row],[Dia do sprint]],Backlog[Pontos de história]),#N/A)</f>
        <v>0</v>
      </c>
      <c r="E10" s="1" t="str">
        <f ca="1">IF(NOW()&gt;=Backlog!$C$1+Tabelle2[[#This Row],[Dia do sprint]],"y","n")</f>
        <v>y</v>
      </c>
    </row>
    <row r="11" spans="1:5" x14ac:dyDescent="0.25">
      <c r="A11" s="1">
        <v>7</v>
      </c>
      <c r="B11" s="2">
        <f>Backlog[[#Totals],[Pontos de história]]-(Backlog[[#Totals],[Pontos de história]]/'Visão geral'!$E$6*Tabelle2[[#This Row],[Dia do sprint]])</f>
        <v>66.31578947368422</v>
      </c>
      <c r="C11" s="1">
        <f ca="1">C10-Tabelle2[[#This Row],[PS finalizados]]</f>
        <v>105</v>
      </c>
      <c r="D11" s="1">
        <f ca="1">IF(Tabelle2[[#This Row],[Aktuell]]="y",SUMIF(Backlog[Dia do sprint],Tabelle2[[#This Row],[Dia do sprint]],Backlog[Pontos de história]),#N/A)</f>
        <v>0</v>
      </c>
      <c r="E11" s="1" t="str">
        <f ca="1">IF(NOW()&gt;=Backlog!$C$1+Tabelle2[[#This Row],[Dia do sprint]],"y","n")</f>
        <v>y</v>
      </c>
    </row>
    <row r="12" spans="1:5" x14ac:dyDescent="0.25">
      <c r="A12" s="1">
        <v>8</v>
      </c>
      <c r="B12" s="2">
        <f>Backlog[[#Totals],[Pontos de história]]-(Backlog[[#Totals],[Pontos de história]]/'Visão geral'!$E$6*Tabelle2[[#This Row],[Dia do sprint]])</f>
        <v>60.789473684210527</v>
      </c>
      <c r="C12" s="1">
        <f ca="1">C11-Tabelle2[[#This Row],[PS finalizados]]</f>
        <v>105</v>
      </c>
      <c r="D12" s="1">
        <f ca="1">IF(Tabelle2[[#This Row],[Aktuell]]="y",SUMIF(Backlog[Dia do sprint],Tabelle2[[#This Row],[Dia do sprint]],Backlog[Pontos de história]),#N/A)</f>
        <v>0</v>
      </c>
      <c r="E12" s="1" t="str">
        <f ca="1">IF(NOW()&gt;=Backlog!$C$1+Tabelle2[[#This Row],[Dia do sprint]],"y","n")</f>
        <v>y</v>
      </c>
    </row>
    <row r="13" spans="1:5" x14ac:dyDescent="0.25">
      <c r="A13" s="1">
        <v>9</v>
      </c>
      <c r="B13" s="2">
        <f>Backlog[[#Totals],[Pontos de história]]-(Backlog[[#Totals],[Pontos de história]]/'Visão geral'!$E$6*Tabelle2[[#This Row],[Dia do sprint]])</f>
        <v>55.263157894736842</v>
      </c>
      <c r="C13" s="1">
        <f ca="1">C12-Tabelle2[[#This Row],[PS finalizados]]</f>
        <v>105</v>
      </c>
      <c r="D13" s="1">
        <f ca="1">IF(Tabelle2[[#This Row],[Aktuell]]="y",SUMIF(Backlog[Dia do sprint],Tabelle2[[#This Row],[Dia do sprint]],Backlog[Pontos de história]),#N/A)</f>
        <v>0</v>
      </c>
      <c r="E13" s="1" t="str">
        <f ca="1">IF(NOW()&gt;=Backlog!$C$1+Tabelle2[[#This Row],[Dia do sprint]],"y","n")</f>
        <v>y</v>
      </c>
    </row>
    <row r="14" spans="1:5" x14ac:dyDescent="0.25">
      <c r="A14" s="1">
        <v>10</v>
      </c>
      <c r="B14" s="2">
        <f>Backlog[[#Totals],[Pontos de história]]-(Backlog[[#Totals],[Pontos de história]]/'Visão geral'!$E$6*Tabelle2[[#This Row],[Dia do sprint]])</f>
        <v>49.736842105263158</v>
      </c>
      <c r="C14" s="1">
        <f ca="1">C13-Tabelle2[[#This Row],[PS finalizados]]</f>
        <v>105</v>
      </c>
      <c r="D14" s="1">
        <f ca="1">IF(Tabelle2[[#This Row],[Aktuell]]="y",SUMIF(Backlog[Dia do sprint],Tabelle2[[#This Row],[Dia do sprint]],Backlog[Pontos de história]),#N/A)</f>
        <v>0</v>
      </c>
      <c r="E14" s="1" t="str">
        <f ca="1">IF(NOW()&gt;=Backlog!$C$1+Tabelle2[[#This Row],[Dia do sprint]],"y","n")</f>
        <v>y</v>
      </c>
    </row>
    <row r="15" spans="1:5" x14ac:dyDescent="0.25">
      <c r="A15" s="1">
        <v>11</v>
      </c>
      <c r="B15" s="2">
        <f>Backlog[[#Totals],[Pontos de história]]-(Backlog[[#Totals],[Pontos de história]]/'Visão geral'!$E$6*Tabelle2[[#This Row],[Dia do sprint]])</f>
        <v>44.210526315789473</v>
      </c>
      <c r="C15" s="1">
        <f ca="1">C14-Tabelle2[[#This Row],[PS finalizados]]</f>
        <v>105</v>
      </c>
      <c r="D15" s="1">
        <f ca="1">IF(Tabelle2[[#This Row],[Aktuell]]="y",SUMIF(Backlog[Dia do sprint],Tabelle2[[#This Row],[Dia do sprint]],Backlog[Pontos de história]),#N/A)</f>
        <v>0</v>
      </c>
      <c r="E15" s="1" t="str">
        <f ca="1">IF(NOW()&gt;=Backlog!$C$1+Tabelle2[[#This Row],[Dia do sprint]],"y","n")</f>
        <v>y</v>
      </c>
    </row>
    <row r="16" spans="1:5" s="29" customFormat="1" x14ac:dyDescent="0.25">
      <c r="A16" s="1">
        <v>12</v>
      </c>
      <c r="B16" s="2">
        <f>Backlog[[#Totals],[Pontos de história]]-(Backlog[[#Totals],[Pontos de história]]/'Visão geral'!$E$6*Tabelle2[[#This Row],[Dia do sprint]])</f>
        <v>38.684210526315795</v>
      </c>
      <c r="C16" s="1">
        <f ca="1">C15-Tabelle2[[#This Row],[PS finalizados]]</f>
        <v>105</v>
      </c>
      <c r="D16" s="1">
        <f ca="1">IF(Tabelle2[[#This Row],[Aktuell]]="y",SUMIF(Backlog[Dia do sprint],Tabelle2[[#This Row],[Dia do sprint]],Backlog[Pontos de história]),#N/A)</f>
        <v>0</v>
      </c>
      <c r="E16" s="1" t="str">
        <f ca="1">IF(NOW()&gt;=Backlog!$C$1+Tabelle2[[#This Row],[Dia do sprint]],"y","n")</f>
        <v>y</v>
      </c>
    </row>
    <row r="17" spans="1:5" s="29" customFormat="1" x14ac:dyDescent="0.25">
      <c r="A17" s="1">
        <v>13</v>
      </c>
      <c r="B17" s="2">
        <f>Backlog[[#Totals],[Pontos de história]]-(Backlog[[#Totals],[Pontos de história]]/'Visão geral'!$E$6*Tabelle2[[#This Row],[Dia do sprint]])</f>
        <v>33.15789473684211</v>
      </c>
      <c r="C17" s="1">
        <f ca="1">C16-Tabelle2[[#This Row],[PS finalizados]]</f>
        <v>105</v>
      </c>
      <c r="D17" s="1">
        <f ca="1">IF(Tabelle2[[#This Row],[Aktuell]]="y",SUMIF(Backlog[Dia do sprint],Tabelle2[[#This Row],[Dia do sprint]],Backlog[Pontos de história]),#N/A)</f>
        <v>0</v>
      </c>
      <c r="E17" s="1" t="str">
        <f ca="1">IF(NOW()&gt;=Backlog!$C$1+Tabelle2[[#This Row],[Dia do sprint]],"y","n")</f>
        <v>y</v>
      </c>
    </row>
    <row r="18" spans="1:5" s="29" customFormat="1" x14ac:dyDescent="0.25">
      <c r="A18" s="1">
        <v>14</v>
      </c>
      <c r="B18" s="2">
        <f>Backlog[[#Totals],[Pontos de história]]-(Backlog[[#Totals],[Pontos de história]]/'Visão geral'!$E$6*Tabelle2[[#This Row],[Dia do sprint]])</f>
        <v>27.631578947368425</v>
      </c>
      <c r="C18" s="1">
        <f ca="1">C17-Tabelle2[[#This Row],[PS finalizados]]</f>
        <v>105</v>
      </c>
      <c r="D18" s="1">
        <f ca="1">IF(Tabelle2[[#This Row],[Aktuell]]="y",SUMIF(Backlog[Dia do sprint],Tabelle2[[#This Row],[Dia do sprint]],Backlog[Pontos de história]),#N/A)</f>
        <v>0</v>
      </c>
      <c r="E18" s="1" t="str">
        <f ca="1">IF(NOW()&gt;=Backlog!$C$1+Tabelle2[[#This Row],[Dia do sprint]],"y","n")</f>
        <v>y</v>
      </c>
    </row>
    <row r="19" spans="1:5" s="29" customFormat="1" x14ac:dyDescent="0.25">
      <c r="A19" s="1">
        <v>15</v>
      </c>
      <c r="B19" s="2">
        <f>Backlog[[#Totals],[Pontos de história]]-(Backlog[[#Totals],[Pontos de história]]/'Visão geral'!$E$6*Tabelle2[[#This Row],[Dia do sprint]])</f>
        <v>22.10526315789474</v>
      </c>
      <c r="C19" s="1">
        <f ca="1">C18-Tabelle2[[#This Row],[PS finalizados]]</f>
        <v>71</v>
      </c>
      <c r="D19" s="1">
        <f ca="1">IF(Tabelle2[[#This Row],[Aktuell]]="y",SUMIF(Backlog[Dia do sprint],Tabelle2[[#This Row],[Dia do sprint]],Backlog[Pontos de história]),#N/A)</f>
        <v>34</v>
      </c>
      <c r="E19" s="1" t="str">
        <f ca="1">IF(NOW()&gt;=Backlog!$C$1+Tabelle2[[#This Row],[Dia do sprint]],"y","n")</f>
        <v>y</v>
      </c>
    </row>
    <row r="20" spans="1:5" s="29" customFormat="1" x14ac:dyDescent="0.25">
      <c r="A20" s="1">
        <v>16</v>
      </c>
      <c r="B20" s="2">
        <f>Backlog[[#Totals],[Pontos de história]]-(Backlog[[#Totals],[Pontos de história]]/'Visão geral'!$E$6*Tabelle2[[#This Row],[Dia do sprint]])</f>
        <v>16.578947368421055</v>
      </c>
      <c r="C20" s="1">
        <f ca="1">C19-Tabelle2[[#This Row],[PS finalizados]]</f>
        <v>71</v>
      </c>
      <c r="D20" s="1">
        <f ca="1">IF(Tabelle2[[#This Row],[Aktuell]]="y",SUMIF(Backlog[Dia do sprint],Tabelle2[[#This Row],[Dia do sprint]],Backlog[Pontos de história]),#N/A)</f>
        <v>0</v>
      </c>
      <c r="E20" s="1" t="str">
        <f ca="1">IF(NOW()&gt;=Backlog!$C$1+Tabelle2[[#This Row],[Dia do sprint]],"y","n")</f>
        <v>y</v>
      </c>
    </row>
    <row r="21" spans="1:5" s="29" customFormat="1" x14ac:dyDescent="0.25">
      <c r="A21" s="1">
        <v>17</v>
      </c>
      <c r="B21" s="2">
        <f>Backlog[[#Totals],[Pontos de história]]-(Backlog[[#Totals],[Pontos de história]]/'Visão geral'!$E$6*Tabelle2[[#This Row],[Dia do sprint]])</f>
        <v>11.05263157894737</v>
      </c>
      <c r="C21" s="1">
        <f ca="1">C20-Tabelle2[[#This Row],[PS finalizados]]</f>
        <v>71</v>
      </c>
      <c r="D21" s="1">
        <f ca="1">IF(Tabelle2[[#This Row],[Aktuell]]="y",SUMIF(Backlog[Dia do sprint],Tabelle2[[#This Row],[Dia do sprint]],Backlog[Pontos de história]),#N/A)</f>
        <v>0</v>
      </c>
      <c r="E21" s="1" t="str">
        <f ca="1">IF(NOW()&gt;=Backlog!$C$1+Tabelle2[[#This Row],[Dia do sprint]],"y","n")</f>
        <v>y</v>
      </c>
    </row>
    <row r="22" spans="1:5" s="29" customFormat="1" x14ac:dyDescent="0.25">
      <c r="A22" s="1">
        <v>18</v>
      </c>
      <c r="B22" s="2">
        <f>Backlog[[#Totals],[Pontos de história]]-(Backlog[[#Totals],[Pontos de história]]/'Visão geral'!$E$6*Tabelle2[[#This Row],[Dia do sprint]])</f>
        <v>5.526315789473685</v>
      </c>
      <c r="C22" s="1">
        <f ca="1">C21-Tabelle2[[#This Row],[PS finalizados]]</f>
        <v>71</v>
      </c>
      <c r="D22" s="1">
        <f ca="1">IF(Tabelle2[[#This Row],[Aktuell]]="y",SUMIF(Backlog[Dia do sprint],Tabelle2[[#This Row],[Dia do sprint]],Backlog[Pontos de história]),#N/A)</f>
        <v>0</v>
      </c>
      <c r="E22" s="1" t="str">
        <f ca="1">IF(NOW()&gt;=Backlog!$C$1+Tabelle2[[#This Row],[Dia do sprint]],"y","n")</f>
        <v>y</v>
      </c>
    </row>
    <row r="23" spans="1:5" s="29" customFormat="1" x14ac:dyDescent="0.25">
      <c r="A23" s="1">
        <v>19</v>
      </c>
      <c r="B23" s="2">
        <f>Backlog[[#Totals],[Pontos de história]]-(Backlog[[#Totals],[Pontos de história]]/'Visão geral'!$E$6*Tabelle2[[#This Row],[Dia do sprint]])</f>
        <v>0</v>
      </c>
      <c r="C23" s="1" t="e">
        <f ca="1">C22-Tabelle2[[#This Row],[PS finalizados]]</f>
        <v>#N/A</v>
      </c>
      <c r="D23" s="1" t="e">
        <f ca="1">IF(Tabelle2[[#This Row],[Aktuell]]="y",SUMIF(Backlog[Dia do sprint],Tabelle2[[#This Row],[Dia do sprint]],Backlog[Pontos de história]),#N/A)</f>
        <v>#N/A</v>
      </c>
      <c r="E23" s="1" t="str">
        <f ca="1">IF(NOW()&gt;=Backlog!$C$1+Tabelle2[[#This Row],[Dia do sprint]],"y","n")</f>
        <v>n</v>
      </c>
    </row>
    <row r="24" spans="1:5" s="29" customFormat="1" x14ac:dyDescent="0.25">
      <c r="A24" s="1"/>
      <c r="B24" s="2"/>
      <c r="C24" s="1"/>
      <c r="D24" s="1"/>
      <c r="E24" s="1">
        <f ca="1">SUBTOTAL(103,Tabelle2[Aktuell])</f>
        <v>20</v>
      </c>
    </row>
    <row r="25" spans="1:5" s="29" customFormat="1" x14ac:dyDescent="0.25"/>
    <row r="26" spans="1:5" s="29" customFormat="1" x14ac:dyDescent="0.25"/>
    <row r="27" spans="1:5" s="29" customFormat="1" x14ac:dyDescent="0.25"/>
    <row r="28" spans="1:5" s="29" customFormat="1" x14ac:dyDescent="0.25"/>
    <row r="29" spans="1:5" s="29" customFormat="1" x14ac:dyDescent="0.25"/>
    <row r="30" spans="1:5" s="29" customFormat="1" x14ac:dyDescent="0.25"/>
    <row r="31" spans="1:5" s="29" customFormat="1" x14ac:dyDescent="0.25"/>
    <row r="32" spans="1:5" s="29" customFormat="1" x14ac:dyDescent="0.25"/>
    <row r="33" spans="2:2" s="29" customFormat="1" x14ac:dyDescent="0.25"/>
    <row r="34" spans="2:2" s="29" customFormat="1" x14ac:dyDescent="0.25"/>
    <row r="35" spans="2:2" s="29" customFormat="1" x14ac:dyDescent="0.25">
      <c r="B35" s="32"/>
    </row>
    <row r="36" spans="2:2" s="29" customFormat="1" x14ac:dyDescent="0.25">
      <c r="B36" s="40"/>
    </row>
    <row r="37" spans="2:2" s="29" customFormat="1" x14ac:dyDescent="0.25">
      <c r="B37" s="32"/>
    </row>
    <row r="38" spans="2:2" s="29" customFormat="1" x14ac:dyDescent="0.25">
      <c r="B38" s="40"/>
    </row>
    <row r="39" spans="2:2" s="29" customFormat="1" x14ac:dyDescent="0.25">
      <c r="B39" s="32"/>
    </row>
    <row r="40" spans="2:2" s="29" customFormat="1" x14ac:dyDescent="0.25">
      <c r="B40" s="40"/>
    </row>
    <row r="41" spans="2:2" s="29" customFormat="1" x14ac:dyDescent="0.25">
      <c r="B41" s="32"/>
    </row>
    <row r="42" spans="2:2" s="29" customFormat="1" x14ac:dyDescent="0.25">
      <c r="B42" s="40"/>
    </row>
    <row r="43" spans="2:2" s="29" customFormat="1" x14ac:dyDescent="0.25">
      <c r="B43" s="32"/>
    </row>
    <row r="44" spans="2:2" s="29" customFormat="1" x14ac:dyDescent="0.25">
      <c r="B44" s="40"/>
    </row>
    <row r="45" spans="2:2" s="29" customFormat="1" x14ac:dyDescent="0.25">
      <c r="B45" s="32"/>
    </row>
    <row r="46" spans="2:2" s="29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</vt:lpstr>
      <vt:lpstr>Backlog</vt:lpstr>
      <vt:lpstr>Aba auxiliar - TabelaBurnDown</vt:lpstr>
      <vt:lpstr>Backlog!Area_de_extracao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romario araujo pinheiro</cp:lastModifiedBy>
  <cp:lastPrinted>2019-10-28T15:26:19Z</cp:lastPrinted>
  <dcterms:created xsi:type="dcterms:W3CDTF">2019-09-18T13:29:49Z</dcterms:created>
  <dcterms:modified xsi:type="dcterms:W3CDTF">2021-04-16T12:55:36Z</dcterms:modified>
</cp:coreProperties>
</file>