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ligran-my.sharepoint.com/personal/aebuitrago_poligran_edu_co/Documents/"/>
    </mc:Choice>
  </mc:AlternateContent>
  <xr:revisionPtr revIDLastSave="0" documentId="8_{A3CBA512-AEB2-4D40-B2FB-21A349299DB9}" xr6:coauthVersionLast="47" xr6:coauthVersionMax="47" xr10:uidLastSave="{00000000-0000-0000-0000-000000000000}"/>
  <bookViews>
    <workbookView xWindow="-51200" yWindow="-3600" windowWidth="51200" windowHeight="21600" firstSheet="1" activeTab="1" xr2:uid="{9B22131B-E361-4AA0-93E2-7C24DCB96813}"/>
  </bookViews>
  <sheets>
    <sheet name="raw data" sheetId="3" r:id="rId1"/>
    <sheet name="billing data" sheetId="5" r:id="rId2"/>
    <sheet name="Hoja1" sheetId="6" r:id="rId3"/>
    <sheet name="Hoja2" sheetId="7" r:id="rId4"/>
  </sheets>
  <definedNames>
    <definedName name="_xlnm._FilterDatabase" localSheetId="0" hidden="1">'raw data'!$C$1:$F$1649</definedName>
    <definedName name="NativeTimeline_Date">#N/A</definedName>
  </definedNames>
  <calcPr calcId="191028"/>
  <pivotCaches>
    <pivotCache cacheId="6369" r:id="rId5"/>
    <pivotCache cacheId="6370" r:id="rId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2" i="5" l="1"/>
  <c r="B552" i="5"/>
  <c r="A570" i="5"/>
  <c r="B570" i="5"/>
  <c r="A579" i="5"/>
  <c r="B579" i="5"/>
  <c r="A572" i="5"/>
  <c r="B572" i="5"/>
  <c r="A571" i="5"/>
  <c r="B571" i="5"/>
  <c r="A575" i="5"/>
  <c r="B575" i="5"/>
  <c r="A574" i="5"/>
  <c r="B574" i="5"/>
  <c r="A580" i="5"/>
  <c r="B580" i="5"/>
  <c r="A573" i="5"/>
  <c r="B573" i="5"/>
  <c r="A576" i="5"/>
  <c r="B576" i="5"/>
  <c r="A577" i="5"/>
  <c r="B577" i="5"/>
  <c r="A578" i="5"/>
  <c r="B578" i="5"/>
  <c r="A551" i="5"/>
  <c r="B551" i="5"/>
  <c r="A550" i="5"/>
  <c r="B550" i="5"/>
  <c r="A549" i="5"/>
  <c r="B549" i="5"/>
  <c r="A548" i="5"/>
  <c r="B548" i="5"/>
  <c r="A547" i="5"/>
  <c r="B547" i="5"/>
  <c r="A546" i="5"/>
  <c r="B546" i="5"/>
  <c r="A545" i="5"/>
  <c r="B545" i="5"/>
  <c r="A561" i="5"/>
  <c r="B561" i="5"/>
  <c r="A560" i="5"/>
  <c r="B560" i="5"/>
  <c r="A559" i="5"/>
  <c r="B559" i="5"/>
  <c r="A558" i="5"/>
  <c r="B558" i="5"/>
  <c r="A557" i="5"/>
  <c r="B557" i="5"/>
  <c r="A556" i="5"/>
  <c r="B556" i="5"/>
  <c r="A555" i="5"/>
  <c r="B555" i="5"/>
  <c r="A554" i="5"/>
  <c r="B554" i="5"/>
  <c r="A553" i="5"/>
  <c r="B553" i="5"/>
  <c r="A569" i="5"/>
  <c r="B569" i="5"/>
  <c r="A568" i="5"/>
  <c r="B568" i="5"/>
  <c r="A567" i="5"/>
  <c r="B567" i="5"/>
  <c r="A566" i="5"/>
  <c r="B566" i="5"/>
  <c r="A565" i="5"/>
  <c r="B565" i="5"/>
  <c r="A564" i="5"/>
  <c r="B564" i="5"/>
  <c r="A563" i="5"/>
  <c r="B563" i="5"/>
  <c r="A562" i="5"/>
  <c r="B562" i="5"/>
  <c r="A525" i="5"/>
  <c r="B525" i="5"/>
  <c r="A524" i="5"/>
  <c r="B524" i="5"/>
  <c r="A537" i="5"/>
  <c r="B537" i="5"/>
  <c r="A536" i="5"/>
  <c r="B536" i="5"/>
  <c r="A535" i="5"/>
  <c r="B535" i="5"/>
  <c r="A534" i="5"/>
  <c r="B534" i="5"/>
  <c r="A533" i="5"/>
  <c r="B533" i="5"/>
  <c r="A544" i="5"/>
  <c r="B544" i="5"/>
  <c r="A543" i="5"/>
  <c r="B543" i="5"/>
  <c r="A542" i="5"/>
  <c r="B542" i="5"/>
  <c r="A541" i="5"/>
  <c r="B541" i="5"/>
  <c r="A540" i="5"/>
  <c r="B540" i="5"/>
  <c r="A539" i="5"/>
  <c r="B539" i="5"/>
  <c r="A538" i="5"/>
  <c r="B538" i="5"/>
  <c r="A531" i="5"/>
  <c r="B531" i="5"/>
  <c r="A530" i="5"/>
  <c r="B530" i="5"/>
  <c r="A529" i="5"/>
  <c r="B529" i="5"/>
  <c r="A528" i="5"/>
  <c r="B528" i="5"/>
  <c r="A527" i="5"/>
  <c r="B527" i="5"/>
  <c r="A532" i="5"/>
  <c r="B532" i="5"/>
  <c r="A523" i="5"/>
  <c r="B523" i="5"/>
  <c r="A522" i="5"/>
  <c r="B522" i="5"/>
  <c r="A521" i="5"/>
  <c r="B521" i="5"/>
  <c r="A520" i="5"/>
  <c r="B520" i="5"/>
  <c r="A519" i="5"/>
  <c r="B519" i="5"/>
  <c r="A518" i="5"/>
  <c r="B518" i="5"/>
  <c r="A526" i="5"/>
  <c r="B526" i="5"/>
  <c r="A517" i="5"/>
  <c r="B517" i="5"/>
  <c r="A516" i="5"/>
  <c r="B516" i="5"/>
  <c r="A515" i="5"/>
  <c r="B515" i="5"/>
  <c r="A493" i="5"/>
  <c r="B493" i="5"/>
  <c r="A492" i="5"/>
  <c r="B492" i="5"/>
  <c r="A491" i="5"/>
  <c r="B491" i="5"/>
  <c r="A490" i="5"/>
  <c r="B490" i="5"/>
  <c r="A489" i="5"/>
  <c r="B489" i="5"/>
  <c r="A488" i="5"/>
  <c r="B488" i="5"/>
  <c r="A508" i="5"/>
  <c r="B508" i="5"/>
  <c r="A507" i="5"/>
  <c r="B507" i="5"/>
  <c r="A506" i="5"/>
  <c r="B506" i="5"/>
  <c r="A505" i="5"/>
  <c r="B505" i="5"/>
  <c r="A504" i="5"/>
  <c r="B504" i="5"/>
  <c r="A503" i="5"/>
  <c r="B503" i="5"/>
  <c r="A502" i="5"/>
  <c r="B502" i="5"/>
  <c r="A501" i="5"/>
  <c r="B501" i="5"/>
  <c r="A500" i="5"/>
  <c r="B500" i="5"/>
  <c r="A499" i="5"/>
  <c r="B499" i="5"/>
  <c r="A498" i="5"/>
  <c r="B498" i="5"/>
  <c r="A497" i="5"/>
  <c r="B497" i="5"/>
  <c r="A496" i="5"/>
  <c r="B496" i="5"/>
  <c r="A495" i="5"/>
  <c r="B495" i="5"/>
  <c r="A494" i="5"/>
  <c r="B494" i="5"/>
  <c r="A514" i="5"/>
  <c r="B514" i="5"/>
  <c r="A513" i="5"/>
  <c r="B513" i="5"/>
  <c r="A512" i="5"/>
  <c r="B512" i="5"/>
  <c r="A511" i="5"/>
  <c r="B511" i="5"/>
  <c r="A510" i="5"/>
  <c r="B510" i="5"/>
  <c r="A509" i="5"/>
  <c r="B509" i="5"/>
  <c r="A480" i="5"/>
  <c r="B480" i="5"/>
  <c r="A479" i="5"/>
  <c r="B479" i="5"/>
  <c r="A487" i="5"/>
  <c r="B487" i="5"/>
  <c r="A486" i="5"/>
  <c r="B486" i="5"/>
  <c r="A485" i="5"/>
  <c r="B485" i="5"/>
  <c r="A484" i="5"/>
  <c r="B484" i="5"/>
  <c r="A483" i="5"/>
  <c r="B483" i="5"/>
  <c r="A482" i="5"/>
  <c r="B482" i="5"/>
  <c r="A481" i="5"/>
  <c r="B481" i="5"/>
  <c r="A478" i="5"/>
  <c r="B478" i="5"/>
  <c r="A438" i="5"/>
  <c r="B438" i="5"/>
  <c r="A462" i="5"/>
  <c r="B462" i="5"/>
  <c r="A477" i="5"/>
  <c r="B477" i="5"/>
  <c r="A476" i="5"/>
  <c r="B476" i="5"/>
  <c r="A475" i="5"/>
  <c r="B475" i="5"/>
  <c r="A474" i="5"/>
  <c r="B474" i="5"/>
  <c r="A454" i="5"/>
  <c r="B454" i="5"/>
  <c r="A282" i="5"/>
  <c r="B282" i="5"/>
  <c r="A360" i="5"/>
  <c r="B360" i="5"/>
  <c r="A433" i="5"/>
  <c r="B433" i="5"/>
  <c r="A434" i="5"/>
  <c r="B434" i="5"/>
  <c r="A435" i="5"/>
  <c r="B435" i="5"/>
  <c r="A436" i="5"/>
  <c r="B436" i="5"/>
  <c r="A437" i="5"/>
  <c r="B437" i="5"/>
  <c r="A439" i="5"/>
  <c r="B439" i="5"/>
  <c r="A440" i="5"/>
  <c r="B440" i="5"/>
  <c r="A441" i="5"/>
  <c r="B441" i="5"/>
  <c r="A443" i="5"/>
  <c r="B443" i="5"/>
  <c r="A444" i="5"/>
  <c r="B444" i="5"/>
  <c r="A445" i="5"/>
  <c r="B445" i="5"/>
  <c r="A446" i="5"/>
  <c r="B446" i="5"/>
  <c r="A447" i="5"/>
  <c r="B447" i="5"/>
  <c r="A448" i="5"/>
  <c r="B448" i="5"/>
  <c r="A449" i="5"/>
  <c r="B449" i="5"/>
  <c r="A450" i="5"/>
  <c r="B450" i="5"/>
  <c r="A451" i="5"/>
  <c r="B451" i="5"/>
  <c r="A452" i="5"/>
  <c r="B452" i="5"/>
  <c r="A453" i="5"/>
  <c r="B453" i="5"/>
  <c r="A455" i="5"/>
  <c r="B455" i="5"/>
  <c r="A456" i="5"/>
  <c r="B456" i="5"/>
  <c r="A461" i="5"/>
  <c r="B461" i="5"/>
  <c r="A457" i="5"/>
  <c r="B457" i="5"/>
  <c r="A458" i="5"/>
  <c r="B458" i="5"/>
  <c r="A459" i="5"/>
  <c r="B459" i="5"/>
  <c r="A460" i="5"/>
  <c r="B460" i="5"/>
  <c r="A463" i="5"/>
  <c r="B463" i="5"/>
  <c r="A465" i="5"/>
  <c r="B465" i="5"/>
  <c r="A464" i="5"/>
  <c r="B464" i="5"/>
  <c r="A466" i="5"/>
  <c r="B466" i="5"/>
  <c r="A467" i="5"/>
  <c r="B467" i="5"/>
  <c r="A468" i="5"/>
  <c r="B468" i="5"/>
  <c r="A469" i="5"/>
  <c r="B469" i="5"/>
  <c r="A470" i="5"/>
  <c r="B470" i="5"/>
  <c r="A442" i="5"/>
  <c r="B442" i="5"/>
  <c r="A471" i="5"/>
  <c r="B471" i="5"/>
  <c r="A472" i="5"/>
  <c r="B472" i="5"/>
  <c r="A473" i="5"/>
  <c r="B473" i="5"/>
  <c r="A432" i="5"/>
  <c r="B432" i="5"/>
  <c r="A431" i="5"/>
  <c r="B431" i="5"/>
  <c r="A203" i="5"/>
  <c r="B203" i="5"/>
  <c r="A222" i="5"/>
  <c r="B222" i="5"/>
  <c r="A221" i="5"/>
  <c r="B221" i="5"/>
  <c r="A220" i="5"/>
  <c r="B220" i="5"/>
  <c r="A219" i="5"/>
  <c r="B219" i="5"/>
  <c r="A218" i="5"/>
  <c r="B218" i="5"/>
  <c r="A217" i="5"/>
  <c r="B217" i="5"/>
  <c r="B216" i="5"/>
  <c r="A216" i="5"/>
  <c r="A234" i="5"/>
  <c r="B234" i="5"/>
  <c r="A233" i="5"/>
  <c r="B233" i="5"/>
  <c r="A232" i="5"/>
  <c r="B232" i="5"/>
  <c r="A231" i="5"/>
  <c r="B231" i="5"/>
  <c r="A230" i="5"/>
  <c r="B230" i="5"/>
  <c r="A229" i="5"/>
  <c r="B229" i="5"/>
  <c r="A228" i="5"/>
  <c r="B228" i="5"/>
  <c r="A227" i="5"/>
  <c r="B227" i="5"/>
  <c r="A226" i="5"/>
  <c r="B226" i="5"/>
  <c r="A225" i="5"/>
  <c r="B225" i="5"/>
  <c r="A224" i="5"/>
  <c r="B224" i="5"/>
  <c r="A223" i="5"/>
  <c r="B223" i="5"/>
  <c r="A240" i="5"/>
  <c r="B240" i="5"/>
  <c r="A239" i="5"/>
  <c r="B239" i="5"/>
  <c r="A238" i="5"/>
  <c r="B238" i="5"/>
  <c r="A237" i="5"/>
  <c r="B237" i="5"/>
  <c r="A236" i="5"/>
  <c r="B236" i="5"/>
  <c r="A235" i="5"/>
  <c r="B235" i="5"/>
  <c r="A243" i="5"/>
  <c r="B243" i="5"/>
  <c r="A242" i="5"/>
  <c r="B242" i="5"/>
  <c r="A241" i="5"/>
  <c r="B241" i="5"/>
  <c r="A254" i="5"/>
  <c r="B254" i="5"/>
  <c r="A253" i="5"/>
  <c r="B253" i="5"/>
  <c r="A252" i="5"/>
  <c r="B252" i="5"/>
  <c r="A251" i="5"/>
  <c r="B251" i="5"/>
  <c r="A250" i="5"/>
  <c r="B250" i="5"/>
  <c r="A249" i="5"/>
  <c r="B249" i="5"/>
  <c r="A248" i="5"/>
  <c r="B248" i="5"/>
  <c r="A247" i="5"/>
  <c r="B247" i="5"/>
  <c r="A246" i="5"/>
  <c r="B246" i="5"/>
  <c r="A245" i="5"/>
  <c r="B245" i="5"/>
  <c r="A244" i="5"/>
  <c r="B244" i="5"/>
  <c r="A259" i="5"/>
  <c r="B259" i="5"/>
  <c r="A258" i="5"/>
  <c r="B258" i="5"/>
  <c r="A257" i="5"/>
  <c r="B257" i="5"/>
  <c r="A256" i="5"/>
  <c r="B256" i="5"/>
  <c r="A255" i="5"/>
  <c r="B255" i="5"/>
  <c r="A270" i="5"/>
  <c r="B270" i="5"/>
  <c r="A269" i="5"/>
  <c r="B269" i="5"/>
  <c r="A268" i="5"/>
  <c r="B268" i="5"/>
  <c r="A267" i="5"/>
  <c r="B267" i="5"/>
  <c r="A266" i="5"/>
  <c r="B266" i="5"/>
  <c r="A307" i="5"/>
  <c r="B307" i="5"/>
  <c r="A306" i="5"/>
  <c r="B306" i="5"/>
  <c r="A316" i="5"/>
  <c r="B316" i="5"/>
  <c r="A315" i="5"/>
  <c r="B315" i="5"/>
  <c r="A314" i="5"/>
  <c r="B314" i="5"/>
  <c r="B313" i="5"/>
  <c r="A313" i="5"/>
  <c r="A312" i="5"/>
  <c r="B312" i="5"/>
  <c r="A311" i="5"/>
  <c r="B311" i="5"/>
  <c r="A310" i="5"/>
  <c r="B310" i="5"/>
  <c r="A309" i="5"/>
  <c r="B309" i="5"/>
  <c r="A308" i="5"/>
  <c r="B308" i="5"/>
  <c r="A323" i="5"/>
  <c r="B323" i="5"/>
  <c r="A322" i="5"/>
  <c r="B322" i="5"/>
  <c r="A321" i="5"/>
  <c r="B321" i="5"/>
  <c r="A320" i="5"/>
  <c r="B320" i="5"/>
  <c r="A319" i="5"/>
  <c r="B319" i="5"/>
  <c r="A318" i="5"/>
  <c r="B318" i="5"/>
  <c r="A317" i="5"/>
  <c r="B317" i="5"/>
  <c r="A327" i="5"/>
  <c r="B327" i="5"/>
  <c r="A326" i="5"/>
  <c r="B326" i="5"/>
  <c r="A325" i="5"/>
  <c r="B325" i="5"/>
  <c r="A324" i="5"/>
  <c r="B324" i="5"/>
  <c r="A333" i="5"/>
  <c r="B333" i="5"/>
  <c r="B332" i="5"/>
  <c r="A332" i="5"/>
  <c r="A331" i="5"/>
  <c r="B331" i="5"/>
  <c r="A330" i="5"/>
  <c r="B330" i="5"/>
  <c r="A329" i="5"/>
  <c r="B329" i="5"/>
  <c r="A328" i="5"/>
  <c r="B328" i="5"/>
  <c r="A342" i="5"/>
  <c r="B342" i="5"/>
  <c r="A341" i="5"/>
  <c r="B341" i="5"/>
  <c r="A340" i="5"/>
  <c r="B340" i="5"/>
  <c r="A339" i="5"/>
  <c r="B339" i="5"/>
  <c r="A338" i="5"/>
  <c r="B338" i="5"/>
  <c r="A337" i="5"/>
  <c r="B337" i="5"/>
  <c r="A336" i="5"/>
  <c r="B336" i="5"/>
  <c r="A335" i="5"/>
  <c r="B335" i="5"/>
  <c r="A334" i="5"/>
  <c r="B334" i="5"/>
  <c r="A349" i="5"/>
  <c r="B349" i="5"/>
  <c r="A348" i="5"/>
  <c r="B348" i="5"/>
  <c r="A347" i="5"/>
  <c r="B347" i="5"/>
  <c r="A346" i="5"/>
  <c r="B346" i="5"/>
  <c r="A345" i="5"/>
  <c r="B345" i="5"/>
  <c r="A344" i="5"/>
  <c r="B344" i="5"/>
  <c r="A343" i="5"/>
  <c r="B343" i="5"/>
  <c r="A359" i="5"/>
  <c r="B359" i="5"/>
  <c r="A358" i="5"/>
  <c r="B358" i="5"/>
  <c r="A357" i="5"/>
  <c r="B357" i="5"/>
  <c r="A356" i="5"/>
  <c r="B356" i="5"/>
  <c r="A355" i="5"/>
  <c r="B355" i="5"/>
  <c r="A354" i="5"/>
  <c r="B354" i="5"/>
  <c r="A353" i="5"/>
  <c r="B353" i="5"/>
  <c r="A352" i="5"/>
  <c r="B352" i="5"/>
  <c r="A351" i="5"/>
  <c r="B351" i="5"/>
  <c r="A350" i="5"/>
  <c r="B350" i="5"/>
  <c r="A368" i="5"/>
  <c r="B368" i="5"/>
  <c r="A367" i="5"/>
  <c r="B367" i="5"/>
  <c r="A366" i="5"/>
  <c r="B366" i="5"/>
  <c r="A365" i="5"/>
  <c r="B365" i="5"/>
  <c r="A364" i="5"/>
  <c r="B364" i="5"/>
  <c r="A363" i="5"/>
  <c r="B363" i="5"/>
  <c r="A362" i="5"/>
  <c r="B362" i="5"/>
  <c r="A361" i="5"/>
  <c r="B361" i="5"/>
  <c r="A372" i="5"/>
  <c r="B372" i="5"/>
  <c r="A371" i="5"/>
  <c r="B371" i="5"/>
  <c r="A370" i="5"/>
  <c r="B370" i="5"/>
  <c r="A369" i="5"/>
  <c r="B369" i="5"/>
  <c r="A380" i="5"/>
  <c r="B380" i="5"/>
  <c r="A379" i="5"/>
  <c r="B379" i="5"/>
  <c r="A378" i="5"/>
  <c r="B378" i="5"/>
  <c r="A377" i="5"/>
  <c r="B377" i="5"/>
  <c r="A376" i="5"/>
  <c r="B376" i="5"/>
  <c r="A375" i="5"/>
  <c r="B375" i="5"/>
  <c r="A374" i="5"/>
  <c r="B374" i="5"/>
  <c r="A373" i="5"/>
  <c r="B373" i="5"/>
  <c r="A386" i="5"/>
  <c r="B386" i="5"/>
  <c r="A385" i="5"/>
  <c r="B385" i="5"/>
  <c r="A384" i="5"/>
  <c r="B384" i="5"/>
  <c r="A383" i="5"/>
  <c r="B383" i="5"/>
  <c r="A382" i="5"/>
  <c r="B382" i="5"/>
  <c r="A381" i="5"/>
  <c r="B381" i="5"/>
  <c r="A393" i="5"/>
  <c r="B393" i="5"/>
  <c r="A392" i="5"/>
  <c r="B392" i="5"/>
  <c r="A391" i="5"/>
  <c r="B391" i="5"/>
  <c r="A390" i="5"/>
  <c r="B390" i="5"/>
  <c r="A389" i="5"/>
  <c r="B389" i="5"/>
  <c r="A388" i="5"/>
  <c r="B388" i="5"/>
  <c r="A387" i="5"/>
  <c r="B387" i="5"/>
  <c r="A398" i="5"/>
  <c r="B398" i="5"/>
  <c r="A397" i="5"/>
  <c r="B397" i="5"/>
  <c r="A396" i="5"/>
  <c r="B396" i="5"/>
  <c r="A395" i="5"/>
  <c r="B395" i="5"/>
  <c r="A394" i="5"/>
  <c r="B394" i="5"/>
  <c r="A407" i="5"/>
  <c r="B407" i="5"/>
  <c r="A406" i="5"/>
  <c r="B406" i="5"/>
  <c r="A405" i="5"/>
  <c r="B405" i="5"/>
  <c r="A404" i="5"/>
  <c r="B404" i="5"/>
  <c r="A403" i="5"/>
  <c r="B403" i="5"/>
  <c r="A402" i="5"/>
  <c r="B402" i="5"/>
  <c r="A401" i="5"/>
  <c r="B401" i="5"/>
  <c r="A400" i="5"/>
  <c r="B400" i="5"/>
  <c r="A399" i="5"/>
  <c r="B399" i="5"/>
  <c r="A409" i="5"/>
  <c r="B409" i="5"/>
  <c r="A408" i="5"/>
  <c r="B408" i="5"/>
  <c r="A421" i="5"/>
  <c r="B421" i="5"/>
  <c r="A420" i="5"/>
  <c r="B420" i="5"/>
  <c r="A419" i="5"/>
  <c r="B419" i="5"/>
  <c r="A418" i="5"/>
  <c r="B418" i="5"/>
  <c r="A417" i="5"/>
  <c r="B417" i="5"/>
  <c r="A416" i="5"/>
  <c r="B416" i="5"/>
  <c r="A415" i="5"/>
  <c r="B415" i="5"/>
  <c r="A414" i="5"/>
  <c r="B414" i="5"/>
  <c r="A413" i="5"/>
  <c r="B413" i="5"/>
  <c r="A412" i="5"/>
  <c r="B412" i="5"/>
  <c r="A411" i="5"/>
  <c r="B411" i="5"/>
  <c r="A410" i="5"/>
  <c r="B410" i="5"/>
  <c r="A430" i="5"/>
  <c r="B430" i="5"/>
  <c r="A429" i="5"/>
  <c r="B429" i="5"/>
  <c r="A428" i="5"/>
  <c r="B428" i="5"/>
  <c r="A427" i="5"/>
  <c r="B427" i="5"/>
  <c r="A426" i="5"/>
  <c r="B426" i="5"/>
  <c r="A425" i="5"/>
  <c r="B425" i="5"/>
  <c r="A424" i="5"/>
  <c r="B424" i="5"/>
  <c r="A423" i="5"/>
  <c r="B423" i="5"/>
  <c r="A422" i="5"/>
  <c r="B422" i="5"/>
  <c r="A265" i="5"/>
  <c r="B265" i="5"/>
  <c r="A264" i="5"/>
  <c r="B264" i="5"/>
  <c r="A263" i="5"/>
  <c r="B263" i="5"/>
  <c r="A262" i="5"/>
  <c r="B262" i="5"/>
  <c r="A261" i="5"/>
  <c r="B261" i="5"/>
  <c r="A260" i="5"/>
  <c r="B260" i="5"/>
  <c r="A304" i="5"/>
  <c r="A305" i="5"/>
  <c r="B304" i="5"/>
  <c r="B305" i="5"/>
  <c r="A281" i="5"/>
  <c r="B281" i="5"/>
  <c r="A280" i="5"/>
  <c r="B280" i="5"/>
  <c r="A279" i="5"/>
  <c r="B279" i="5"/>
  <c r="A278" i="5"/>
  <c r="B278" i="5"/>
  <c r="F277" i="5"/>
  <c r="F278" i="5" s="1"/>
  <c r="A277" i="5"/>
  <c r="B277" i="5"/>
  <c r="A276" i="5"/>
  <c r="B276" i="5"/>
  <c r="A275" i="5"/>
  <c r="B275" i="5"/>
  <c r="A274" i="5"/>
  <c r="B274" i="5"/>
  <c r="A273" i="5"/>
  <c r="B273" i="5"/>
  <c r="A272" i="5"/>
  <c r="B272" i="5"/>
  <c r="A271" i="5"/>
  <c r="B271" i="5"/>
  <c r="A294" i="5"/>
  <c r="B294" i="5"/>
  <c r="A293" i="5"/>
  <c r="B293" i="5"/>
  <c r="A292" i="5"/>
  <c r="B292" i="5"/>
  <c r="A291" i="5"/>
  <c r="B291" i="5"/>
  <c r="A290" i="5"/>
  <c r="B290" i="5"/>
  <c r="A289" i="5"/>
  <c r="B289" i="5"/>
  <c r="A288" i="5"/>
  <c r="B288" i="5"/>
  <c r="A287" i="5"/>
  <c r="B287" i="5"/>
  <c r="A286" i="5"/>
  <c r="B286" i="5"/>
  <c r="A285" i="5"/>
  <c r="B285" i="5"/>
  <c r="A284" i="5"/>
  <c r="B284" i="5"/>
  <c r="A283" i="5"/>
  <c r="B283" i="5"/>
  <c r="A303" i="5"/>
  <c r="B303" i="5"/>
  <c r="A302" i="5"/>
  <c r="B302" i="5"/>
  <c r="A301" i="5"/>
  <c r="B301" i="5"/>
  <c r="A300" i="5"/>
  <c r="B300" i="5"/>
  <c r="A299" i="5"/>
  <c r="B299" i="5"/>
  <c r="A298" i="5"/>
  <c r="B298" i="5"/>
  <c r="A297" i="5"/>
  <c r="B297" i="5"/>
  <c r="A296" i="5"/>
  <c r="B296" i="5"/>
  <c r="A295" i="5"/>
  <c r="B295" i="5"/>
  <c r="I964" i="3"/>
  <c r="B964" i="3"/>
  <c r="A964" i="3"/>
  <c r="A1649" i="3"/>
  <c r="B1649" i="3"/>
  <c r="I1649" i="3"/>
  <c r="A1621" i="3"/>
  <c r="B1621" i="3"/>
  <c r="I1621" i="3"/>
  <c r="A1469" i="3"/>
  <c r="B1469" i="3"/>
  <c r="I1469" i="3"/>
  <c r="A215" i="5"/>
  <c r="B215" i="5"/>
  <c r="A214" i="5"/>
  <c r="B214" i="5"/>
  <c r="A213" i="5"/>
  <c r="B213" i="5"/>
  <c r="A115" i="5"/>
  <c r="B115" i="5"/>
  <c r="A114" i="5"/>
  <c r="B114" i="5"/>
  <c r="A178" i="5"/>
  <c r="B178" i="5"/>
  <c r="A177" i="5"/>
  <c r="B177" i="5"/>
  <c r="A176" i="5"/>
  <c r="B176" i="5"/>
  <c r="A175" i="5"/>
  <c r="B175" i="5"/>
  <c r="A174" i="5"/>
  <c r="B174" i="5"/>
  <c r="A173" i="5"/>
  <c r="B173" i="5"/>
  <c r="A172" i="5"/>
  <c r="B172" i="5"/>
  <c r="A171" i="5"/>
  <c r="B171" i="5"/>
  <c r="A170" i="5"/>
  <c r="B170" i="5"/>
  <c r="A181" i="5"/>
  <c r="B181" i="5"/>
  <c r="A180" i="5"/>
  <c r="B180" i="5"/>
  <c r="A179" i="5"/>
  <c r="B179" i="5"/>
  <c r="A188" i="5"/>
  <c r="B188" i="5"/>
  <c r="A187" i="5"/>
  <c r="B187" i="5"/>
  <c r="A186" i="5"/>
  <c r="B186" i="5"/>
  <c r="A185" i="5"/>
  <c r="B185" i="5"/>
  <c r="A184" i="5"/>
  <c r="B184" i="5"/>
  <c r="A183" i="5"/>
  <c r="B183" i="5"/>
  <c r="A194" i="5"/>
  <c r="B194" i="5"/>
  <c r="A193" i="5"/>
  <c r="B193" i="5"/>
  <c r="A210" i="5"/>
  <c r="B210" i="5"/>
  <c r="A209" i="5"/>
  <c r="B209" i="5"/>
  <c r="A208" i="5"/>
  <c r="B208" i="5"/>
  <c r="A207" i="5"/>
  <c r="B207" i="5"/>
  <c r="A206" i="5"/>
  <c r="B206" i="5"/>
  <c r="A212" i="5"/>
  <c r="B212" i="5"/>
  <c r="A2" i="5"/>
  <c r="B2" i="5"/>
  <c r="A7" i="5"/>
  <c r="B7" i="5"/>
  <c r="A6" i="5"/>
  <c r="B6" i="5"/>
  <c r="A5" i="5"/>
  <c r="B5" i="5"/>
  <c r="A4" i="5"/>
  <c r="B4" i="5"/>
  <c r="A3" i="5"/>
  <c r="B3" i="5"/>
  <c r="A8" i="5"/>
  <c r="B8" i="5"/>
  <c r="A10" i="5"/>
  <c r="B10" i="5"/>
  <c r="A9" i="5"/>
  <c r="B9" i="5"/>
  <c r="A80" i="5"/>
  <c r="B80" i="5"/>
  <c r="A169" i="5"/>
  <c r="B169" i="5"/>
  <c r="A168" i="5"/>
  <c r="B168" i="5"/>
  <c r="A182" i="5"/>
  <c r="B182" i="5"/>
  <c r="A201" i="5"/>
  <c r="B201" i="5"/>
  <c r="A202" i="5"/>
  <c r="B202" i="5"/>
  <c r="A205" i="5"/>
  <c r="B205" i="5"/>
  <c r="A204" i="5"/>
  <c r="B204" i="5"/>
  <c r="A211" i="5"/>
  <c r="B211" i="5"/>
  <c r="A192" i="5"/>
  <c r="B192" i="5"/>
  <c r="A191" i="5"/>
  <c r="B191" i="5"/>
  <c r="A190" i="5"/>
  <c r="B190" i="5"/>
  <c r="A189" i="5"/>
  <c r="B189" i="5"/>
  <c r="A200" i="5"/>
  <c r="B200" i="5"/>
  <c r="A199" i="5"/>
  <c r="B199" i="5"/>
  <c r="A198" i="5"/>
  <c r="B198" i="5"/>
  <c r="A197" i="5"/>
  <c r="B197" i="5"/>
  <c r="A196" i="5"/>
  <c r="B196" i="5"/>
  <c r="A195" i="5"/>
  <c r="B195" i="5"/>
  <c r="A156" i="5"/>
  <c r="B156" i="5"/>
  <c r="A155" i="5"/>
  <c r="B155" i="5"/>
  <c r="A154" i="5"/>
  <c r="B154" i="5"/>
  <c r="A153" i="5"/>
  <c r="B153" i="5"/>
  <c r="A152" i="5"/>
  <c r="B152" i="5"/>
  <c r="A151" i="5"/>
  <c r="B151" i="5"/>
  <c r="A150" i="5"/>
  <c r="B150" i="5"/>
  <c r="A149" i="5"/>
  <c r="B149" i="5"/>
  <c r="A148" i="5"/>
  <c r="B148" i="5"/>
  <c r="A147" i="5"/>
  <c r="B147" i="5"/>
  <c r="A166" i="5"/>
  <c r="B166" i="5"/>
  <c r="A165" i="5"/>
  <c r="B165" i="5"/>
  <c r="A164" i="5"/>
  <c r="B164" i="5"/>
  <c r="A163" i="5"/>
  <c r="B163" i="5"/>
  <c r="A162" i="5"/>
  <c r="B162" i="5"/>
  <c r="A161" i="5"/>
  <c r="B161" i="5"/>
  <c r="A160" i="5"/>
  <c r="B160" i="5"/>
  <c r="A159" i="5"/>
  <c r="B159" i="5"/>
  <c r="A158" i="5"/>
  <c r="B158" i="5"/>
  <c r="A157" i="5"/>
  <c r="B157" i="5"/>
  <c r="A167" i="5"/>
  <c r="B167" i="5"/>
  <c r="A113" i="5"/>
  <c r="B113" i="5"/>
  <c r="A145" i="5"/>
  <c r="B145" i="5"/>
  <c r="A144" i="5"/>
  <c r="B144" i="5"/>
  <c r="A143" i="5"/>
  <c r="B143" i="5"/>
  <c r="A142" i="5"/>
  <c r="B142" i="5"/>
  <c r="A141" i="5"/>
  <c r="B141" i="5"/>
  <c r="A140" i="5"/>
  <c r="B140" i="5"/>
  <c r="A139" i="5"/>
  <c r="B139" i="5"/>
  <c r="A146" i="5"/>
  <c r="B146" i="5"/>
  <c r="A138" i="5"/>
  <c r="B138" i="5"/>
  <c r="A137" i="5"/>
  <c r="B137" i="5"/>
  <c r="A136" i="5"/>
  <c r="B136" i="5"/>
  <c r="A135" i="5"/>
  <c r="B135" i="5"/>
  <c r="A134" i="5"/>
  <c r="B134" i="5"/>
  <c r="A133" i="5"/>
  <c r="B133" i="5"/>
  <c r="A132" i="5"/>
  <c r="B132" i="5"/>
  <c r="A131" i="5"/>
  <c r="B131" i="5"/>
  <c r="A130" i="5"/>
  <c r="B130" i="5"/>
  <c r="A116" i="5"/>
  <c r="B116" i="5"/>
  <c r="A118" i="5"/>
  <c r="B118" i="5"/>
  <c r="A117" i="5"/>
  <c r="B117" i="5"/>
  <c r="A119" i="5"/>
  <c r="B119" i="5"/>
  <c r="A128" i="5"/>
  <c r="B128" i="5"/>
  <c r="A127" i="5"/>
  <c r="B127" i="5"/>
  <c r="A126" i="5"/>
  <c r="B126" i="5"/>
  <c r="A125" i="5"/>
  <c r="B125" i="5"/>
  <c r="A124" i="5"/>
  <c r="B124" i="5"/>
  <c r="A123" i="5"/>
  <c r="B123" i="5"/>
  <c r="A122" i="5"/>
  <c r="B122" i="5"/>
  <c r="A121" i="5"/>
  <c r="B121" i="5"/>
  <c r="A129" i="5"/>
  <c r="B129" i="5"/>
  <c r="A120" i="5"/>
  <c r="B120" i="5"/>
  <c r="A102" i="5"/>
  <c r="B102" i="5"/>
  <c r="A107" i="5"/>
  <c r="B107" i="5"/>
  <c r="A106" i="5"/>
  <c r="B106" i="5"/>
  <c r="A105" i="5"/>
  <c r="B105" i="5"/>
  <c r="A104" i="5"/>
  <c r="B104" i="5"/>
  <c r="A103" i="5"/>
  <c r="B103" i="5"/>
  <c r="A112" i="5"/>
  <c r="B112" i="5"/>
  <c r="A111" i="5"/>
  <c r="B111" i="5"/>
  <c r="A110" i="5"/>
  <c r="B110" i="5"/>
  <c r="A101" i="5"/>
  <c r="B101" i="5"/>
  <c r="A109" i="5"/>
  <c r="B109" i="5"/>
  <c r="A108" i="5"/>
  <c r="B108" i="5"/>
  <c r="A87" i="5" l="1"/>
  <c r="B87" i="5"/>
  <c r="A94" i="5"/>
  <c r="B94" i="5"/>
  <c r="A99" i="5"/>
  <c r="B99" i="5"/>
  <c r="A93" i="5"/>
  <c r="B93" i="5"/>
  <c r="A98" i="5"/>
  <c r="B98" i="5"/>
  <c r="A92" i="5"/>
  <c r="B92" i="5"/>
  <c r="A97" i="5"/>
  <c r="B97" i="5"/>
  <c r="A100" i="5"/>
  <c r="B100" i="5"/>
  <c r="A91" i="5"/>
  <c r="B91" i="5"/>
  <c r="A96" i="5"/>
  <c r="B96" i="5"/>
  <c r="A95" i="5"/>
  <c r="B95" i="5"/>
  <c r="A86" i="5"/>
  <c r="B86" i="5"/>
  <c r="A85" i="5"/>
  <c r="B85" i="5"/>
  <c r="A90" i="5"/>
  <c r="B90" i="5"/>
  <c r="A79" i="5"/>
  <c r="B79" i="5"/>
  <c r="A89" i="5"/>
  <c r="B89" i="5"/>
  <c r="A88" i="5"/>
  <c r="B88" i="5"/>
  <c r="A84" i="5"/>
  <c r="B84" i="5"/>
  <c r="A83" i="5"/>
  <c r="B83" i="5"/>
  <c r="A82" i="5"/>
  <c r="B82" i="5"/>
  <c r="A81" i="5"/>
  <c r="B81" i="5"/>
  <c r="A78" i="5"/>
  <c r="B78" i="5"/>
  <c r="A77" i="5"/>
  <c r="B77" i="5"/>
  <c r="A76" i="5"/>
  <c r="B76" i="5"/>
  <c r="A75" i="5"/>
  <c r="B75" i="5"/>
  <c r="A74" i="5"/>
  <c r="B74" i="5"/>
  <c r="A73" i="5"/>
  <c r="B73" i="5"/>
  <c r="A72" i="5"/>
  <c r="B72" i="5"/>
  <c r="A71" i="5"/>
  <c r="B71" i="5"/>
  <c r="A70" i="5"/>
  <c r="B70" i="5"/>
  <c r="A69" i="5"/>
  <c r="B69" i="5"/>
  <c r="A68" i="5"/>
  <c r="B68" i="5"/>
  <c r="A67" i="5"/>
  <c r="B67" i="5"/>
  <c r="A66" i="5"/>
  <c r="B66" i="5"/>
  <c r="A65" i="5"/>
  <c r="B65" i="5"/>
  <c r="A64" i="5"/>
  <c r="B64" i="5"/>
  <c r="A63" i="5"/>
  <c r="B63" i="5"/>
  <c r="A59" i="5"/>
  <c r="B59" i="5"/>
  <c r="A58" i="5"/>
  <c r="B58" i="5"/>
  <c r="A57" i="5"/>
  <c r="B57" i="5"/>
  <c r="A56" i="5"/>
  <c r="B56" i="5"/>
  <c r="A55" i="5"/>
  <c r="B55" i="5"/>
  <c r="A54" i="5"/>
  <c r="B54" i="5"/>
  <c r="A53" i="5"/>
  <c r="B53" i="5"/>
  <c r="A52" i="5"/>
  <c r="B52" i="5"/>
  <c r="A51" i="5"/>
  <c r="B51" i="5"/>
  <c r="A62" i="5"/>
  <c r="B62" i="5"/>
  <c r="A61" i="5"/>
  <c r="B61" i="5"/>
  <c r="A60" i="5"/>
  <c r="B60" i="5"/>
  <c r="A50" i="5"/>
  <c r="B50" i="5"/>
  <c r="A49" i="5"/>
  <c r="B49" i="5"/>
  <c r="A48" i="5"/>
  <c r="B48" i="5"/>
  <c r="A46" i="5"/>
  <c r="B46" i="5"/>
  <c r="A47" i="5"/>
  <c r="B47" i="5"/>
  <c r="A1571" i="3"/>
  <c r="B1571" i="3"/>
  <c r="I1571" i="3"/>
  <c r="A12" i="5"/>
  <c r="B12" i="5"/>
  <c r="A11" i="5"/>
  <c r="B11" i="5"/>
  <c r="A15" i="5"/>
  <c r="B15" i="5"/>
  <c r="A14" i="5"/>
  <c r="B14" i="5"/>
  <c r="A13" i="5"/>
  <c r="B13" i="5"/>
  <c r="A22" i="5"/>
  <c r="B22" i="5"/>
  <c r="A21" i="5"/>
  <c r="B21" i="5"/>
  <c r="A20" i="5"/>
  <c r="B20" i="5"/>
  <c r="A19" i="5"/>
  <c r="B19" i="5"/>
  <c r="A18" i="5"/>
  <c r="B18" i="5"/>
  <c r="A17" i="5"/>
  <c r="B17" i="5"/>
  <c r="A16" i="5"/>
  <c r="B16" i="5"/>
  <c r="A26" i="5"/>
  <c r="B26" i="5"/>
  <c r="A25" i="5"/>
  <c r="B25" i="5"/>
  <c r="A24" i="5"/>
  <c r="B24" i="5"/>
  <c r="A23" i="5"/>
  <c r="B23" i="5"/>
  <c r="A27" i="5"/>
  <c r="B27" i="5"/>
  <c r="A29" i="5"/>
  <c r="B29" i="5"/>
  <c r="A28" i="5"/>
  <c r="B28" i="5"/>
  <c r="A32" i="5"/>
  <c r="B32" i="5"/>
  <c r="A31" i="5"/>
  <c r="B31" i="5"/>
  <c r="A1604" i="3"/>
  <c r="B1604" i="3"/>
  <c r="I1604" i="3"/>
  <c r="A30" i="5"/>
  <c r="B30" i="5"/>
  <c r="A33" i="5"/>
  <c r="B33" i="5"/>
  <c r="A35" i="5"/>
  <c r="B35" i="5"/>
  <c r="A34" i="5"/>
  <c r="B34" i="5"/>
  <c r="A40" i="5"/>
  <c r="B40" i="5"/>
  <c r="A39" i="5"/>
  <c r="B39" i="5"/>
  <c r="A38" i="5"/>
  <c r="B38" i="5"/>
  <c r="A37" i="5"/>
  <c r="B37" i="5"/>
  <c r="A36" i="5"/>
  <c r="B36" i="5"/>
  <c r="A43" i="5"/>
  <c r="B43" i="5"/>
  <c r="A42" i="5"/>
  <c r="B42" i="5"/>
  <c r="A45" i="5"/>
  <c r="A44" i="5"/>
  <c r="A41" i="5"/>
  <c r="B45" i="5"/>
  <c r="B44" i="5"/>
  <c r="B41" i="5"/>
  <c r="A1603" i="3"/>
  <c r="B1603" i="3"/>
  <c r="I1603" i="3"/>
  <c r="A1638" i="3"/>
  <c r="B1638" i="3"/>
  <c r="I1638" i="3"/>
  <c r="A1637" i="3"/>
  <c r="B1637" i="3"/>
  <c r="I1637" i="3"/>
  <c r="A1636" i="3"/>
  <c r="B1636" i="3"/>
  <c r="I1636" i="3"/>
  <c r="A1622" i="3"/>
  <c r="B1622" i="3"/>
  <c r="I1622" i="3"/>
  <c r="A1620" i="3"/>
  <c r="B1620" i="3"/>
  <c r="I1620" i="3"/>
  <c r="A1648" i="3"/>
  <c r="B1648" i="3"/>
  <c r="I1648" i="3"/>
  <c r="A1647" i="3"/>
  <c r="B1647" i="3"/>
  <c r="I1647" i="3"/>
  <c r="A1646" i="3"/>
  <c r="B1646" i="3"/>
  <c r="I1646" i="3"/>
  <c r="A1645" i="3"/>
  <c r="B1645" i="3"/>
  <c r="I1645" i="3"/>
  <c r="A1644" i="3"/>
  <c r="B1644" i="3"/>
  <c r="I1644" i="3"/>
  <c r="A1635" i="3"/>
  <c r="B1635" i="3"/>
  <c r="I1635" i="3"/>
  <c r="A1634" i="3"/>
  <c r="B1634" i="3"/>
  <c r="I1634" i="3"/>
  <c r="A1627" i="3"/>
  <c r="B1627" i="3"/>
  <c r="I1627" i="3"/>
  <c r="E1626" i="3"/>
  <c r="I1626" i="3" s="1"/>
  <c r="A1626" i="3"/>
  <c r="B1626" i="3"/>
  <c r="A1625" i="3"/>
  <c r="B1625" i="3"/>
  <c r="I1625" i="3"/>
  <c r="A1624" i="3"/>
  <c r="B1624" i="3"/>
  <c r="I1624" i="3"/>
  <c r="A1623" i="3"/>
  <c r="B1623" i="3"/>
  <c r="I1623" i="3"/>
  <c r="A1633" i="3"/>
  <c r="B1633" i="3"/>
  <c r="I1633" i="3"/>
  <c r="A1632" i="3"/>
  <c r="B1632" i="3"/>
  <c r="I1632" i="3"/>
  <c r="A1631" i="3"/>
  <c r="B1631" i="3"/>
  <c r="I1631" i="3"/>
  <c r="A1630" i="3"/>
  <c r="B1630" i="3"/>
  <c r="I1630" i="3"/>
  <c r="A1629" i="3"/>
  <c r="B1629" i="3"/>
  <c r="I1629" i="3"/>
  <c r="A1628" i="3"/>
  <c r="B1628" i="3"/>
  <c r="I1628" i="3"/>
  <c r="A1643" i="3"/>
  <c r="B1643" i="3"/>
  <c r="I1643" i="3"/>
  <c r="A1642" i="3"/>
  <c r="B1642" i="3"/>
  <c r="I1642" i="3"/>
  <c r="A1641" i="3"/>
  <c r="B1641" i="3"/>
  <c r="I1641" i="3"/>
  <c r="A1640" i="3"/>
  <c r="B1640" i="3"/>
  <c r="I1640" i="3"/>
  <c r="A1639" i="3"/>
  <c r="B1639" i="3"/>
  <c r="I1639" i="3"/>
  <c r="A1602" i="3"/>
  <c r="B1602" i="3"/>
  <c r="I1602" i="3"/>
  <c r="E1601" i="3"/>
  <c r="I1601" i="3" s="1"/>
  <c r="A1601" i="3"/>
  <c r="B1601" i="3"/>
  <c r="A1600" i="3"/>
  <c r="B1600" i="3"/>
  <c r="I1600" i="3"/>
  <c r="A1599" i="3"/>
  <c r="B1599" i="3"/>
  <c r="I1599" i="3"/>
  <c r="A1598" i="3"/>
  <c r="B1598" i="3"/>
  <c r="I1598" i="3"/>
  <c r="A1615" i="3"/>
  <c r="B1615" i="3"/>
  <c r="I1615" i="3"/>
  <c r="A1614" i="3"/>
  <c r="B1614" i="3"/>
  <c r="I1614" i="3"/>
  <c r="A1619" i="3"/>
  <c r="B1619" i="3"/>
  <c r="I1619" i="3"/>
  <c r="A1618" i="3"/>
  <c r="B1618" i="3"/>
  <c r="I1618" i="3"/>
  <c r="A1617" i="3"/>
  <c r="B1617" i="3"/>
  <c r="I1617" i="3"/>
  <c r="A1520" i="3"/>
  <c r="B1520" i="3"/>
  <c r="I1520" i="3"/>
  <c r="A1519" i="3"/>
  <c r="B1519" i="3"/>
  <c r="I1519" i="3"/>
  <c r="A1518" i="3"/>
  <c r="B1518" i="3"/>
  <c r="I1518" i="3"/>
  <c r="A1517" i="3"/>
  <c r="B1517" i="3"/>
  <c r="I1517" i="3"/>
  <c r="A1516" i="3"/>
  <c r="B1516" i="3"/>
  <c r="I1516" i="3"/>
  <c r="A1515" i="3"/>
  <c r="B1515" i="3"/>
  <c r="I1515" i="3"/>
  <c r="A1524" i="3"/>
  <c r="B1524" i="3"/>
  <c r="I1524" i="3"/>
  <c r="A1523" i="3"/>
  <c r="B1523" i="3"/>
  <c r="I1523" i="3"/>
  <c r="A1591" i="3"/>
  <c r="B1591" i="3"/>
  <c r="I1591" i="3"/>
  <c r="A1570" i="3"/>
  <c r="B1570" i="3"/>
  <c r="I1570" i="3"/>
  <c r="A1569" i="3"/>
  <c r="B1569" i="3"/>
  <c r="I1569" i="3"/>
  <c r="A1568" i="3"/>
  <c r="B1568" i="3"/>
  <c r="I1568" i="3"/>
  <c r="A1567" i="3"/>
  <c r="B1567" i="3"/>
  <c r="I1567" i="3"/>
  <c r="A1566" i="3"/>
  <c r="B1566" i="3"/>
  <c r="I1566" i="3"/>
  <c r="A1565" i="3"/>
  <c r="B1565" i="3"/>
  <c r="I1565" i="3"/>
  <c r="A1564" i="3"/>
  <c r="B1564" i="3"/>
  <c r="I1564" i="3"/>
  <c r="A1563" i="3"/>
  <c r="B1563" i="3"/>
  <c r="I1563" i="3"/>
  <c r="A1562" i="3"/>
  <c r="B1562" i="3"/>
  <c r="I1562" i="3"/>
  <c r="A1561" i="3"/>
  <c r="B1561" i="3"/>
  <c r="I1561" i="3"/>
  <c r="A1560" i="3"/>
  <c r="B1560" i="3"/>
  <c r="I1560" i="3"/>
  <c r="E1578" i="3"/>
  <c r="I1578" i="3" s="1"/>
  <c r="A1578" i="3"/>
  <c r="B1578" i="3"/>
  <c r="E1577" i="3"/>
  <c r="A1577" i="3"/>
  <c r="B1577" i="3"/>
  <c r="I1577" i="3"/>
  <c r="A1589" i="3"/>
  <c r="B1589" i="3"/>
  <c r="I1589" i="3"/>
  <c r="A739" i="3"/>
  <c r="B739" i="3"/>
  <c r="I739" i="3"/>
  <c r="A738" i="3"/>
  <c r="B738" i="3"/>
  <c r="I738" i="3"/>
  <c r="A737" i="3"/>
  <c r="B737" i="3"/>
  <c r="I737" i="3"/>
  <c r="A736" i="3"/>
  <c r="B736" i="3"/>
  <c r="I736" i="3"/>
  <c r="A735" i="3"/>
  <c r="B735" i="3"/>
  <c r="I735" i="3"/>
  <c r="A1597" i="3"/>
  <c r="B1597" i="3"/>
  <c r="I1597" i="3"/>
  <c r="A1596" i="3"/>
  <c r="B1596" i="3"/>
  <c r="I1596" i="3"/>
  <c r="A1595" i="3"/>
  <c r="B1595" i="3"/>
  <c r="I1595" i="3"/>
  <c r="A906" i="3"/>
  <c r="B906" i="3"/>
  <c r="I906" i="3"/>
  <c r="A905" i="3"/>
  <c r="B905" i="3"/>
  <c r="I905" i="3"/>
  <c r="A904" i="3"/>
  <c r="B904" i="3"/>
  <c r="I904" i="3"/>
  <c r="A1559" i="3"/>
  <c r="B1559" i="3"/>
  <c r="I1559" i="3"/>
  <c r="A1558" i="3"/>
  <c r="B1558" i="3"/>
  <c r="I1558" i="3"/>
  <c r="A1557" i="3"/>
  <c r="B1557" i="3"/>
  <c r="I1557" i="3"/>
  <c r="A1556" i="3"/>
  <c r="B1556" i="3"/>
  <c r="I1556" i="3"/>
  <c r="A1555" i="3"/>
  <c r="B1555" i="3"/>
  <c r="I1555" i="3"/>
  <c r="A1554" i="3"/>
  <c r="B1554" i="3"/>
  <c r="I1554" i="3"/>
  <c r="A1553" i="3"/>
  <c r="B1553" i="3"/>
  <c r="I1553" i="3"/>
  <c r="A1552" i="3"/>
  <c r="B1552" i="3"/>
  <c r="I1552" i="3"/>
  <c r="A1551" i="3"/>
  <c r="B1551" i="3"/>
  <c r="I1551" i="3"/>
  <c r="A748" i="3"/>
  <c r="B748" i="3"/>
  <c r="I748" i="3"/>
  <c r="A747" i="3"/>
  <c r="B747" i="3"/>
  <c r="I747" i="3"/>
  <c r="A1522" i="3"/>
  <c r="B1522" i="3"/>
  <c r="I1522" i="3"/>
  <c r="E1521" i="3"/>
  <c r="I1521" i="3" s="1"/>
  <c r="A1521" i="3"/>
  <c r="B1521" i="3"/>
  <c r="A1613" i="3"/>
  <c r="B1613" i="3"/>
  <c r="I1613" i="3"/>
  <c r="A1612" i="3"/>
  <c r="B1612" i="3"/>
  <c r="I1612" i="3"/>
  <c r="A1611" i="3"/>
  <c r="B1611" i="3"/>
  <c r="I1611" i="3"/>
  <c r="A1610" i="3"/>
  <c r="B1610" i="3"/>
  <c r="I1610" i="3"/>
  <c r="A1609" i="3"/>
  <c r="B1609" i="3"/>
  <c r="I1609" i="3"/>
  <c r="A1608" i="3"/>
  <c r="B1608" i="3"/>
  <c r="I1608" i="3"/>
  <c r="A1607" i="3"/>
  <c r="B1607" i="3"/>
  <c r="I1607" i="3"/>
  <c r="A1606" i="3"/>
  <c r="B1606" i="3"/>
  <c r="I1606" i="3"/>
  <c r="A1605" i="3"/>
  <c r="B1605" i="3"/>
  <c r="I1605" i="3"/>
  <c r="A1506" i="3"/>
  <c r="B1506" i="3"/>
  <c r="I1506" i="3"/>
  <c r="A1505" i="3"/>
  <c r="B1505" i="3"/>
  <c r="I1505" i="3"/>
  <c r="A1514" i="3"/>
  <c r="B1514" i="3"/>
  <c r="I1514" i="3"/>
  <c r="A1513" i="3"/>
  <c r="B1513" i="3"/>
  <c r="I1513" i="3"/>
  <c r="A1512" i="3"/>
  <c r="B1512" i="3"/>
  <c r="I1512" i="3"/>
  <c r="A1511" i="3"/>
  <c r="B1511" i="3"/>
  <c r="I1511" i="3"/>
  <c r="A1550" i="3"/>
  <c r="B1550" i="3"/>
  <c r="I1550" i="3"/>
  <c r="A1549" i="3"/>
  <c r="B1549" i="3"/>
  <c r="I1549" i="3"/>
  <c r="A1548" i="3"/>
  <c r="B1548" i="3"/>
  <c r="I1548" i="3"/>
  <c r="A1547" i="3"/>
  <c r="B1547" i="3"/>
  <c r="I1547" i="3"/>
  <c r="A1546" i="3"/>
  <c r="B1546" i="3"/>
  <c r="I1546" i="3"/>
  <c r="A1545" i="3"/>
  <c r="B1545" i="3"/>
  <c r="I1545" i="3"/>
  <c r="A1544" i="3"/>
  <c r="B1544" i="3"/>
  <c r="I1544" i="3"/>
  <c r="A1543" i="3"/>
  <c r="B1543" i="3"/>
  <c r="I1543" i="3"/>
  <c r="A1542" i="3"/>
  <c r="B1542" i="3"/>
  <c r="I1542" i="3"/>
  <c r="A1541" i="3"/>
  <c r="B1541" i="3"/>
  <c r="I1541" i="3"/>
  <c r="A1540" i="3"/>
  <c r="B1540" i="3"/>
  <c r="I1540" i="3"/>
  <c r="A1539" i="3"/>
  <c r="B1539" i="3"/>
  <c r="I1539" i="3"/>
  <c r="A1538" i="3"/>
  <c r="B1538" i="3"/>
  <c r="I1538" i="3"/>
  <c r="A1537" i="3"/>
  <c r="B1537" i="3"/>
  <c r="I1537" i="3"/>
  <c r="A1536" i="3"/>
  <c r="B1536" i="3"/>
  <c r="I1536" i="3"/>
  <c r="A1535" i="3"/>
  <c r="B1535" i="3"/>
  <c r="I1535" i="3"/>
  <c r="A1534" i="3"/>
  <c r="B1534" i="3"/>
  <c r="I1534" i="3"/>
  <c r="A1533" i="3"/>
  <c r="B1533" i="3"/>
  <c r="I1533" i="3"/>
  <c r="A1532" i="3"/>
  <c r="B1532" i="3"/>
  <c r="I1532" i="3"/>
  <c r="A1531" i="3"/>
  <c r="B1531" i="3"/>
  <c r="I1531" i="3"/>
  <c r="A1530" i="3"/>
  <c r="B1530" i="3"/>
  <c r="I1530" i="3"/>
  <c r="A1529" i="3"/>
  <c r="B1529" i="3"/>
  <c r="I1529" i="3"/>
  <c r="A1528" i="3"/>
  <c r="B1528" i="3"/>
  <c r="I1528" i="3"/>
  <c r="A1527" i="3"/>
  <c r="B1527" i="3"/>
  <c r="I1527" i="3"/>
  <c r="A1526" i="3"/>
  <c r="B1526" i="3"/>
  <c r="I1526" i="3"/>
  <c r="A1525" i="3"/>
  <c r="B1525" i="3"/>
  <c r="I1525" i="3"/>
  <c r="A1588" i="3"/>
  <c r="B1588" i="3"/>
  <c r="I1588" i="3"/>
  <c r="A1587" i="3"/>
  <c r="B1587" i="3"/>
  <c r="I1587" i="3"/>
  <c r="A1586" i="3"/>
  <c r="B1586" i="3"/>
  <c r="I1586" i="3"/>
  <c r="A1585" i="3"/>
  <c r="B1585" i="3"/>
  <c r="I1585" i="3"/>
  <c r="A1584" i="3"/>
  <c r="B1584" i="3"/>
  <c r="I1584" i="3"/>
  <c r="A1583" i="3"/>
  <c r="B1583" i="3"/>
  <c r="I1583" i="3"/>
  <c r="A1582" i="3"/>
  <c r="B1582" i="3"/>
  <c r="I1582" i="3"/>
  <c r="A1581" i="3"/>
  <c r="B1581" i="3"/>
  <c r="I1581" i="3"/>
  <c r="A1580" i="3"/>
  <c r="B1580" i="3"/>
  <c r="I1580" i="3"/>
  <c r="A1579" i="3"/>
  <c r="B1579" i="3"/>
  <c r="I1579" i="3"/>
  <c r="E1510" i="3"/>
  <c r="A1510" i="3"/>
  <c r="B1510" i="3"/>
  <c r="I1510" i="3"/>
  <c r="A1509" i="3"/>
  <c r="B1509" i="3"/>
  <c r="I1509" i="3"/>
  <c r="A1508" i="3"/>
  <c r="B1508" i="3"/>
  <c r="I1508" i="3"/>
  <c r="A1507" i="3"/>
  <c r="B1507" i="3"/>
  <c r="I1507" i="3"/>
  <c r="A1594" i="3"/>
  <c r="B1594" i="3"/>
  <c r="I1594" i="3"/>
  <c r="A1593" i="3"/>
  <c r="B1593" i="3"/>
  <c r="I1593" i="3"/>
  <c r="A1592" i="3"/>
  <c r="B1592" i="3"/>
  <c r="I1592" i="3"/>
  <c r="A1576" i="3"/>
  <c r="B1576" i="3"/>
  <c r="I1576" i="3"/>
  <c r="A1575" i="3"/>
  <c r="B1575" i="3"/>
  <c r="I1575" i="3"/>
  <c r="A1590" i="3"/>
  <c r="B1590" i="3"/>
  <c r="I1590" i="3"/>
  <c r="A1574" i="3"/>
  <c r="B1574" i="3"/>
  <c r="I1574" i="3"/>
  <c r="A1573" i="3"/>
  <c r="B1573" i="3"/>
  <c r="I1573" i="3"/>
  <c r="A1572" i="3"/>
  <c r="B1572" i="3"/>
  <c r="I1572" i="3"/>
  <c r="A1616" i="3"/>
  <c r="B1616" i="3"/>
  <c r="I1616" i="3"/>
  <c r="A1504" i="3"/>
  <c r="B1504" i="3"/>
  <c r="I1504" i="3"/>
  <c r="A1503" i="3"/>
  <c r="B1503" i="3"/>
  <c r="I1503" i="3"/>
  <c r="A1502" i="3"/>
  <c r="B1502" i="3"/>
  <c r="I1502" i="3"/>
  <c r="A1496" i="3"/>
  <c r="B1496" i="3"/>
  <c r="I1496" i="3"/>
  <c r="A1501" i="3"/>
  <c r="B1501" i="3"/>
  <c r="I1501" i="3"/>
  <c r="A1483" i="3"/>
  <c r="B1483" i="3"/>
  <c r="I1483" i="3"/>
  <c r="A1482" i="3"/>
  <c r="B1482" i="3"/>
  <c r="I1482" i="3"/>
  <c r="A1481" i="3"/>
  <c r="B1481" i="3"/>
  <c r="I1481" i="3"/>
  <c r="A1487" i="3"/>
  <c r="B1487" i="3"/>
  <c r="I1487" i="3"/>
  <c r="A1486" i="3"/>
  <c r="B1486" i="3"/>
  <c r="I1486" i="3"/>
  <c r="A1485" i="3"/>
  <c r="B1485" i="3"/>
  <c r="I1485" i="3"/>
  <c r="A1484" i="3"/>
  <c r="B1484" i="3"/>
  <c r="I1484" i="3"/>
  <c r="A1281" i="3"/>
  <c r="B1281" i="3"/>
  <c r="I1281" i="3"/>
  <c r="A1489" i="3"/>
  <c r="B1489" i="3"/>
  <c r="I1489" i="3"/>
  <c r="A1488" i="3"/>
  <c r="B1488" i="3"/>
  <c r="I1488" i="3"/>
  <c r="E1491" i="3"/>
  <c r="A1495" i="3"/>
  <c r="B1495" i="3"/>
  <c r="I1495" i="3"/>
  <c r="A1494" i="3"/>
  <c r="B1494" i="3"/>
  <c r="I1494" i="3"/>
  <c r="A1493" i="3"/>
  <c r="B1493" i="3"/>
  <c r="I1493" i="3"/>
  <c r="A1492" i="3"/>
  <c r="B1492" i="3"/>
  <c r="I1492" i="3"/>
  <c r="A1491" i="3"/>
  <c r="B1491" i="3"/>
  <c r="I1491" i="3"/>
  <c r="A1490" i="3"/>
  <c r="B1490" i="3"/>
  <c r="I1490" i="3"/>
  <c r="A1500" i="3"/>
  <c r="B1500" i="3"/>
  <c r="I1500" i="3"/>
  <c r="A1499" i="3"/>
  <c r="B1499" i="3"/>
  <c r="I1499" i="3"/>
  <c r="A1314" i="3"/>
  <c r="B1314" i="3"/>
  <c r="I1314" i="3"/>
  <c r="A1480" i="3"/>
  <c r="B1480" i="3"/>
  <c r="I1480" i="3"/>
  <c r="A1498" i="3"/>
  <c r="B1498" i="3"/>
  <c r="I1498" i="3"/>
  <c r="A1497" i="3"/>
  <c r="B1497" i="3"/>
  <c r="I1497" i="3"/>
  <c r="A1219" i="3"/>
  <c r="B1219" i="3"/>
  <c r="I1219" i="3"/>
  <c r="A1218" i="3"/>
  <c r="B1218" i="3"/>
  <c r="I1218" i="3"/>
  <c r="A1217" i="3"/>
  <c r="B1217" i="3"/>
  <c r="I1217" i="3"/>
  <c r="A1216" i="3"/>
  <c r="B1216" i="3"/>
  <c r="I1216" i="3"/>
  <c r="A1215" i="3"/>
  <c r="B1215" i="3"/>
  <c r="I1215" i="3"/>
  <c r="A1214" i="3"/>
  <c r="B1214" i="3"/>
  <c r="I1214" i="3"/>
  <c r="A1259" i="3"/>
  <c r="B1259" i="3"/>
  <c r="I1259" i="3"/>
  <c r="A1258" i="3"/>
  <c r="B1258" i="3"/>
  <c r="I1258" i="3"/>
  <c r="A1178" i="3"/>
  <c r="B1178" i="3"/>
  <c r="I1178" i="3"/>
  <c r="A1177" i="3"/>
  <c r="B1177" i="3"/>
  <c r="I1177" i="3"/>
  <c r="A1176" i="3"/>
  <c r="B1176" i="3"/>
  <c r="I1176" i="3"/>
  <c r="A1272" i="3"/>
  <c r="B1272" i="3"/>
  <c r="I1272" i="3"/>
  <c r="A1213" i="3"/>
  <c r="B1213" i="3"/>
  <c r="E1212" i="3"/>
  <c r="I1212" i="3" s="1"/>
  <c r="A1212" i="3"/>
  <c r="B1212" i="3"/>
  <c r="A1302" i="3"/>
  <c r="B1302" i="3"/>
  <c r="I1302" i="3"/>
  <c r="A1301" i="3"/>
  <c r="B1301" i="3"/>
  <c r="I1301" i="3"/>
  <c r="A1300" i="3"/>
  <c r="B1300" i="3"/>
  <c r="I1300" i="3"/>
  <c r="A1299" i="3"/>
  <c r="B1299" i="3"/>
  <c r="I1299" i="3"/>
  <c r="A1298" i="3"/>
  <c r="B1298" i="3"/>
  <c r="I1298" i="3"/>
  <c r="A1297" i="3"/>
  <c r="B1297" i="3"/>
  <c r="I1297" i="3"/>
  <c r="A1296" i="3"/>
  <c r="B1296" i="3"/>
  <c r="I1296" i="3"/>
  <c r="A1295" i="3"/>
  <c r="B1295" i="3"/>
  <c r="I1295" i="3"/>
  <c r="A1313" i="3"/>
  <c r="B1313" i="3"/>
  <c r="I1313" i="3"/>
  <c r="A1294" i="3"/>
  <c r="B1294" i="3"/>
  <c r="I1294" i="3"/>
  <c r="A1293" i="3"/>
  <c r="B1293" i="3"/>
  <c r="I1293" i="3"/>
  <c r="A1292" i="3"/>
  <c r="B1292" i="3"/>
  <c r="I1292" i="3"/>
  <c r="A1324" i="3"/>
  <c r="B1324" i="3"/>
  <c r="I1324" i="3"/>
  <c r="A1323" i="3"/>
  <c r="B1323" i="3"/>
  <c r="I1323" i="3"/>
  <c r="A1271" i="3"/>
  <c r="B1271" i="3"/>
  <c r="I1271" i="3"/>
  <c r="A1270" i="3"/>
  <c r="B1270" i="3"/>
  <c r="I1270" i="3"/>
  <c r="A1269" i="3"/>
  <c r="B1269" i="3"/>
  <c r="I1269" i="3"/>
  <c r="I1247" i="3"/>
  <c r="B1247" i="3"/>
  <c r="A1247" i="3"/>
  <c r="E1479" i="3"/>
  <c r="I1479" i="3" s="1"/>
  <c r="A1479" i="3"/>
  <c r="B1479" i="3"/>
  <c r="A1268" i="3"/>
  <c r="B1268" i="3"/>
  <c r="I1268" i="3"/>
  <c r="A1241" i="3"/>
  <c r="B1241" i="3"/>
  <c r="I1241" i="3"/>
  <c r="A1267" i="3"/>
  <c r="B1267" i="3"/>
  <c r="I1267" i="3"/>
  <c r="A1266" i="3"/>
  <c r="B1266" i="3"/>
  <c r="I1266" i="3"/>
  <c r="A1265" i="3"/>
  <c r="B1265" i="3"/>
  <c r="I1265" i="3"/>
  <c r="A1461" i="3"/>
  <c r="B1461" i="3"/>
  <c r="I1461" i="3"/>
  <c r="A1460" i="3"/>
  <c r="B1460" i="3"/>
  <c r="I1460" i="3"/>
  <c r="A1459" i="3"/>
  <c r="B1459" i="3"/>
  <c r="I1459" i="3"/>
  <c r="E1452" i="3"/>
  <c r="I1452" i="3" s="1"/>
  <c r="B1452" i="3"/>
  <c r="A1452" i="3"/>
  <c r="A1451" i="3"/>
  <c r="B1451" i="3"/>
  <c r="I1451" i="3"/>
  <c r="A1450" i="3"/>
  <c r="B1450" i="3"/>
  <c r="I1450" i="3"/>
  <c r="A1458" i="3"/>
  <c r="B1458" i="3"/>
  <c r="I1458" i="3"/>
  <c r="A1457" i="3"/>
  <c r="B1457" i="3"/>
  <c r="I1457" i="3"/>
  <c r="A1478" i="3"/>
  <c r="B1478" i="3"/>
  <c r="I1478" i="3"/>
  <c r="A1477" i="3"/>
  <c r="B1477" i="3"/>
  <c r="I1477" i="3"/>
  <c r="A1476" i="3"/>
  <c r="B1476" i="3"/>
  <c r="I1476" i="3"/>
  <c r="A1475" i="3"/>
  <c r="B1475" i="3"/>
  <c r="I1475" i="3"/>
  <c r="A1474" i="3"/>
  <c r="B1474" i="3"/>
  <c r="I1474" i="3"/>
  <c r="A1473" i="3"/>
  <c r="B1473" i="3"/>
  <c r="I1473" i="3"/>
  <c r="A1468" i="3"/>
  <c r="B1468" i="3"/>
  <c r="I1468" i="3"/>
  <c r="A1467" i="3"/>
  <c r="B1467" i="3"/>
  <c r="I1467" i="3"/>
  <c r="A1466" i="3"/>
  <c r="B1466" i="3"/>
  <c r="I1466" i="3"/>
  <c r="A1465" i="3"/>
  <c r="B1465" i="3"/>
  <c r="I1465" i="3"/>
  <c r="A1464" i="3"/>
  <c r="B1464" i="3"/>
  <c r="I1464" i="3"/>
  <c r="A1463" i="3"/>
  <c r="B1463" i="3"/>
  <c r="I1463" i="3"/>
  <c r="A1462" i="3"/>
  <c r="B1462" i="3"/>
  <c r="I1462" i="3"/>
  <c r="E1456" i="3"/>
  <c r="E1455" i="3"/>
  <c r="I1455" i="3" s="1"/>
  <c r="A1456" i="3"/>
  <c r="B1456" i="3"/>
  <c r="I1456" i="3"/>
  <c r="A1455" i="3"/>
  <c r="B1455" i="3"/>
  <c r="A1449" i="3"/>
  <c r="B1449" i="3"/>
  <c r="I1449" i="3"/>
  <c r="E1472" i="3"/>
  <c r="I1472" i="3" s="1"/>
  <c r="A1472" i="3"/>
  <c r="B1472" i="3"/>
  <c r="E1471" i="3"/>
  <c r="A1471" i="3"/>
  <c r="B1471" i="3"/>
  <c r="I1471" i="3"/>
  <c r="E1470" i="3"/>
  <c r="I1470" i="3" s="1"/>
  <c r="A1470" i="3"/>
  <c r="B1470" i="3"/>
  <c r="A1448" i="3"/>
  <c r="B1448" i="3"/>
  <c r="I1448" i="3"/>
  <c r="A1447" i="3"/>
  <c r="B1447" i="3"/>
  <c r="I1447" i="3"/>
  <c r="A1446" i="3"/>
  <c r="B1446" i="3"/>
  <c r="I1446" i="3"/>
  <c r="A1445" i="3"/>
  <c r="B1445" i="3"/>
  <c r="I1445" i="3"/>
  <c r="A1444" i="3"/>
  <c r="B1444" i="3"/>
  <c r="I1444" i="3"/>
  <c r="A1443" i="3"/>
  <c r="B1443" i="3"/>
  <c r="I1443" i="3"/>
  <c r="A1442" i="3"/>
  <c r="B1442" i="3"/>
  <c r="I1442" i="3"/>
  <c r="A1441" i="3"/>
  <c r="B1441" i="3"/>
  <c r="I1441" i="3"/>
  <c r="A1440" i="3"/>
  <c r="B1440" i="3"/>
  <c r="I1440" i="3"/>
  <c r="A1439" i="3"/>
  <c r="B1439" i="3"/>
  <c r="I1439" i="3"/>
  <c r="A1438" i="3"/>
  <c r="B1438" i="3"/>
  <c r="I1438" i="3"/>
  <c r="A1437" i="3"/>
  <c r="B1437" i="3"/>
  <c r="I1437" i="3"/>
  <c r="A1436" i="3"/>
  <c r="B1436" i="3"/>
  <c r="I1436" i="3"/>
  <c r="A1435" i="3"/>
  <c r="B1435" i="3"/>
  <c r="I1435" i="3"/>
  <c r="A1434" i="3"/>
  <c r="B1434" i="3"/>
  <c r="I1434" i="3"/>
  <c r="A1433" i="3"/>
  <c r="B1433" i="3"/>
  <c r="I1433" i="3"/>
  <c r="A1432" i="3"/>
  <c r="B1432" i="3"/>
  <c r="I1432" i="3"/>
  <c r="A1431" i="3"/>
  <c r="B1431" i="3"/>
  <c r="I1431" i="3"/>
  <c r="A1430" i="3"/>
  <c r="B1430" i="3"/>
  <c r="I1430" i="3"/>
  <c r="A1429" i="3"/>
  <c r="B1429" i="3"/>
  <c r="I1429" i="3"/>
  <c r="A1376" i="3"/>
  <c r="B1376" i="3"/>
  <c r="I1376" i="3"/>
  <c r="A1375" i="3"/>
  <c r="B1375" i="3"/>
  <c r="I1375" i="3"/>
  <c r="A1374" i="3"/>
  <c r="B1374" i="3"/>
  <c r="I1374" i="3"/>
  <c r="A1373" i="3"/>
  <c r="B1373" i="3"/>
  <c r="I1373" i="3"/>
  <c r="A1428" i="3"/>
  <c r="B1428" i="3"/>
  <c r="I1428" i="3"/>
  <c r="A1427" i="3"/>
  <c r="B1427" i="3"/>
  <c r="I1427" i="3"/>
  <c r="A1426" i="3"/>
  <c r="B1426" i="3"/>
  <c r="I1426" i="3"/>
  <c r="A1425" i="3"/>
  <c r="B1425" i="3"/>
  <c r="I1425" i="3"/>
  <c r="A1424" i="3"/>
  <c r="B1424" i="3"/>
  <c r="I1424" i="3"/>
  <c r="A1423" i="3"/>
  <c r="B1423" i="3"/>
  <c r="I1423" i="3"/>
  <c r="A1422" i="3"/>
  <c r="B1422" i="3"/>
  <c r="I1422" i="3"/>
  <c r="A1421" i="3"/>
  <c r="B1421" i="3"/>
  <c r="I1421" i="3"/>
  <c r="A1420" i="3"/>
  <c r="B1420" i="3"/>
  <c r="I1420" i="3"/>
  <c r="A1419" i="3"/>
  <c r="B1419" i="3"/>
  <c r="I1419" i="3"/>
  <c r="A1418" i="3"/>
  <c r="B1418" i="3"/>
  <c r="I1418" i="3"/>
  <c r="A1417" i="3"/>
  <c r="B1417" i="3"/>
  <c r="I1417" i="3"/>
  <c r="A1416" i="3"/>
  <c r="B1416" i="3"/>
  <c r="I1416" i="3"/>
  <c r="A1415" i="3"/>
  <c r="B1415" i="3"/>
  <c r="I1415" i="3"/>
  <c r="A1414" i="3"/>
  <c r="B1414" i="3"/>
  <c r="I1414" i="3"/>
  <c r="A1413" i="3"/>
  <c r="B1413" i="3"/>
  <c r="I1413" i="3"/>
  <c r="A1412" i="3"/>
  <c r="B1412" i="3"/>
  <c r="I1412" i="3"/>
  <c r="A1411" i="3"/>
  <c r="B1411" i="3"/>
  <c r="I1411" i="3"/>
  <c r="A1410" i="3"/>
  <c r="B1410" i="3"/>
  <c r="I1410" i="3"/>
  <c r="E1408" i="3"/>
  <c r="I1408" i="3"/>
  <c r="A1398" i="3"/>
  <c r="B1398" i="3"/>
  <c r="I1398" i="3"/>
  <c r="A1409" i="3"/>
  <c r="B1409" i="3"/>
  <c r="I1409" i="3"/>
  <c r="A1408" i="3"/>
  <c r="B1408" i="3"/>
  <c r="A1407" i="3"/>
  <c r="B1407" i="3"/>
  <c r="I1407" i="3"/>
  <c r="A1406" i="3"/>
  <c r="B1406" i="3"/>
  <c r="I1406" i="3"/>
  <c r="A1405" i="3"/>
  <c r="B1405" i="3"/>
  <c r="I1405" i="3"/>
  <c r="E1402" i="3"/>
  <c r="I1402" i="3" s="1"/>
  <c r="A1404" i="3"/>
  <c r="B1404" i="3"/>
  <c r="I1404" i="3"/>
  <c r="A1403" i="3"/>
  <c r="B1403" i="3"/>
  <c r="I1403" i="3"/>
  <c r="A1402" i="3"/>
  <c r="B1402" i="3"/>
  <c r="A1401" i="3"/>
  <c r="B1401" i="3"/>
  <c r="I1401" i="3"/>
  <c r="A1400" i="3"/>
  <c r="B1400" i="3"/>
  <c r="I1400" i="3"/>
  <c r="E1399" i="3"/>
  <c r="I1399" i="3" s="1"/>
  <c r="A1399" i="3"/>
  <c r="B1399" i="3"/>
  <c r="A1397" i="3"/>
  <c r="B1397" i="3"/>
  <c r="I1397" i="3"/>
  <c r="A1396" i="3"/>
  <c r="B1396" i="3"/>
  <c r="I1396" i="3"/>
  <c r="A1395" i="3"/>
  <c r="B1395" i="3"/>
  <c r="I1395" i="3"/>
  <c r="A1394" i="3"/>
  <c r="B1394" i="3"/>
  <c r="I1394" i="3"/>
  <c r="A1393" i="3"/>
  <c r="B1393" i="3"/>
  <c r="I1393" i="3"/>
  <c r="A1392" i="3"/>
  <c r="B1392" i="3"/>
  <c r="I1392" i="3"/>
  <c r="A1391" i="3"/>
  <c r="B1391" i="3"/>
  <c r="I1391" i="3"/>
  <c r="A1390" i="3"/>
  <c r="B1390" i="3"/>
  <c r="I1390" i="3"/>
  <c r="A1254" i="3"/>
  <c r="B1254" i="3"/>
  <c r="I1254" i="3"/>
  <c r="A1389" i="3"/>
  <c r="B1389" i="3"/>
  <c r="I1389" i="3"/>
  <c r="A1388" i="3"/>
  <c r="B1388" i="3"/>
  <c r="I1388" i="3"/>
  <c r="A1387" i="3"/>
  <c r="B1387" i="3"/>
  <c r="I1387" i="3"/>
  <c r="I1386" i="3"/>
  <c r="A1386" i="3"/>
  <c r="B1386" i="3"/>
  <c r="A1385" i="3"/>
  <c r="B1385" i="3"/>
  <c r="I1385" i="3"/>
  <c r="A1384" i="3"/>
  <c r="B1384" i="3"/>
  <c r="I1384" i="3"/>
  <c r="A1383" i="3"/>
  <c r="B1383" i="3"/>
  <c r="I1383" i="3"/>
  <c r="A1382" i="3"/>
  <c r="B1382" i="3"/>
  <c r="I1382" i="3"/>
  <c r="A1381" i="3"/>
  <c r="B1381" i="3"/>
  <c r="I1381" i="3"/>
  <c r="A1380" i="3"/>
  <c r="B1380" i="3"/>
  <c r="I1380" i="3"/>
  <c r="A1379" i="3"/>
  <c r="B1379" i="3"/>
  <c r="I1379" i="3"/>
  <c r="A1378" i="3"/>
  <c r="B1378" i="3"/>
  <c r="I1378" i="3"/>
  <c r="A1366" i="3"/>
  <c r="B1366" i="3"/>
  <c r="I1366" i="3"/>
  <c r="A1377" i="3"/>
  <c r="B1377" i="3"/>
  <c r="I1377" i="3"/>
  <c r="A1372" i="3"/>
  <c r="B1372" i="3"/>
  <c r="I1372" i="3"/>
  <c r="A938" i="3"/>
  <c r="B938" i="3"/>
  <c r="I938" i="3"/>
  <c r="A937" i="3"/>
  <c r="B937" i="3"/>
  <c r="I937" i="3"/>
  <c r="A954" i="3"/>
  <c r="B954" i="3"/>
  <c r="I954" i="3"/>
  <c r="A953" i="3"/>
  <c r="B953" i="3"/>
  <c r="I953" i="3"/>
  <c r="A952" i="3"/>
  <c r="B952" i="3"/>
  <c r="I952" i="3"/>
  <c r="A963" i="3"/>
  <c r="B963" i="3"/>
  <c r="I963" i="3"/>
  <c r="A962" i="3"/>
  <c r="B962" i="3"/>
  <c r="I962" i="3"/>
  <c r="A971" i="3"/>
  <c r="B971" i="3"/>
  <c r="I971" i="3"/>
  <c r="A982" i="3"/>
  <c r="B982" i="3"/>
  <c r="I982" i="3"/>
  <c r="A981" i="3"/>
  <c r="B981" i="3"/>
  <c r="I981" i="3"/>
  <c r="A992" i="3"/>
  <c r="B992" i="3"/>
  <c r="I992" i="3"/>
  <c r="A991" i="3"/>
  <c r="B991" i="3"/>
  <c r="I991" i="3"/>
  <c r="A990" i="3"/>
  <c r="B990" i="3"/>
  <c r="I990" i="3"/>
  <c r="A998" i="3"/>
  <c r="B998" i="3"/>
  <c r="I998" i="3"/>
  <c r="A1017" i="3"/>
  <c r="B1017" i="3"/>
  <c r="I1017" i="3"/>
  <c r="A1016" i="3"/>
  <c r="B1016" i="3"/>
  <c r="I1016" i="3"/>
  <c r="A1015" i="3"/>
  <c r="B1015" i="3"/>
  <c r="I1015" i="3"/>
  <c r="A1014" i="3"/>
  <c r="B1014" i="3"/>
  <c r="I1014" i="3"/>
  <c r="A1013" i="3"/>
  <c r="B1013" i="3"/>
  <c r="I1013" i="3"/>
  <c r="A1029" i="3"/>
  <c r="B1029" i="3"/>
  <c r="I1029" i="3"/>
  <c r="A1028" i="3"/>
  <c r="B1028" i="3"/>
  <c r="I1028" i="3"/>
  <c r="A1027" i="3"/>
  <c r="B1027" i="3"/>
  <c r="I1027" i="3"/>
  <c r="A1041" i="3"/>
  <c r="B1041" i="3"/>
  <c r="I1041" i="3"/>
  <c r="A1051" i="3"/>
  <c r="B1051" i="3"/>
  <c r="I1051" i="3"/>
  <c r="A1090" i="3"/>
  <c r="B1090" i="3"/>
  <c r="I1090" i="3"/>
  <c r="A1089" i="3"/>
  <c r="B1089" i="3"/>
  <c r="I1089" i="3"/>
  <c r="A1096" i="3"/>
  <c r="B1096" i="3"/>
  <c r="I1096" i="3"/>
  <c r="A1095" i="3"/>
  <c r="B1095" i="3"/>
  <c r="I1095" i="3"/>
  <c r="A1100" i="3"/>
  <c r="B1100" i="3"/>
  <c r="I1100" i="3"/>
  <c r="A1099" i="3"/>
  <c r="B1099" i="3"/>
  <c r="I1099" i="3"/>
  <c r="A1098" i="3"/>
  <c r="B1098" i="3"/>
  <c r="I1098" i="3"/>
  <c r="A1097" i="3"/>
  <c r="B1097" i="3"/>
  <c r="I1097" i="3"/>
  <c r="A1137" i="3"/>
  <c r="B1137" i="3"/>
  <c r="I1137" i="3"/>
  <c r="A1141" i="3"/>
  <c r="B1141" i="3"/>
  <c r="I1141" i="3"/>
  <c r="A1140" i="3"/>
  <c r="B1140" i="3"/>
  <c r="I1140" i="3"/>
  <c r="A1143" i="3"/>
  <c r="B1143" i="3"/>
  <c r="I1143" i="3"/>
  <c r="A1142" i="3"/>
  <c r="B1142" i="3"/>
  <c r="I1142" i="3"/>
  <c r="A1146" i="3"/>
  <c r="B1146" i="3"/>
  <c r="I1146" i="3"/>
  <c r="A1145" i="3"/>
  <c r="B1145" i="3"/>
  <c r="I1145" i="3"/>
  <c r="A1144" i="3"/>
  <c r="B1144" i="3"/>
  <c r="I1144" i="3"/>
  <c r="A1150" i="3"/>
  <c r="B1150" i="3"/>
  <c r="I1150" i="3"/>
  <c r="A1169" i="3"/>
  <c r="B1169" i="3"/>
  <c r="I1169" i="3"/>
  <c r="A1175" i="3"/>
  <c r="B1175" i="3"/>
  <c r="I1175" i="3"/>
  <c r="A1174" i="3"/>
  <c r="B1174" i="3"/>
  <c r="I1174" i="3"/>
  <c r="A1188" i="3"/>
  <c r="B1188" i="3"/>
  <c r="I1188" i="3"/>
  <c r="A1187" i="3"/>
  <c r="B1187" i="3"/>
  <c r="I1187" i="3"/>
  <c r="A1202" i="3"/>
  <c r="B1202" i="3"/>
  <c r="I1202" i="3"/>
  <c r="A1201" i="3"/>
  <c r="B1201" i="3"/>
  <c r="I1201" i="3"/>
  <c r="A1211" i="3"/>
  <c r="B1211" i="3"/>
  <c r="I1211" i="3"/>
  <c r="A1210" i="3"/>
  <c r="B1210" i="3"/>
  <c r="I1210" i="3"/>
  <c r="A1246" i="3"/>
  <c r="B1246" i="3"/>
  <c r="I1246" i="3"/>
  <c r="A1253" i="3"/>
  <c r="B1253" i="3"/>
  <c r="I1253" i="3"/>
  <c r="A1257" i="3"/>
  <c r="B1257" i="3"/>
  <c r="I1257" i="3"/>
  <c r="A1256" i="3"/>
  <c r="B1256" i="3"/>
  <c r="I1256" i="3"/>
  <c r="A1255" i="3"/>
  <c r="B1255" i="3"/>
  <c r="I1255" i="3"/>
  <c r="A1264" i="3"/>
  <c r="B1264" i="3"/>
  <c r="I1264" i="3"/>
  <c r="A1263" i="3"/>
  <c r="B1263" i="3"/>
  <c r="I1263" i="3"/>
  <c r="A1262" i="3"/>
  <c r="B1262" i="3"/>
  <c r="I1262" i="3"/>
  <c r="A1261" i="3"/>
  <c r="B1261" i="3"/>
  <c r="I1261" i="3"/>
  <c r="A1288" i="3"/>
  <c r="B1288" i="3"/>
  <c r="I1288" i="3"/>
  <c r="A1287" i="3"/>
  <c r="B1287" i="3"/>
  <c r="I1287" i="3"/>
  <c r="A1286" i="3"/>
  <c r="B1286" i="3"/>
  <c r="I1286" i="3"/>
  <c r="A1285" i="3"/>
  <c r="B1285" i="3"/>
  <c r="I1285" i="3"/>
  <c r="A1289" i="3"/>
  <c r="B1289" i="3"/>
  <c r="I1289" i="3"/>
  <c r="A1291" i="3"/>
  <c r="B1291" i="3"/>
  <c r="I1291" i="3"/>
  <c r="A1290" i="3"/>
  <c r="B1290" i="3"/>
  <c r="I1290" i="3"/>
  <c r="A1312" i="3"/>
  <c r="B1312" i="3"/>
  <c r="I1312" i="3"/>
  <c r="A1326" i="3"/>
  <c r="B1326" i="3"/>
  <c r="I1326" i="3"/>
  <c r="A1325" i="3"/>
  <c r="B1325" i="3"/>
  <c r="I1325" i="3"/>
  <c r="A1336" i="3"/>
  <c r="B1336" i="3"/>
  <c r="I1336" i="3"/>
  <c r="A1335" i="3"/>
  <c r="B1335" i="3"/>
  <c r="I1335" i="3"/>
  <c r="A1338" i="3"/>
  <c r="B1338" i="3"/>
  <c r="I1338" i="3"/>
  <c r="A1337" i="3"/>
  <c r="B1337" i="3"/>
  <c r="I1337" i="3"/>
  <c r="A1352" i="3"/>
  <c r="B1352" i="3"/>
  <c r="I1352" i="3"/>
  <c r="A1351" i="3"/>
  <c r="B1351" i="3"/>
  <c r="I1351" i="3"/>
  <c r="A1355" i="3"/>
  <c r="B1355" i="3"/>
  <c r="I1355" i="3"/>
  <c r="A1368" i="3"/>
  <c r="B1368" i="3"/>
  <c r="I1368" i="3"/>
  <c r="A1371" i="3"/>
  <c r="B1371" i="3"/>
  <c r="I1371" i="3"/>
  <c r="A1370" i="3"/>
  <c r="B1370" i="3"/>
  <c r="I1370" i="3"/>
  <c r="A1369" i="3"/>
  <c r="B1369" i="3"/>
  <c r="I1369" i="3"/>
  <c r="A1111" i="3"/>
  <c r="B1111" i="3"/>
  <c r="I1111" i="3"/>
  <c r="A1110" i="3"/>
  <c r="B1110" i="3"/>
  <c r="I1110" i="3"/>
  <c r="A1109" i="3"/>
  <c r="B1109" i="3"/>
  <c r="I1109" i="3"/>
  <c r="A1118" i="3"/>
  <c r="B1118" i="3"/>
  <c r="I1118" i="3"/>
  <c r="A1124" i="3"/>
  <c r="B1124" i="3"/>
  <c r="I1124" i="3"/>
  <c r="A1123" i="3"/>
  <c r="B1123" i="3"/>
  <c r="I1123" i="3"/>
  <c r="A1149" i="3"/>
  <c r="B1149" i="3"/>
  <c r="I1149" i="3"/>
  <c r="A1148" i="3"/>
  <c r="B1148" i="3"/>
  <c r="I1148" i="3"/>
  <c r="A1168" i="3"/>
  <c r="B1168" i="3"/>
  <c r="I1168" i="3"/>
  <c r="A1200" i="3"/>
  <c r="B1200" i="3"/>
  <c r="I1200" i="3"/>
  <c r="A1311" i="3"/>
  <c r="B1311" i="3"/>
  <c r="I1311" i="3"/>
  <c r="A1322" i="3"/>
  <c r="B1322" i="3"/>
  <c r="I1322" i="3"/>
  <c r="A1321" i="3"/>
  <c r="B1321" i="3"/>
  <c r="I1321" i="3"/>
  <c r="A1320" i="3"/>
  <c r="B1320" i="3"/>
  <c r="I1320" i="3"/>
  <c r="A1319" i="3"/>
  <c r="B1319" i="3"/>
  <c r="I1319" i="3"/>
  <c r="A1310" i="3"/>
  <c r="B1310" i="3"/>
  <c r="I1310" i="3"/>
  <c r="A1309" i="3"/>
  <c r="B1309" i="3"/>
  <c r="I1309" i="3"/>
  <c r="A1334" i="3"/>
  <c r="B1334" i="3"/>
  <c r="I1334" i="3"/>
  <c r="A1333" i="3"/>
  <c r="B1333" i="3"/>
  <c r="I1333" i="3"/>
  <c r="A1260" i="3"/>
  <c r="B1260" i="3"/>
  <c r="I1260" i="3"/>
  <c r="A1209" i="3"/>
  <c r="B1209" i="3"/>
  <c r="I1209" i="3"/>
  <c r="A1208" i="3"/>
  <c r="B1208" i="3"/>
  <c r="I1208" i="3"/>
  <c r="A1129" i="3"/>
  <c r="B1129" i="3"/>
  <c r="I1129" i="3"/>
  <c r="A1128" i="3"/>
  <c r="B1128" i="3"/>
  <c r="I1128" i="3"/>
  <c r="A1367" i="3"/>
  <c r="B1367" i="3"/>
  <c r="I1367" i="3"/>
  <c r="A1245" i="3"/>
  <c r="B1245" i="3"/>
  <c r="I1245" i="3"/>
  <c r="A1244" i="3"/>
  <c r="B1244" i="3"/>
  <c r="I1244" i="3"/>
  <c r="A1243" i="3"/>
  <c r="B1243" i="3"/>
  <c r="I1243" i="3"/>
  <c r="A921" i="3"/>
  <c r="B921" i="3"/>
  <c r="I921" i="3"/>
  <c r="E1242" i="3"/>
  <c r="A1242" i="3"/>
  <c r="B1242" i="3"/>
  <c r="I1242" i="3"/>
  <c r="A1252" i="3"/>
  <c r="B1252" i="3"/>
  <c r="I1252" i="3"/>
  <c r="A1344" i="3"/>
  <c r="B1344" i="3"/>
  <c r="I1344" i="3"/>
  <c r="A1343" i="3"/>
  <c r="B1343" i="3"/>
  <c r="I1343" i="3"/>
  <c r="A1342" i="3"/>
  <c r="B1342" i="3"/>
  <c r="I1342" i="3"/>
  <c r="A1341" i="3"/>
  <c r="B1341" i="3"/>
  <c r="I1341" i="3"/>
  <c r="A1340" i="3"/>
  <c r="B1340" i="3"/>
  <c r="I1340" i="3"/>
  <c r="A1339" i="3"/>
  <c r="B1339" i="3"/>
  <c r="I1339" i="3"/>
  <c r="A1240" i="3"/>
  <c r="B1240" i="3"/>
  <c r="I1240" i="3"/>
  <c r="A1239" i="3"/>
  <c r="B1239" i="3"/>
  <c r="I1239" i="3"/>
  <c r="A1238" i="3"/>
  <c r="B1238" i="3"/>
  <c r="I1238" i="3"/>
  <c r="A1237" i="3"/>
  <c r="B1237" i="3"/>
  <c r="I1237" i="3"/>
  <c r="A1236" i="3"/>
  <c r="B1236" i="3"/>
  <c r="I1236" i="3"/>
  <c r="A1235" i="3"/>
  <c r="B1235" i="3"/>
  <c r="I1235" i="3"/>
  <c r="A1284" i="3"/>
  <c r="B1284" i="3"/>
  <c r="I1284" i="3"/>
  <c r="A1283" i="3"/>
  <c r="B1283" i="3"/>
  <c r="I1283" i="3"/>
  <c r="A1282" i="3"/>
  <c r="B1282" i="3"/>
  <c r="I1282" i="3"/>
  <c r="A1350" i="3"/>
  <c r="B1350" i="3"/>
  <c r="I1350" i="3"/>
  <c r="A1349" i="3"/>
  <c r="B1349" i="3"/>
  <c r="I1349" i="3"/>
  <c r="A1348" i="3"/>
  <c r="B1348" i="3"/>
  <c r="I1348" i="3"/>
  <c r="A1318" i="3"/>
  <c r="B1318" i="3"/>
  <c r="I1318" i="3"/>
  <c r="E1317" i="3"/>
  <c r="A1317" i="3"/>
  <c r="B1317" i="3"/>
  <c r="I1317" i="3"/>
  <c r="A1316" i="3"/>
  <c r="B1316" i="3"/>
  <c r="I1316" i="3"/>
  <c r="A1315" i="3"/>
  <c r="B1315" i="3"/>
  <c r="I1315" i="3"/>
  <c r="A1354" i="3"/>
  <c r="B1354" i="3"/>
  <c r="I1354" i="3"/>
  <c r="A1353" i="3"/>
  <c r="B1353" i="3"/>
  <c r="I1353" i="3"/>
  <c r="A1365" i="3"/>
  <c r="B1365" i="3"/>
  <c r="I1365" i="3"/>
  <c r="A1364" i="3"/>
  <c r="B1364" i="3"/>
  <c r="I1364" i="3"/>
  <c r="A1363" i="3"/>
  <c r="B1363" i="3"/>
  <c r="I1363" i="3"/>
  <c r="A1332" i="3"/>
  <c r="B1332" i="3"/>
  <c r="I1332" i="3"/>
  <c r="A1331" i="3"/>
  <c r="B1331" i="3"/>
  <c r="I1331" i="3"/>
  <c r="A1347" i="3"/>
  <c r="B1347" i="3"/>
  <c r="I1347" i="3"/>
  <c r="A1330" i="3"/>
  <c r="B1330" i="3"/>
  <c r="I1330" i="3"/>
  <c r="A1329" i="3"/>
  <c r="B1329" i="3"/>
  <c r="I1329" i="3"/>
  <c r="A1328" i="3"/>
  <c r="B1328" i="3"/>
  <c r="I1328" i="3"/>
  <c r="E1273" i="3"/>
  <c r="I1273" i="3" s="1"/>
  <c r="A1273" i="3"/>
  <c r="B1273" i="3"/>
  <c r="A1308" i="3"/>
  <c r="B1308" i="3"/>
  <c r="I1308" i="3"/>
  <c r="A1307" i="3"/>
  <c r="B1307" i="3"/>
  <c r="I1307" i="3"/>
  <c r="A1306" i="3"/>
  <c r="B1306" i="3"/>
  <c r="I1306" i="3"/>
  <c r="A1305" i="3"/>
  <c r="B1305" i="3"/>
  <c r="I1305" i="3"/>
  <c r="A1304" i="3"/>
  <c r="B1304" i="3"/>
  <c r="I1304" i="3"/>
  <c r="A1303" i="3"/>
  <c r="B1303" i="3"/>
  <c r="I1303" i="3"/>
  <c r="A1234" i="3"/>
  <c r="B1234" i="3"/>
  <c r="I1234" i="3"/>
  <c r="A1233" i="3"/>
  <c r="B1233" i="3"/>
  <c r="I1233" i="3"/>
  <c r="A1232" i="3"/>
  <c r="B1232" i="3"/>
  <c r="I1232" i="3"/>
  <c r="A1231" i="3"/>
  <c r="B1231" i="3"/>
  <c r="I1231" i="3"/>
  <c r="A1230" i="3"/>
  <c r="B1230" i="3"/>
  <c r="I1230" i="3"/>
  <c r="A1229" i="3"/>
  <c r="B1229" i="3"/>
  <c r="I1229" i="3"/>
  <c r="A1228" i="3"/>
  <c r="B1228" i="3"/>
  <c r="I1228" i="3"/>
  <c r="A1227" i="3"/>
  <c r="B1227" i="3"/>
  <c r="I1227" i="3"/>
  <c r="A1226" i="3"/>
  <c r="B1226" i="3"/>
  <c r="I1226" i="3"/>
  <c r="A1225" i="3"/>
  <c r="B1225" i="3"/>
  <c r="I1225" i="3"/>
  <c r="A1224" i="3"/>
  <c r="B1224" i="3"/>
  <c r="I1224" i="3"/>
  <c r="A1223" i="3"/>
  <c r="B1223" i="3"/>
  <c r="I1223" i="3"/>
  <c r="A1222" i="3"/>
  <c r="B1222" i="3"/>
  <c r="I1222" i="3"/>
  <c r="A1280" i="3"/>
  <c r="B1280" i="3"/>
  <c r="I1280" i="3"/>
  <c r="A1279" i="3"/>
  <c r="B1279" i="3"/>
  <c r="I1279" i="3"/>
  <c r="A1278" i="3"/>
  <c r="B1278" i="3"/>
  <c r="I1278" i="3"/>
  <c r="A1277" i="3"/>
  <c r="B1277" i="3"/>
  <c r="I1277" i="3"/>
  <c r="A1276" i="3"/>
  <c r="B1276" i="3"/>
  <c r="I1276" i="3"/>
  <c r="A1275" i="3"/>
  <c r="B1275" i="3"/>
  <c r="I1275" i="3"/>
  <c r="A1274" i="3"/>
  <c r="B1274" i="3"/>
  <c r="I1274" i="3"/>
  <c r="A1362" i="3"/>
  <c r="B1362" i="3"/>
  <c r="I1362" i="3"/>
  <c r="A1361" i="3"/>
  <c r="B1361" i="3"/>
  <c r="I1361" i="3"/>
  <c r="A1327" i="3"/>
  <c r="B1327" i="3"/>
  <c r="I1327" i="3"/>
  <c r="A1360" i="3"/>
  <c r="B1360" i="3"/>
  <c r="I1360" i="3"/>
  <c r="A1359" i="3"/>
  <c r="B1359" i="3"/>
  <c r="I1359" i="3"/>
  <c r="A1358" i="3"/>
  <c r="B1358" i="3"/>
  <c r="I1358" i="3"/>
  <c r="A1357" i="3"/>
  <c r="B1357" i="3"/>
  <c r="I1357" i="3"/>
  <c r="A1356" i="3"/>
  <c r="B1356" i="3"/>
  <c r="I1356" i="3"/>
  <c r="A1173" i="3"/>
  <c r="B1173" i="3"/>
  <c r="I1173" i="3"/>
  <c r="A1346" i="3"/>
  <c r="B1346" i="3"/>
  <c r="I1346" i="3"/>
  <c r="A1345" i="3"/>
  <c r="B1345" i="3"/>
  <c r="I1345" i="3"/>
  <c r="E1167" i="3"/>
  <c r="I1167" i="3" s="1"/>
  <c r="E1166" i="3"/>
  <c r="E1165" i="3"/>
  <c r="I1165" i="3" s="1"/>
  <c r="E1164" i="3"/>
  <c r="I1164" i="3" s="1"/>
  <c r="E1163" i="3"/>
  <c r="I1163" i="3" s="1"/>
  <c r="A1167" i="3"/>
  <c r="B1167" i="3"/>
  <c r="A1166" i="3"/>
  <c r="B1166" i="3"/>
  <c r="I1166" i="3"/>
  <c r="A1165" i="3"/>
  <c r="B1165" i="3"/>
  <c r="A1164" i="3"/>
  <c r="B1164" i="3"/>
  <c r="A1163" i="3"/>
  <c r="B1163" i="3"/>
  <c r="A1136" i="3"/>
  <c r="B1136" i="3"/>
  <c r="I1136" i="3"/>
  <c r="A1135" i="3"/>
  <c r="B1135" i="3"/>
  <c r="I1135" i="3"/>
  <c r="A1134" i="3"/>
  <c r="B1134" i="3"/>
  <c r="I1134" i="3"/>
  <c r="A1207" i="3"/>
  <c r="B1207" i="3"/>
  <c r="I1207" i="3"/>
  <c r="A1206" i="3"/>
  <c r="B1206" i="3"/>
  <c r="I1206" i="3"/>
  <c r="A1199" i="3"/>
  <c r="B1199" i="3"/>
  <c r="I1199" i="3"/>
  <c r="A1198" i="3"/>
  <c r="B1198" i="3"/>
  <c r="I1198" i="3"/>
  <c r="A1197" i="3"/>
  <c r="B1197" i="3"/>
  <c r="I1197" i="3"/>
  <c r="A1196" i="3"/>
  <c r="B1196" i="3"/>
  <c r="I1196" i="3"/>
  <c r="A1133" i="3"/>
  <c r="B1133" i="3"/>
  <c r="I1133" i="3"/>
  <c r="A1132" i="3"/>
  <c r="B1132" i="3"/>
  <c r="I1132" i="3"/>
  <c r="A1131" i="3"/>
  <c r="B1131" i="3"/>
  <c r="I1131" i="3"/>
  <c r="A1130" i="3"/>
  <c r="B1130" i="3"/>
  <c r="I1130" i="3"/>
  <c r="A1162" i="3"/>
  <c r="B1162" i="3"/>
  <c r="I1162" i="3"/>
  <c r="A1161" i="3"/>
  <c r="B1161" i="3"/>
  <c r="I1161" i="3"/>
  <c r="A1160" i="3"/>
  <c r="B1160" i="3"/>
  <c r="I1160" i="3"/>
  <c r="A1195" i="3"/>
  <c r="B1195" i="3"/>
  <c r="I1195" i="3"/>
  <c r="A1194" i="3"/>
  <c r="B1194" i="3"/>
  <c r="I1194" i="3"/>
  <c r="A1193" i="3"/>
  <c r="B1193" i="3"/>
  <c r="I1193" i="3"/>
  <c r="A1192" i="3"/>
  <c r="B1192" i="3"/>
  <c r="I1192" i="3"/>
  <c r="A1191" i="3"/>
  <c r="B1191" i="3"/>
  <c r="I1191" i="3"/>
  <c r="A1190" i="3"/>
  <c r="B1190" i="3"/>
  <c r="I1190" i="3"/>
  <c r="A1189" i="3"/>
  <c r="B1189" i="3"/>
  <c r="I1189" i="3"/>
  <c r="A1172" i="3"/>
  <c r="B1172" i="3"/>
  <c r="I1172" i="3"/>
  <c r="A1171" i="3"/>
  <c r="B1171" i="3"/>
  <c r="I1171" i="3"/>
  <c r="A1205" i="3"/>
  <c r="B1205" i="3"/>
  <c r="I1205" i="3"/>
  <c r="A1186" i="3"/>
  <c r="B1186" i="3"/>
  <c r="I1186" i="3"/>
  <c r="A1185" i="3"/>
  <c r="B1185" i="3"/>
  <c r="I1185" i="3"/>
  <c r="A1184" i="3"/>
  <c r="B1184" i="3"/>
  <c r="I1184" i="3"/>
  <c r="A1183" i="3"/>
  <c r="B1183" i="3"/>
  <c r="I1183" i="3"/>
  <c r="A1182" i="3"/>
  <c r="B1182" i="3"/>
  <c r="I1182" i="3"/>
  <c r="A1181" i="3"/>
  <c r="B1181" i="3"/>
  <c r="I1181" i="3"/>
  <c r="A1204" i="3"/>
  <c r="B1204" i="3"/>
  <c r="I1204" i="3"/>
  <c r="A1203" i="3"/>
  <c r="B1203" i="3"/>
  <c r="I1203" i="3"/>
  <c r="A1159" i="3"/>
  <c r="B1159" i="3"/>
  <c r="I1159" i="3"/>
  <c r="A1158" i="3"/>
  <c r="B1158" i="3"/>
  <c r="I1158" i="3"/>
  <c r="A1157" i="3"/>
  <c r="B1157" i="3"/>
  <c r="I1157" i="3"/>
  <c r="A1156" i="3"/>
  <c r="B1156" i="3"/>
  <c r="I1156" i="3"/>
  <c r="A1155" i="3"/>
  <c r="B1155" i="3"/>
  <c r="I1155" i="3"/>
  <c r="A1154" i="3"/>
  <c r="B1154" i="3"/>
  <c r="I1154" i="3"/>
  <c r="A1127" i="3"/>
  <c r="B1127" i="3"/>
  <c r="I1127" i="3"/>
  <c r="A691" i="3"/>
  <c r="B691" i="3"/>
  <c r="I691" i="3"/>
  <c r="A1170" i="3"/>
  <c r="B1170" i="3"/>
  <c r="I1170" i="3"/>
  <c r="A1147" i="3"/>
  <c r="B1147" i="3"/>
  <c r="I1147" i="3"/>
  <c r="A1122" i="3"/>
  <c r="B1122" i="3"/>
  <c r="I1122" i="3"/>
  <c r="A1121" i="3"/>
  <c r="B1121" i="3"/>
  <c r="I1121" i="3"/>
  <c r="A1120" i="3"/>
  <c r="B1120" i="3"/>
  <c r="I1120" i="3"/>
  <c r="A1119" i="3"/>
  <c r="B1119" i="3"/>
  <c r="I1119" i="3"/>
  <c r="A1126" i="3"/>
  <c r="B1126" i="3"/>
  <c r="I1126" i="3"/>
  <c r="A1125" i="3"/>
  <c r="B1125" i="3"/>
  <c r="I1125" i="3"/>
  <c r="A1088" i="3"/>
  <c r="B1088" i="3"/>
  <c r="I1088" i="3"/>
  <c r="A1087" i="3"/>
  <c r="B1087" i="3"/>
  <c r="I1087" i="3"/>
  <c r="A1086" i="3"/>
  <c r="B1086" i="3"/>
  <c r="I1086" i="3"/>
  <c r="A1085" i="3"/>
  <c r="B1085" i="3"/>
  <c r="I1085" i="3"/>
  <c r="A1084" i="3"/>
  <c r="B1084" i="3"/>
  <c r="I1084" i="3"/>
  <c r="A1083" i="3"/>
  <c r="B1083" i="3"/>
  <c r="I1083" i="3"/>
  <c r="A1082" i="3"/>
  <c r="B1082" i="3"/>
  <c r="I1082" i="3"/>
  <c r="A1081" i="3"/>
  <c r="B1081" i="3"/>
  <c r="I1081" i="3"/>
  <c r="A1080" i="3"/>
  <c r="B1080" i="3"/>
  <c r="I1080" i="3"/>
  <c r="A1079" i="3"/>
  <c r="B1079" i="3"/>
  <c r="I1079" i="3"/>
  <c r="A1050" i="3"/>
  <c r="B1050" i="3"/>
  <c r="I1050" i="3"/>
  <c r="A914" i="3"/>
  <c r="B914" i="3"/>
  <c r="I914" i="3"/>
  <c r="A1108" i="3"/>
  <c r="B1108" i="3"/>
  <c r="I1108" i="3"/>
  <c r="A1107" i="3"/>
  <c r="B1107" i="3"/>
  <c r="I1107" i="3"/>
  <c r="A1106" i="3"/>
  <c r="B1106" i="3"/>
  <c r="I1106" i="3"/>
  <c r="A1105" i="3"/>
  <c r="B1105" i="3"/>
  <c r="I1105" i="3"/>
  <c r="A1104" i="3"/>
  <c r="B1104" i="3"/>
  <c r="I1104" i="3"/>
  <c r="A1103" i="3"/>
  <c r="B1103" i="3"/>
  <c r="I1103" i="3"/>
  <c r="A1102" i="3"/>
  <c r="B1102" i="3"/>
  <c r="I1102" i="3"/>
  <c r="A1101" i="3"/>
  <c r="B1101" i="3"/>
  <c r="I1101" i="3"/>
  <c r="A1117" i="3"/>
  <c r="B1117" i="3"/>
  <c r="I1117" i="3"/>
  <c r="A1116" i="3"/>
  <c r="B1116" i="3"/>
  <c r="I1116" i="3"/>
  <c r="A1153" i="3"/>
  <c r="B1153" i="3"/>
  <c r="I1153" i="3"/>
  <c r="A1152" i="3"/>
  <c r="B1152" i="3"/>
  <c r="I1152" i="3"/>
  <c r="A1151" i="3"/>
  <c r="B1151" i="3"/>
  <c r="I1151" i="3"/>
  <c r="A1115" i="3"/>
  <c r="B1115" i="3"/>
  <c r="I1115" i="3"/>
  <c r="A1114" i="3"/>
  <c r="B1114" i="3"/>
  <c r="I1114" i="3"/>
  <c r="A1113" i="3"/>
  <c r="B1113" i="3"/>
  <c r="I1113" i="3"/>
  <c r="A1112" i="3"/>
  <c r="B1112" i="3"/>
  <c r="I1112" i="3"/>
  <c r="A1180" i="3"/>
  <c r="B1180" i="3"/>
  <c r="I1180" i="3"/>
  <c r="A1179" i="3"/>
  <c r="B1179" i="3"/>
  <c r="I1179" i="3"/>
  <c r="A826" i="3"/>
  <c r="B826" i="3"/>
  <c r="I826" i="3"/>
  <c r="A825" i="3"/>
  <c r="B825" i="3"/>
  <c r="I825" i="3"/>
  <c r="A824" i="3"/>
  <c r="B824" i="3"/>
  <c r="I824" i="3"/>
  <c r="A823" i="3"/>
  <c r="B823" i="3"/>
  <c r="I823" i="3"/>
  <c r="E822" i="3"/>
  <c r="A822" i="3"/>
  <c r="B822" i="3"/>
  <c r="I822" i="3"/>
  <c r="A821" i="3"/>
  <c r="B821" i="3"/>
  <c r="I821" i="3"/>
  <c r="A1139" i="3"/>
  <c r="B1139" i="3"/>
  <c r="I1139" i="3"/>
  <c r="A1138" i="3"/>
  <c r="B1138" i="3"/>
  <c r="I1138" i="3"/>
  <c r="A1049" i="3"/>
  <c r="B1049" i="3"/>
  <c r="I1049" i="3"/>
  <c r="A690" i="3"/>
  <c r="B690" i="3"/>
  <c r="I690" i="3"/>
  <c r="A689" i="3"/>
  <c r="B689" i="3"/>
  <c r="I689" i="3"/>
  <c r="A688" i="3"/>
  <c r="B688" i="3"/>
  <c r="I688" i="3"/>
  <c r="A687" i="3"/>
  <c r="B687" i="3"/>
  <c r="I687" i="3"/>
  <c r="A686" i="3"/>
  <c r="B686" i="3"/>
  <c r="I686" i="3"/>
  <c r="A685" i="3"/>
  <c r="B685" i="3"/>
  <c r="I685" i="3"/>
  <c r="A684" i="3"/>
  <c r="B684" i="3"/>
  <c r="I684" i="3"/>
  <c r="A683" i="3"/>
  <c r="B683" i="3"/>
  <c r="I683" i="3"/>
  <c r="A682" i="3"/>
  <c r="B682" i="3"/>
  <c r="I682" i="3"/>
  <c r="A681" i="3"/>
  <c r="B681" i="3"/>
  <c r="I681" i="3"/>
  <c r="A680" i="3"/>
  <c r="B680" i="3"/>
  <c r="I680" i="3"/>
  <c r="A679" i="3"/>
  <c r="B679" i="3"/>
  <c r="I679" i="3"/>
  <c r="A678" i="3"/>
  <c r="B678" i="3"/>
  <c r="I678" i="3"/>
  <c r="A677" i="3"/>
  <c r="B677" i="3"/>
  <c r="I677" i="3"/>
  <c r="A676" i="3"/>
  <c r="B676" i="3"/>
  <c r="I676" i="3"/>
  <c r="A675" i="3"/>
  <c r="B675" i="3"/>
  <c r="I675" i="3"/>
  <c r="A674" i="3"/>
  <c r="B674" i="3"/>
  <c r="I674" i="3"/>
  <c r="A673" i="3"/>
  <c r="B673" i="3"/>
  <c r="I673" i="3"/>
  <c r="A672" i="3"/>
  <c r="B672" i="3"/>
  <c r="I672" i="3"/>
  <c r="A671" i="3"/>
  <c r="B671" i="3"/>
  <c r="I671" i="3"/>
  <c r="A670" i="3"/>
  <c r="B670" i="3"/>
  <c r="I670" i="3"/>
  <c r="A669" i="3"/>
  <c r="B669" i="3"/>
  <c r="I669" i="3"/>
  <c r="A668" i="3"/>
  <c r="B668" i="3"/>
  <c r="I668" i="3"/>
  <c r="A1221" i="3"/>
  <c r="B1221" i="3"/>
  <c r="I1221" i="3"/>
  <c r="A1220" i="3"/>
  <c r="B1220" i="3"/>
  <c r="I1220" i="3"/>
  <c r="A1078" i="3"/>
  <c r="B1078" i="3"/>
  <c r="I1078" i="3"/>
  <c r="A1077" i="3"/>
  <c r="B1077" i="3"/>
  <c r="I1077" i="3"/>
  <c r="A1076" i="3"/>
  <c r="B1076" i="3"/>
  <c r="I1076" i="3"/>
  <c r="A1075" i="3"/>
  <c r="B1075" i="3"/>
  <c r="I1075" i="3"/>
  <c r="A1074" i="3"/>
  <c r="B1074" i="3"/>
  <c r="I1074" i="3"/>
  <c r="A1073" i="3"/>
  <c r="B1073" i="3"/>
  <c r="I1073" i="3"/>
  <c r="A1072" i="3"/>
  <c r="B1072" i="3"/>
  <c r="I1072" i="3"/>
  <c r="A1071" i="3"/>
  <c r="B1071" i="3"/>
  <c r="I1071" i="3"/>
  <c r="A1070" i="3"/>
  <c r="B1070" i="3"/>
  <c r="I1070" i="3"/>
  <c r="A1069" i="3"/>
  <c r="B1069" i="3"/>
  <c r="I1069" i="3"/>
  <c r="A1068" i="3"/>
  <c r="B1068" i="3"/>
  <c r="I1068" i="3"/>
  <c r="A1067" i="3"/>
  <c r="B1067" i="3"/>
  <c r="I1067" i="3"/>
  <c r="A1066" i="3"/>
  <c r="B1066" i="3"/>
  <c r="I1066" i="3"/>
  <c r="A1065" i="3"/>
  <c r="B1065" i="3"/>
  <c r="I1065" i="3"/>
  <c r="A1064" i="3"/>
  <c r="B1064" i="3"/>
  <c r="I1064" i="3"/>
  <c r="A1063" i="3"/>
  <c r="B1063" i="3"/>
  <c r="I1063" i="3"/>
  <c r="A1062" i="3"/>
  <c r="B1062" i="3"/>
  <c r="I1062" i="3"/>
  <c r="A1061" i="3"/>
  <c r="B1061" i="3"/>
  <c r="I1061" i="3"/>
  <c r="A1060" i="3"/>
  <c r="B1060" i="3"/>
  <c r="I1060" i="3"/>
  <c r="A1059" i="3"/>
  <c r="B1059" i="3"/>
  <c r="I1059" i="3"/>
  <c r="A1026" i="3"/>
  <c r="B1026" i="3"/>
  <c r="I1026" i="3"/>
  <c r="A1025" i="3"/>
  <c r="B1025" i="3"/>
  <c r="I1025" i="3"/>
  <c r="A1024" i="3"/>
  <c r="B1024" i="3"/>
  <c r="I1024" i="3"/>
  <c r="A1023" i="3"/>
  <c r="B1023" i="3"/>
  <c r="I1023" i="3"/>
  <c r="A1022" i="3"/>
  <c r="B1022" i="3"/>
  <c r="I1022" i="3"/>
  <c r="A1021" i="3"/>
  <c r="B1021" i="3"/>
  <c r="I1021" i="3"/>
  <c r="A1020" i="3"/>
  <c r="B1020" i="3"/>
  <c r="I1020" i="3"/>
  <c r="A1019" i="3"/>
  <c r="B1019" i="3"/>
  <c r="I1019" i="3"/>
  <c r="A1048" i="3"/>
  <c r="B1048" i="3"/>
  <c r="I1048" i="3"/>
  <c r="A1047" i="3"/>
  <c r="B1047" i="3"/>
  <c r="I1047" i="3"/>
  <c r="A1046" i="3"/>
  <c r="B1046" i="3"/>
  <c r="I1046" i="3"/>
  <c r="A1045" i="3"/>
  <c r="B1045" i="3"/>
  <c r="I1045" i="3"/>
  <c r="A1044" i="3"/>
  <c r="B1044" i="3"/>
  <c r="I1044" i="3"/>
  <c r="A1043" i="3"/>
  <c r="B1043" i="3"/>
  <c r="I1043" i="3"/>
  <c r="A1058" i="3"/>
  <c r="B1058" i="3"/>
  <c r="I1058" i="3"/>
  <c r="A1057" i="3"/>
  <c r="B1057" i="3"/>
  <c r="I1057" i="3"/>
  <c r="A1056" i="3"/>
  <c r="B1056" i="3"/>
  <c r="I1056" i="3"/>
  <c r="A1012" i="3"/>
  <c r="B1012" i="3"/>
  <c r="I1012" i="3"/>
  <c r="A1018" i="3"/>
  <c r="B1018" i="3"/>
  <c r="I1018" i="3"/>
  <c r="A1055" i="3"/>
  <c r="B1055" i="3"/>
  <c r="I1055" i="3"/>
  <c r="A1054" i="3"/>
  <c r="B1054" i="3"/>
  <c r="I1054" i="3"/>
  <c r="A1053" i="3"/>
  <c r="B1053" i="3"/>
  <c r="I1053" i="3"/>
  <c r="A1052" i="3"/>
  <c r="B1052" i="3"/>
  <c r="I1052" i="3"/>
  <c r="A1042" i="3"/>
  <c r="B1042" i="3"/>
  <c r="I1042" i="3"/>
  <c r="A1094" i="3"/>
  <c r="B1094" i="3"/>
  <c r="I1094" i="3"/>
  <c r="A1093" i="3"/>
  <c r="B1093" i="3"/>
  <c r="I1093" i="3"/>
  <c r="A1092" i="3"/>
  <c r="B1092" i="3"/>
  <c r="I1092" i="3"/>
  <c r="A1007" i="3"/>
  <c r="B1007" i="3"/>
  <c r="I1007" i="3"/>
  <c r="A1091" i="3"/>
  <c r="B1091" i="3"/>
  <c r="I1091" i="3"/>
  <c r="A1040" i="3"/>
  <c r="B1040" i="3"/>
  <c r="I1040" i="3"/>
  <c r="A1039" i="3"/>
  <c r="B1039" i="3"/>
  <c r="I1039" i="3"/>
  <c r="A1038" i="3"/>
  <c r="B1038" i="3"/>
  <c r="I1038" i="3"/>
  <c r="A1037" i="3"/>
  <c r="B1037" i="3"/>
  <c r="I1037" i="3"/>
  <c r="A1036" i="3"/>
  <c r="B1036" i="3"/>
  <c r="I1036" i="3"/>
  <c r="A1035" i="3"/>
  <c r="B1035" i="3"/>
  <c r="I1035" i="3"/>
  <c r="A1034" i="3"/>
  <c r="B1034" i="3"/>
  <c r="I1034" i="3"/>
  <c r="A1033" i="3"/>
  <c r="B1033" i="3"/>
  <c r="I1033" i="3"/>
  <c r="A1032" i="3"/>
  <c r="B1032" i="3"/>
  <c r="I1032" i="3"/>
  <c r="A1031" i="3"/>
  <c r="B1031" i="3"/>
  <c r="I1031" i="3"/>
  <c r="A1030" i="3"/>
  <c r="B1030" i="3"/>
  <c r="I1030" i="3"/>
  <c r="A1004" i="3"/>
  <c r="B1004" i="3"/>
  <c r="I1004" i="3"/>
  <c r="A1011" i="3"/>
  <c r="B1011" i="3"/>
  <c r="I1011" i="3"/>
  <c r="A1010" i="3"/>
  <c r="B1010" i="3"/>
  <c r="I1010" i="3"/>
  <c r="A1009" i="3"/>
  <c r="B1009" i="3"/>
  <c r="I1009" i="3"/>
  <c r="A1008" i="3"/>
  <c r="B1008" i="3"/>
  <c r="I1008" i="3"/>
  <c r="A997" i="3"/>
  <c r="B997" i="3"/>
  <c r="I997" i="3"/>
  <c r="A996" i="3"/>
  <c r="B996" i="3"/>
  <c r="I996" i="3"/>
  <c r="A995" i="3"/>
  <c r="B995" i="3"/>
  <c r="I995" i="3"/>
  <c r="A994" i="3"/>
  <c r="B994" i="3"/>
  <c r="I994" i="3"/>
  <c r="A1006" i="3"/>
  <c r="B1006" i="3"/>
  <c r="I1006" i="3"/>
  <c r="A1005" i="3"/>
  <c r="B1005" i="3"/>
  <c r="I1005" i="3"/>
  <c r="A1003" i="3"/>
  <c r="B1003" i="3"/>
  <c r="I1003" i="3"/>
  <c r="A1002" i="3"/>
  <c r="B1002" i="3"/>
  <c r="I1002" i="3"/>
  <c r="A989" i="3"/>
  <c r="B989" i="3"/>
  <c r="I989" i="3"/>
  <c r="A988" i="3"/>
  <c r="B988" i="3"/>
  <c r="I988" i="3"/>
  <c r="A1001" i="3"/>
  <c r="B1001" i="3"/>
  <c r="I1001" i="3"/>
  <c r="A1000" i="3"/>
  <c r="B1000" i="3"/>
  <c r="I1000" i="3"/>
  <c r="A999" i="3"/>
  <c r="B999" i="3"/>
  <c r="I999" i="3"/>
  <c r="A987" i="3"/>
  <c r="B987" i="3"/>
  <c r="I987" i="3"/>
  <c r="A986" i="3"/>
  <c r="B986" i="3"/>
  <c r="I986" i="3"/>
  <c r="A985" i="3"/>
  <c r="B985" i="3"/>
  <c r="I985" i="3"/>
  <c r="A984" i="3"/>
  <c r="B984" i="3"/>
  <c r="I984" i="3"/>
  <c r="A983" i="3"/>
  <c r="B983" i="3"/>
  <c r="I983" i="3"/>
  <c r="A993" i="3"/>
  <c r="B993" i="3"/>
  <c r="I993" i="3"/>
  <c r="A980" i="3"/>
  <c r="B980" i="3"/>
  <c r="I980" i="3"/>
  <c r="E979" i="3"/>
  <c r="I979" i="3" s="1"/>
  <c r="A979" i="3"/>
  <c r="B979" i="3"/>
  <c r="E978" i="3"/>
  <c r="I978" i="3" s="1"/>
  <c r="A978" i="3"/>
  <c r="B978" i="3"/>
  <c r="A977" i="3"/>
  <c r="B977" i="3"/>
  <c r="I977" i="3"/>
  <c r="A976" i="3"/>
  <c r="B976" i="3"/>
  <c r="I976" i="3"/>
  <c r="A975" i="3"/>
  <c r="B975" i="3"/>
  <c r="I975" i="3"/>
  <c r="A974" i="3"/>
  <c r="B974" i="3"/>
  <c r="I974" i="3"/>
  <c r="A973" i="3"/>
  <c r="B973" i="3"/>
  <c r="I973" i="3"/>
  <c r="A972" i="3"/>
  <c r="B972" i="3"/>
  <c r="I972" i="3"/>
  <c r="A970" i="3"/>
  <c r="B970" i="3"/>
  <c r="I970" i="3"/>
  <c r="A969" i="3"/>
  <c r="B969" i="3"/>
  <c r="I969" i="3"/>
  <c r="A968" i="3"/>
  <c r="B968" i="3"/>
  <c r="I968" i="3"/>
  <c r="A961" i="3"/>
  <c r="B961" i="3"/>
  <c r="I961" i="3"/>
  <c r="A936" i="3"/>
  <c r="B936" i="3"/>
  <c r="I936" i="3"/>
  <c r="A951" i="3"/>
  <c r="B951" i="3"/>
  <c r="I951" i="3"/>
  <c r="E950" i="3"/>
  <c r="I950" i="3" s="1"/>
  <c r="A950" i="3"/>
  <c r="B950" i="3"/>
  <c r="A934" i="3"/>
  <c r="B934" i="3"/>
  <c r="I934" i="3"/>
  <c r="A933" i="3"/>
  <c r="B933" i="3"/>
  <c r="I933" i="3"/>
  <c r="A932" i="3"/>
  <c r="B932" i="3"/>
  <c r="I932" i="3"/>
  <c r="A935" i="3"/>
  <c r="B935" i="3"/>
  <c r="I935" i="3"/>
  <c r="A949" i="3"/>
  <c r="B949" i="3"/>
  <c r="I949" i="3"/>
  <c r="A960" i="3"/>
  <c r="B960" i="3"/>
  <c r="I960" i="3"/>
  <c r="A959" i="3"/>
  <c r="B959" i="3"/>
  <c r="I959" i="3"/>
  <c r="A958" i="3"/>
  <c r="B958" i="3"/>
  <c r="I958" i="3"/>
  <c r="A851" i="3"/>
  <c r="B851" i="3"/>
  <c r="I851" i="3"/>
  <c r="A850" i="3"/>
  <c r="B850" i="3"/>
  <c r="I850" i="3"/>
  <c r="A849" i="3"/>
  <c r="B849" i="3"/>
  <c r="I849" i="3"/>
  <c r="A848" i="3"/>
  <c r="B848" i="3"/>
  <c r="I848" i="3"/>
  <c r="A847" i="3"/>
  <c r="B847" i="3"/>
  <c r="I847" i="3"/>
  <c r="A846" i="3"/>
  <c r="B846" i="3"/>
  <c r="I846" i="3"/>
  <c r="A845" i="3"/>
  <c r="B845" i="3"/>
  <c r="I845" i="3"/>
  <c r="A844" i="3"/>
  <c r="B844" i="3"/>
  <c r="I844" i="3"/>
  <c r="A843" i="3"/>
  <c r="B843" i="3"/>
  <c r="I843" i="3"/>
  <c r="A948" i="3"/>
  <c r="B948" i="3"/>
  <c r="I948" i="3"/>
  <c r="A931" i="3"/>
  <c r="B931" i="3"/>
  <c r="I931" i="3"/>
  <c r="A930" i="3"/>
  <c r="B930" i="3"/>
  <c r="I930" i="3"/>
  <c r="A929" i="3"/>
  <c r="B929" i="3"/>
  <c r="I929" i="3"/>
  <c r="A920" i="3"/>
  <c r="B920" i="3"/>
  <c r="I920" i="3"/>
  <c r="A957" i="3"/>
  <c r="B957" i="3"/>
  <c r="I957" i="3"/>
  <c r="A928" i="3"/>
  <c r="B928" i="3"/>
  <c r="I928" i="3"/>
  <c r="A927" i="3"/>
  <c r="B927" i="3"/>
  <c r="I927" i="3"/>
  <c r="A926" i="3"/>
  <c r="B926" i="3"/>
  <c r="I926" i="3"/>
  <c r="A925" i="3"/>
  <c r="B925" i="3"/>
  <c r="I925" i="3"/>
  <c r="A924" i="3"/>
  <c r="B924" i="3"/>
  <c r="I924" i="3"/>
  <c r="A923" i="3"/>
  <c r="B923" i="3"/>
  <c r="I923" i="3"/>
  <c r="A967" i="3"/>
  <c r="B967" i="3"/>
  <c r="I967" i="3"/>
  <c r="A966" i="3"/>
  <c r="B966" i="3"/>
  <c r="I966" i="3"/>
  <c r="A965" i="3"/>
  <c r="B965" i="3"/>
  <c r="I965" i="3"/>
  <c r="A947" i="3"/>
  <c r="B947" i="3"/>
  <c r="I947" i="3"/>
  <c r="A946" i="3"/>
  <c r="B946" i="3"/>
  <c r="I946" i="3"/>
  <c r="A956" i="3"/>
  <c r="B956" i="3"/>
  <c r="I956" i="3"/>
  <c r="E955" i="3"/>
  <c r="I955" i="3" s="1"/>
  <c r="A955" i="3"/>
  <c r="B955" i="3"/>
  <c r="A945" i="3"/>
  <c r="B945" i="3"/>
  <c r="I945" i="3"/>
  <c r="A944" i="3"/>
  <c r="B944" i="3"/>
  <c r="I944" i="3"/>
  <c r="A943" i="3"/>
  <c r="B943" i="3"/>
  <c r="I943" i="3"/>
  <c r="A942" i="3"/>
  <c r="B942" i="3"/>
  <c r="I942" i="3"/>
  <c r="A941" i="3"/>
  <c r="B941" i="3"/>
  <c r="I941" i="3"/>
  <c r="A940" i="3"/>
  <c r="B940" i="3"/>
  <c r="I940" i="3"/>
  <c r="A939" i="3"/>
  <c r="B939" i="3"/>
  <c r="I939" i="3"/>
  <c r="A922" i="3"/>
  <c r="B922" i="3"/>
  <c r="I922" i="3"/>
  <c r="A919" i="3"/>
  <c r="B919" i="3"/>
  <c r="I919" i="3"/>
  <c r="A918" i="3"/>
  <c r="B918" i="3"/>
  <c r="I918" i="3"/>
  <c r="A917" i="3"/>
  <c r="B917" i="3"/>
  <c r="I917" i="3"/>
  <c r="A916" i="3"/>
  <c r="B916" i="3"/>
  <c r="I916" i="3"/>
  <c r="A915" i="3"/>
  <c r="B915" i="3"/>
  <c r="I915" i="3"/>
  <c r="A635" i="3"/>
  <c r="B635" i="3"/>
  <c r="I635" i="3"/>
  <c r="A641" i="3"/>
  <c r="B641" i="3"/>
  <c r="I641" i="3"/>
  <c r="A640" i="3"/>
  <c r="B640" i="3"/>
  <c r="I640" i="3"/>
  <c r="A649" i="3"/>
  <c r="B649" i="3"/>
  <c r="I649" i="3"/>
  <c r="A660" i="3"/>
  <c r="B660" i="3"/>
  <c r="I660" i="3"/>
  <c r="A665" i="3"/>
  <c r="B665" i="3"/>
  <c r="I665" i="3"/>
  <c r="A659" i="3"/>
  <c r="B659" i="3"/>
  <c r="I659" i="3"/>
  <c r="A664" i="3"/>
  <c r="B664" i="3"/>
  <c r="I664" i="3"/>
  <c r="A663" i="3"/>
  <c r="B663" i="3"/>
  <c r="I663" i="3"/>
  <c r="A662" i="3"/>
  <c r="B662" i="3"/>
  <c r="I662" i="3"/>
  <c r="A661" i="3"/>
  <c r="B661" i="3"/>
  <c r="I661" i="3"/>
  <c r="A667" i="3"/>
  <c r="B667" i="3"/>
  <c r="I667" i="3"/>
  <c r="A666" i="3"/>
  <c r="B666" i="3"/>
  <c r="I666" i="3"/>
  <c r="A703" i="3"/>
  <c r="B703" i="3"/>
  <c r="I703" i="3"/>
  <c r="A713" i="3"/>
  <c r="B713" i="3"/>
  <c r="I713" i="3"/>
  <c r="A712" i="3"/>
  <c r="B712" i="3"/>
  <c r="I712" i="3"/>
  <c r="A716" i="3"/>
  <c r="B716" i="3"/>
  <c r="I716" i="3"/>
  <c r="A715" i="3"/>
  <c r="B715" i="3"/>
  <c r="I715" i="3"/>
  <c r="A714" i="3"/>
  <c r="B714" i="3"/>
  <c r="I714" i="3"/>
  <c r="A728" i="3"/>
  <c r="B728" i="3"/>
  <c r="I728" i="3"/>
  <c r="A727" i="3"/>
  <c r="B727" i="3"/>
  <c r="I727" i="3"/>
  <c r="A730" i="3"/>
  <c r="B730" i="3"/>
  <c r="I730" i="3"/>
  <c r="A729" i="3"/>
  <c r="B729" i="3"/>
  <c r="I729" i="3"/>
  <c r="A734" i="3"/>
  <c r="B734" i="3"/>
  <c r="I734" i="3"/>
  <c r="A733" i="3"/>
  <c r="B733" i="3"/>
  <c r="I733" i="3"/>
  <c r="A732" i="3"/>
  <c r="B732" i="3"/>
  <c r="I732" i="3"/>
  <c r="A731" i="3"/>
  <c r="B731" i="3"/>
  <c r="I731" i="3"/>
  <c r="A742" i="3"/>
  <c r="B742" i="3"/>
  <c r="I742" i="3"/>
  <c r="A741" i="3"/>
  <c r="B741" i="3"/>
  <c r="I741" i="3"/>
  <c r="A746" i="3"/>
  <c r="B746" i="3"/>
  <c r="I746" i="3"/>
  <c r="A745" i="3"/>
  <c r="B745" i="3"/>
  <c r="I745" i="3"/>
  <c r="A744" i="3"/>
  <c r="B744" i="3"/>
  <c r="I744" i="3"/>
  <c r="A743" i="3"/>
  <c r="B743" i="3"/>
  <c r="I743" i="3"/>
  <c r="A795" i="3"/>
  <c r="B795" i="3"/>
  <c r="I795" i="3"/>
  <c r="A794" i="3"/>
  <c r="B794" i="3"/>
  <c r="I794" i="3"/>
  <c r="A793" i="3"/>
  <c r="B793" i="3"/>
  <c r="I793" i="3"/>
  <c r="A792" i="3"/>
  <c r="B792" i="3"/>
  <c r="I792" i="3"/>
  <c r="A791" i="3"/>
  <c r="B791" i="3"/>
  <c r="I791" i="3"/>
  <c r="A813" i="3"/>
  <c r="B813" i="3"/>
  <c r="I813" i="3"/>
  <c r="A820" i="3"/>
  <c r="B820" i="3"/>
  <c r="I820" i="3"/>
  <c r="A819" i="3"/>
  <c r="B819" i="3"/>
  <c r="I819" i="3"/>
  <c r="A867" i="3"/>
  <c r="B867" i="3"/>
  <c r="I867" i="3"/>
  <c r="A866" i="3"/>
  <c r="B866" i="3"/>
  <c r="I866" i="3"/>
  <c r="A874" i="3"/>
  <c r="B874" i="3"/>
  <c r="I874" i="3"/>
  <c r="A873" i="3"/>
  <c r="B873" i="3"/>
  <c r="I873" i="3"/>
  <c r="A894" i="3"/>
  <c r="B894" i="3"/>
  <c r="I894" i="3"/>
  <c r="A908" i="3"/>
  <c r="B908" i="3"/>
  <c r="I908" i="3"/>
  <c r="A907" i="3"/>
  <c r="B907" i="3"/>
  <c r="I907" i="3"/>
  <c r="A903" i="3"/>
  <c r="B903" i="3"/>
  <c r="I903" i="3"/>
  <c r="A702" i="3"/>
  <c r="B702" i="3"/>
  <c r="I702" i="3"/>
  <c r="A701" i="3"/>
  <c r="B701" i="3"/>
  <c r="I701" i="3"/>
  <c r="A700" i="3"/>
  <c r="B700" i="3"/>
  <c r="I700" i="3"/>
  <c r="A699" i="3"/>
  <c r="B699" i="3"/>
  <c r="I699" i="3"/>
  <c r="A913" i="3"/>
  <c r="B913" i="3"/>
  <c r="I913" i="3"/>
  <c r="A912" i="3"/>
  <c r="B912" i="3"/>
  <c r="I912" i="3"/>
  <c r="A911" i="3"/>
  <c r="B911" i="3"/>
  <c r="I911" i="3"/>
  <c r="A910" i="3"/>
  <c r="B910" i="3"/>
  <c r="I910" i="3"/>
  <c r="A909" i="3"/>
  <c r="B909" i="3"/>
  <c r="I909" i="3"/>
  <c r="A902" i="3"/>
  <c r="B902" i="3"/>
  <c r="I902" i="3"/>
  <c r="A901" i="3"/>
  <c r="B901" i="3"/>
  <c r="I901" i="3"/>
  <c r="A900" i="3"/>
  <c r="B900" i="3"/>
  <c r="I900" i="3"/>
  <c r="A899" i="3"/>
  <c r="B899" i="3"/>
  <c r="I899" i="3"/>
  <c r="A740" i="3"/>
  <c r="B740" i="3"/>
  <c r="I740" i="3"/>
  <c r="A872" i="3"/>
  <c r="B872" i="3"/>
  <c r="I872" i="3"/>
  <c r="A871" i="3"/>
  <c r="B871" i="3"/>
  <c r="I871" i="3"/>
  <c r="A870" i="3"/>
  <c r="B870" i="3"/>
  <c r="I870" i="3"/>
  <c r="A707" i="3"/>
  <c r="B707" i="3"/>
  <c r="I707" i="3"/>
  <c r="A706" i="3"/>
  <c r="B706" i="3"/>
  <c r="I706" i="3"/>
  <c r="A705" i="3"/>
  <c r="B705" i="3"/>
  <c r="I705" i="3"/>
  <c r="A704" i="3"/>
  <c r="B704" i="3"/>
  <c r="I704" i="3"/>
  <c r="A898" i="3"/>
  <c r="B898" i="3"/>
  <c r="I898" i="3"/>
  <c r="E897" i="3"/>
  <c r="I897" i="3" s="1"/>
  <c r="A897" i="3"/>
  <c r="B897" i="3"/>
  <c r="E896" i="3"/>
  <c r="I896" i="3" s="1"/>
  <c r="A896" i="3"/>
  <c r="B896" i="3"/>
  <c r="E895" i="3"/>
  <c r="I895" i="3"/>
  <c r="A895" i="3"/>
  <c r="B895" i="3"/>
  <c r="A893" i="3"/>
  <c r="B893" i="3"/>
  <c r="I893" i="3"/>
  <c r="A892" i="3"/>
  <c r="B892" i="3"/>
  <c r="I892" i="3"/>
  <c r="A891" i="3"/>
  <c r="B891" i="3"/>
  <c r="I891" i="3"/>
  <c r="A890" i="3"/>
  <c r="B890" i="3"/>
  <c r="I890" i="3"/>
  <c r="A889" i="3"/>
  <c r="B889" i="3"/>
  <c r="I889" i="3"/>
  <c r="A888" i="3"/>
  <c r="B888" i="3"/>
  <c r="I888" i="3"/>
  <c r="A887" i="3"/>
  <c r="B887" i="3"/>
  <c r="I887" i="3"/>
  <c r="A886" i="3"/>
  <c r="B886" i="3"/>
  <c r="I886" i="3"/>
  <c r="A881" i="3"/>
  <c r="B881" i="3"/>
  <c r="I881" i="3"/>
  <c r="A880" i="3"/>
  <c r="B880" i="3"/>
  <c r="I880" i="3"/>
  <c r="A879" i="3"/>
  <c r="B879" i="3"/>
  <c r="I879" i="3"/>
  <c r="A878" i="3"/>
  <c r="B878" i="3"/>
  <c r="I878" i="3"/>
  <c r="A877" i="3"/>
  <c r="B877" i="3"/>
  <c r="I877" i="3"/>
  <c r="A876" i="3"/>
  <c r="B876" i="3"/>
  <c r="I876" i="3"/>
  <c r="A885" i="3"/>
  <c r="B885" i="3"/>
  <c r="I885" i="3"/>
  <c r="A884" i="3"/>
  <c r="B884" i="3"/>
  <c r="I884" i="3"/>
  <c r="A883" i="3"/>
  <c r="B883" i="3"/>
  <c r="I883" i="3"/>
  <c r="A882" i="3"/>
  <c r="B882" i="3"/>
  <c r="I882" i="3"/>
  <c r="A717" i="3"/>
  <c r="B717" i="3"/>
  <c r="I717" i="3"/>
  <c r="A875" i="3"/>
  <c r="B875" i="3"/>
  <c r="I875" i="3"/>
  <c r="A812" i="3"/>
  <c r="B812" i="3"/>
  <c r="I812" i="3"/>
  <c r="A777" i="3"/>
  <c r="B777" i="3"/>
  <c r="I777" i="3"/>
  <c r="A766" i="3"/>
  <c r="B766" i="3"/>
  <c r="I766" i="3"/>
  <c r="A765" i="3"/>
  <c r="B765" i="3"/>
  <c r="I765" i="3"/>
  <c r="A764" i="3"/>
  <c r="B764" i="3"/>
  <c r="I764" i="3"/>
  <c r="A763" i="3"/>
  <c r="B763" i="3"/>
  <c r="I763" i="3"/>
  <c r="A762" i="3"/>
  <c r="B762" i="3"/>
  <c r="I762" i="3"/>
  <c r="A761" i="3"/>
  <c r="B761" i="3"/>
  <c r="I761" i="3"/>
  <c r="A760" i="3"/>
  <c r="B760" i="3"/>
  <c r="I760" i="3"/>
  <c r="A758" i="3"/>
  <c r="B758" i="3"/>
  <c r="I758" i="3"/>
  <c r="A759" i="3"/>
  <c r="B759" i="3"/>
  <c r="I759" i="3"/>
  <c r="A726" i="3"/>
  <c r="B726" i="3"/>
  <c r="I726" i="3"/>
  <c r="A725" i="3"/>
  <c r="B725" i="3"/>
  <c r="I725" i="3"/>
  <c r="A724" i="3"/>
  <c r="B724" i="3"/>
  <c r="I724" i="3"/>
  <c r="A723" i="3"/>
  <c r="B723" i="3"/>
  <c r="I723" i="3"/>
  <c r="A722" i="3"/>
  <c r="B722" i="3"/>
  <c r="I722" i="3"/>
  <c r="A776" i="3"/>
  <c r="B776" i="3"/>
  <c r="I776" i="3"/>
  <c r="A775" i="3"/>
  <c r="B775" i="3"/>
  <c r="I775" i="3"/>
  <c r="A774" i="3"/>
  <c r="B774" i="3"/>
  <c r="I774" i="3"/>
  <c r="A773" i="3"/>
  <c r="B773" i="3"/>
  <c r="I773" i="3"/>
  <c r="A772" i="3"/>
  <c r="B772" i="3"/>
  <c r="I772" i="3"/>
  <c r="A771" i="3"/>
  <c r="B771" i="3"/>
  <c r="I771" i="3"/>
  <c r="A770" i="3"/>
  <c r="B770" i="3"/>
  <c r="I770" i="3"/>
  <c r="A769" i="3"/>
  <c r="B769" i="3"/>
  <c r="I769" i="3"/>
  <c r="A768" i="3"/>
  <c r="B768" i="3"/>
  <c r="I768" i="3"/>
  <c r="A790" i="3"/>
  <c r="B790" i="3"/>
  <c r="I790" i="3"/>
  <c r="A789" i="3"/>
  <c r="B789" i="3"/>
  <c r="I789" i="3"/>
  <c r="A788" i="3"/>
  <c r="B788" i="3"/>
  <c r="I788" i="3"/>
  <c r="A787" i="3"/>
  <c r="B787" i="3"/>
  <c r="I787" i="3"/>
  <c r="A786" i="3"/>
  <c r="B786" i="3"/>
  <c r="I786" i="3"/>
  <c r="A785" i="3"/>
  <c r="B785" i="3"/>
  <c r="I785" i="3"/>
  <c r="A784" i="3"/>
  <c r="B784" i="3"/>
  <c r="I784" i="3"/>
  <c r="A783" i="3"/>
  <c r="B783" i="3"/>
  <c r="I783" i="3"/>
  <c r="A1251" i="3"/>
  <c r="B1251" i="3"/>
  <c r="I1251" i="3"/>
  <c r="A1250" i="3"/>
  <c r="B1250" i="3"/>
  <c r="I1250" i="3"/>
  <c r="A1249" i="3"/>
  <c r="B1249" i="3"/>
  <c r="I1249" i="3"/>
  <c r="A1248" i="3"/>
  <c r="B1248" i="3"/>
  <c r="I1248" i="3"/>
  <c r="A778" i="3"/>
  <c r="B778" i="3"/>
  <c r="I778" i="3"/>
  <c r="A811" i="3"/>
  <c r="B811" i="3"/>
  <c r="I811" i="3"/>
  <c r="A810" i="3"/>
  <c r="B810" i="3"/>
  <c r="I810" i="3"/>
  <c r="A1454" i="3"/>
  <c r="B1454" i="3"/>
  <c r="I1454" i="3"/>
  <c r="A1453" i="3"/>
  <c r="B1453" i="3"/>
  <c r="I1453" i="3"/>
  <c r="A869" i="3"/>
  <c r="B869" i="3"/>
  <c r="I869" i="3"/>
  <c r="A868" i="3"/>
  <c r="B868" i="3"/>
  <c r="I868" i="3"/>
  <c r="A856" i="3"/>
  <c r="B856" i="3"/>
  <c r="I856" i="3"/>
  <c r="A855" i="3"/>
  <c r="B855" i="3"/>
  <c r="I855" i="3"/>
  <c r="A854" i="3"/>
  <c r="B854" i="3"/>
  <c r="I854" i="3"/>
  <c r="A757" i="3"/>
  <c r="B757" i="3"/>
  <c r="I757" i="3"/>
  <c r="A756" i="3"/>
  <c r="B756" i="3"/>
  <c r="I756" i="3"/>
  <c r="A755" i="3"/>
  <c r="B755" i="3"/>
  <c r="I755" i="3"/>
  <c r="A754" i="3"/>
  <c r="B754" i="3"/>
  <c r="I754" i="3"/>
  <c r="A753" i="3"/>
  <c r="B753" i="3"/>
  <c r="I753" i="3"/>
  <c r="A752" i="3"/>
  <c r="B752" i="3"/>
  <c r="I752" i="3"/>
  <c r="A751" i="3"/>
  <c r="B751" i="3"/>
  <c r="I751" i="3"/>
  <c r="A750" i="3"/>
  <c r="B750" i="3"/>
  <c r="I750" i="3"/>
  <c r="A842" i="3"/>
  <c r="B842" i="3"/>
  <c r="I842" i="3"/>
  <c r="A841" i="3"/>
  <c r="B841" i="3"/>
  <c r="I841" i="3"/>
  <c r="A840" i="3"/>
  <c r="B840" i="3"/>
  <c r="I840" i="3"/>
  <c r="A839" i="3"/>
  <c r="B839" i="3"/>
  <c r="I839" i="3"/>
  <c r="A838" i="3"/>
  <c r="B838" i="3"/>
  <c r="I838" i="3"/>
  <c r="A837" i="3"/>
  <c r="B837" i="3"/>
  <c r="I837" i="3"/>
  <c r="A836" i="3"/>
  <c r="B836" i="3"/>
  <c r="I836" i="3"/>
  <c r="A835" i="3"/>
  <c r="B835" i="3"/>
  <c r="I835" i="3"/>
  <c r="A834" i="3"/>
  <c r="B834" i="3"/>
  <c r="I834" i="3"/>
  <c r="A833" i="3"/>
  <c r="B833" i="3"/>
  <c r="I833" i="3"/>
  <c r="A832" i="3"/>
  <c r="B832" i="3"/>
  <c r="I832" i="3"/>
  <c r="A831" i="3"/>
  <c r="B831" i="3"/>
  <c r="I831" i="3"/>
  <c r="A818" i="3"/>
  <c r="B818" i="3"/>
  <c r="I818" i="3"/>
  <c r="A853" i="3"/>
  <c r="B853" i="3"/>
  <c r="I853" i="3"/>
  <c r="A852" i="3"/>
  <c r="B852" i="3"/>
  <c r="I852" i="3"/>
  <c r="A830" i="3"/>
  <c r="B830" i="3"/>
  <c r="I830" i="3"/>
  <c r="A829" i="3"/>
  <c r="B829" i="3"/>
  <c r="I829" i="3"/>
  <c r="A828" i="3"/>
  <c r="B828" i="3"/>
  <c r="I828" i="3"/>
  <c r="A827" i="3"/>
  <c r="B827" i="3"/>
  <c r="I827" i="3"/>
  <c r="A782" i="3"/>
  <c r="B782" i="3"/>
  <c r="I782" i="3"/>
  <c r="A865" i="3"/>
  <c r="B865" i="3"/>
  <c r="I865" i="3"/>
  <c r="A864" i="3"/>
  <c r="B864" i="3"/>
  <c r="I864" i="3"/>
  <c r="A863" i="3"/>
  <c r="B863" i="3"/>
  <c r="I863" i="3"/>
  <c r="A862" i="3"/>
  <c r="B862" i="3"/>
  <c r="I862" i="3"/>
  <c r="A861" i="3"/>
  <c r="B861" i="3"/>
  <c r="I861" i="3"/>
  <c r="A860" i="3"/>
  <c r="B860" i="3"/>
  <c r="I860" i="3"/>
  <c r="A859" i="3"/>
  <c r="B859" i="3"/>
  <c r="I859" i="3"/>
  <c r="A858" i="3"/>
  <c r="B858" i="3"/>
  <c r="I858" i="3"/>
  <c r="A857" i="3"/>
  <c r="B857" i="3"/>
  <c r="I857" i="3"/>
  <c r="A809" i="3"/>
  <c r="B809" i="3"/>
  <c r="I809" i="3"/>
  <c r="A808" i="3"/>
  <c r="B808" i="3"/>
  <c r="I808" i="3"/>
  <c r="A807" i="3"/>
  <c r="B807" i="3"/>
  <c r="I807" i="3"/>
  <c r="A806" i="3"/>
  <c r="B806" i="3"/>
  <c r="I806" i="3"/>
  <c r="A805" i="3"/>
  <c r="B805" i="3"/>
  <c r="I805" i="3"/>
  <c r="A804" i="3"/>
  <c r="B804" i="3"/>
  <c r="I804" i="3"/>
  <c r="A803" i="3"/>
  <c r="B803" i="3"/>
  <c r="I803" i="3"/>
  <c r="A802" i="3"/>
  <c r="B802" i="3"/>
  <c r="I802" i="3"/>
  <c r="A801" i="3"/>
  <c r="B801" i="3"/>
  <c r="I801" i="3"/>
  <c r="A800" i="3"/>
  <c r="B800" i="3"/>
  <c r="I800" i="3"/>
  <c r="A799" i="3"/>
  <c r="B799" i="3"/>
  <c r="I799" i="3"/>
  <c r="A798" i="3"/>
  <c r="B798" i="3"/>
  <c r="I798" i="3"/>
  <c r="A797" i="3"/>
  <c r="B797" i="3"/>
  <c r="I797" i="3"/>
  <c r="A796" i="3"/>
  <c r="B796" i="3"/>
  <c r="I796" i="3"/>
  <c r="A749" i="3"/>
  <c r="B749" i="3"/>
  <c r="I749" i="3"/>
  <c r="A767" i="3"/>
  <c r="B767" i="3"/>
  <c r="I767" i="3"/>
  <c r="A781" i="3"/>
  <c r="B781" i="3"/>
  <c r="I781" i="3"/>
  <c r="A780" i="3"/>
  <c r="B780" i="3"/>
  <c r="I780" i="3"/>
  <c r="A779" i="3"/>
  <c r="B779" i="3"/>
  <c r="I779" i="3"/>
  <c r="A817" i="3"/>
  <c r="B817" i="3"/>
  <c r="I817" i="3"/>
  <c r="A816" i="3"/>
  <c r="B816" i="3"/>
  <c r="I816" i="3"/>
  <c r="A815" i="3"/>
  <c r="B815" i="3"/>
  <c r="I815" i="3"/>
  <c r="A814" i="3"/>
  <c r="B814" i="3"/>
  <c r="I814" i="3"/>
  <c r="A698" i="3"/>
  <c r="B698" i="3"/>
  <c r="I698" i="3"/>
  <c r="A697" i="3"/>
  <c r="B697" i="3"/>
  <c r="I697" i="3"/>
  <c r="A696" i="3"/>
  <c r="B696" i="3"/>
  <c r="I696" i="3"/>
  <c r="A695" i="3"/>
  <c r="B695" i="3"/>
  <c r="I695" i="3"/>
  <c r="A694" i="3"/>
  <c r="B694" i="3"/>
  <c r="I694" i="3"/>
  <c r="A693" i="3"/>
  <c r="B693" i="3"/>
  <c r="I693" i="3"/>
  <c r="A692" i="3"/>
  <c r="B692" i="3"/>
  <c r="I692" i="3"/>
  <c r="A721" i="3"/>
  <c r="B721" i="3"/>
  <c r="I721" i="3"/>
  <c r="A720" i="3"/>
  <c r="B720" i="3"/>
  <c r="I720" i="3"/>
  <c r="A719" i="3"/>
  <c r="B719" i="3"/>
  <c r="I719" i="3"/>
  <c r="A711" i="3"/>
  <c r="B711" i="3"/>
  <c r="I711" i="3"/>
  <c r="A710" i="3"/>
  <c r="B710" i="3"/>
  <c r="I710" i="3"/>
  <c r="A709" i="3"/>
  <c r="B709" i="3"/>
  <c r="I709" i="3"/>
  <c r="A708" i="3"/>
  <c r="B708" i="3"/>
  <c r="I708" i="3"/>
  <c r="A634" i="3"/>
  <c r="B634" i="3"/>
  <c r="I634" i="3"/>
  <c r="A633" i="3"/>
  <c r="B633" i="3"/>
  <c r="I633" i="3"/>
  <c r="A396" i="3"/>
  <c r="B396" i="3"/>
  <c r="I396" i="3"/>
  <c r="A395" i="3"/>
  <c r="B395" i="3"/>
  <c r="I395" i="3"/>
  <c r="A632" i="3"/>
  <c r="B632" i="3"/>
  <c r="I632" i="3"/>
  <c r="A639" i="3"/>
  <c r="B639" i="3"/>
  <c r="I639" i="3"/>
  <c r="E644" i="3"/>
  <c r="I644" i="3" s="1"/>
  <c r="A644" i="3"/>
  <c r="B644" i="3"/>
  <c r="A643" i="3"/>
  <c r="B643" i="3"/>
  <c r="I643" i="3"/>
  <c r="A642" i="3"/>
  <c r="B642" i="3"/>
  <c r="I642" i="3"/>
  <c r="A638" i="3"/>
  <c r="B638" i="3"/>
  <c r="I638" i="3"/>
  <c r="A637" i="3"/>
  <c r="B637" i="3"/>
  <c r="I637" i="3"/>
  <c r="A636" i="3"/>
  <c r="B636" i="3"/>
  <c r="I636" i="3"/>
  <c r="A658" i="3"/>
  <c r="B658" i="3"/>
  <c r="I658" i="3"/>
  <c r="A657" i="3"/>
  <c r="B657" i="3"/>
  <c r="I657" i="3"/>
  <c r="A648" i="3"/>
  <c r="B648" i="3"/>
  <c r="I648" i="3"/>
  <c r="A647" i="3"/>
  <c r="B647" i="3"/>
  <c r="I647" i="3"/>
  <c r="A646" i="3"/>
  <c r="B646" i="3"/>
  <c r="I646" i="3"/>
  <c r="A645" i="3"/>
  <c r="B645" i="3"/>
  <c r="I645" i="3"/>
  <c r="A654" i="3"/>
  <c r="B654" i="3"/>
  <c r="I654" i="3"/>
  <c r="A653" i="3"/>
  <c r="B653" i="3"/>
  <c r="I653" i="3"/>
  <c r="A652" i="3"/>
  <c r="B652" i="3"/>
  <c r="I652" i="3"/>
  <c r="A651" i="3"/>
  <c r="B651" i="3"/>
  <c r="I651" i="3"/>
  <c r="A650" i="3"/>
  <c r="B650" i="3"/>
  <c r="I650" i="3"/>
  <c r="A656" i="3"/>
  <c r="B656" i="3"/>
  <c r="I656" i="3"/>
  <c r="A655" i="3"/>
  <c r="B655" i="3"/>
  <c r="I655" i="3"/>
  <c r="A631" i="3"/>
  <c r="B631" i="3"/>
  <c r="I631" i="3"/>
  <c r="A630" i="3"/>
  <c r="B630" i="3"/>
  <c r="I630" i="3"/>
  <c r="A590" i="3"/>
  <c r="B590" i="3"/>
  <c r="I590" i="3"/>
  <c r="A589" i="3"/>
  <c r="B589" i="3"/>
  <c r="I589" i="3"/>
  <c r="A588" i="3"/>
  <c r="B588" i="3"/>
  <c r="I588" i="3"/>
  <c r="A587" i="3"/>
  <c r="B587" i="3"/>
  <c r="I587" i="3"/>
  <c r="A586" i="3"/>
  <c r="B586" i="3"/>
  <c r="I586" i="3"/>
  <c r="A585" i="3"/>
  <c r="B585" i="3"/>
  <c r="I585" i="3"/>
  <c r="A584" i="3"/>
  <c r="B584" i="3"/>
  <c r="I584" i="3"/>
  <c r="A583" i="3"/>
  <c r="B583" i="3"/>
  <c r="I583" i="3"/>
  <c r="A582" i="3"/>
  <c r="B582" i="3"/>
  <c r="I582" i="3"/>
  <c r="A581" i="3"/>
  <c r="B581" i="3"/>
  <c r="I581" i="3"/>
  <c r="A580" i="3"/>
  <c r="B580" i="3"/>
  <c r="I580" i="3"/>
  <c r="A579" i="3"/>
  <c r="B579" i="3"/>
  <c r="I579" i="3"/>
  <c r="A578" i="3"/>
  <c r="B578" i="3"/>
  <c r="I578" i="3"/>
  <c r="A577" i="3"/>
  <c r="B577" i="3"/>
  <c r="I577" i="3"/>
  <c r="A621" i="3"/>
  <c r="B621" i="3"/>
  <c r="I621" i="3"/>
  <c r="A620" i="3"/>
  <c r="B620" i="3"/>
  <c r="I620" i="3"/>
  <c r="A619" i="3"/>
  <c r="B619" i="3"/>
  <c r="I619" i="3"/>
  <c r="A618" i="3"/>
  <c r="B618" i="3"/>
  <c r="I618" i="3"/>
  <c r="A600" i="3"/>
  <c r="B600" i="3"/>
  <c r="I600" i="3"/>
  <c r="A599" i="3"/>
  <c r="B599" i="3"/>
  <c r="I599" i="3"/>
  <c r="A598" i="3"/>
  <c r="B598" i="3"/>
  <c r="I598" i="3"/>
  <c r="A597" i="3"/>
  <c r="B597" i="3"/>
  <c r="I597" i="3"/>
  <c r="A596" i="3"/>
  <c r="B596" i="3"/>
  <c r="I596" i="3"/>
  <c r="A595" i="3"/>
  <c r="B595" i="3"/>
  <c r="I595" i="3"/>
  <c r="A594" i="3"/>
  <c r="B594" i="3"/>
  <c r="I594" i="3"/>
  <c r="A593" i="3"/>
  <c r="B593" i="3"/>
  <c r="I593" i="3"/>
  <c r="A617" i="3"/>
  <c r="B617" i="3"/>
  <c r="I617" i="3"/>
  <c r="A616" i="3"/>
  <c r="B616" i="3"/>
  <c r="I616" i="3"/>
  <c r="A615" i="3"/>
  <c r="B615" i="3"/>
  <c r="I615" i="3"/>
  <c r="A614" i="3"/>
  <c r="B614" i="3"/>
  <c r="I614" i="3"/>
  <c r="A613" i="3"/>
  <c r="B613" i="3"/>
  <c r="I613" i="3"/>
  <c r="A612" i="3"/>
  <c r="B612" i="3"/>
  <c r="I612" i="3"/>
  <c r="A611" i="3"/>
  <c r="B611" i="3"/>
  <c r="I611" i="3"/>
  <c r="A610" i="3"/>
  <c r="B610" i="3"/>
  <c r="I610" i="3"/>
  <c r="A609" i="3"/>
  <c r="B609" i="3"/>
  <c r="I609" i="3"/>
  <c r="A608" i="3"/>
  <c r="B608" i="3"/>
  <c r="I608" i="3"/>
  <c r="A607" i="3"/>
  <c r="B607" i="3"/>
  <c r="I607" i="3"/>
  <c r="A606" i="3"/>
  <c r="B606" i="3"/>
  <c r="I606" i="3"/>
  <c r="A605" i="3"/>
  <c r="B605" i="3"/>
  <c r="I605" i="3"/>
  <c r="A604" i="3"/>
  <c r="B604" i="3"/>
  <c r="I604" i="3"/>
  <c r="A573" i="3"/>
  <c r="B573" i="3"/>
  <c r="I573" i="3"/>
  <c r="A572" i="3"/>
  <c r="B572" i="3"/>
  <c r="I572" i="3"/>
  <c r="A571" i="3"/>
  <c r="B571" i="3"/>
  <c r="I571" i="3"/>
  <c r="A570" i="3"/>
  <c r="B570" i="3"/>
  <c r="I570" i="3"/>
  <c r="A569" i="3"/>
  <c r="B569" i="3"/>
  <c r="I569" i="3"/>
  <c r="A568" i="3"/>
  <c r="B568" i="3"/>
  <c r="I568" i="3"/>
  <c r="A567" i="3"/>
  <c r="B567" i="3"/>
  <c r="I567" i="3"/>
  <c r="A566" i="3"/>
  <c r="B566" i="3"/>
  <c r="I566" i="3"/>
  <c r="A565" i="3"/>
  <c r="B565" i="3"/>
  <c r="I565" i="3"/>
  <c r="A564" i="3"/>
  <c r="B564" i="3"/>
  <c r="I564" i="3"/>
  <c r="A563" i="3"/>
  <c r="B563" i="3"/>
  <c r="I563" i="3"/>
  <c r="A562" i="3"/>
  <c r="B562" i="3"/>
  <c r="I562" i="3"/>
  <c r="A561" i="3"/>
  <c r="B561" i="3"/>
  <c r="I561" i="3"/>
  <c r="A560" i="3"/>
  <c r="B560" i="3"/>
  <c r="I560" i="3"/>
  <c r="A559" i="3"/>
  <c r="B559" i="3"/>
  <c r="I559" i="3"/>
  <c r="A558" i="3"/>
  <c r="B558" i="3"/>
  <c r="I558" i="3"/>
  <c r="A557" i="3"/>
  <c r="B557" i="3"/>
  <c r="I557" i="3"/>
  <c r="A556" i="3"/>
  <c r="B556" i="3"/>
  <c r="I556" i="3"/>
  <c r="A555" i="3"/>
  <c r="B555" i="3"/>
  <c r="I555" i="3"/>
  <c r="A554" i="3"/>
  <c r="B554" i="3"/>
  <c r="I554" i="3"/>
  <c r="A553" i="3"/>
  <c r="B553" i="3"/>
  <c r="I553" i="3"/>
  <c r="A552" i="3"/>
  <c r="B552" i="3"/>
  <c r="I552" i="3"/>
  <c r="A551" i="3"/>
  <c r="B551" i="3"/>
  <c r="I551" i="3"/>
  <c r="A550" i="3"/>
  <c r="B550" i="3"/>
  <c r="I550" i="3"/>
  <c r="A629" i="3"/>
  <c r="B629" i="3"/>
  <c r="I629" i="3"/>
  <c r="A628" i="3"/>
  <c r="B628" i="3"/>
  <c r="I628" i="3"/>
  <c r="A627" i="3"/>
  <c r="B627" i="3"/>
  <c r="I627" i="3"/>
  <c r="A626" i="3"/>
  <c r="B626" i="3"/>
  <c r="I626" i="3"/>
  <c r="A625" i="3"/>
  <c r="B625" i="3"/>
  <c r="I625" i="3"/>
  <c r="A624" i="3"/>
  <c r="B624" i="3"/>
  <c r="I624" i="3"/>
  <c r="A623" i="3"/>
  <c r="B623" i="3"/>
  <c r="I623" i="3"/>
  <c r="A622" i="3"/>
  <c r="B622" i="3"/>
  <c r="I622" i="3"/>
  <c r="A603" i="3"/>
  <c r="B603" i="3"/>
  <c r="I603" i="3"/>
  <c r="A602" i="3"/>
  <c r="B602" i="3"/>
  <c r="I602" i="3"/>
  <c r="A575" i="3"/>
  <c r="B575" i="3"/>
  <c r="I575" i="3"/>
  <c r="A592" i="3"/>
  <c r="B592" i="3"/>
  <c r="I592" i="3"/>
  <c r="A591" i="3"/>
  <c r="B591" i="3"/>
  <c r="I591" i="3"/>
  <c r="A498" i="3"/>
  <c r="B498" i="3"/>
  <c r="I498" i="3"/>
  <c r="A576" i="3"/>
  <c r="B576" i="3"/>
  <c r="I576" i="3"/>
  <c r="E497" i="3"/>
  <c r="I497" i="3" s="1"/>
  <c r="A497" i="3"/>
  <c r="B497" i="3"/>
  <c r="A544" i="3"/>
  <c r="B544" i="3"/>
  <c r="I544" i="3"/>
  <c r="A549" i="3"/>
  <c r="B549" i="3"/>
  <c r="I549" i="3"/>
  <c r="A548" i="3"/>
  <c r="B548" i="3"/>
  <c r="I548" i="3"/>
  <c r="E574" i="3"/>
  <c r="I574" i="3" s="1"/>
  <c r="B574" i="3"/>
  <c r="A574" i="3"/>
  <c r="A547" i="3"/>
  <c r="B547" i="3"/>
  <c r="I547" i="3"/>
  <c r="A436" i="3"/>
  <c r="B436" i="3"/>
  <c r="I436" i="3"/>
  <c r="A546" i="3"/>
  <c r="B546" i="3"/>
  <c r="I546" i="3"/>
  <c r="E601" i="3"/>
  <c r="I601" i="3" s="1"/>
  <c r="A601" i="3"/>
  <c r="B601" i="3"/>
  <c r="A545" i="3"/>
  <c r="B545" i="3"/>
  <c r="I545" i="3"/>
  <c r="A543" i="3"/>
  <c r="B543" i="3"/>
  <c r="I543" i="3"/>
  <c r="A541" i="3"/>
  <c r="B541" i="3"/>
  <c r="I541" i="3"/>
  <c r="A521" i="3"/>
  <c r="B521" i="3"/>
  <c r="I521" i="3"/>
  <c r="A520" i="3"/>
  <c r="B520" i="3"/>
  <c r="I520" i="3"/>
  <c r="A519" i="3"/>
  <c r="B519" i="3"/>
  <c r="I519" i="3"/>
  <c r="A518" i="3"/>
  <c r="B518" i="3"/>
  <c r="I518" i="3"/>
  <c r="A527" i="3"/>
  <c r="B527" i="3"/>
  <c r="I527" i="3"/>
  <c r="A526" i="3"/>
  <c r="B526" i="3"/>
  <c r="I526" i="3"/>
  <c r="A525" i="3"/>
  <c r="B525" i="3"/>
  <c r="I525" i="3"/>
  <c r="A414" i="3"/>
  <c r="B414" i="3"/>
  <c r="I414" i="3"/>
  <c r="A413" i="3"/>
  <c r="B413" i="3"/>
  <c r="I413" i="3"/>
  <c r="A412" i="3"/>
  <c r="B412" i="3"/>
  <c r="I412" i="3"/>
  <c r="A411" i="3"/>
  <c r="B411" i="3"/>
  <c r="I411" i="3"/>
  <c r="A410" i="3"/>
  <c r="B410" i="3"/>
  <c r="I410" i="3"/>
  <c r="A540" i="3"/>
  <c r="B540" i="3"/>
  <c r="I540" i="3"/>
  <c r="A539" i="3"/>
  <c r="B539" i="3"/>
  <c r="I539" i="3"/>
  <c r="A538" i="3"/>
  <c r="B538" i="3"/>
  <c r="I538" i="3"/>
  <c r="A537" i="3"/>
  <c r="B537" i="3"/>
  <c r="I537" i="3"/>
  <c r="A536" i="3"/>
  <c r="B536" i="3"/>
  <c r="I536" i="3"/>
  <c r="A535" i="3"/>
  <c r="B535" i="3"/>
  <c r="I535" i="3"/>
  <c r="A534" i="3"/>
  <c r="B534" i="3"/>
  <c r="I534" i="3"/>
  <c r="A533" i="3"/>
  <c r="B533" i="3"/>
  <c r="I533" i="3"/>
  <c r="A532" i="3"/>
  <c r="B532" i="3"/>
  <c r="I532" i="3"/>
  <c r="A531" i="3"/>
  <c r="B531" i="3"/>
  <c r="I531" i="3"/>
  <c r="A530" i="3"/>
  <c r="B530" i="3"/>
  <c r="I530" i="3"/>
  <c r="A529" i="3"/>
  <c r="B529" i="3"/>
  <c r="I529" i="3"/>
  <c r="A528" i="3"/>
  <c r="B528" i="3"/>
  <c r="I528" i="3"/>
  <c r="E522" i="3"/>
  <c r="I522" i="3" s="1"/>
  <c r="A524" i="3"/>
  <c r="B524" i="3"/>
  <c r="I524" i="3"/>
  <c r="A523" i="3"/>
  <c r="B523" i="3"/>
  <c r="I523" i="3"/>
  <c r="A522" i="3"/>
  <c r="B522" i="3"/>
  <c r="I423" i="3"/>
  <c r="B423" i="3"/>
  <c r="A423" i="3"/>
  <c r="A444" i="3"/>
  <c r="B444" i="3"/>
  <c r="I444" i="3"/>
  <c r="A443" i="3"/>
  <c r="B443" i="3"/>
  <c r="I443" i="3"/>
  <c r="A409" i="3"/>
  <c r="B409" i="3"/>
  <c r="I409" i="3"/>
  <c r="A408" i="3"/>
  <c r="B408" i="3"/>
  <c r="I408" i="3"/>
  <c r="A407" i="3"/>
  <c r="B407" i="3"/>
  <c r="I407" i="3"/>
  <c r="A406" i="3"/>
  <c r="B406" i="3"/>
  <c r="I406" i="3"/>
  <c r="A405" i="3"/>
  <c r="B405" i="3"/>
  <c r="I405" i="3"/>
  <c r="A435" i="3"/>
  <c r="B435" i="3"/>
  <c r="I435" i="3"/>
  <c r="A434" i="3"/>
  <c r="B434" i="3"/>
  <c r="I434" i="3"/>
  <c r="A433" i="3"/>
  <c r="B433" i="3"/>
  <c r="I433" i="3"/>
  <c r="A432" i="3"/>
  <c r="B432" i="3"/>
  <c r="I432" i="3"/>
  <c r="A431" i="3"/>
  <c r="B431" i="3"/>
  <c r="I431" i="3"/>
  <c r="A430" i="3"/>
  <c r="B430" i="3"/>
  <c r="I430" i="3"/>
  <c r="A429" i="3"/>
  <c r="B429" i="3"/>
  <c r="I429" i="3"/>
  <c r="A428" i="3"/>
  <c r="B428" i="3"/>
  <c r="I428" i="3"/>
  <c r="A427" i="3"/>
  <c r="B427" i="3"/>
  <c r="I427" i="3"/>
  <c r="A422" i="3"/>
  <c r="B422" i="3"/>
  <c r="I422" i="3"/>
  <c r="A421" i="3"/>
  <c r="B421" i="3"/>
  <c r="I421" i="3"/>
  <c r="A420" i="3"/>
  <c r="B420" i="3"/>
  <c r="I420" i="3"/>
  <c r="A419" i="3"/>
  <c r="B419" i="3"/>
  <c r="I419" i="3"/>
  <c r="A418" i="3"/>
  <c r="B418" i="3"/>
  <c r="I418" i="3"/>
  <c r="A417" i="3"/>
  <c r="B417" i="3"/>
  <c r="I417" i="3"/>
  <c r="A416" i="3"/>
  <c r="B416" i="3"/>
  <c r="I416" i="3"/>
  <c r="A415" i="3"/>
  <c r="B415" i="3"/>
  <c r="I415" i="3"/>
  <c r="A404" i="3"/>
  <c r="B404" i="3"/>
  <c r="I404" i="3"/>
  <c r="A403" i="3"/>
  <c r="B403" i="3"/>
  <c r="I403" i="3"/>
  <c r="A517" i="3"/>
  <c r="B517" i="3"/>
  <c r="I517" i="3"/>
  <c r="A516" i="3"/>
  <c r="B516" i="3"/>
  <c r="I516" i="3"/>
  <c r="A515" i="3"/>
  <c r="B515" i="3"/>
  <c r="I515" i="3"/>
  <c r="A514" i="3"/>
  <c r="B514" i="3"/>
  <c r="I514" i="3"/>
  <c r="A513" i="3"/>
  <c r="B513" i="3"/>
  <c r="I513" i="3"/>
  <c r="A512" i="3"/>
  <c r="B512" i="3"/>
  <c r="I512" i="3"/>
  <c r="A508" i="3"/>
  <c r="B508" i="3"/>
  <c r="I508" i="3"/>
  <c r="A507" i="3"/>
  <c r="B507" i="3"/>
  <c r="I507" i="3"/>
  <c r="A506" i="3"/>
  <c r="B506" i="3"/>
  <c r="I506" i="3"/>
  <c r="A505" i="3"/>
  <c r="B505" i="3"/>
  <c r="I505" i="3"/>
  <c r="A504" i="3"/>
  <c r="B504" i="3"/>
  <c r="I504" i="3"/>
  <c r="A503" i="3"/>
  <c r="B503" i="3"/>
  <c r="I503" i="3"/>
  <c r="A502" i="3"/>
  <c r="B502" i="3"/>
  <c r="I502" i="3"/>
  <c r="A511" i="3"/>
  <c r="B511" i="3"/>
  <c r="I511" i="3"/>
  <c r="A510" i="3"/>
  <c r="B510" i="3"/>
  <c r="I510" i="3"/>
  <c r="A509" i="3"/>
  <c r="B509" i="3"/>
  <c r="I509" i="3"/>
  <c r="A463" i="3"/>
  <c r="B463" i="3"/>
  <c r="I463" i="3"/>
  <c r="A462" i="3"/>
  <c r="B462" i="3"/>
  <c r="I462" i="3"/>
  <c r="A461" i="3"/>
  <c r="B461" i="3"/>
  <c r="I461" i="3"/>
  <c r="A460" i="3"/>
  <c r="B460" i="3"/>
  <c r="I460" i="3"/>
  <c r="A501" i="3"/>
  <c r="B501" i="3"/>
  <c r="I501" i="3"/>
  <c r="A500" i="3"/>
  <c r="B500" i="3"/>
  <c r="I500" i="3"/>
  <c r="A499" i="3"/>
  <c r="B499" i="3"/>
  <c r="I499" i="3"/>
  <c r="A542" i="3"/>
  <c r="B542" i="3"/>
  <c r="I542" i="3"/>
  <c r="A442" i="3"/>
  <c r="B442" i="3"/>
  <c r="I442" i="3"/>
  <c r="A441" i="3"/>
  <c r="B441" i="3"/>
  <c r="I441" i="3"/>
  <c r="A440" i="3"/>
  <c r="B440" i="3"/>
  <c r="I440" i="3"/>
  <c r="A468" i="3"/>
  <c r="B468" i="3"/>
  <c r="I468" i="3"/>
  <c r="A467" i="3"/>
  <c r="B467" i="3"/>
  <c r="I467" i="3"/>
  <c r="A451" i="3"/>
  <c r="B451" i="3"/>
  <c r="I451" i="3"/>
  <c r="A450" i="3"/>
  <c r="B450" i="3"/>
  <c r="I450" i="3"/>
  <c r="A439" i="3"/>
  <c r="B439" i="3"/>
  <c r="I439" i="3"/>
  <c r="A438" i="3"/>
  <c r="B438" i="3"/>
  <c r="I438" i="3"/>
  <c r="A437" i="3"/>
  <c r="B437" i="3"/>
  <c r="I437" i="3"/>
  <c r="A449" i="3"/>
  <c r="B449" i="3"/>
  <c r="I449" i="3"/>
  <c r="A448" i="3"/>
  <c r="B448" i="3"/>
  <c r="I448" i="3"/>
  <c r="A447" i="3"/>
  <c r="B447" i="3"/>
  <c r="I447" i="3"/>
  <c r="A446" i="3"/>
  <c r="B446" i="3"/>
  <c r="I446" i="3"/>
  <c r="A445" i="3"/>
  <c r="B445" i="3"/>
  <c r="I445" i="3"/>
  <c r="A459" i="3"/>
  <c r="B459" i="3"/>
  <c r="I459" i="3"/>
  <c r="A458" i="3"/>
  <c r="B458" i="3"/>
  <c r="I458" i="3"/>
  <c r="A425" i="3"/>
  <c r="B425" i="3"/>
  <c r="I425" i="3"/>
  <c r="A424" i="3"/>
  <c r="B424" i="3"/>
  <c r="I424" i="3"/>
  <c r="A457" i="3"/>
  <c r="B457" i="3"/>
  <c r="I457" i="3"/>
  <c r="A456" i="3"/>
  <c r="B456" i="3"/>
  <c r="I456" i="3"/>
  <c r="A455" i="3"/>
  <c r="B455" i="3"/>
  <c r="I455" i="3"/>
  <c r="A454" i="3"/>
  <c r="B454" i="3"/>
  <c r="I454" i="3"/>
  <c r="A453" i="3"/>
  <c r="B453" i="3"/>
  <c r="I453" i="3"/>
  <c r="A452" i="3"/>
  <c r="B452" i="3"/>
  <c r="I452" i="3"/>
  <c r="A466" i="3"/>
  <c r="B466" i="3"/>
  <c r="I466" i="3"/>
  <c r="A465" i="3"/>
  <c r="B465" i="3"/>
  <c r="I465" i="3"/>
  <c r="A464" i="3"/>
  <c r="B464" i="3"/>
  <c r="I464" i="3"/>
  <c r="A426" i="3"/>
  <c r="B426" i="3"/>
  <c r="I426" i="3"/>
  <c r="A474" i="3"/>
  <c r="B474" i="3"/>
  <c r="I474" i="3"/>
  <c r="A473" i="3"/>
  <c r="B473" i="3"/>
  <c r="I473" i="3"/>
  <c r="A472" i="3"/>
  <c r="B472" i="3"/>
  <c r="I472" i="3"/>
  <c r="A484" i="3"/>
  <c r="B484" i="3"/>
  <c r="I484" i="3"/>
  <c r="A483" i="3"/>
  <c r="B483" i="3"/>
  <c r="I483" i="3"/>
  <c r="A482" i="3"/>
  <c r="B482" i="3"/>
  <c r="I482" i="3"/>
  <c r="A481" i="3"/>
  <c r="B481" i="3"/>
  <c r="I481" i="3"/>
  <c r="A480" i="3"/>
  <c r="B480" i="3"/>
  <c r="I480" i="3"/>
  <c r="A479" i="3"/>
  <c r="B479" i="3"/>
  <c r="I479" i="3"/>
  <c r="A478" i="3"/>
  <c r="B478" i="3"/>
  <c r="I478" i="3"/>
  <c r="A477" i="3"/>
  <c r="B477" i="3"/>
  <c r="I477" i="3"/>
  <c r="A476" i="3"/>
  <c r="B476" i="3"/>
  <c r="I476" i="3"/>
  <c r="A475" i="3"/>
  <c r="B475" i="3"/>
  <c r="I475" i="3"/>
  <c r="A471" i="3"/>
  <c r="B471" i="3"/>
  <c r="I471" i="3"/>
  <c r="A470" i="3"/>
  <c r="B470" i="3"/>
  <c r="I470" i="3"/>
  <c r="A469" i="3"/>
  <c r="B469" i="3"/>
  <c r="I469" i="3"/>
  <c r="A487" i="3"/>
  <c r="B487" i="3"/>
  <c r="I487" i="3"/>
  <c r="A489" i="3"/>
  <c r="B489" i="3"/>
  <c r="I489" i="3"/>
  <c r="A488" i="3"/>
  <c r="B488" i="3"/>
  <c r="I488" i="3"/>
  <c r="A486" i="3"/>
  <c r="B486" i="3"/>
  <c r="I486" i="3"/>
  <c r="A485" i="3"/>
  <c r="B485" i="3"/>
  <c r="I485" i="3"/>
  <c r="A490" i="3"/>
  <c r="B490" i="3"/>
  <c r="I490" i="3"/>
  <c r="A496" i="3"/>
  <c r="B496" i="3"/>
  <c r="I496" i="3"/>
  <c r="A495" i="3"/>
  <c r="B495" i="3"/>
  <c r="I495" i="3"/>
  <c r="A494" i="3"/>
  <c r="B494" i="3"/>
  <c r="I494" i="3"/>
  <c r="A493" i="3"/>
  <c r="B493" i="3"/>
  <c r="I493" i="3"/>
  <c r="A492" i="3"/>
  <c r="B492" i="3"/>
  <c r="I492" i="3"/>
  <c r="A491" i="3"/>
  <c r="B491" i="3"/>
  <c r="I491" i="3"/>
  <c r="A718" i="3"/>
  <c r="B718" i="3"/>
  <c r="I718" i="3"/>
  <c r="A388" i="3"/>
  <c r="B388" i="3"/>
  <c r="I388" i="3"/>
  <c r="A387" i="3"/>
  <c r="B387" i="3"/>
  <c r="I387" i="3"/>
  <c r="A386" i="3"/>
  <c r="B386" i="3"/>
  <c r="I386" i="3"/>
  <c r="A385" i="3"/>
  <c r="B385" i="3"/>
  <c r="I385" i="3"/>
  <c r="A384" i="3"/>
  <c r="B384" i="3"/>
  <c r="I384" i="3"/>
  <c r="A341" i="3"/>
  <c r="B341" i="3"/>
  <c r="I341" i="3"/>
  <c r="A402" i="3"/>
  <c r="B402" i="3"/>
  <c r="I402" i="3"/>
  <c r="A401" i="3"/>
  <c r="B401" i="3"/>
  <c r="I401" i="3"/>
  <c r="A340" i="3"/>
  <c r="B340" i="3"/>
  <c r="I340" i="3"/>
  <c r="A264" i="3"/>
  <c r="B264" i="3"/>
  <c r="I264" i="3"/>
  <c r="A263" i="3"/>
  <c r="B263" i="3"/>
  <c r="I263" i="3"/>
  <c r="A262" i="3"/>
  <c r="B262" i="3"/>
  <c r="I262" i="3"/>
  <c r="A261" i="3"/>
  <c r="B261" i="3"/>
  <c r="I261" i="3"/>
  <c r="A260" i="3"/>
  <c r="B260" i="3"/>
  <c r="I260" i="3"/>
  <c r="A259" i="3"/>
  <c r="B259" i="3"/>
  <c r="I259" i="3"/>
  <c r="A258" i="3"/>
  <c r="B258" i="3"/>
  <c r="I258" i="3"/>
  <c r="A397" i="3"/>
  <c r="B397" i="3"/>
  <c r="I397" i="3"/>
  <c r="A342" i="3"/>
  <c r="B342" i="3"/>
  <c r="I342" i="3"/>
  <c r="A352" i="3"/>
  <c r="B352" i="3"/>
  <c r="I352" i="3"/>
  <c r="A351" i="3"/>
  <c r="B351" i="3"/>
  <c r="I351" i="3"/>
  <c r="A350" i="3"/>
  <c r="B350" i="3"/>
  <c r="I350" i="3"/>
  <c r="A380" i="3"/>
  <c r="B380" i="3"/>
  <c r="I380" i="3"/>
  <c r="A379" i="3"/>
  <c r="B379" i="3"/>
  <c r="I379" i="3"/>
  <c r="A378" i="3"/>
  <c r="B378" i="3"/>
  <c r="I378" i="3"/>
  <c r="A377" i="3"/>
  <c r="B377" i="3"/>
  <c r="I377" i="3"/>
  <c r="A376" i="3"/>
  <c r="B376" i="3"/>
  <c r="I376" i="3"/>
  <c r="A375" i="3"/>
  <c r="B375" i="3"/>
  <c r="I375" i="3"/>
  <c r="A374" i="3"/>
  <c r="B374" i="3"/>
  <c r="I374" i="3"/>
  <c r="A373" i="3"/>
  <c r="B373" i="3"/>
  <c r="I373" i="3"/>
  <c r="A372" i="3"/>
  <c r="B372" i="3"/>
  <c r="I372" i="3"/>
  <c r="A349" i="3"/>
  <c r="B349" i="3"/>
  <c r="I349" i="3"/>
  <c r="A348" i="3"/>
  <c r="B348" i="3"/>
  <c r="I348" i="3"/>
  <c r="A347" i="3"/>
  <c r="B347" i="3"/>
  <c r="I347" i="3"/>
  <c r="A346" i="3"/>
  <c r="B346" i="3"/>
  <c r="I346" i="3"/>
  <c r="A345" i="3"/>
  <c r="B345" i="3"/>
  <c r="I345" i="3"/>
  <c r="A358" i="3"/>
  <c r="B358" i="3"/>
  <c r="I358" i="3"/>
  <c r="A357" i="3"/>
  <c r="B357" i="3"/>
  <c r="I357" i="3"/>
  <c r="A371" i="3"/>
  <c r="B371" i="3"/>
  <c r="I371" i="3"/>
  <c r="A370" i="3"/>
  <c r="B370" i="3"/>
  <c r="I370" i="3"/>
  <c r="A369" i="3"/>
  <c r="B369" i="3"/>
  <c r="I369" i="3"/>
  <c r="A368" i="3"/>
  <c r="B368" i="3"/>
  <c r="I368" i="3"/>
  <c r="A367" i="3"/>
  <c r="B367" i="3"/>
  <c r="I367" i="3"/>
  <c r="A366" i="3"/>
  <c r="B366" i="3"/>
  <c r="I366" i="3"/>
  <c r="A365" i="3"/>
  <c r="B365" i="3"/>
  <c r="I365" i="3"/>
  <c r="A339" i="3"/>
  <c r="B339" i="3"/>
  <c r="I339" i="3"/>
  <c r="A338" i="3"/>
  <c r="B338" i="3"/>
  <c r="I338" i="3"/>
  <c r="A337" i="3"/>
  <c r="B337" i="3"/>
  <c r="I337" i="3"/>
  <c r="A383" i="3"/>
  <c r="B383" i="3"/>
  <c r="I383" i="3"/>
  <c r="A382" i="3"/>
  <c r="B382" i="3"/>
  <c r="I382" i="3"/>
  <c r="A381" i="3"/>
  <c r="B381" i="3"/>
  <c r="I381" i="3"/>
  <c r="A400" i="3"/>
  <c r="B400" i="3"/>
  <c r="I400" i="3"/>
  <c r="A399" i="3"/>
  <c r="B399" i="3"/>
  <c r="I399" i="3"/>
  <c r="A398" i="3"/>
  <c r="B398" i="3"/>
  <c r="I398" i="3"/>
  <c r="A364" i="3"/>
  <c r="B364" i="3"/>
  <c r="I364" i="3"/>
  <c r="A394" i="3"/>
  <c r="B394" i="3"/>
  <c r="I394" i="3"/>
  <c r="A393" i="3"/>
  <c r="B393" i="3"/>
  <c r="I393" i="3"/>
  <c r="A392" i="3"/>
  <c r="B392" i="3"/>
  <c r="I392" i="3"/>
  <c r="A391" i="3"/>
  <c r="B391" i="3"/>
  <c r="I391" i="3"/>
  <c r="A390" i="3"/>
  <c r="B390" i="3"/>
  <c r="I390" i="3"/>
  <c r="A389" i="3"/>
  <c r="B389" i="3"/>
  <c r="I389" i="3"/>
  <c r="A329" i="3"/>
  <c r="B329" i="3"/>
  <c r="I329" i="3"/>
  <c r="A356" i="3"/>
  <c r="B356" i="3"/>
  <c r="I356" i="3"/>
  <c r="A355" i="3"/>
  <c r="B355" i="3"/>
  <c r="I355" i="3"/>
  <c r="A354" i="3"/>
  <c r="B354" i="3"/>
  <c r="I354" i="3"/>
  <c r="A353" i="3"/>
  <c r="B353" i="3"/>
  <c r="I353" i="3"/>
  <c r="A344" i="3"/>
  <c r="B344" i="3"/>
  <c r="I344" i="3"/>
  <c r="A343" i="3"/>
  <c r="B343" i="3"/>
  <c r="I343" i="3"/>
  <c r="A336" i="3"/>
  <c r="B336" i="3"/>
  <c r="I336" i="3"/>
  <c r="A335" i="3"/>
  <c r="B335" i="3"/>
  <c r="I335" i="3"/>
  <c r="A334" i="3"/>
  <c r="B334" i="3"/>
  <c r="I334" i="3"/>
  <c r="A333" i="3"/>
  <c r="B333" i="3"/>
  <c r="I333" i="3"/>
  <c r="A332" i="3"/>
  <c r="B332" i="3"/>
  <c r="I332" i="3"/>
  <c r="A331" i="3"/>
  <c r="B331" i="3"/>
  <c r="I331" i="3"/>
  <c r="A330" i="3"/>
  <c r="B330" i="3"/>
  <c r="I330" i="3"/>
  <c r="A363" i="3"/>
  <c r="B363" i="3"/>
  <c r="I363" i="3"/>
  <c r="A362" i="3"/>
  <c r="B362" i="3"/>
  <c r="I362" i="3"/>
  <c r="A361" i="3"/>
  <c r="B361" i="3"/>
  <c r="I361" i="3"/>
  <c r="A360" i="3"/>
  <c r="B360" i="3"/>
  <c r="I360" i="3"/>
  <c r="A359" i="3"/>
  <c r="B359" i="3"/>
  <c r="I359" i="3"/>
  <c r="A321" i="3"/>
  <c r="B321" i="3"/>
  <c r="I321" i="3"/>
  <c r="A320" i="3"/>
  <c r="B320" i="3"/>
  <c r="I320" i="3"/>
  <c r="A307" i="3"/>
  <c r="B307" i="3"/>
  <c r="I307" i="3"/>
  <c r="A306" i="3"/>
  <c r="B306" i="3"/>
  <c r="I306" i="3"/>
  <c r="A322" i="3"/>
  <c r="B322" i="3"/>
  <c r="I322" i="3"/>
  <c r="A328" i="3"/>
  <c r="B328" i="3"/>
  <c r="I328" i="3"/>
  <c r="A327" i="3"/>
  <c r="B327" i="3"/>
  <c r="I327" i="3"/>
  <c r="A326" i="3"/>
  <c r="B326" i="3"/>
  <c r="I326" i="3"/>
  <c r="A325" i="3"/>
  <c r="B325" i="3"/>
  <c r="I325" i="3"/>
  <c r="A324" i="3"/>
  <c r="B324" i="3"/>
  <c r="I324" i="3"/>
  <c r="A323" i="3"/>
  <c r="B323" i="3"/>
  <c r="I323" i="3"/>
  <c r="A297" i="3"/>
  <c r="B297" i="3"/>
  <c r="I297" i="3"/>
  <c r="A296" i="3"/>
  <c r="B296" i="3"/>
  <c r="I296" i="3"/>
  <c r="A295" i="3"/>
  <c r="B295" i="3"/>
  <c r="I295" i="3"/>
  <c r="A294" i="3"/>
  <c r="B294" i="3"/>
  <c r="I294" i="3"/>
  <c r="A293" i="3"/>
  <c r="B293" i="3"/>
  <c r="I293" i="3"/>
  <c r="A292" i="3"/>
  <c r="B292" i="3"/>
  <c r="I292" i="3"/>
  <c r="A291" i="3"/>
  <c r="B291" i="3"/>
  <c r="I291" i="3"/>
  <c r="A207" i="3"/>
  <c r="B207" i="3"/>
  <c r="I207" i="3"/>
  <c r="A238" i="3"/>
  <c r="B238" i="3"/>
  <c r="I238" i="3"/>
  <c r="I237" i="3"/>
  <c r="A237" i="3"/>
  <c r="B237" i="3"/>
  <c r="A236" i="3"/>
  <c r="B236" i="3"/>
  <c r="I236" i="3"/>
  <c r="A235" i="3"/>
  <c r="B235" i="3"/>
  <c r="I235" i="3"/>
  <c r="A234" i="3"/>
  <c r="B234" i="3"/>
  <c r="I234" i="3"/>
  <c r="A233" i="3"/>
  <c r="B233" i="3"/>
  <c r="I233" i="3"/>
  <c r="A217" i="3"/>
  <c r="B217" i="3"/>
  <c r="I217" i="3"/>
  <c r="A216" i="3"/>
  <c r="B216" i="3"/>
  <c r="I216" i="3"/>
  <c r="A215" i="3"/>
  <c r="B215" i="3"/>
  <c r="I215" i="3"/>
  <c r="A214" i="3"/>
  <c r="B214" i="3"/>
  <c r="I214" i="3"/>
  <c r="A213" i="3"/>
  <c r="B213" i="3"/>
  <c r="I213" i="3"/>
  <c r="A276" i="3"/>
  <c r="B276" i="3"/>
  <c r="I276" i="3"/>
  <c r="A257" i="3"/>
  <c r="B257" i="3"/>
  <c r="I257" i="3"/>
  <c r="A256" i="3"/>
  <c r="B256" i="3"/>
  <c r="I256" i="3"/>
  <c r="A176" i="3"/>
  <c r="B176" i="3"/>
  <c r="I176" i="3"/>
  <c r="A305" i="3"/>
  <c r="B305" i="3"/>
  <c r="I305" i="3"/>
  <c r="A304" i="3"/>
  <c r="B304" i="3"/>
  <c r="I304" i="3"/>
  <c r="A303" i="3"/>
  <c r="B303" i="3"/>
  <c r="I303" i="3"/>
  <c r="A302" i="3"/>
  <c r="B302" i="3"/>
  <c r="I302" i="3"/>
  <c r="A301" i="3"/>
  <c r="B301" i="3"/>
  <c r="I301" i="3"/>
  <c r="A300" i="3"/>
  <c r="B300" i="3"/>
  <c r="I300" i="3"/>
  <c r="A299" i="3"/>
  <c r="B299" i="3"/>
  <c r="I299" i="3"/>
  <c r="A298" i="3"/>
  <c r="B298" i="3"/>
  <c r="I298" i="3"/>
  <c r="B308" i="3"/>
  <c r="A319" i="3"/>
  <c r="B319" i="3"/>
  <c r="I319" i="3"/>
  <c r="A318" i="3"/>
  <c r="B318" i="3"/>
  <c r="I318" i="3"/>
  <c r="A317" i="3"/>
  <c r="B317" i="3"/>
  <c r="I317" i="3"/>
  <c r="A316" i="3"/>
  <c r="B316" i="3"/>
  <c r="I316" i="3"/>
  <c r="A315" i="3"/>
  <c r="B315" i="3"/>
  <c r="I315" i="3"/>
  <c r="A314" i="3"/>
  <c r="B314" i="3"/>
  <c r="I314" i="3"/>
  <c r="A313" i="3"/>
  <c r="B313" i="3"/>
  <c r="I313" i="3"/>
  <c r="A312" i="3"/>
  <c r="B312" i="3"/>
  <c r="I312" i="3"/>
  <c r="A311" i="3"/>
  <c r="B311" i="3"/>
  <c r="I311" i="3"/>
  <c r="A310" i="3"/>
  <c r="B310" i="3"/>
  <c r="I310" i="3"/>
  <c r="A309" i="3"/>
  <c r="B309" i="3"/>
  <c r="I309" i="3"/>
  <c r="I308" i="3"/>
  <c r="E279" i="3"/>
  <c r="I279" i="3" s="1"/>
  <c r="A285" i="3"/>
  <c r="B285" i="3"/>
  <c r="I285" i="3"/>
  <c r="A284" i="3"/>
  <c r="B284" i="3"/>
  <c r="I284" i="3"/>
  <c r="A283" i="3"/>
  <c r="B283" i="3"/>
  <c r="I283" i="3"/>
  <c r="A282" i="3"/>
  <c r="B282" i="3"/>
  <c r="I282" i="3"/>
  <c r="A281" i="3"/>
  <c r="B281" i="3"/>
  <c r="I281" i="3"/>
  <c r="A280" i="3"/>
  <c r="B280" i="3"/>
  <c r="I280" i="3"/>
  <c r="A279" i="3"/>
  <c r="B279" i="3"/>
  <c r="A278" i="3"/>
  <c r="B278" i="3"/>
  <c r="I278" i="3"/>
  <c r="A277" i="3"/>
  <c r="B277" i="3"/>
  <c r="I277" i="3"/>
  <c r="A290" i="3"/>
  <c r="B290" i="3"/>
  <c r="I290" i="3"/>
  <c r="A289" i="3"/>
  <c r="B289" i="3"/>
  <c r="I289" i="3"/>
  <c r="A288" i="3"/>
  <c r="B288" i="3"/>
  <c r="I288" i="3"/>
  <c r="A232" i="3"/>
  <c r="B232" i="3"/>
  <c r="I232" i="3"/>
  <c r="A231" i="3"/>
  <c r="B231" i="3"/>
  <c r="I231" i="3"/>
  <c r="A230" i="3"/>
  <c r="B230" i="3"/>
  <c r="I230" i="3"/>
  <c r="A244" i="3"/>
  <c r="B244" i="3"/>
  <c r="I244" i="3"/>
  <c r="A243" i="3"/>
  <c r="B243" i="3"/>
  <c r="I243" i="3"/>
  <c r="A242" i="3"/>
  <c r="B242" i="3"/>
  <c r="I242" i="3"/>
  <c r="A241" i="3"/>
  <c r="B241" i="3"/>
  <c r="I241" i="3"/>
  <c r="A229" i="3"/>
  <c r="B229" i="3"/>
  <c r="I229" i="3"/>
  <c r="A163" i="3"/>
  <c r="B163" i="3"/>
  <c r="I163" i="3"/>
  <c r="A162" i="3"/>
  <c r="B162" i="3"/>
  <c r="I162" i="3"/>
  <c r="A161" i="3"/>
  <c r="B161" i="3"/>
  <c r="I161" i="3"/>
  <c r="A199" i="3"/>
  <c r="B199" i="3"/>
  <c r="I199" i="3"/>
  <c r="A198" i="3"/>
  <c r="B198" i="3"/>
  <c r="I198" i="3"/>
  <c r="A197" i="3"/>
  <c r="B197" i="3"/>
  <c r="I197" i="3"/>
  <c r="A185" i="3"/>
  <c r="B185" i="3"/>
  <c r="I185" i="3"/>
  <c r="A184" i="3"/>
  <c r="B184" i="3"/>
  <c r="I184" i="3"/>
  <c r="A183" i="3"/>
  <c r="B183" i="3"/>
  <c r="I183" i="3"/>
  <c r="A182" i="3"/>
  <c r="B182" i="3"/>
  <c r="I182" i="3"/>
  <c r="A181" i="3"/>
  <c r="B181" i="3"/>
  <c r="I181" i="3"/>
  <c r="A180" i="3"/>
  <c r="B180" i="3"/>
  <c r="I180" i="3"/>
  <c r="A179" i="3"/>
  <c r="B179" i="3"/>
  <c r="I179" i="3"/>
  <c r="A250" i="3"/>
  <c r="B250" i="3"/>
  <c r="I250" i="3"/>
  <c r="A249" i="3"/>
  <c r="B249" i="3"/>
  <c r="I249" i="3"/>
  <c r="A248" i="3"/>
  <c r="B248" i="3"/>
  <c r="I248" i="3"/>
  <c r="A247" i="3"/>
  <c r="B247" i="3"/>
  <c r="I247" i="3"/>
  <c r="A246" i="3"/>
  <c r="B246" i="3"/>
  <c r="I246" i="3"/>
  <c r="A245" i="3"/>
  <c r="B245" i="3"/>
  <c r="I245" i="3"/>
  <c r="A222" i="3"/>
  <c r="B222" i="3"/>
  <c r="I222" i="3"/>
  <c r="A221" i="3"/>
  <c r="B221" i="3"/>
  <c r="I221" i="3"/>
  <c r="A220" i="3"/>
  <c r="B220" i="3"/>
  <c r="I220" i="3"/>
  <c r="A219" i="3"/>
  <c r="B219" i="3"/>
  <c r="I219" i="3"/>
  <c r="A218" i="3"/>
  <c r="B218" i="3"/>
  <c r="I218" i="3"/>
  <c r="A287" i="3"/>
  <c r="B287" i="3"/>
  <c r="I287" i="3"/>
  <c r="A286" i="3"/>
  <c r="B286" i="3"/>
  <c r="I286" i="3"/>
  <c r="A255" i="3"/>
  <c r="B255" i="3"/>
  <c r="I255" i="3"/>
  <c r="A254" i="3"/>
  <c r="B254" i="3"/>
  <c r="I254" i="3"/>
  <c r="A253" i="3"/>
  <c r="B253" i="3"/>
  <c r="I253" i="3"/>
  <c r="A252" i="3"/>
  <c r="B252" i="3"/>
  <c r="I252" i="3"/>
  <c r="E251" i="3"/>
  <c r="I251" i="3" s="1"/>
  <c r="A251" i="3"/>
  <c r="B251" i="3"/>
  <c r="A271" i="3"/>
  <c r="B271" i="3"/>
  <c r="I271" i="3"/>
  <c r="A270" i="3"/>
  <c r="B270" i="3"/>
  <c r="I270" i="3"/>
  <c r="A269" i="3"/>
  <c r="B269" i="3"/>
  <c r="I269" i="3"/>
  <c r="A268" i="3"/>
  <c r="B268" i="3"/>
  <c r="I268" i="3"/>
  <c r="A267" i="3"/>
  <c r="B267" i="3"/>
  <c r="I267" i="3"/>
  <c r="A266" i="3"/>
  <c r="B266" i="3"/>
  <c r="I266" i="3"/>
  <c r="A265" i="3"/>
  <c r="B265" i="3"/>
  <c r="I265" i="3"/>
  <c r="A196" i="3"/>
  <c r="B196" i="3"/>
  <c r="I196" i="3"/>
  <c r="A195" i="3"/>
  <c r="B195" i="3"/>
  <c r="I195" i="3"/>
  <c r="A192" i="3"/>
  <c r="B192" i="3"/>
  <c r="I192" i="3"/>
  <c r="A191" i="3"/>
  <c r="B191" i="3"/>
  <c r="I191" i="3"/>
  <c r="A240" i="3"/>
  <c r="B240" i="3"/>
  <c r="I240" i="3"/>
  <c r="A190" i="3"/>
  <c r="B190" i="3"/>
  <c r="I190" i="3"/>
  <c r="A189" i="3"/>
  <c r="B189" i="3"/>
  <c r="I189" i="3"/>
  <c r="A239" i="3"/>
  <c r="B239" i="3"/>
  <c r="I239" i="3"/>
  <c r="A188" i="3"/>
  <c r="B188" i="3"/>
  <c r="I188" i="3"/>
  <c r="A187" i="3"/>
  <c r="B187" i="3"/>
  <c r="I187" i="3"/>
  <c r="A186" i="3"/>
  <c r="B186" i="3"/>
  <c r="I186" i="3"/>
  <c r="I83" i="3"/>
  <c r="I84" i="3"/>
  <c r="I60" i="3"/>
  <c r="I61" i="3"/>
  <c r="I62" i="3"/>
  <c r="I63" i="3"/>
  <c r="I64" i="3"/>
  <c r="I65" i="3"/>
  <c r="I66" i="3"/>
  <c r="I67" i="3"/>
  <c r="I68" i="3"/>
  <c r="I69" i="3"/>
  <c r="I70" i="3"/>
  <c r="I85" i="3"/>
  <c r="I86" i="3"/>
  <c r="I71" i="3"/>
  <c r="I73" i="3"/>
  <c r="I74" i="3"/>
  <c r="I75" i="3"/>
  <c r="I76" i="3"/>
  <c r="I59" i="3"/>
  <c r="I77" i="3"/>
  <c r="I78" i="3"/>
  <c r="I79" i="3"/>
  <c r="I80" i="3"/>
  <c r="I81" i="3"/>
  <c r="I82" i="3"/>
  <c r="I72" i="3"/>
  <c r="I56" i="3"/>
  <c r="I57" i="3"/>
  <c r="I58" i="3"/>
  <c r="I97" i="3"/>
  <c r="I98" i="3"/>
  <c r="I99" i="3"/>
  <c r="I100" i="3"/>
  <c r="I148" i="3"/>
  <c r="I149" i="3"/>
  <c r="I150" i="3"/>
  <c r="I87" i="3"/>
  <c r="I88" i="3"/>
  <c r="I89" i="3"/>
  <c r="I90" i="3"/>
  <c r="I9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101" i="3"/>
  <c r="I102" i="3"/>
  <c r="I103" i="3"/>
  <c r="I104" i="3"/>
  <c r="I105" i="3"/>
  <c r="I106" i="3"/>
  <c r="I107" i="3"/>
  <c r="I110" i="3"/>
  <c r="I111" i="3"/>
  <c r="I112" i="3"/>
  <c r="I113" i="3"/>
  <c r="I114" i="3"/>
  <c r="I115" i="3"/>
  <c r="I108" i="3"/>
  <c r="I109" i="3"/>
  <c r="I116" i="3"/>
  <c r="I117" i="3"/>
  <c r="I118" i="3"/>
  <c r="I119" i="3"/>
  <c r="I120" i="3"/>
  <c r="I121" i="3"/>
  <c r="I132" i="3"/>
  <c r="I140" i="3"/>
  <c r="I141" i="3"/>
  <c r="I142" i="3"/>
  <c r="I143" i="3"/>
  <c r="I144" i="3"/>
  <c r="I145" i="3"/>
  <c r="I146" i="3"/>
  <c r="I147" i="3"/>
  <c r="I127" i="3"/>
  <c r="I128" i="3"/>
  <c r="I129" i="3"/>
  <c r="I130" i="3"/>
  <c r="I131" i="3"/>
  <c r="I208" i="3"/>
  <c r="I209" i="3"/>
  <c r="I159" i="3"/>
  <c r="I92" i="3"/>
  <c r="I93" i="3"/>
  <c r="I94" i="3"/>
  <c r="I95" i="3"/>
  <c r="I96" i="3"/>
  <c r="I210" i="3"/>
  <c r="I211" i="3"/>
  <c r="I212" i="3"/>
  <c r="I200" i="3"/>
  <c r="I193" i="3"/>
  <c r="I194" i="3"/>
  <c r="I177" i="3"/>
  <c r="I178" i="3"/>
  <c r="I133" i="3"/>
  <c r="I134" i="3"/>
  <c r="I135" i="3"/>
  <c r="I136" i="3"/>
  <c r="I137" i="3"/>
  <c r="I138" i="3"/>
  <c r="I139" i="3"/>
  <c r="I201" i="3"/>
  <c r="I202" i="3"/>
  <c r="I203" i="3"/>
  <c r="I204" i="3"/>
  <c r="I205" i="3"/>
  <c r="I206" i="3"/>
  <c r="I164" i="3"/>
  <c r="I165" i="3"/>
  <c r="I166" i="3"/>
  <c r="I151" i="3"/>
  <c r="I152" i="3"/>
  <c r="I153" i="3"/>
  <c r="I154" i="3"/>
  <c r="I155" i="3"/>
  <c r="I170" i="3"/>
  <c r="I167" i="3"/>
  <c r="I168" i="3"/>
  <c r="I169" i="3"/>
  <c r="I160" i="3"/>
  <c r="I171" i="3"/>
  <c r="I172" i="3"/>
  <c r="I173" i="3"/>
  <c r="I174" i="3"/>
  <c r="I122" i="3"/>
  <c r="I123" i="3"/>
  <c r="I124" i="3"/>
  <c r="I125" i="3"/>
  <c r="I126" i="3"/>
  <c r="I156" i="3"/>
  <c r="I157" i="3"/>
  <c r="I158" i="3"/>
  <c r="I175" i="3"/>
  <c r="I274" i="3"/>
  <c r="I275" i="3"/>
  <c r="I272" i="3"/>
  <c r="I273" i="3"/>
  <c r="I223" i="3"/>
  <c r="I224" i="3"/>
  <c r="I225" i="3"/>
  <c r="I227" i="3"/>
  <c r="I228" i="3"/>
  <c r="A228" i="3"/>
  <c r="B228" i="3"/>
  <c r="A227" i="3"/>
  <c r="B227" i="3"/>
  <c r="A226" i="3"/>
  <c r="B226" i="3"/>
  <c r="A225" i="3"/>
  <c r="B225" i="3"/>
  <c r="A224" i="3"/>
  <c r="B224" i="3"/>
  <c r="A223" i="3"/>
  <c r="B223" i="3"/>
  <c r="A273" i="3"/>
  <c r="B273" i="3"/>
  <c r="A272" i="3"/>
  <c r="B272" i="3"/>
  <c r="A275" i="3"/>
  <c r="B275" i="3"/>
  <c r="A274" i="3"/>
  <c r="B274" i="3"/>
  <c r="A175" i="3"/>
  <c r="B175" i="3"/>
  <c r="A158" i="3"/>
  <c r="B158" i="3"/>
  <c r="A157" i="3"/>
  <c r="B157" i="3"/>
  <c r="A156" i="3"/>
  <c r="B156" i="3"/>
  <c r="A126" i="3"/>
  <c r="B126" i="3"/>
  <c r="A125" i="3"/>
  <c r="B125" i="3"/>
  <c r="A124" i="3"/>
  <c r="B124" i="3"/>
  <c r="A123" i="3"/>
  <c r="B123" i="3"/>
  <c r="A122" i="3"/>
  <c r="B122" i="3"/>
  <c r="A174" i="3"/>
  <c r="B174" i="3"/>
  <c r="A173" i="3"/>
  <c r="B173" i="3"/>
  <c r="A172" i="3"/>
  <c r="B172" i="3"/>
  <c r="A171" i="3"/>
  <c r="B171" i="3"/>
  <c r="A160" i="3"/>
  <c r="B160" i="3"/>
  <c r="A169" i="3"/>
  <c r="B169" i="3"/>
  <c r="A168" i="3"/>
  <c r="B168" i="3"/>
  <c r="A167" i="3"/>
  <c r="B167" i="3"/>
  <c r="A170" i="3"/>
  <c r="B170" i="3"/>
  <c r="A155" i="3"/>
  <c r="B155" i="3"/>
  <c r="A154" i="3"/>
  <c r="B154" i="3"/>
  <c r="A153" i="3"/>
  <c r="B153" i="3"/>
  <c r="A152" i="3"/>
  <c r="B152" i="3"/>
  <c r="A151" i="3"/>
  <c r="B151" i="3"/>
  <c r="A166" i="3"/>
  <c r="B166" i="3"/>
  <c r="A165" i="3"/>
  <c r="B165" i="3"/>
  <c r="A164" i="3"/>
  <c r="B164" i="3"/>
  <c r="A206" i="3"/>
  <c r="B206" i="3"/>
  <c r="A205" i="3"/>
  <c r="B205" i="3"/>
  <c r="A204" i="3"/>
  <c r="B204" i="3"/>
  <c r="A203" i="3"/>
  <c r="B203" i="3"/>
  <c r="A202" i="3"/>
  <c r="B202" i="3"/>
  <c r="A201" i="3"/>
  <c r="B201" i="3"/>
  <c r="A139" i="3"/>
  <c r="B139" i="3"/>
  <c r="A138" i="3"/>
  <c r="B138" i="3"/>
  <c r="A137" i="3"/>
  <c r="B137" i="3"/>
  <c r="A136" i="3"/>
  <c r="B136" i="3"/>
  <c r="A135" i="3"/>
  <c r="B135" i="3"/>
  <c r="A134" i="3"/>
  <c r="B134" i="3"/>
  <c r="A133" i="3"/>
  <c r="B133" i="3"/>
  <c r="A178" i="3"/>
  <c r="B178" i="3"/>
  <c r="A177" i="3"/>
  <c r="B177" i="3"/>
  <c r="A194" i="3"/>
  <c r="B194" i="3"/>
  <c r="A193" i="3"/>
  <c r="B193" i="3"/>
  <c r="A200" i="3"/>
  <c r="B200" i="3"/>
  <c r="A212" i="3"/>
  <c r="B212" i="3"/>
  <c r="A211" i="3"/>
  <c r="B211" i="3"/>
  <c r="A210" i="3"/>
  <c r="B210" i="3"/>
  <c r="A96" i="3"/>
  <c r="B96" i="3"/>
  <c r="A95" i="3"/>
  <c r="B95" i="3"/>
  <c r="A94" i="3"/>
  <c r="B94" i="3"/>
  <c r="A93" i="3"/>
  <c r="B93" i="3"/>
  <c r="A92" i="3"/>
  <c r="B92" i="3"/>
  <c r="A159" i="3"/>
  <c r="B159" i="3"/>
  <c r="A209" i="3"/>
  <c r="B209" i="3"/>
  <c r="A208" i="3"/>
  <c r="B208" i="3"/>
  <c r="B83" i="3"/>
  <c r="B84" i="3"/>
  <c r="B60" i="3"/>
  <c r="B61" i="3"/>
  <c r="B62" i="3"/>
  <c r="B63" i="3"/>
  <c r="B64" i="3"/>
  <c r="B65" i="3"/>
  <c r="B66" i="3"/>
  <c r="B67" i="3"/>
  <c r="B68" i="3"/>
  <c r="B69" i="3"/>
  <c r="B70" i="3"/>
  <c r="B85" i="3"/>
  <c r="B86" i="3"/>
  <c r="B71" i="3"/>
  <c r="B73" i="3"/>
  <c r="B74" i="3"/>
  <c r="B75" i="3"/>
  <c r="B76" i="3"/>
  <c r="B59" i="3"/>
  <c r="B77" i="3"/>
  <c r="B78" i="3"/>
  <c r="B79" i="3"/>
  <c r="B80" i="3"/>
  <c r="B81" i="3"/>
  <c r="B82" i="3"/>
  <c r="B72" i="3"/>
  <c r="B56" i="3"/>
  <c r="B57" i="3"/>
  <c r="B58" i="3"/>
  <c r="B97" i="3"/>
  <c r="B98" i="3"/>
  <c r="B99" i="3"/>
  <c r="B100" i="3"/>
  <c r="B148" i="3"/>
  <c r="B149" i="3"/>
  <c r="B150" i="3"/>
  <c r="B87" i="3"/>
  <c r="B88" i="3"/>
  <c r="B89" i="3"/>
  <c r="B90" i="3"/>
  <c r="B9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101" i="3"/>
  <c r="B102" i="3"/>
  <c r="B103" i="3"/>
  <c r="B104" i="3"/>
  <c r="B105" i="3"/>
  <c r="B106" i="3"/>
  <c r="B107" i="3"/>
  <c r="B110" i="3"/>
  <c r="B111" i="3"/>
  <c r="B112" i="3"/>
  <c r="B113" i="3"/>
  <c r="B114" i="3"/>
  <c r="B115" i="3"/>
  <c r="B108" i="3"/>
  <c r="B109" i="3"/>
  <c r="B116" i="3"/>
  <c r="B117" i="3"/>
  <c r="B118" i="3"/>
  <c r="B119" i="3"/>
  <c r="B120" i="3"/>
  <c r="B121" i="3"/>
  <c r="B132" i="3"/>
  <c r="B140" i="3"/>
  <c r="B141" i="3"/>
  <c r="B142" i="3"/>
  <c r="B143" i="3"/>
  <c r="B144" i="3"/>
  <c r="B145" i="3"/>
  <c r="B146" i="3"/>
  <c r="B147" i="3"/>
  <c r="B127" i="3"/>
  <c r="B128" i="3"/>
  <c r="B129" i="3"/>
  <c r="B130" i="3"/>
  <c r="B131" i="3"/>
  <c r="A83" i="3"/>
  <c r="A84" i="3"/>
  <c r="A60" i="3"/>
  <c r="A61" i="3"/>
  <c r="A62" i="3"/>
  <c r="A63" i="3"/>
  <c r="A64" i="3"/>
  <c r="A65" i="3"/>
  <c r="A66" i="3"/>
  <c r="A67" i="3"/>
  <c r="A68" i="3"/>
  <c r="A69" i="3"/>
  <c r="A70" i="3"/>
  <c r="A85" i="3"/>
  <c r="A86" i="3"/>
  <c r="A71" i="3"/>
  <c r="A73" i="3"/>
  <c r="A74" i="3"/>
  <c r="A75" i="3"/>
  <c r="A76" i="3"/>
  <c r="A59" i="3"/>
  <c r="A77" i="3"/>
  <c r="A78" i="3"/>
  <c r="A79" i="3"/>
  <c r="A80" i="3"/>
  <c r="A81" i="3"/>
  <c r="A82" i="3"/>
  <c r="A72" i="3"/>
  <c r="A56" i="3"/>
  <c r="A57" i="3"/>
  <c r="A58" i="3"/>
  <c r="A97" i="3"/>
  <c r="A98" i="3"/>
  <c r="A99" i="3"/>
  <c r="A100" i="3"/>
  <c r="A148" i="3"/>
  <c r="A149" i="3"/>
  <c r="A150" i="3"/>
  <c r="A87" i="3"/>
  <c r="A88" i="3"/>
  <c r="A89" i="3"/>
  <c r="A90" i="3"/>
  <c r="A9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101" i="3"/>
  <c r="A102" i="3"/>
  <c r="A103" i="3"/>
  <c r="A104" i="3"/>
  <c r="A105" i="3"/>
  <c r="A106" i="3"/>
  <c r="A107" i="3"/>
  <c r="A110" i="3"/>
  <c r="A111" i="3"/>
  <c r="A112" i="3"/>
  <c r="A113" i="3"/>
  <c r="A114" i="3"/>
  <c r="A115" i="3"/>
  <c r="A108" i="3"/>
  <c r="A109" i="3"/>
  <c r="A116" i="3"/>
  <c r="A117" i="3"/>
  <c r="A118" i="3"/>
  <c r="A119" i="3"/>
  <c r="A120" i="3"/>
  <c r="A121" i="3"/>
  <c r="A132" i="3"/>
  <c r="A140" i="3"/>
  <c r="A141" i="3"/>
  <c r="A142" i="3"/>
  <c r="A143" i="3"/>
  <c r="A144" i="3"/>
  <c r="A145" i="3"/>
  <c r="A146" i="3"/>
  <c r="A147" i="3"/>
  <c r="A127" i="3"/>
  <c r="A128" i="3"/>
  <c r="A129" i="3"/>
  <c r="A130" i="3"/>
  <c r="A131" i="3"/>
  <c r="A308" i="3"/>
  <c r="E1213" i="3" l="1"/>
  <c r="I1213" i="3" s="1"/>
</calcChain>
</file>

<file path=xl/sharedStrings.xml><?xml version="1.0" encoding="utf-8"?>
<sst xmlns="http://schemas.openxmlformats.org/spreadsheetml/2006/main" count="6496" uniqueCount="1126">
  <si>
    <t>Day</t>
  </si>
  <si>
    <t>Month</t>
  </si>
  <si>
    <t>Date</t>
  </si>
  <si>
    <t>Item</t>
  </si>
  <si>
    <t>Price</t>
  </si>
  <si>
    <t>Store</t>
  </si>
  <si>
    <t>QTY</t>
  </si>
  <si>
    <t>Type</t>
  </si>
  <si>
    <t>Total</t>
  </si>
  <si>
    <t>ajo</t>
  </si>
  <si>
    <t xml:space="preserve">Fruvar </t>
  </si>
  <si>
    <t>Food Shopping</t>
  </si>
  <si>
    <t>cebolla cabezona blanca</t>
  </si>
  <si>
    <t>pimenton</t>
  </si>
  <si>
    <t>tomate chonto</t>
  </si>
  <si>
    <t>manzana verde</t>
  </si>
  <si>
    <t>apio</t>
  </si>
  <si>
    <t>espinaca</t>
  </si>
  <si>
    <t>papa sabanera x 1.5</t>
  </si>
  <si>
    <t>pepino cohombro</t>
  </si>
  <si>
    <t>brocoli</t>
  </si>
  <si>
    <t>aguacate hass</t>
  </si>
  <si>
    <t>cebolla cabezona roja</t>
  </si>
  <si>
    <t>fresa bandeja</t>
  </si>
  <si>
    <t>perejil liso</t>
  </si>
  <si>
    <t>papa criolla mini</t>
  </si>
  <si>
    <t>ahuyama</t>
  </si>
  <si>
    <t>zuquini amarillo</t>
  </si>
  <si>
    <t>limpiador bicarbonato</t>
  </si>
  <si>
    <t>D1</t>
  </si>
  <si>
    <t>toallitas humedas</t>
  </si>
  <si>
    <t>jabon natural floral</t>
  </si>
  <si>
    <t>esmalte de unas</t>
  </si>
  <si>
    <t>frijol cargaman</t>
  </si>
  <si>
    <t>servilleta</t>
  </si>
  <si>
    <t>harina de maiz</t>
  </si>
  <si>
    <t>arroz diana</t>
  </si>
  <si>
    <t>pan hamburguesa</t>
  </si>
  <si>
    <t xml:space="preserve">pan tajado </t>
  </si>
  <si>
    <t>perniles de pollo</t>
  </si>
  <si>
    <t>carne de res</t>
  </si>
  <si>
    <t>filete de salmon</t>
  </si>
  <si>
    <t>carne molida</t>
  </si>
  <si>
    <t>fusilli</t>
  </si>
  <si>
    <t>mayonesa</t>
  </si>
  <si>
    <t>pechuga de pollo</t>
  </si>
  <si>
    <t>salsa de pasta bologuesa</t>
  </si>
  <si>
    <t>salsa siracha</t>
  </si>
  <si>
    <t>salsa de pasta napolitana</t>
  </si>
  <si>
    <t>spaguetti</t>
  </si>
  <si>
    <t>pizza</t>
  </si>
  <si>
    <t>limon</t>
  </si>
  <si>
    <t>queso suizo</t>
  </si>
  <si>
    <t>penne</t>
  </si>
  <si>
    <t>yogurt melocoton 1 l</t>
  </si>
  <si>
    <t>leche deslactosada</t>
  </si>
  <si>
    <t>galleta ducales</t>
  </si>
  <si>
    <t>jugo de naranja grande</t>
  </si>
  <si>
    <t>atun en agua</t>
  </si>
  <si>
    <t>alitas de pollo</t>
  </si>
  <si>
    <t>queso parmesano</t>
  </si>
  <si>
    <t>doritos familiar</t>
  </si>
  <si>
    <t>papas a la francesa</t>
  </si>
  <si>
    <t>café molido x 600</t>
  </si>
  <si>
    <t>queso muenster</t>
  </si>
  <si>
    <t>queso mozzarella</t>
  </si>
  <si>
    <t>huevo tipo AA x 12</t>
  </si>
  <si>
    <t>avena en hojuela</t>
  </si>
  <si>
    <t>Wholebarf</t>
  </si>
  <si>
    <t>Puppies</t>
  </si>
  <si>
    <t>Dog Food</t>
  </si>
  <si>
    <t>pijama hombre</t>
  </si>
  <si>
    <t>cabano viande</t>
  </si>
  <si>
    <t>Yogurt melecoton pequeno</t>
  </si>
  <si>
    <t>jugo de naranja pequeno</t>
  </si>
  <si>
    <t>queso con bocadillo</t>
  </si>
  <si>
    <t>crema corporal</t>
  </si>
  <si>
    <t>maquina de afeitar</t>
  </si>
  <si>
    <t>shampoo</t>
  </si>
  <si>
    <t>gel de bano</t>
  </si>
  <si>
    <t>revista portafolio</t>
  </si>
  <si>
    <t>Jumbo</t>
  </si>
  <si>
    <t>panal tena adulto talla m</t>
  </si>
  <si>
    <t>Exito</t>
  </si>
  <si>
    <t>salsa ranch</t>
  </si>
  <si>
    <t>Revista Alo Novias</t>
  </si>
  <si>
    <t>soda hatsu lata x 6</t>
  </si>
  <si>
    <t>nuggets de pollo</t>
  </si>
  <si>
    <t>de todito BBQ</t>
  </si>
  <si>
    <t>coca cola 1.5</t>
  </si>
  <si>
    <t>mantequilla</t>
  </si>
  <si>
    <t>vinagre blanco 500ml</t>
  </si>
  <si>
    <t>Galleta Avena</t>
  </si>
  <si>
    <t>salsa tabasco</t>
  </si>
  <si>
    <t>te</t>
  </si>
  <si>
    <t>Tapabocas</t>
  </si>
  <si>
    <t>Enjuague Bucal</t>
  </si>
  <si>
    <t>Papel Higuienico x 12</t>
  </si>
  <si>
    <t>Bateria AA</t>
  </si>
  <si>
    <t>sprite 1.5</t>
  </si>
  <si>
    <t>jamon de pavo</t>
  </si>
  <si>
    <t>café molido</t>
  </si>
  <si>
    <t>coca cola 600</t>
  </si>
  <si>
    <t>Oxxo</t>
  </si>
  <si>
    <t>Snack</t>
  </si>
  <si>
    <t>papas mayonesa 105g</t>
  </si>
  <si>
    <t>pinguinos 80gr</t>
  </si>
  <si>
    <t>salchichax 3</t>
  </si>
  <si>
    <t>soda hatsu lata</t>
  </si>
  <si>
    <t>Bretana</t>
  </si>
  <si>
    <t>todo rico BBQ 45g</t>
  </si>
  <si>
    <t>pan perro</t>
  </si>
  <si>
    <t xml:space="preserve">snickers </t>
  </si>
  <si>
    <t>cheese tris</t>
  </si>
  <si>
    <t>roscon de bocadillo x 6</t>
  </si>
  <si>
    <t>cheesecake oreo</t>
  </si>
  <si>
    <t>queso holandes</t>
  </si>
  <si>
    <t>baguette</t>
  </si>
  <si>
    <t xml:space="preserve">Capuchino x 480 </t>
  </si>
  <si>
    <t>Pastel de carne</t>
  </si>
  <si>
    <t>sandwich jamon y queso</t>
  </si>
  <si>
    <t xml:space="preserve">cocosette </t>
  </si>
  <si>
    <t>Schweppes Ginger 1.5</t>
  </si>
  <si>
    <t>dollarcity</t>
  </si>
  <si>
    <t>anillos de pasta en salsa</t>
  </si>
  <si>
    <t>toalla de manos</t>
  </si>
  <si>
    <t>soda hatsu botella</t>
  </si>
  <si>
    <t>snack avena</t>
  </si>
  <si>
    <t>removedor de cuticulas</t>
  </si>
  <si>
    <t>set manicure</t>
  </si>
  <si>
    <t>ponque gala</t>
  </si>
  <si>
    <t>cochorramo</t>
  </si>
  <si>
    <t>Hills Small Paws x 4.5 Lb</t>
  </si>
  <si>
    <t>Hills Puppy x 30 lb</t>
  </si>
  <si>
    <t>Combo suprema</t>
  </si>
  <si>
    <t>Randys</t>
  </si>
  <si>
    <t>Restaurant</t>
  </si>
  <si>
    <t>Combo magico</t>
  </si>
  <si>
    <t>Tots de papa</t>
  </si>
  <si>
    <t>Pollo asado</t>
  </si>
  <si>
    <t>Manzana postobon x 400</t>
  </si>
  <si>
    <t>Lata ID</t>
  </si>
  <si>
    <t>Hamburguesa criolla</t>
  </si>
  <si>
    <t>Corral</t>
  </si>
  <si>
    <t>Galleta Avena x 500</t>
  </si>
  <si>
    <t>Mozarella Finguers</t>
  </si>
  <si>
    <t>Buffalo Wings</t>
  </si>
  <si>
    <t>Sprite 400</t>
  </si>
  <si>
    <t>coca cola 400</t>
  </si>
  <si>
    <t>Chunks sencillos</t>
  </si>
  <si>
    <t>Bowl Papas Fritas</t>
  </si>
  <si>
    <t>Alas sencillas</t>
  </si>
  <si>
    <t>Papas cheese bacon</t>
  </si>
  <si>
    <t>Agua Manantial</t>
  </si>
  <si>
    <t>Carbon Place</t>
  </si>
  <si>
    <t>Ensalada Cesar</t>
  </si>
  <si>
    <t>Papa Francesa</t>
  </si>
  <si>
    <t>Ajiaco con pollo</t>
  </si>
  <si>
    <t>Mis Carnes Parrilla</t>
  </si>
  <si>
    <t>Hamburguesa Mis Carnes</t>
  </si>
  <si>
    <t>Copa Tentacion</t>
  </si>
  <si>
    <t>Crepes &amp; Waffles</t>
  </si>
  <si>
    <t xml:space="preserve">Cono </t>
  </si>
  <si>
    <t>Farmatodo</t>
  </si>
  <si>
    <t>Agua con gas</t>
  </si>
  <si>
    <t>Juan Valdez</t>
  </si>
  <si>
    <t>Dona Chocolate</t>
  </si>
  <si>
    <t>Sopitas y arroz</t>
  </si>
  <si>
    <t>empanada carne</t>
  </si>
  <si>
    <t>Tipicas</t>
  </si>
  <si>
    <t>empanada hawaiana</t>
  </si>
  <si>
    <t>azucar blanca</t>
  </si>
  <si>
    <t>arroz diana x 500</t>
  </si>
  <si>
    <t>mermelada de mora</t>
  </si>
  <si>
    <t>café molido x 250</t>
  </si>
  <si>
    <t>Huevo Tipo AA X 30</t>
  </si>
  <si>
    <t>Ramen Maruchan carne x 640</t>
  </si>
  <si>
    <t>Ramen Maruchan pollo x 640</t>
  </si>
  <si>
    <t>Bretana x 300</t>
  </si>
  <si>
    <t>Sipotudo 2 carnes</t>
  </si>
  <si>
    <t>Sipote Burrito</t>
  </si>
  <si>
    <t>Porcion maduros</t>
  </si>
  <si>
    <t>Burro res desmechado</t>
  </si>
  <si>
    <t>Coca cola 10 oz</t>
  </si>
  <si>
    <t>Te negro</t>
  </si>
  <si>
    <t>Ramen Nissin</t>
  </si>
  <si>
    <t>Acetaminofen x 10</t>
  </si>
  <si>
    <t>jugo de naranja pequeño</t>
  </si>
  <si>
    <t>McDonalds</t>
  </si>
  <si>
    <t>Combo hamburguesa</t>
  </si>
  <si>
    <t>andres DC</t>
  </si>
  <si>
    <t>Ajiaquito</t>
  </si>
  <si>
    <t>Chocolate</t>
  </si>
  <si>
    <t>detodito BBQ x 650</t>
  </si>
  <si>
    <t>doritos megaqueso</t>
  </si>
  <si>
    <t>perro caliente</t>
  </si>
  <si>
    <t>Crema dental VITIS</t>
  </si>
  <si>
    <t>Cruz Verde</t>
  </si>
  <si>
    <t>Pudin</t>
  </si>
  <si>
    <t>poque gala</t>
  </si>
  <si>
    <t>detodito natural x 600</t>
  </si>
  <si>
    <t>Changua boyacense</t>
  </si>
  <si>
    <t>Guru</t>
  </si>
  <si>
    <t>chocolate suizo</t>
  </si>
  <si>
    <t>Café Late</t>
  </si>
  <si>
    <t>Arepa de Maiz</t>
  </si>
  <si>
    <t>Jugo de mora</t>
  </si>
  <si>
    <t>salsa de tomate</t>
  </si>
  <si>
    <t>Queso crema</t>
  </si>
  <si>
    <t>Frijol refrito</t>
  </si>
  <si>
    <t>chile con carne</t>
  </si>
  <si>
    <t>salas de queso</t>
  </si>
  <si>
    <t>salsa mexicana</t>
  </si>
  <si>
    <t>bolsa desechos perros</t>
  </si>
  <si>
    <t>Doble Quarto de libra</t>
  </si>
  <si>
    <t>Boleta premier</t>
  </si>
  <si>
    <t>Cinemark</t>
  </si>
  <si>
    <t>Entretaiment</t>
  </si>
  <si>
    <t>Alitas BBQ</t>
  </si>
  <si>
    <t>Perro Caliente VIP</t>
  </si>
  <si>
    <t>Pizza Hawaiana</t>
  </si>
  <si>
    <t>Dedos de queso VIP</t>
  </si>
  <si>
    <t>Crispeta mediana caramelo</t>
  </si>
  <si>
    <t>Sprite mediana</t>
  </si>
  <si>
    <t>Cocacola grande VIP</t>
  </si>
  <si>
    <t xml:space="preserve">Capuchino VIP </t>
  </si>
  <si>
    <t>Consejo de mama</t>
  </si>
  <si>
    <t>Hornitos</t>
  </si>
  <si>
    <t>Combo Crepe + Bebida</t>
  </si>
  <si>
    <t>Mr Tea Limon</t>
  </si>
  <si>
    <t>Wafflebono</t>
  </si>
  <si>
    <t>Leche Asada</t>
  </si>
  <si>
    <t>Combo frijolada</t>
  </si>
  <si>
    <t>combo ajiaco</t>
  </si>
  <si>
    <t>Roscon arequipe</t>
  </si>
  <si>
    <t>Miloja</t>
  </si>
  <si>
    <t>Pizza pepperoni</t>
  </si>
  <si>
    <t>Pizza hut</t>
  </si>
  <si>
    <t>Manzana postobon cereo 1.5</t>
  </si>
  <si>
    <t>Carulla</t>
  </si>
  <si>
    <t xml:space="preserve">Lechuga </t>
  </si>
  <si>
    <t>arandanos 125g</t>
  </si>
  <si>
    <t>Desodorante rol</t>
  </si>
  <si>
    <t>Atun</t>
  </si>
  <si>
    <t>Desodorante gillete</t>
  </si>
  <si>
    <t>Hueso de cerdo</t>
  </si>
  <si>
    <t>2 pizzas medianas + gaseosa</t>
  </si>
  <si>
    <t>Dominos</t>
  </si>
  <si>
    <t>Sertralina x25 x 30</t>
  </si>
  <si>
    <t>Combo promo hamburguesa</t>
  </si>
  <si>
    <t>Steak</t>
  </si>
  <si>
    <t>Combo Hamburguesa x2</t>
  </si>
  <si>
    <t>Dorotea</t>
  </si>
  <si>
    <t>Leche entera</t>
  </si>
  <si>
    <t>Crema de leche</t>
  </si>
  <si>
    <t>Leche condensada</t>
  </si>
  <si>
    <t>Leche en polvo</t>
  </si>
  <si>
    <t>Maizena</t>
  </si>
  <si>
    <t>Mini buñuelos</t>
  </si>
  <si>
    <t>juego pelota</t>
  </si>
  <si>
    <t>Miniso</t>
  </si>
  <si>
    <t>Queso costeño</t>
  </si>
  <si>
    <t>Pan Baguette</t>
  </si>
  <si>
    <t>Synthroid</t>
  </si>
  <si>
    <t>Medicine</t>
  </si>
  <si>
    <t>te hatsu x 1000ml</t>
  </si>
  <si>
    <t>Te limon</t>
  </si>
  <si>
    <t>tostao</t>
  </si>
  <si>
    <t>Agua mineral</t>
  </si>
  <si>
    <t>Capuchino</t>
  </si>
  <si>
    <t>Pastel mixto</t>
  </si>
  <si>
    <t>Noraver</t>
  </si>
  <si>
    <t>miel de abejas</t>
  </si>
  <si>
    <t>banano</t>
  </si>
  <si>
    <t>halls</t>
  </si>
  <si>
    <t>Crepe Mexicano</t>
  </si>
  <si>
    <t>Torta Almojabana</t>
  </si>
  <si>
    <t>Pan blandito</t>
  </si>
  <si>
    <t>Pan hojaldrado</t>
  </si>
  <si>
    <t>pringles</t>
  </si>
  <si>
    <t>soda hatsu botella x 3</t>
  </si>
  <si>
    <t>Pizza Ciruela Tocineta</t>
  </si>
  <si>
    <t>Refresco de naranja</t>
  </si>
  <si>
    <t>Huevos x 6</t>
  </si>
  <si>
    <t>Canada Dry</t>
  </si>
  <si>
    <t>Bretaña</t>
  </si>
  <si>
    <t>Te hatsu x400ml</t>
  </si>
  <si>
    <t>salchipapa sencilla</t>
  </si>
  <si>
    <t>Coca Cola</t>
  </si>
  <si>
    <t>nachos</t>
  </si>
  <si>
    <t>sprite</t>
  </si>
  <si>
    <t>extra ranch</t>
  </si>
  <si>
    <t>espoja malla</t>
  </si>
  <si>
    <t>Queso suizo</t>
  </si>
  <si>
    <t>mantequilla de mani</t>
  </si>
  <si>
    <t>Doble cuarto de libra</t>
  </si>
  <si>
    <t>Copago</t>
  </si>
  <si>
    <t>Limon Tahiti</t>
  </si>
  <si>
    <t>Salchicha Rabcgera</t>
  </si>
  <si>
    <t>Diccionario Websters</t>
  </si>
  <si>
    <t>Panamericana</t>
  </si>
  <si>
    <t>Stella Artois 3x2</t>
  </si>
  <si>
    <t>Corral Gourmet</t>
  </si>
  <si>
    <t>Sweet Onion 250 gr</t>
  </si>
  <si>
    <t>Gaucha 250 gr</t>
  </si>
  <si>
    <t>Casquitos al romero</t>
  </si>
  <si>
    <t>cascabeles platanos</t>
  </si>
  <si>
    <t>Cono</t>
  </si>
  <si>
    <t>toalla de cocina</t>
  </si>
  <si>
    <t>Protector solar</t>
  </si>
  <si>
    <t>Copitos</t>
  </si>
  <si>
    <t>Pepperoni Rolls</t>
  </si>
  <si>
    <t>Papa Johns</t>
  </si>
  <si>
    <t>Garlic Knots</t>
  </si>
  <si>
    <t>Algodón</t>
  </si>
  <si>
    <t>Guantes</t>
  </si>
  <si>
    <t>Burbuja</t>
  </si>
  <si>
    <t>Barra de chocorramo</t>
  </si>
  <si>
    <t>Pouch Barf</t>
  </si>
  <si>
    <t>Nufood</t>
  </si>
  <si>
    <t>Galletas de avena</t>
  </si>
  <si>
    <t>Huevo tipo A x 30</t>
  </si>
  <si>
    <t>Casero</t>
  </si>
  <si>
    <t>Carbon &amp; Xilvestre</t>
  </si>
  <si>
    <t>Linguini</t>
  </si>
  <si>
    <t>Quetiapina</t>
  </si>
  <si>
    <t>Colsubsicio</t>
  </si>
  <si>
    <t>Todoterreno pulled pork</t>
  </si>
  <si>
    <t>Papa rizada</t>
  </si>
  <si>
    <t>Madrileña 250 gr</t>
  </si>
  <si>
    <t>Gaseosa Dispensador Manzana</t>
  </si>
  <si>
    <t>Malteada Fresa</t>
  </si>
  <si>
    <t>Doble cuarto de libra agrandado</t>
  </si>
  <si>
    <t>Pizza familiar</t>
  </si>
  <si>
    <t>Pizza personal</t>
  </si>
  <si>
    <t>Paramarte</t>
  </si>
  <si>
    <t>coca cola lata</t>
  </si>
  <si>
    <t>Travad</t>
  </si>
  <si>
    <t>Philly Stake</t>
  </si>
  <si>
    <t>Diner</t>
  </si>
  <si>
    <t>Ginger</t>
  </si>
  <si>
    <t>Sopal del sol</t>
  </si>
  <si>
    <t>Ensalada Marroqui</t>
  </si>
  <si>
    <t>Crepe Pollo estilo Hindy</t>
  </si>
  <si>
    <t>Limonada de coco</t>
  </si>
  <si>
    <t>Kumis</t>
  </si>
  <si>
    <t>Dunkin Donuts</t>
  </si>
  <si>
    <t>Anillo de cebolla</t>
  </si>
  <si>
    <t>New york stake</t>
  </si>
  <si>
    <t>Gaseosa Dispensador Ginger</t>
  </si>
  <si>
    <t>kit kat</t>
  </si>
  <si>
    <t>Libro Daisy Jones</t>
  </si>
  <si>
    <t>Aceite de coco</t>
  </si>
  <si>
    <t>Queso mozarella</t>
  </si>
  <si>
    <t>WOK</t>
  </si>
  <si>
    <t>Spring rolls</t>
  </si>
  <si>
    <t>Ramen Shoyu</t>
  </si>
  <si>
    <t>Bomba Maki</t>
  </si>
  <si>
    <t>Sashimi cuatro</t>
  </si>
  <si>
    <t>Flan de coco</t>
  </si>
  <si>
    <t>Ambientador</t>
  </si>
  <si>
    <t>Waffer</t>
  </si>
  <si>
    <t>Crema dental</t>
  </si>
  <si>
    <t>Pizza familiar + Sprite</t>
  </si>
  <si>
    <t>Family WHP + Apple Pie</t>
  </si>
  <si>
    <t>Burguer King</t>
  </si>
  <si>
    <t>Maleta plastica planos</t>
  </si>
  <si>
    <t>Combo Mojarra</t>
  </si>
  <si>
    <t>Libreta</t>
  </si>
  <si>
    <t>Casa Ideas</t>
  </si>
  <si>
    <t>Boligrafos</t>
  </si>
  <si>
    <t>Bolsa resellable</t>
  </si>
  <si>
    <t>Repuesto trapero</t>
  </si>
  <si>
    <t>Leche de almendra</t>
  </si>
  <si>
    <t>Filete de pechuga</t>
  </si>
  <si>
    <t>Lenteja</t>
  </si>
  <si>
    <t>Servilleta</t>
  </si>
  <si>
    <t>Arroz integral</t>
  </si>
  <si>
    <t>Filete de tilapia</t>
  </si>
  <si>
    <t>Base para uñas</t>
  </si>
  <si>
    <t>Liquido lavaloza</t>
  </si>
  <si>
    <t>Limpiavidrios</t>
  </si>
  <si>
    <t>Blanqueador</t>
  </si>
  <si>
    <t>Limpiador bicarbonato</t>
  </si>
  <si>
    <t>Salas tabasco</t>
  </si>
  <si>
    <t>Salsa Mexicana</t>
  </si>
  <si>
    <t>Frijoles negros</t>
  </si>
  <si>
    <t>Salsa de Queso</t>
  </si>
  <si>
    <t>Tacos Azteca</t>
  </si>
  <si>
    <t>Nachos de chile</t>
  </si>
  <si>
    <t xml:space="preserve">Tortilla </t>
  </si>
  <si>
    <t>Combo Randys</t>
  </si>
  <si>
    <t>Baguette</t>
  </si>
  <si>
    <t>Bolsa</t>
  </si>
  <si>
    <t>combo postre + café</t>
  </si>
  <si>
    <t>Explosion de brownie</t>
  </si>
  <si>
    <t>Pan perro</t>
  </si>
  <si>
    <t>Banano</t>
  </si>
  <si>
    <t>Bebida Nutri</t>
  </si>
  <si>
    <t>Ajo Malla</t>
  </si>
  <si>
    <t>Te de jengibre</t>
  </si>
  <si>
    <t>Salchicha Zenu</t>
  </si>
  <si>
    <t>Elote a la mex</t>
  </si>
  <si>
    <t>Wahaka</t>
  </si>
  <si>
    <t>Enchilada roja</t>
  </si>
  <si>
    <t>Burro de carne</t>
  </si>
  <si>
    <t>Agua de jamaica</t>
  </si>
  <si>
    <t>Dona Bimbo Mora</t>
  </si>
  <si>
    <t>Pizza cerdo BBQ</t>
  </si>
  <si>
    <t>Archies</t>
  </si>
  <si>
    <t>Pizza pollo y champiñones</t>
  </si>
  <si>
    <t>Donas x 6</t>
  </si>
  <si>
    <t>Piña</t>
  </si>
  <si>
    <t>Perejil liso</t>
  </si>
  <si>
    <t>Taxi</t>
  </si>
  <si>
    <t>cabify</t>
  </si>
  <si>
    <t>Transportation</t>
  </si>
  <si>
    <t>Crema antipañalitis</t>
  </si>
  <si>
    <t>Propector cepillo</t>
  </si>
  <si>
    <t>Boleta VIP Martes</t>
  </si>
  <si>
    <t>Ajiaco pequeño</t>
  </si>
  <si>
    <t>Mondondo pequeño</t>
  </si>
  <si>
    <t>Jugo de maracuya</t>
  </si>
  <si>
    <t>EL unico</t>
  </si>
  <si>
    <t>Pasta conzazoni</t>
  </si>
  <si>
    <t>Salsa de pasta blanca</t>
  </si>
  <si>
    <t>Perro Hawaiano</t>
  </si>
  <si>
    <t>El Corral</t>
  </si>
  <si>
    <t>Perro Especial</t>
  </si>
  <si>
    <t>Espinaca</t>
  </si>
  <si>
    <t>Kiwi</t>
  </si>
  <si>
    <t>Berenjena</t>
  </si>
  <si>
    <t>Platano maduro</t>
  </si>
  <si>
    <t>Habichuela</t>
  </si>
  <si>
    <t>Calabacin amarillo</t>
  </si>
  <si>
    <t>Calabacin verde</t>
  </si>
  <si>
    <t>Tomate Chonto</t>
  </si>
  <si>
    <t>Cebolla Cabezona blanca</t>
  </si>
  <si>
    <t>Cebolla Cabezona roja</t>
  </si>
  <si>
    <t>Pepino cohombro</t>
  </si>
  <si>
    <t>Leche Slight</t>
  </si>
  <si>
    <t>Te chai</t>
  </si>
  <si>
    <t>Jamon de pavo</t>
  </si>
  <si>
    <t>Salchicha de pavo</t>
  </si>
  <si>
    <t>Café</t>
  </si>
  <si>
    <t>galleta de avena y nueces</t>
  </si>
  <si>
    <t>Bombillo LED</t>
  </si>
  <si>
    <t>Cadera</t>
  </si>
  <si>
    <t>Impresión</t>
  </si>
  <si>
    <t>La tienda Papelera</t>
  </si>
  <si>
    <t>Kuty</t>
  </si>
  <si>
    <t>Omelet Zamba</t>
  </si>
  <si>
    <t>Latte</t>
  </si>
  <si>
    <t>chocolate</t>
  </si>
  <si>
    <t>Jugo de Naranja</t>
  </si>
  <si>
    <t>Croissant Jamon &amp; Queso</t>
  </si>
  <si>
    <t>Croissant Bocadillo</t>
  </si>
  <si>
    <t>Estropajo</t>
  </si>
  <si>
    <t>Hula Hawaiian Duo</t>
  </si>
  <si>
    <t>Little Caesar</t>
  </si>
  <si>
    <t>Caesar Wings</t>
  </si>
  <si>
    <t>Tigo</t>
  </si>
  <si>
    <t>Cellphone service</t>
  </si>
  <si>
    <t>Electricity</t>
  </si>
  <si>
    <t>Vanti</t>
  </si>
  <si>
    <t>Utilities</t>
  </si>
  <si>
    <t>Emermedica</t>
  </si>
  <si>
    <t>Healthcare</t>
  </si>
  <si>
    <t>Streaming Service</t>
  </si>
  <si>
    <t>Max</t>
  </si>
  <si>
    <t>Guatila</t>
  </si>
  <si>
    <t>Combo pizza grande + gaseosa + postre</t>
  </si>
  <si>
    <t>Stabucks</t>
  </si>
  <si>
    <t>Anillos de calamar</t>
  </si>
  <si>
    <t>ensalada cesar</t>
  </si>
  <si>
    <t>Espagueti albondigas</t>
  </si>
  <si>
    <t>Limonada natural</t>
  </si>
  <si>
    <t>Galleta Kala Avena</t>
  </si>
  <si>
    <t xml:space="preserve">Ciruelas  </t>
  </si>
  <si>
    <t>Gelatina Finess</t>
  </si>
  <si>
    <t>Agua Cristal</t>
  </si>
  <si>
    <t>Entrenamiento Personalizado</t>
  </si>
  <si>
    <t>Spining Center</t>
  </si>
  <si>
    <t>Gym</t>
  </si>
  <si>
    <t>Molida de res</t>
  </si>
  <si>
    <t>Ensalada Baby</t>
  </si>
  <si>
    <t>Gyosas Lomo</t>
  </si>
  <si>
    <t>Wok</t>
  </si>
  <si>
    <t>Capuccino</t>
  </si>
  <si>
    <t>Lok Lak</t>
  </si>
  <si>
    <t>Chocolate monserrate</t>
  </si>
  <si>
    <t>Gurus</t>
  </si>
  <si>
    <t>Arepa Maiz Queso</t>
  </si>
  <si>
    <t>Guantes Vinilo x 50</t>
  </si>
  <si>
    <t>Bolsa Plastica</t>
  </si>
  <si>
    <t>Dollarcity</t>
  </si>
  <si>
    <t>Libreta espiral para dibujo</t>
  </si>
  <si>
    <t>Jabon para manos</t>
  </si>
  <si>
    <t>Temperas</t>
  </si>
  <si>
    <t>Trident</t>
  </si>
  <si>
    <t>Papel Higuienico</t>
  </si>
  <si>
    <t>Kit Esmaltes</t>
  </si>
  <si>
    <t>Jabon liquido</t>
  </si>
  <si>
    <t>Shampoo</t>
  </si>
  <si>
    <t>Burro tradicional</t>
  </si>
  <si>
    <t>El Carnal</t>
  </si>
  <si>
    <t>Uno</t>
  </si>
  <si>
    <t>Bacu</t>
  </si>
  <si>
    <t>Sopa lentejas</t>
  </si>
  <si>
    <t>sandwich serrano</t>
  </si>
  <si>
    <t>sopa fundamental</t>
  </si>
  <si>
    <t>sandwich pulled pork</t>
  </si>
  <si>
    <t>Gnocchi</t>
  </si>
  <si>
    <t>Semolina</t>
  </si>
  <si>
    <t>Pizza Margarita</t>
  </si>
  <si>
    <t>Involtini Ricotta</t>
  </si>
  <si>
    <t>Pavlova</t>
  </si>
  <si>
    <t>Pie de limon</t>
  </si>
  <si>
    <t>Oreo Biscutto</t>
  </si>
  <si>
    <t>Poop bag</t>
  </si>
  <si>
    <t>pañitos para perro</t>
  </si>
  <si>
    <t>Galletas de harina perro</t>
  </si>
  <si>
    <t>Simparica trio (5 - 10 kg)</t>
  </si>
  <si>
    <t>Comida en Lata EN</t>
  </si>
  <si>
    <t>Café molido</t>
  </si>
  <si>
    <t>Bolos</t>
  </si>
  <si>
    <t xml:space="preserve">Jungla park </t>
  </si>
  <si>
    <t>Cuajada</t>
  </si>
  <si>
    <t>Merengon</t>
  </si>
  <si>
    <t>Merengazo</t>
  </si>
  <si>
    <t>Porcion de arepas</t>
  </si>
  <si>
    <t>Palos de leña</t>
  </si>
  <si>
    <t>Porky Mix</t>
  </si>
  <si>
    <t>Agua sin gas</t>
  </si>
  <si>
    <t>Cola y pola</t>
  </si>
  <si>
    <t>coca cola 350</t>
  </si>
  <si>
    <t>palos de leña</t>
  </si>
  <si>
    <t>Arandanos deshidratados</t>
  </si>
  <si>
    <t>Uvas Pasas</t>
  </si>
  <si>
    <t>Ciruela deshidratada</t>
  </si>
  <si>
    <t>Filete de Salmon</t>
  </si>
  <si>
    <t>File de pescado</t>
  </si>
  <si>
    <t>Mix de verduras</t>
  </si>
  <si>
    <t>Mezcla de verduras - Wok</t>
  </si>
  <si>
    <t>Arveja congelada</t>
  </si>
  <si>
    <t>Manzana verde x 6</t>
  </si>
  <si>
    <t>Ensalada baby</t>
  </si>
  <si>
    <t>Zanahoria cortada</t>
  </si>
  <si>
    <t>Lomo Fino Fazenda</t>
  </si>
  <si>
    <t>Cebolla Cabezona</t>
  </si>
  <si>
    <t>Papaya</t>
  </si>
  <si>
    <t>Papa pastusa</t>
  </si>
  <si>
    <t>Moritas - Gomas</t>
  </si>
  <si>
    <t>Combo Miercoles</t>
  </si>
  <si>
    <t>Cinecolombia</t>
  </si>
  <si>
    <t>Agrandado</t>
  </si>
  <si>
    <t>Almojabana</t>
  </si>
  <si>
    <t>Pan pa ya</t>
  </si>
  <si>
    <t>Porcion de queso</t>
  </si>
  <si>
    <t>Tinto</t>
  </si>
  <si>
    <t xml:space="preserve">Aromatica </t>
  </si>
  <si>
    <t>Buñuelo</t>
  </si>
  <si>
    <t>Pan de yuca</t>
  </si>
  <si>
    <t>Pan de bono</t>
  </si>
  <si>
    <t>Bono Medisanitas</t>
  </si>
  <si>
    <t>Colsanitas</t>
  </si>
  <si>
    <t>Arepita con Chocolate</t>
  </si>
  <si>
    <t>Aceite de canabis</t>
  </si>
  <si>
    <t>Natural Light</t>
  </si>
  <si>
    <t>Hamburguesa Manhattan 250gr</t>
  </si>
  <si>
    <t>Papa Rizada</t>
  </si>
  <si>
    <t>Hamburguesa sweet onion 250gr</t>
  </si>
  <si>
    <t>Agua Hatsu</t>
  </si>
  <si>
    <t>Seda dental 330m</t>
  </si>
  <si>
    <t>Desodorante ARM</t>
  </si>
  <si>
    <t>Agua cristal</t>
  </si>
  <si>
    <t>Deli</t>
  </si>
  <si>
    <t>Crumble de manzana</t>
  </si>
  <si>
    <t>Rollo de canela</t>
  </si>
  <si>
    <t>Tapeando</t>
  </si>
  <si>
    <t>Casa Paella</t>
  </si>
  <si>
    <t>Sangria Jarra</t>
  </si>
  <si>
    <t>Cambio a Paella Marinera</t>
  </si>
  <si>
    <t>Montadito vicente</t>
  </si>
  <si>
    <t>Lasaña Boloñesa</t>
  </si>
  <si>
    <t>DGO</t>
  </si>
  <si>
    <t>Fruvar</t>
  </si>
  <si>
    <t>Pierna pernil</t>
  </si>
  <si>
    <t>Papa criolla</t>
  </si>
  <si>
    <t>Tigo - Andres</t>
  </si>
  <si>
    <t>Ayudafibra</t>
  </si>
  <si>
    <t>Clinica del colon</t>
  </si>
  <si>
    <t>Curas</t>
  </si>
  <si>
    <t>Galleta trozos de chocolate</t>
  </si>
  <si>
    <t>Popsy</t>
  </si>
  <si>
    <t>sopa del sol</t>
  </si>
  <si>
    <t>Agua siembra</t>
  </si>
  <si>
    <t>Crepe Pollo Espinaca y Queso</t>
  </si>
  <si>
    <t>Waffle Especial</t>
  </si>
  <si>
    <t>Joy Nuts</t>
  </si>
  <si>
    <t>pañito humedos</t>
  </si>
  <si>
    <t>Combo para 2</t>
  </si>
  <si>
    <t>Adicion caramelo</t>
  </si>
  <si>
    <t>Nachos con queso</t>
  </si>
  <si>
    <t>Isodine</t>
  </si>
  <si>
    <t>Cabify</t>
  </si>
  <si>
    <t>Pie de manzana</t>
  </si>
  <si>
    <t>Berenjenas apanadas</t>
  </si>
  <si>
    <t>Coca cola x 400</t>
  </si>
  <si>
    <t>Tajalapiz</t>
  </si>
  <si>
    <t>Homeshoping</t>
  </si>
  <si>
    <t>The secret History - Libro</t>
  </si>
  <si>
    <t>Jugo hit</t>
  </si>
  <si>
    <t>Chocorramo</t>
  </si>
  <si>
    <t>Aguacate Hass</t>
  </si>
  <si>
    <t>Parqueadero</t>
  </si>
  <si>
    <t>Central Parking</t>
  </si>
  <si>
    <t>Desayuno clasico</t>
  </si>
  <si>
    <t>Drogeria EGS</t>
  </si>
  <si>
    <t>Barrita de chocorramo</t>
  </si>
  <si>
    <t>Shaken Te Negro</t>
  </si>
  <si>
    <t>Capuccino Venti</t>
  </si>
  <si>
    <t xml:space="preserve">Termo </t>
  </si>
  <si>
    <t>Torta de limon</t>
  </si>
  <si>
    <t>Alfajor</t>
  </si>
  <si>
    <t>Menu Festival Crepes</t>
  </si>
  <si>
    <t>Caldo montanero</t>
  </si>
  <si>
    <t>Periodico Espectador</t>
  </si>
  <si>
    <t>Colombinas sin piel</t>
  </si>
  <si>
    <t>Yuca</t>
  </si>
  <si>
    <t>Tortilla sour</t>
  </si>
  <si>
    <t>duo pami - bebid</t>
  </si>
  <si>
    <t>Quesadilla dulce</t>
  </si>
  <si>
    <t>Combo pechuga</t>
  </si>
  <si>
    <t>Fillet Station</t>
  </si>
  <si>
    <t>Empaque para llevar</t>
  </si>
  <si>
    <t>Porta retrato</t>
  </si>
  <si>
    <t>Falabella</t>
  </si>
  <si>
    <t>Gift</t>
  </si>
  <si>
    <t>Alimento humedo para perro</t>
  </si>
  <si>
    <t>Vinilo</t>
  </si>
  <si>
    <t>Comercial Papelera</t>
  </si>
  <si>
    <t>Stencil media hoja</t>
  </si>
  <si>
    <t>Papel Bond</t>
  </si>
  <si>
    <t>Mango</t>
  </si>
  <si>
    <t>Raviolis de ricotta</t>
  </si>
  <si>
    <t>Salchica perro</t>
  </si>
  <si>
    <t>Mostaza</t>
  </si>
  <si>
    <t>Mayonesa</t>
  </si>
  <si>
    <t>Papa chip</t>
  </si>
  <si>
    <t>Triple bocadillo</t>
  </si>
  <si>
    <t>Bolsa de papel</t>
  </si>
  <si>
    <t>Roscon Arequipe</t>
  </si>
  <si>
    <t>Donas x 3</t>
  </si>
  <si>
    <t>Michelle</t>
  </si>
  <si>
    <t>chuleta de cerdo</t>
  </si>
  <si>
    <t>Librro</t>
  </si>
  <si>
    <t>Aceite de ducha eucerin</t>
  </si>
  <si>
    <t>Casuela de mariscos</t>
  </si>
  <si>
    <t>Rey Guerrero</t>
  </si>
  <si>
    <t>Cazuela Esencial</t>
  </si>
  <si>
    <t>Snack Quinua</t>
  </si>
  <si>
    <t>Pasaboca Quinua</t>
  </si>
  <si>
    <t>Papel de cocina</t>
  </si>
  <si>
    <t>muslos de pollo</t>
  </si>
  <si>
    <t>trozos de pechuga</t>
  </si>
  <si>
    <t>Base Liquida</t>
  </si>
  <si>
    <t>zanahoria</t>
  </si>
  <si>
    <t>pimenton rojo</t>
  </si>
  <si>
    <t>Esparragos</t>
  </si>
  <si>
    <t xml:space="preserve">Combo gloriosa </t>
  </si>
  <si>
    <t>Salsa de champinon</t>
  </si>
  <si>
    <t>Todoterreno tocineta</t>
  </si>
  <si>
    <t>Sopa de lentejas</t>
  </si>
  <si>
    <t>coca cola</t>
  </si>
  <si>
    <t>crepe de pollo curry hindu</t>
  </si>
  <si>
    <t>Crepe pollo peruano</t>
  </si>
  <si>
    <t>tartufo</t>
  </si>
  <si>
    <t>Lomo de cerdo</t>
  </si>
  <si>
    <t>Tostadas de maiz</t>
  </si>
  <si>
    <t>Tostadas Susani</t>
  </si>
  <si>
    <t>Tortilla Bodai</t>
  </si>
  <si>
    <t>vaquero especial</t>
  </si>
  <si>
    <t>vaquero piña crunch</t>
  </si>
  <si>
    <t>Fusion Urban Food</t>
  </si>
  <si>
    <t>Niwatori</t>
  </si>
  <si>
    <t>Kodana salad</t>
  </si>
  <si>
    <t>capuccino</t>
  </si>
  <si>
    <t>donut</t>
  </si>
  <si>
    <t>Cocosette</t>
  </si>
  <si>
    <t>Salsa ensalada</t>
  </si>
  <si>
    <t>Salsa hunts</t>
  </si>
  <si>
    <t>Varita Harry Potter</t>
  </si>
  <si>
    <t>Toysmart</t>
  </si>
  <si>
    <t>Hamburguesa Guacamole</t>
  </si>
  <si>
    <t>New york steak</t>
  </si>
  <si>
    <t>Agua Manantial 1.5 Lt</t>
  </si>
  <si>
    <t>Pañales content</t>
  </si>
  <si>
    <t>Quetiapina x 100 mg</t>
  </si>
  <si>
    <t>Kit ortodoncia</t>
  </si>
  <si>
    <t>Quetiapina x 25 mg</t>
  </si>
  <si>
    <t>Adicional leche almendras</t>
  </si>
  <si>
    <t>Dunkin</t>
  </si>
  <si>
    <t>Donut x 3</t>
  </si>
  <si>
    <t>gomas melocitas mora</t>
  </si>
  <si>
    <t>Rollos pepperoni</t>
  </si>
  <si>
    <t>Crepe french connection</t>
  </si>
  <si>
    <t>Crepe sombrero vueltiao</t>
  </si>
  <si>
    <t>Pechuga pollo</t>
  </si>
  <si>
    <t>Parking</t>
  </si>
  <si>
    <t>Block anotaciones</t>
  </si>
  <si>
    <t>Libro</t>
  </si>
  <si>
    <t>Te chai Alto</t>
  </si>
  <si>
    <t>Starbucks</t>
  </si>
  <si>
    <t>Leche de Almendras</t>
  </si>
  <si>
    <t>Restaurants</t>
  </si>
  <si>
    <t>Big mac</t>
  </si>
  <si>
    <t>Agua Siembra</t>
  </si>
  <si>
    <t>Crepes &amp; Waffle</t>
  </si>
  <si>
    <t>Coca cola</t>
  </si>
  <si>
    <t>Ensalada cesar pollo</t>
  </si>
  <si>
    <t>Pannecool pollo alcachofa</t>
  </si>
  <si>
    <t>Leche deslatosada</t>
  </si>
  <si>
    <t>Toallitas humedas</t>
  </si>
  <si>
    <t>Toallas humedas</t>
  </si>
  <si>
    <t>Paño reutilizable</t>
  </si>
  <si>
    <t>Lentejas</t>
  </si>
  <si>
    <t>Ciruelas</t>
  </si>
  <si>
    <t>Atun en agua</t>
  </si>
  <si>
    <t xml:space="preserve">Cafe </t>
  </si>
  <si>
    <t>cocosette</t>
  </si>
  <si>
    <t>Bufalo Wings</t>
  </si>
  <si>
    <t>Alitas mixtas x 20</t>
  </si>
  <si>
    <t>Chunks Sencillos</t>
  </si>
  <si>
    <t>Papas Cheese Bacon</t>
  </si>
  <si>
    <t>El unico</t>
  </si>
  <si>
    <t>Dog food</t>
  </si>
  <si>
    <t xml:space="preserve">Dona </t>
  </si>
  <si>
    <t>Entrenamiento personalizado</t>
  </si>
  <si>
    <t>Galletas de mora</t>
  </si>
  <si>
    <t>Bufalo wings</t>
  </si>
  <si>
    <t>Mr Tea</t>
  </si>
  <si>
    <t>Alpina</t>
  </si>
  <si>
    <t>Flan de caramelo</t>
  </si>
  <si>
    <t>Charlotte Pasteleria</t>
  </si>
  <si>
    <t>Ensalada cesar</t>
  </si>
  <si>
    <t>Filete de cerdo</t>
  </si>
  <si>
    <t>Cuaderno</t>
  </si>
  <si>
    <t>Oxo</t>
  </si>
  <si>
    <t>H2Oh</t>
  </si>
  <si>
    <t>americano</t>
  </si>
  <si>
    <t>Moritas</t>
  </si>
  <si>
    <t>Cafe</t>
  </si>
  <si>
    <t>Sniker</t>
  </si>
  <si>
    <t>Poop Bags</t>
  </si>
  <si>
    <t>Coctel de camarones</t>
  </si>
  <si>
    <t>Coctel del mar</t>
  </si>
  <si>
    <t>Atun en costra de ajonjoli</t>
  </si>
  <si>
    <t>Cazuela de mariscos</t>
  </si>
  <si>
    <t>Agua Natural</t>
  </si>
  <si>
    <t>Chicle trident</t>
  </si>
  <si>
    <t>Cereal Flips</t>
  </si>
  <si>
    <t>Leche deslactosada</t>
  </si>
  <si>
    <t>Vaquero especial</t>
  </si>
  <si>
    <t>El corral</t>
  </si>
  <si>
    <t>Corralisima</t>
  </si>
  <si>
    <t>EL corral</t>
  </si>
  <si>
    <t xml:space="preserve">Huevo </t>
  </si>
  <si>
    <t>Kitkat</t>
  </si>
  <si>
    <t>Tots de papas</t>
  </si>
  <si>
    <t>Galletas comapan</t>
  </si>
  <si>
    <t>Galletas Club social</t>
  </si>
  <si>
    <t>Te Hatsu</t>
  </si>
  <si>
    <t>Combo Suprema</t>
  </si>
  <si>
    <t>Burrito pancita</t>
  </si>
  <si>
    <t>El carnal</t>
  </si>
  <si>
    <t>DuoPami - Bebida</t>
  </si>
  <si>
    <t>Galleta Triple chocolate</t>
  </si>
  <si>
    <t>Galletas oreaos</t>
  </si>
  <si>
    <t>Caja Donas x 3</t>
  </si>
  <si>
    <t>Crepe Veggie Boloñesa</t>
  </si>
  <si>
    <t>Crepe French Connection</t>
  </si>
  <si>
    <t>Agua Sierra</t>
  </si>
  <si>
    <t>Cocacola</t>
  </si>
  <si>
    <t>Oma</t>
  </si>
  <si>
    <t>Galleta de Avena</t>
  </si>
  <si>
    <t>Leche Deslactosada</t>
  </si>
  <si>
    <t>Huevo x 12</t>
  </si>
  <si>
    <t>Snickers</t>
  </si>
  <si>
    <t>Medisanitas</t>
  </si>
  <si>
    <t>Aportes en linea</t>
  </si>
  <si>
    <t>Donas x 12</t>
  </si>
  <si>
    <t>Nutricionista</t>
  </si>
  <si>
    <t>Vitalhome</t>
  </si>
  <si>
    <t>Nutricionist</t>
  </si>
  <si>
    <t>Panaderia</t>
  </si>
  <si>
    <t>Torta Francesa</t>
  </si>
  <si>
    <t>Flores</t>
  </si>
  <si>
    <t>DaFlores</t>
  </si>
  <si>
    <t>Enel</t>
  </si>
  <si>
    <t>Cazuela de chorizo</t>
  </si>
  <si>
    <t>La Taqueria</t>
  </si>
  <si>
    <t>Mixto de Tacos</t>
  </si>
  <si>
    <t>Super Burrito ropa Vieja</t>
  </si>
  <si>
    <t>Cerveza Corona</t>
  </si>
  <si>
    <t>Postre Tres Leches</t>
  </si>
  <si>
    <t>iCloud</t>
  </si>
  <si>
    <t>Apple</t>
  </si>
  <si>
    <t>Scooter Minca</t>
  </si>
  <si>
    <t>Minca</t>
  </si>
  <si>
    <t>Vaso Starbucks</t>
  </si>
  <si>
    <t>Para Compartir</t>
  </si>
  <si>
    <t>Microsoft 365</t>
  </si>
  <si>
    <t>Microsoft</t>
  </si>
  <si>
    <t>Bagel</t>
  </si>
  <si>
    <t>Bagel shop</t>
  </si>
  <si>
    <t>Uber</t>
  </si>
  <si>
    <t>Cenas Vitalhome</t>
  </si>
  <si>
    <t>Canva</t>
  </si>
  <si>
    <t>Natacion</t>
  </si>
  <si>
    <t>Compensar</t>
  </si>
  <si>
    <t>Cinnabon</t>
  </si>
  <si>
    <t>Foodology</t>
  </si>
  <si>
    <t>Waffer Croque Madame</t>
  </si>
  <si>
    <t>Waffle Sandwich</t>
  </si>
  <si>
    <t>Boleta Cine</t>
  </si>
  <si>
    <t>Desayuno Compensar</t>
  </si>
  <si>
    <t>Todoterreno</t>
  </si>
  <si>
    <t>Todo rico</t>
  </si>
  <si>
    <t>Lomo Fino</t>
  </si>
  <si>
    <t>Patilla</t>
  </si>
  <si>
    <t>Hortalizas Varias</t>
  </si>
  <si>
    <t>Zanahoria</t>
  </si>
  <si>
    <t>Ajo malla</t>
  </si>
  <si>
    <t>Toalla cocina</t>
  </si>
  <si>
    <t>Filete de pescado</t>
  </si>
  <si>
    <t>Leche deslactosasa</t>
  </si>
  <si>
    <t>1/2 pollo asado</t>
  </si>
  <si>
    <t>Brasa roja</t>
  </si>
  <si>
    <t>Yoga Bra</t>
  </si>
  <si>
    <t>American Eagle</t>
  </si>
  <si>
    <t>Yoga Pants</t>
  </si>
  <si>
    <t>Bolsa de regalo</t>
  </si>
  <si>
    <t>Casa ideas</t>
  </si>
  <si>
    <t>Padel Tennis balls</t>
  </si>
  <si>
    <t>Decathalon</t>
  </si>
  <si>
    <t>Padel overgrip</t>
  </si>
  <si>
    <t>Artengo Poignet noid</t>
  </si>
  <si>
    <t>Mac&amp;Cheese</t>
  </si>
  <si>
    <t>Cosette</t>
  </si>
  <si>
    <t>Torta Birthday</t>
  </si>
  <si>
    <t>Adicion papa a la francesa</t>
  </si>
  <si>
    <t>Club sandwich</t>
  </si>
  <si>
    <t>Cargo Extra McDonalds Rappi</t>
  </si>
  <si>
    <t>Rappi</t>
  </si>
  <si>
    <t>Combo mio</t>
  </si>
  <si>
    <t>Adicion de caramelo</t>
  </si>
  <si>
    <t>Boletas Cinemark Premier</t>
  </si>
  <si>
    <t>Joy nuts</t>
  </si>
  <si>
    <t>Flips</t>
  </si>
  <si>
    <t>Limonada cerezada</t>
  </si>
  <si>
    <t>Galleta integral</t>
  </si>
  <si>
    <t>Chokis</t>
  </si>
  <si>
    <t>Sprite 500</t>
  </si>
  <si>
    <t>Chocolatina Jumbo x 90 gt</t>
  </si>
  <si>
    <t>Galleta Crunch</t>
  </si>
  <si>
    <t>Cafe latte</t>
  </si>
  <si>
    <t>Waffle de pandebono</t>
  </si>
  <si>
    <t>Huevos Jamon y queso</t>
  </si>
  <si>
    <t>Calentado Empedrado</t>
  </si>
  <si>
    <t>Juego de naranja</t>
  </si>
  <si>
    <t>Synthroid 88 MG</t>
  </si>
  <si>
    <t>Cruz verde</t>
  </si>
  <si>
    <t>Quetiapina x 25</t>
  </si>
  <si>
    <t>Banana Split</t>
  </si>
  <si>
    <t>Helado avellana</t>
  </si>
  <si>
    <t>Ara</t>
  </si>
  <si>
    <t>Cepillo dental</t>
  </si>
  <si>
    <t>Desodorante Gillette</t>
  </si>
  <si>
    <t>Queso cuajada</t>
  </si>
  <si>
    <t>Toalla Humeda</t>
  </si>
  <si>
    <t>Aromatica</t>
  </si>
  <si>
    <t>Desengrasante</t>
  </si>
  <si>
    <t>Detergente liquido</t>
  </si>
  <si>
    <t>Huevo AA x 30</t>
  </si>
  <si>
    <t>Te de infusion</t>
  </si>
  <si>
    <t>Toalla Multiusos</t>
  </si>
  <si>
    <t>Pepino cohimbro</t>
  </si>
  <si>
    <t>Pimenton</t>
  </si>
  <si>
    <t>Tomate chonto</t>
  </si>
  <si>
    <t>Atun agua</t>
  </si>
  <si>
    <t>Chocolate corona</t>
  </si>
  <si>
    <t>Contramuslo</t>
  </si>
  <si>
    <t>Chocolatina jumbo</t>
  </si>
  <si>
    <t>Pringles originals</t>
  </si>
  <si>
    <t>Filete e pechiiga</t>
  </si>
  <si>
    <t>Yogurt griego</t>
  </si>
  <si>
    <t>Mezcla de verduras</t>
  </si>
  <si>
    <t>lasaña bolonesa</t>
  </si>
  <si>
    <t>Cafe tostado</t>
  </si>
  <si>
    <t>shampoo botanic</t>
  </si>
  <si>
    <t>gel de baño</t>
  </si>
  <si>
    <t>Vinagre</t>
  </si>
  <si>
    <t>Doritos</t>
  </si>
  <si>
    <t>Centrum mujer</t>
  </si>
  <si>
    <t>Salsa Smart chef</t>
  </si>
  <si>
    <t>Jabon Dove</t>
  </si>
  <si>
    <t xml:space="preserve">Champinon </t>
  </si>
  <si>
    <t>Roscon de bocadillo</t>
  </si>
  <si>
    <t>Desodorante rexona</t>
  </si>
  <si>
    <t>Pasta de tomate</t>
  </si>
  <si>
    <t>Uber pickup</t>
  </si>
  <si>
    <t>Delivery</t>
  </si>
  <si>
    <t>M&amp;M</t>
  </si>
  <si>
    <t>Crayones Jumbo</t>
  </si>
  <si>
    <t>Set Acuarelas x 12</t>
  </si>
  <si>
    <t>Guante de nitrilio</t>
  </si>
  <si>
    <t>bolsa biodegradable</t>
  </si>
  <si>
    <t>Whopperking</t>
  </si>
  <si>
    <t>Mega striker triple</t>
  </si>
  <si>
    <t>Torta de chocolate</t>
  </si>
  <si>
    <t>Torta de chocolate con helado</t>
  </si>
  <si>
    <t>Agua Manatial</t>
  </si>
  <si>
    <t>Gyozas de lomo</t>
  </si>
  <si>
    <t>Ginger Alert</t>
  </si>
  <si>
    <t>Coca cola lata</t>
  </si>
  <si>
    <t>Spicy roll</t>
  </si>
  <si>
    <t>Ramen Shoyu cerdo</t>
  </si>
  <si>
    <t>Chimichurri Thai</t>
  </si>
  <si>
    <t xml:space="preserve">Domicilio </t>
  </si>
  <si>
    <t>Combo Wrap italianisimo</t>
  </si>
  <si>
    <t>Subway</t>
  </si>
  <si>
    <t>Barra Chocorramo</t>
  </si>
  <si>
    <t xml:space="preserve">Mantecada </t>
  </si>
  <si>
    <t>Tarta flan vainilla</t>
  </si>
  <si>
    <t>Nescafe vainilla</t>
  </si>
  <si>
    <t>Boleta cine</t>
  </si>
  <si>
    <t>Cinepolis</t>
  </si>
  <si>
    <t>Tostao</t>
  </si>
  <si>
    <t>Chocalate</t>
  </si>
  <si>
    <t>Cafe Latte</t>
  </si>
  <si>
    <t>Huevos jamon y queso</t>
  </si>
  <si>
    <t>Tortilla española</t>
  </si>
  <si>
    <t>Empanada de carne</t>
  </si>
  <si>
    <t>Jugo de naranja</t>
  </si>
  <si>
    <t>Mogolla uva</t>
  </si>
  <si>
    <t>Celular Ingrid</t>
  </si>
  <si>
    <t>Utility</t>
  </si>
  <si>
    <t>Arepas</t>
  </si>
  <si>
    <t>Street food</t>
  </si>
  <si>
    <t>Gas</t>
  </si>
  <si>
    <t xml:space="preserve">Block sin rayas </t>
  </si>
  <si>
    <t>Sombrilla</t>
  </si>
  <si>
    <t>Inkanta</t>
  </si>
  <si>
    <t>Malteada</t>
  </si>
  <si>
    <t>Bono EPS</t>
  </si>
  <si>
    <t>Sanitas</t>
  </si>
  <si>
    <t>Donut</t>
  </si>
  <si>
    <t>combo chocolate</t>
  </si>
  <si>
    <t>Spice bubu</t>
  </si>
  <si>
    <t>Bubu Burger</t>
  </si>
  <si>
    <t>bubu royal</t>
  </si>
  <si>
    <t>Jah-maican wings</t>
  </si>
  <si>
    <t>Papas royal bubu</t>
  </si>
  <si>
    <t>Colombiana postobon</t>
  </si>
  <si>
    <t>Burger king</t>
  </si>
  <si>
    <t>Milagros</t>
  </si>
  <si>
    <t>Home shopping</t>
  </si>
  <si>
    <t>Vending Machine</t>
  </si>
  <si>
    <t>Drogeria San Remo</t>
  </si>
  <si>
    <t>Rappi - McDonalds</t>
  </si>
  <si>
    <t xml:space="preserve">Gurus </t>
  </si>
  <si>
    <t>La Burra del gordo</t>
  </si>
  <si>
    <t>Carnal</t>
  </si>
  <si>
    <t>Tu Arte, tu vino</t>
  </si>
  <si>
    <t>Entretainment</t>
  </si>
  <si>
    <t>Arreglo bici</t>
  </si>
  <si>
    <t>Dunot factory</t>
  </si>
  <si>
    <t>Bono sanitas</t>
  </si>
  <si>
    <t>Agua</t>
  </si>
  <si>
    <t>Certificado L&amp;T</t>
  </si>
  <si>
    <t>H&amp;M</t>
  </si>
  <si>
    <t>Massaje</t>
  </si>
  <si>
    <t>Disney +</t>
  </si>
  <si>
    <t>Burger King</t>
  </si>
  <si>
    <t>Peluqueria</t>
  </si>
  <si>
    <t>Beauty</t>
  </si>
  <si>
    <t>Cafe Quindio</t>
  </si>
  <si>
    <t>ETB</t>
  </si>
  <si>
    <t>Transmilenio</t>
  </si>
  <si>
    <t>Goyurt</t>
  </si>
  <si>
    <t>Mercadolibre</t>
  </si>
  <si>
    <t>Custome</t>
  </si>
  <si>
    <t>Sanitas Premium</t>
  </si>
  <si>
    <t>Bono Colsanitas</t>
  </si>
  <si>
    <t>Bono Sanitas</t>
  </si>
  <si>
    <t>Gordo Bar</t>
  </si>
  <si>
    <t>Medicines</t>
  </si>
  <si>
    <t>Decathelon</t>
  </si>
  <si>
    <t>Clothing</t>
  </si>
  <si>
    <t>Verona</t>
  </si>
  <si>
    <t>Phone accesories</t>
  </si>
  <si>
    <t>La biferia</t>
  </si>
  <si>
    <t>Suchi nogal</t>
  </si>
  <si>
    <t>Vital home - Food</t>
  </si>
  <si>
    <t>Vital home</t>
  </si>
  <si>
    <t>Godo Burger</t>
  </si>
  <si>
    <t>Street Bao</t>
  </si>
  <si>
    <t>Brissa</t>
  </si>
  <si>
    <t>Mazorcas</t>
  </si>
  <si>
    <t>Tickets Feria Automovil</t>
  </si>
  <si>
    <t>Barberia</t>
  </si>
  <si>
    <t>Admon TDS</t>
  </si>
  <si>
    <t>Aseo</t>
  </si>
  <si>
    <t>Mad Radio</t>
  </si>
  <si>
    <t>La 75</t>
  </si>
  <si>
    <t>Proteina</t>
  </si>
  <si>
    <t>Sipote</t>
  </si>
  <si>
    <t>Thanksgiving</t>
  </si>
  <si>
    <t>Baskin robbins</t>
  </si>
  <si>
    <t>Ellinika</t>
  </si>
  <si>
    <t>transportation</t>
  </si>
  <si>
    <t>Obleas la villa</t>
  </si>
  <si>
    <t>Minca - taller</t>
  </si>
  <si>
    <t>la75</t>
  </si>
  <si>
    <t>La Biferia</t>
  </si>
  <si>
    <t>Zara</t>
  </si>
  <si>
    <t xml:space="preserve">KO </t>
  </si>
  <si>
    <t>Festa fin de año 2024</t>
  </si>
  <si>
    <t>icloud</t>
  </si>
  <si>
    <t>Dog care</t>
  </si>
  <si>
    <t>Le Patissier</t>
  </si>
  <si>
    <t>Le Grand Mamma</t>
  </si>
  <si>
    <t>Colo Colo Café</t>
  </si>
  <si>
    <t>REDH Abadia</t>
  </si>
  <si>
    <t>Gas TDS</t>
  </si>
  <si>
    <t>Luz TDS</t>
  </si>
  <si>
    <t>Acueducto</t>
  </si>
  <si>
    <t>Carbon y xilvestre</t>
  </si>
  <si>
    <t>Mr Bono</t>
  </si>
  <si>
    <t>American Cheese cake</t>
  </si>
  <si>
    <t>EPS Premium</t>
  </si>
  <si>
    <t>Fullcarga</t>
  </si>
  <si>
    <t>Tienda Libertario Cafe</t>
  </si>
  <si>
    <t>Tecnipagos</t>
  </si>
  <si>
    <t>Data camp</t>
  </si>
  <si>
    <t>training</t>
  </si>
  <si>
    <t>Exito wow</t>
  </si>
  <si>
    <t>OFC Titan</t>
  </si>
  <si>
    <t>Amazon.com</t>
  </si>
  <si>
    <t>gift</t>
  </si>
  <si>
    <t>Mercados de boyaca</t>
  </si>
  <si>
    <t>Uber - pet</t>
  </si>
  <si>
    <t>gorro ingrid</t>
  </si>
  <si>
    <t>Arepas y Embueltos</t>
  </si>
  <si>
    <t xml:space="preserve">EDS La Texana </t>
  </si>
  <si>
    <t>Drogeria titan</t>
  </si>
  <si>
    <t>Paseo Archie</t>
  </si>
  <si>
    <t>Dogs</t>
  </si>
  <si>
    <t>Coliseo Live</t>
  </si>
  <si>
    <t>Alparke</t>
  </si>
  <si>
    <t>Reserva tramonti</t>
  </si>
  <si>
    <t>Car Renting</t>
  </si>
  <si>
    <t>Gordo bar</t>
  </si>
  <si>
    <t>Easy</t>
  </si>
  <si>
    <t>Monimo</t>
  </si>
  <si>
    <t>Super Liquidator</t>
  </si>
  <si>
    <t>lasgatas</t>
  </si>
  <si>
    <t>Guiacereza</t>
  </si>
  <si>
    <t>Pricesmart</t>
  </si>
  <si>
    <t>Spotify</t>
  </si>
  <si>
    <t>La lucha sangucheria</t>
  </si>
  <si>
    <t>Petgourmet</t>
  </si>
  <si>
    <t>Tienda Palera</t>
  </si>
  <si>
    <t>Papeleria</t>
  </si>
  <si>
    <t xml:space="preserve">Grand Hyatt </t>
  </si>
  <si>
    <t>Brunch</t>
  </si>
  <si>
    <t>El Chocolo de Katerin</t>
  </si>
  <si>
    <t>iCloid</t>
  </si>
  <si>
    <t>Storage</t>
  </si>
  <si>
    <t>Prestamo</t>
  </si>
  <si>
    <t>Parra</t>
  </si>
  <si>
    <t>Don Rome</t>
  </si>
  <si>
    <t>Clase Dibujo</t>
  </si>
  <si>
    <t>Training</t>
  </si>
  <si>
    <t>Disney+</t>
  </si>
  <si>
    <t>ENEL</t>
  </si>
  <si>
    <t>Mustaches</t>
  </si>
  <si>
    <t>Tienda dietetica</t>
  </si>
  <si>
    <t>Tuboleta</t>
  </si>
  <si>
    <t>La birra del gordo</t>
  </si>
  <si>
    <t>PeluPet</t>
  </si>
  <si>
    <t>Sbarro</t>
  </si>
  <si>
    <t>Cinema Viziona</t>
  </si>
  <si>
    <t>Don Romero</t>
  </si>
  <si>
    <t>Passaro</t>
  </si>
  <si>
    <t>Guatoque</t>
  </si>
  <si>
    <t>Fruver</t>
  </si>
  <si>
    <t>Dog</t>
  </si>
  <si>
    <t>Smartfit</t>
  </si>
  <si>
    <t>Little caesrs</t>
  </si>
  <si>
    <t>Dunkin donuts</t>
  </si>
  <si>
    <t>Nectaria</t>
  </si>
  <si>
    <t>Morrillos</t>
  </si>
  <si>
    <t>Kutty</t>
  </si>
  <si>
    <t>Cinabond</t>
  </si>
  <si>
    <t>El cañon del chicamocha</t>
  </si>
  <si>
    <t>Suizo Pontevedra</t>
  </si>
  <si>
    <t>Corrientaso</t>
  </si>
  <si>
    <t>El Chocolo</t>
  </si>
  <si>
    <t>Suma de Total</t>
  </si>
  <si>
    <t>(en blanco)</t>
  </si>
  <si>
    <t>Total general</t>
  </si>
  <si>
    <t>nov</t>
  </si>
  <si>
    <t>dic</t>
  </si>
  <si>
    <t>oct</t>
  </si>
  <si>
    <t>ene</t>
  </si>
  <si>
    <t>feb</t>
  </si>
  <si>
    <t>sep</t>
  </si>
  <si>
    <t>ago</t>
  </si>
  <si>
    <t>jul</t>
  </si>
  <si>
    <t>jun</t>
  </si>
  <si>
    <t>may</t>
  </si>
  <si>
    <t>abr</t>
  </si>
  <si>
    <t>mar</t>
  </si>
  <si>
    <t>Suma 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</si>
</sst>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m/d/yyyy"/>
    <numFmt numFmtId="166" formatCode="_(&quot;$&quot;* #,##0_);_(&quot;$&quot;* \(#,##0\);_(&quot;$&quot;* &quot;-&quot;??_);_(@_)"/>
    <numFmt numFmtId="167" formatCode="0.0"/>
    <numFmt numFmtId="168" formatCode="_-[$$-409]* #,##0.00_ ;_-[$$-409]* \-#,##0.00\ ;_-[$$-409]* &quot;-&quot;??_ ;_-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0" fontId="3" fillId="0" borderId="0" xfId="0" applyFont="1"/>
    <xf numFmtId="165" fontId="3" fillId="0" borderId="0" xfId="0" applyNumberFormat="1" applyFont="1"/>
    <xf numFmtId="0" fontId="0" fillId="0" borderId="0" xfId="0" pivotButton="1"/>
    <xf numFmtId="168" fontId="3" fillId="0" borderId="0" xfId="0" applyNumberFormat="1" applyFont="1"/>
    <xf numFmtId="168" fontId="2" fillId="0" borderId="0" xfId="0" applyNumberFormat="1" applyFont="1"/>
    <xf numFmtId="168" fontId="3" fillId="0" borderId="0" xfId="1" applyNumberFormat="1" applyFont="1" applyFill="1"/>
    <xf numFmtId="168" fontId="3" fillId="0" borderId="0" xfId="1" applyNumberFormat="1" applyFont="1" applyFill="1" applyBorder="1"/>
    <xf numFmtId="168" fontId="3" fillId="0" borderId="0" xfId="1" applyNumberFormat="1" applyFont="1" applyFill="1" applyAlignment="1">
      <alignment horizontal="left"/>
    </xf>
    <xf numFmtId="0" fontId="3" fillId="0" borderId="1" xfId="0" applyFont="1" applyBorder="1"/>
    <xf numFmtId="164" fontId="0" fillId="2" borderId="0" xfId="0" applyNumberFormat="1" applyFill="1"/>
    <xf numFmtId="164" fontId="4" fillId="0" borderId="0" xfId="0" applyNumberFormat="1" applyFont="1"/>
    <xf numFmtId="164" fontId="5" fillId="0" borderId="0" xfId="0" applyNumberFormat="1" applyFont="1"/>
    <xf numFmtId="165" fontId="3" fillId="0" borderId="0" xfId="0" applyNumberFormat="1" applyFont="1" applyFill="1"/>
    <xf numFmtId="0" fontId="3" fillId="0" borderId="0" xfId="0" applyFont="1" applyFill="1"/>
    <xf numFmtId="168" fontId="3" fillId="0" borderId="0" xfId="0" applyNumberFormat="1" applyFont="1" applyFill="1"/>
  </cellXfs>
  <cellStyles count="2">
    <cellStyle name="Moneda" xfId="1" builtinId="4"/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m/d/yyyy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5" formatCode="m/d/yyyy"/>
    </dxf>
    <dxf>
      <numFmt numFmtId="165" formatCode="m/d/yyyy"/>
    </dxf>
    <dxf>
      <numFmt numFmtId="165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numFmt numFmtId="168" formatCode="_-[$$-409]* #,##0.00_ ;_-[$$-409]* \-#,##0.00\ ;_-[$$-409]* &quot;-&quot;??_ ;_-@_ "/>
    </dxf>
  </dxfs>
  <tableStyles count="1" defaultTableStyle="TableStyleMedium2" defaultPivotStyle="PivotStyleLight16">
    <tableStyle name="Invisible" pivot="0" table="0" count="0" xr9:uid="{70EED4A0-AA1F-4186-9EEB-030F04F589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723900</xdr:colOff>
      <xdr:row>13</xdr:row>
      <xdr:rowOff>171450</xdr:rowOff>
    </xdr:from>
    <xdr:to>
      <xdr:col>26</xdr:col>
      <xdr:colOff>95250</xdr:colOff>
      <xdr:row>21</xdr:row>
      <xdr:rowOff>19050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Date">
              <a:extLst>
                <a:ext uri="{FF2B5EF4-FFF2-40B4-BE49-F238E27FC236}">
                  <a16:creationId xmlns:a16="http://schemas.microsoft.com/office/drawing/2014/main" id="{E79EFAB1-4BF4-964A-7052-DD51CF3EE7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92975" y="26479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16.6157775463" createdVersion="8" refreshedVersion="8" minRefreshableVersion="3" recordCount="1648" xr:uid="{E48B34FA-D0E2-4BA5-97B7-168A27B4FC9E}">
  <cacheSource type="worksheet">
    <worksheetSource name="Table2"/>
  </cacheSource>
  <cacheFields count="9">
    <cacheField name="Day" numFmtId="0">
      <sharedItems/>
    </cacheField>
    <cacheField name="Month" numFmtId="0">
      <sharedItems count="16">
        <s v="oct"/>
        <s v="nov"/>
        <s v="dic"/>
        <s v="ene"/>
        <s v="feb"/>
        <s v="mar"/>
        <s v="abr"/>
        <s v="may"/>
        <s v="jun"/>
        <s v="jul"/>
        <s v="ago"/>
        <s v="sep"/>
        <s v="Dec" u="1"/>
        <s v="Jan" u="1"/>
        <s v="Apr" u="1"/>
        <s v="Aug" u="1"/>
      </sharedItems>
    </cacheField>
    <cacheField name="Date" numFmtId="0">
      <sharedItems containsSemiMixedTypes="0" containsNonDate="0" containsDate="1" containsString="0" minDate="2023-10-13T00:00:00" maxDate="2024-11-08T00:00:00" count="227">
        <d v="2023-10-13T00:00:00"/>
        <d v="2023-10-19T00:00:00"/>
        <d v="2023-10-20T00:00:00"/>
        <d v="2023-10-21T00:00:00"/>
        <d v="2023-10-23T00:00:00"/>
        <d v="2023-10-27T00:00:00"/>
        <d v="2023-10-28T00:00:00"/>
        <d v="2023-10-29T00:00:00"/>
        <d v="2023-10-31T00:00:00"/>
        <d v="2023-11-02T00:00:00"/>
        <d v="2023-11-04T00:00:00"/>
        <d v="2023-11-05T00:00:00"/>
        <d v="2023-11-12T00:00:00"/>
        <d v="2023-11-13T00:00:00"/>
        <d v="2023-11-14T00:00:00"/>
        <d v="2023-11-15T00:00:00"/>
        <d v="2023-11-16T00:00:00"/>
        <d v="2023-11-18T00:00:00"/>
        <d v="2023-11-19T00:00:00"/>
        <d v="2023-11-21T00:00:00"/>
        <d v="2023-11-23T00:00:00"/>
        <d v="2023-11-25T00:00:00"/>
        <d v="2023-11-26T00:00:00"/>
        <d v="2023-11-27T00:00:00"/>
        <d v="2023-11-28T00:00:00"/>
        <d v="2023-11-30T00:00:00"/>
        <d v="2023-12-01T00:00:00"/>
        <d v="2023-12-02T00:00:00"/>
        <d v="2023-12-03T00:00:00"/>
        <d v="2023-12-04T00:00:00"/>
        <d v="2023-12-05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4-01-01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1T00:00:00"/>
        <d v="2024-02-01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1T00:00:00"/>
        <d v="2024-02-12T00:00:00"/>
        <d v="2024-02-14T00:00:00"/>
        <d v="2024-02-15T00:00:00"/>
        <d v="2024-02-17T00:00:00"/>
        <d v="2024-02-18T00:00:00"/>
        <d v="2024-02-20T00:00:00"/>
        <d v="2024-02-21T00:00:00"/>
        <d v="2024-02-22T00:00:00"/>
        <d v="2024-02-24T00:00:00"/>
        <d v="2024-02-25T00:00:00"/>
        <d v="2024-02-26T00:00:00"/>
        <d v="2024-03-14T00:00:00"/>
        <d v="2024-04-03T00:00:00"/>
        <d v="2024-05-11T00:00:00"/>
        <d v="2024-05-18T00:00:00"/>
        <d v="2024-05-23T00:00:00"/>
        <d v="2024-05-25T00:00:00"/>
        <d v="2024-05-27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10T00:00:00"/>
        <d v="2024-06-11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4T00:00:00"/>
        <d v="2024-09-16T00:00:00"/>
        <d v="2024-09-20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1T00:00:00"/>
        <d v="2024-10-12T00:00:00"/>
        <d v="2024-10-13T00:00:00"/>
        <d v="2024-11-07T00:00:00"/>
      </sharedItems>
    </cacheField>
    <cacheField name="Item" numFmtId="0">
      <sharedItems count="766">
        <s v="ajo"/>
        <s v="cebolla cabezona blanca"/>
        <s v="pimenton"/>
        <s v="tomate chonto"/>
        <s v="manzana verde"/>
        <s v="apio"/>
        <s v="espinaca"/>
        <s v="papa sabanera x 1.5"/>
        <s v="pepino cohombro"/>
        <s v="brocoli"/>
        <s v="aguacate hass"/>
        <s v="cebolla cabezona roja"/>
        <s v="fresa bandeja"/>
        <s v="perejil liso"/>
        <s v="papa criolla mini"/>
        <s v="ahuyama"/>
        <s v="zuquini amarillo"/>
        <s v="limpiador bicarbonato"/>
        <s v="toallitas humedas"/>
        <s v="jabon natural floral"/>
        <s v="esmalte de unas"/>
        <s v="frijol cargaman"/>
        <s v="servilleta"/>
        <s v="harina de maiz"/>
        <s v="arroz diana"/>
        <s v="pan hamburguesa"/>
        <s v="pan tajado "/>
        <s v="perniles de pollo"/>
        <s v="carne de res"/>
        <s v="filete de salmon"/>
        <s v="carne molida"/>
        <s v="fusilli"/>
        <s v="mayonesa"/>
        <s v="pechuga de pollo"/>
        <s v="salsa de pasta bologuesa"/>
        <s v="salsa siracha"/>
        <s v="salsa de pasta napolitana"/>
        <s v="spaguetti"/>
        <s v="pizza"/>
        <s v="limon"/>
        <s v="queso suizo"/>
        <s v="penne"/>
        <s v="yogurt melocoton 1 l"/>
        <s v="leche deslactosada"/>
        <s v="galleta ducales"/>
        <s v="jugo de naranja grande"/>
        <s v="atun en agua"/>
        <s v="alitas de pollo"/>
        <s v="queso parmesano"/>
        <s v="doritos familiar"/>
        <s v="papas a la francesa"/>
        <s v="café molido x 600"/>
        <s v="queso muenster"/>
        <s v="queso mozzarella"/>
        <s v="huevo tipo AA x 12"/>
        <s v="avena en hojuela"/>
        <s v="Wholebarf"/>
        <s v="pijama hombre"/>
        <s v="cabano viande"/>
        <s v="Yogurt melecoton pequeno"/>
        <s v="jugo de naranja pequeno"/>
        <s v="queso con bocadillo"/>
        <s v="crema corporal"/>
        <s v="maquina de afeitar"/>
        <s v="shampoo"/>
        <s v="gel de bano"/>
        <s v="revista portafolio"/>
        <s v="panal tena adulto talla m"/>
        <s v="salsa ranch"/>
        <s v="Revista Alo Novias"/>
        <s v="soda hatsu lata x 6"/>
        <s v="nuggets de pollo"/>
        <s v="de todito BBQ"/>
        <s v="coca cola 1.5"/>
        <s v="mantequilla"/>
        <s v="vinagre blanco 500ml"/>
        <s v="Galleta Avena"/>
        <s v="salsa tabasco"/>
        <s v="te"/>
        <s v="Tapabocas"/>
        <s v="Enjuague Bucal"/>
        <s v="Papel Higuienico x 12"/>
        <s v="Bateria AA"/>
        <s v="sprite 1.5"/>
        <s v="jamon de pavo"/>
        <s v="café molido"/>
        <s v="coca cola 600"/>
        <s v="papas mayonesa 105g"/>
        <s v="pinguinos 80gr"/>
        <s v="salchichax 3"/>
        <s v="soda hatsu lata"/>
        <s v="Bretana"/>
        <s v="todo rico BBQ 45g"/>
        <s v="pan perro"/>
        <s v="snickers "/>
        <s v="cheese tris"/>
        <s v="roscon de bocadillo x 6"/>
        <s v="cheesecake oreo"/>
        <s v="queso holandes"/>
        <s v="baguette"/>
        <s v="Capuchino x 480 "/>
        <s v="Pastel de carne"/>
        <s v="sandwich jamon y queso"/>
        <s v="cocosette "/>
        <s v="Schweppes Ginger 1.5"/>
        <s v="anillos de pasta en salsa"/>
        <s v="toalla de manos"/>
        <s v="soda hatsu botella"/>
        <s v="snack avena"/>
        <s v="removedor de cuticulas"/>
        <s v="set manicure"/>
        <s v="ponque gala"/>
        <s v="cochorramo"/>
        <s v="Hills Small Paws x 4.5 Lb"/>
        <s v="Hills Puppy x 30 lb"/>
        <s v="Combo suprema"/>
        <s v="Combo magico"/>
        <s v="Tots de papa"/>
        <s v="Pollo asado"/>
        <s v="Manzana postobon x 400"/>
        <s v="Lata ID"/>
        <s v="Hamburguesa criolla"/>
        <s v="Galleta Avena x 500"/>
        <s v="Mozarella Finguers"/>
        <s v="Sprite 400"/>
        <s v="coca cola 400"/>
        <s v="Chunks sencillos"/>
        <s v="Bowl Papas Fritas"/>
        <s v="Alas sencillas"/>
        <s v="Papas cheese bacon"/>
        <s v="Agua Manantial"/>
        <s v="Ensalada Cesar"/>
        <s v="Papa Francesa"/>
        <s v="Ajiaco con pollo"/>
        <s v="Hamburguesa Mis Carnes"/>
        <s v="Copa Tentacion"/>
        <s v="Cono "/>
        <s v="Agua con gas"/>
        <s v="Dona Chocolate"/>
        <s v="Sopitas y arroz"/>
        <s v="empanada carne"/>
        <s v="empanada hawaiana"/>
        <s v="azucar blanca"/>
        <s v="arroz diana x 500"/>
        <s v="mermelada de mora"/>
        <s v="café molido x 250"/>
        <s v="Huevo Tipo AA X 30"/>
        <s v="Ramen Maruchan carne x 640"/>
        <s v="Ramen Maruchan pollo x 640"/>
        <s v="Bretana x 300"/>
        <s v="Sipotudo 2 carnes"/>
        <s v="Porcion maduros"/>
        <s v="Burro res desmechado"/>
        <s v="Coca cola 10 oz"/>
        <s v="Te negro"/>
        <s v="Ramen Nissin"/>
        <s v="Acetaminofen x 10"/>
        <s v="jugo de naranja pequeño"/>
        <s v="Combo hamburguesa"/>
        <s v="Ajiaquito"/>
        <s v="Chocolate"/>
        <s v="detodito BBQ x 650"/>
        <s v="doritos megaqueso"/>
        <s v="perro caliente"/>
        <s v="Crema dental VITIS"/>
        <s v="Pudin"/>
        <s v="poque gala"/>
        <s v="detodito natural x 600"/>
        <s v="Changua boyacense"/>
        <s v="chocolate suizo"/>
        <s v="Café Late"/>
        <s v="Arepa de Maiz"/>
        <s v="Jugo de mora"/>
        <s v="salsa de tomate"/>
        <s v="Queso crema"/>
        <s v="Frijol refrito"/>
        <s v="chile con carne"/>
        <s v="salas de queso"/>
        <s v="salsa mexicana"/>
        <s v="bolsa desechos perros"/>
        <s v="Doble Quarto de libra"/>
        <s v="Boleta premier"/>
        <s v="Alitas BBQ"/>
        <s v="Perro Caliente VIP"/>
        <s v="Pizza Hawaiana"/>
        <s v="Dedos de queso VIP"/>
        <s v="Crispeta mediana caramelo"/>
        <s v="Sprite mediana"/>
        <s v="Cocacola grande VIP"/>
        <s v="Capuchino VIP "/>
        <s v="Consejo de mama"/>
        <s v="Combo Crepe + Bebida"/>
        <s v="Mr Tea Limon"/>
        <s v="Wafflebono"/>
        <s v="Leche Asada"/>
        <s v="Combo frijolada"/>
        <s v="combo ajiaco"/>
        <s v="Roscon arequipe"/>
        <s v="Miloja"/>
        <s v="Pizza pepperoni"/>
        <s v="Manzana postobon cereo 1.5"/>
        <s v="Lechuga "/>
        <s v="arandanos 125g"/>
        <s v="Desodorante rol"/>
        <s v="Atun"/>
        <s v="Desodorante gillete"/>
        <s v="Hueso de cerdo"/>
        <s v="2 pizzas medianas + gaseosa"/>
        <s v="Sertralina x25 x 30"/>
        <s v="Combo promo hamburguesa"/>
        <s v="Combo Hamburguesa x2"/>
        <s v="Leche entera"/>
        <s v="Crema de leche"/>
        <s v="Leche condensada"/>
        <s v="Leche en polvo"/>
        <s v="Maizena"/>
        <s v="Mini buñuelos"/>
        <s v="juego pelota"/>
        <s v="Queso costeño"/>
        <s v="Pan Baguette"/>
        <s v="Synthroid"/>
        <s v="te hatsu x 1000ml"/>
        <s v="Te limon"/>
        <s v="Agua mineral"/>
        <s v="Capuchino"/>
        <s v="Pastel mixto"/>
        <s v="Noraver"/>
        <s v="miel de abejas"/>
        <s v="banano"/>
        <s v="halls"/>
        <s v="Crepe Mexicano"/>
        <s v="Torta Almojabana"/>
        <s v="Pan blandito"/>
        <s v="Pan hojaldrado"/>
        <s v="pringles"/>
        <s v="soda hatsu botella x 3"/>
        <s v="Pizza Ciruela Tocineta"/>
        <s v="Refresco de naranja"/>
        <s v="Huevos x 6"/>
        <s v="Canada Dry"/>
        <s v="Bretaña"/>
        <s v="Te hatsu x400ml"/>
        <s v="salchipapa sencilla"/>
        <s v="Coca Cola"/>
        <s v="nachos"/>
        <s v="sprite"/>
        <s v="extra ranch"/>
        <s v="espoja malla"/>
        <s v="mantequilla de mani"/>
        <s v="Doble cuarto de libra"/>
        <s v="Copago"/>
        <s v="Limon Tahiti"/>
        <s v="Salchicha Rabcgera"/>
        <s v="Diccionario Websters"/>
        <s v="Stella Artois 3x2"/>
        <s v="Sweet Onion 250 gr"/>
        <s v="Gaucha 250 gr"/>
        <s v="Casquitos al romero"/>
        <s v="cascabeles platanos"/>
        <s v="Cono"/>
        <s v="toalla de cocina"/>
        <s v="Protector solar"/>
        <s v="Copitos"/>
        <s v="Pepperoni Rolls"/>
        <s v="Garlic Knots"/>
        <s v="Algodón"/>
        <s v="Guantes"/>
        <s v="Burbuja"/>
        <s v="Barra de chocorramo"/>
        <s v="Pouch Barf"/>
        <s v="Nufood"/>
        <s v="Galletas de avena"/>
        <s v="Huevo tipo A x 30"/>
        <s v="Casero"/>
        <s v="Linguini"/>
        <s v="Quetiapina"/>
        <s v="Todoterreno pulled pork"/>
        <s v="Papa rizada"/>
        <s v="Madrileña 250 gr"/>
        <s v="Gaseosa Dispensador Manzana"/>
        <s v="Malteada Fresa"/>
        <s v="Doble cuarto de libra agrandado"/>
        <s v="Pizza familiar"/>
        <s v="Pizza personal"/>
        <s v="coca cola lata"/>
        <s v="Travad"/>
        <s v="Philly Stake"/>
        <s v="Ginger"/>
        <s v="Sopal del sol"/>
        <s v="Ensalada Marroqui"/>
        <s v="Crepe Pollo estilo Hindy"/>
        <s v="Limonada de coco"/>
        <s v="Kumis"/>
        <s v="Anillo de cebolla"/>
        <s v="New york stake"/>
        <s v="Gaseosa Dispensador Ginger"/>
        <s v="kit kat"/>
        <s v="Libro Daisy Jones"/>
        <s v="Aceite de coco"/>
        <s v="Queso mozarella"/>
        <s v="Spring rolls"/>
        <s v="Ramen Shoyu"/>
        <s v="Bomba Maki"/>
        <s v="Sashimi cuatro"/>
        <s v="Flan de coco"/>
        <s v="Ambientador"/>
        <s v="Waffer"/>
        <s v="Crema dental"/>
        <s v="Pizza familiar + Sprite"/>
        <s v="Family WHP + Apple Pie"/>
        <s v="Maleta plastica planos"/>
        <s v="Combo Mojarra"/>
        <s v="Libreta"/>
        <s v="Boligrafos"/>
        <s v="Bolsa resellable"/>
        <s v="Repuesto trapero"/>
        <s v="Leche de almendra"/>
        <s v="Filete de pechuga"/>
        <s v="Lenteja"/>
        <s v="Arroz integral"/>
        <s v="Filete de tilapia"/>
        <s v="Base para uñas"/>
        <s v="Liquido lavaloza"/>
        <s v="Limpiavidrios"/>
        <s v="Blanqueador"/>
        <s v="Salas tabasco"/>
        <s v="Frijoles negros"/>
        <s v="Salsa de Queso"/>
        <s v="Tacos Azteca"/>
        <s v="Nachos de chile"/>
        <s v="Tortilla "/>
        <s v="Combo Randys"/>
        <s v="Bolsa"/>
        <s v="combo postre + café"/>
        <s v="Explosion de brownie"/>
        <s v="Bebida Nutri"/>
        <s v="Ajo Malla"/>
        <s v="Te de jengibre"/>
        <s v="Salchicha Zenu"/>
        <s v="Elote a la mex"/>
        <s v="Enchilada roja"/>
        <s v="Burro de carne"/>
        <s v="Agua de jamaica"/>
        <s v="Dona Bimbo Mora"/>
        <s v="Pizza cerdo BBQ"/>
        <s v="Pizza pollo y champiñones"/>
        <s v="Donas x 6"/>
        <s v="Piña"/>
        <s v="Taxi"/>
        <s v="Crema antipañalitis"/>
        <s v="Propector cepillo"/>
        <s v="Boleta VIP Martes"/>
        <s v="Ajiaco pequeño"/>
        <s v="Mondondo pequeño"/>
        <s v="Jugo de maracuya"/>
        <s v="EL unico"/>
        <s v="Pasta conzazoni"/>
        <s v="Salsa de pasta blanca"/>
        <s v="Perro Hawaiano"/>
        <s v="Perro Especial"/>
        <s v="Kiwi"/>
        <s v="Berenjena"/>
        <s v="Platano maduro"/>
        <s v="Habichuela"/>
        <s v="Calabacin amarillo"/>
        <s v="Calabacin verde"/>
        <s v="Leche Slight"/>
        <s v="Te chai"/>
        <s v="Salchicha de pavo"/>
        <s v="Café"/>
        <s v="galleta de avena y nueces"/>
        <s v="Bombillo LED"/>
        <s v="Cadera"/>
        <s v="Impresión"/>
        <s v="Omelet Zamba"/>
        <s v="Latte"/>
        <s v="Jugo de Naranja"/>
        <s v="Croissant Jamon &amp; Queso"/>
        <s v="Croissant Bocadillo"/>
        <s v="Estropajo"/>
        <s v="Hula Hawaiian Duo"/>
        <s v="Caesar Wings"/>
        <s v="Tigo"/>
        <s v="Electricity"/>
        <s v="Emermedica"/>
        <s v="Streaming Service"/>
        <s v="Guatila"/>
        <s v="Combo pizza grande + gaseosa + postre"/>
        <s v="Anillos de calamar"/>
        <s v="Espagueti albondigas"/>
        <s v="Limonada natural"/>
        <s v="Galleta Kala Avena"/>
        <s v="Ciruelas  "/>
        <s v="Gelatina Finess"/>
        <s v="Agua Cristal"/>
        <s v="Entrenamiento Personalizado"/>
        <s v="Molida de res"/>
        <s v="Ensalada Baby"/>
        <s v="Gyosas Lomo"/>
        <s v="Capuccino"/>
        <s v="Lok Lak"/>
        <s v="Chocolate monserrate"/>
        <s v="Arepa Maiz Queso"/>
        <s v="Guantes Vinilo x 50"/>
        <s v="Bolsa Plastica"/>
        <s v="Libreta espiral para dibujo"/>
        <s v="Jabon para manos"/>
        <s v="Temperas"/>
        <s v="Trident"/>
        <s v="Papel Higuienico"/>
        <s v="Kit Esmaltes"/>
        <s v="Jabon liquido"/>
        <s v="Burro tradicional"/>
        <s v="Uno"/>
        <s v="Sopa lentejas"/>
        <s v="sandwich serrano"/>
        <s v="sopa fundamental"/>
        <s v="sandwich pulled pork"/>
        <s v="Gnocchi"/>
        <s v="Pizza Margarita"/>
        <s v="Involtini Ricotta"/>
        <s v="Pavlova"/>
        <s v="Pie de limon"/>
        <s v="Oreo Biscutto"/>
        <s v="Poop bag"/>
        <s v="pañitos para perro"/>
        <s v="Galletas de harina perro"/>
        <s v="Simparica trio (5 - 10 kg)"/>
        <s v="Comida en Lata EN"/>
        <s v="Bolos"/>
        <s v="Cuajada"/>
        <s v="Merengon"/>
        <s v="Porcion de arepas"/>
        <s v="Porky Mix"/>
        <s v="Agua sin gas"/>
        <s v="Cola y pola"/>
        <s v="coca cola 350"/>
        <s v="palos de leña"/>
        <s v="Arandanos deshidratados"/>
        <s v="Uvas Pasas"/>
        <s v="Ciruela deshidratada"/>
        <s v="File de pescado"/>
        <s v="Mix de verduras"/>
        <s v="Mezcla de verduras - Wok"/>
        <s v="Arveja congelada"/>
        <s v="Manzana verde x 6"/>
        <s v="Zanahoria cortada"/>
        <s v="Lomo Fino Fazenda"/>
        <s v="Cebolla Cabezona"/>
        <s v="Papaya"/>
        <s v="Papa pastusa"/>
        <s v="Moritas - Gomas"/>
        <s v="Combo Miercoles"/>
        <s v="Agrandado"/>
        <s v="Almojabana"/>
        <s v="Porcion de queso"/>
        <s v="Tinto"/>
        <s v="Aromatica "/>
        <s v="Buñuelo"/>
        <s v="Pan de yuca"/>
        <s v="Pan de bono"/>
        <s v="Bono Medisanitas"/>
        <s v="Arepita con Chocolate"/>
        <s v="Aceite de canabis"/>
        <s v="Hamburguesa Manhattan 250gr"/>
        <s v="Hamburguesa sweet onion 250gr"/>
        <s v="Agua Hatsu"/>
        <s v="Seda dental 330m"/>
        <s v="Desodorante ARM"/>
        <s v="Crumble de manzana"/>
        <s v="Rollo de canela"/>
        <s v="Tapeando"/>
        <s v="Sangria Jarra"/>
        <s v="Cambio a Paella Marinera"/>
        <s v="Montadito vicente"/>
        <s v="Lasaña Boloñesa"/>
        <s v="DGO"/>
        <s v="Pierna pernil"/>
        <s v="Papa criolla"/>
        <s v="Tigo - Andres"/>
        <s v="Ayudafibra"/>
        <s v="Curas"/>
        <s v="Galleta trozos de chocolate"/>
        <s v="sopa del sol"/>
        <s v="Agua siembra"/>
        <s v="Crepe Pollo Espinaca y Queso"/>
        <s v="Waffle Especial"/>
        <s v="Joy Nuts"/>
        <s v="pañito humedos"/>
        <s v="Combo para 2"/>
        <s v="Adicion caramelo"/>
        <s v="Nachos con queso"/>
        <s v="Isodine"/>
        <s v="Pie de manzana"/>
        <s v="Berenjenas apanadas"/>
        <s v="Coca cola x 400"/>
        <s v="Tajalapiz"/>
        <s v="The secret History - Libro"/>
        <s v="Jugo hit"/>
        <s v="Chocorramo"/>
        <s v="Parqueadero"/>
        <s v="Desayuno clasico"/>
        <s v="Barrita de chocorramo"/>
        <s v="Shaken Te Negro"/>
        <s v="Capuccino Venti"/>
        <s v="Termo "/>
        <s v="Torta de limon"/>
        <s v="Alfajor"/>
        <s v="Menu Festival Crepes"/>
        <s v="Caldo montanero"/>
        <s v="Periodico Espectador"/>
        <s v="Colombinas sin piel"/>
        <s v="Yuca"/>
        <s v="Tortilla sour"/>
        <s v="duo pami - bebid"/>
        <s v="Quesadilla dulce"/>
        <s v="Combo pechuga"/>
        <s v="Empaque para llevar"/>
        <s v="Porta retrato"/>
        <s v="Alimento humedo para perro"/>
        <s v="Vinilo"/>
        <s v="Stencil media hoja"/>
        <s v="Papel Bond"/>
        <s v="Mango"/>
        <s v="Raviolis de ricotta"/>
        <s v="Salchica perro"/>
        <s v="Mostaza"/>
        <s v="Papa chip"/>
        <s v="Triple bocadillo"/>
        <s v="Bolsa de papel"/>
        <s v="Donas x 3"/>
        <s v="chuleta de cerdo"/>
        <s v="Librro"/>
        <s v="Aceite de ducha eucerin"/>
        <s v="Casuela de mariscos"/>
        <s v="Cazuela Esencial"/>
        <s v="Snack Quinua"/>
        <s v="Pasaboca Quinua"/>
        <s v="Papel de cocina"/>
        <s v="muslos de pollo"/>
        <s v="trozos de pechuga"/>
        <s v="Base Liquida"/>
        <s v="zanahoria"/>
        <s v="pimenton rojo"/>
        <s v="Esparragos"/>
        <s v="Combo gloriosa "/>
        <s v="Salsa de champinon"/>
        <s v="Todoterreno tocineta"/>
        <s v="Sopa de lentejas"/>
        <s v="crepe de pollo curry hindu"/>
        <s v="Crepe pollo peruano"/>
        <s v="tartufo"/>
        <s v="Lomo de cerdo"/>
        <s v="Tostadas de maiz"/>
        <s v="Tostadas Susani"/>
        <s v="Tortilla Bodai"/>
        <s v="vaquero especial"/>
        <s v="vaquero piña crunch"/>
        <s v="Niwatori"/>
        <s v="Kodana salad"/>
        <s v="donut"/>
        <s v="Cocosette"/>
        <s v="Salsa ensalada"/>
        <s v="Salsa hunts"/>
        <s v="Varita Harry Potter"/>
        <s v="Hamburguesa Guacamole"/>
        <s v="New york steak"/>
        <s v="Agua Manantial 1.5 Lt"/>
        <s v="Pañales content"/>
        <s v="Quetiapina x 100 mg"/>
        <s v="Kit ortodoncia"/>
        <s v="Quetiapina x 25 mg"/>
        <s v="Adicional leche almendras"/>
        <s v="Donut x 3"/>
        <s v="gomas melocitas mora"/>
        <s v="Rollos pepperoni"/>
        <s v="Crepe french connection"/>
        <s v="Crepe sombrero vueltiao"/>
        <s v="Pechuga pollo"/>
        <s v="Block anotaciones"/>
        <s v="Libro"/>
        <s v="Te chai Alto"/>
        <s v="Leche de Almendras"/>
        <s v="Big mac"/>
        <s v="Ensalada cesar pollo"/>
        <s v="Pannecool pollo alcachofa"/>
        <s v="Leche deslatosada"/>
        <s v="Toallas humedas"/>
        <s v="Paño reutilizable"/>
        <s v="Lentejas"/>
        <s v="Ciruelas"/>
        <s v="Cafe "/>
        <s v="Alitas mixtas x 20"/>
        <s v="Dona "/>
        <s v="Galletas de mora"/>
        <s v="Mr Tea"/>
        <s v="Flan de caramelo"/>
        <s v="Filete de cerdo"/>
        <s v="Cuaderno"/>
        <s v="H2Oh"/>
        <s v="americano"/>
        <s v="Moritas"/>
        <s v="Cafe"/>
        <s v="Sniker"/>
        <s v="Poop Bags"/>
        <s v="Coctel de camarones"/>
        <s v="Atun en costra de ajonjoli"/>
        <s v="Cazuela de mariscos"/>
        <s v="Agua Natural"/>
        <s v="Chicle trident"/>
        <s v="Cereal Flips"/>
        <s v="Corralisima"/>
        <s v="Huevo "/>
        <s v="Kitkat"/>
        <s v="Tots de papas"/>
        <s v="Galletas comapan"/>
        <s v="Galletas Club social"/>
        <s v="Te Hatsu"/>
        <s v="Burrito pancita"/>
        <s v="DuoPami - Bebida"/>
        <s v="Galleta Triple chocolate"/>
        <s v="Galletas oreaos"/>
        <s v="Caja Donas x 3"/>
        <s v="Crepe Veggie Boloñesa"/>
        <s v="Agua Sierra"/>
        <s v="Cocacola"/>
        <s v="Galleta de Avena"/>
        <s v="Huevo x 12"/>
        <s v="Snickers"/>
        <s v="Vanti"/>
        <s v="Medisanitas"/>
        <s v="Aportes en linea"/>
        <s v="Donas x 12"/>
        <s v="Nutricionista"/>
        <s v="Panaderia"/>
        <s v="Flores"/>
        <s v="Enel"/>
        <s v="Cazuela de chorizo"/>
        <s v="Mixto de Tacos"/>
        <s v="Super Burrito ropa Vieja"/>
        <s v="Cerveza Corona"/>
        <s v="Postre Tres Leches"/>
        <s v="iCloud"/>
        <s v="Scooter Minca"/>
        <s v="Vaso Starbucks"/>
        <s v="Para Compartir"/>
        <s v="Microsoft 365"/>
        <s v="Bagel"/>
        <s v="Uber"/>
        <s v="Cenas Vitalhome"/>
        <s v="Canva"/>
        <s v="Natacion"/>
        <s v="Cinnabon"/>
        <s v="Waffer Croque Madame"/>
        <s v="Waffle Sandwich"/>
        <s v="Boleta Cine"/>
        <s v="Desayuno Compensar"/>
        <s v="Todoterreno"/>
        <s v="Todo rico"/>
        <s v="Lomo Fino"/>
        <s v="Patilla"/>
        <s v="Hortalizas Varias"/>
        <s v="Toalla cocina"/>
        <s v="Filete de pescado"/>
        <s v="Leche deslactosasa"/>
        <s v="1/2 pollo asado"/>
        <s v="Yoga Bra"/>
        <s v="Yoga Pants"/>
        <s v="Bolsa de regalo"/>
        <s v="Padel Tennis balls"/>
        <s v="Padel overgrip"/>
        <s v="Artengo Poignet noid"/>
        <s v="Mac&amp;Cheese"/>
        <s v="Torta Birthday"/>
        <s v="Adicion papa a la francesa"/>
        <s v="Club sandwich"/>
        <s v="Cargo Extra McDonalds Rappi"/>
        <s v="Combo mio"/>
        <s v="Adicion de caramelo"/>
        <s v="Boletas Cinemark Premier"/>
        <s v="Flips"/>
        <s v="Limonada cerezada"/>
        <s v="Galleta integral"/>
        <s v="Chokis"/>
        <s v="Sprite 500"/>
        <s v="Chocolatina Jumbo x 90 gt"/>
        <s v="Galleta Crunch"/>
        <s v="Cafe latte"/>
        <s v="Waffle de pandebono"/>
        <s v="Huevos Jamon y queso"/>
        <s v="Calentado Empedrado"/>
        <s v="Juego de naranja"/>
        <s v="Synthroid 88 MG"/>
        <s v="Quetiapina x 25"/>
        <s v="Banana Split"/>
        <s v="Helado avellana"/>
        <s v="Cepillo dental"/>
        <s v="Desodorante Gillette"/>
        <s v="Queso cuajada"/>
        <s v="Toalla Humeda"/>
        <s v="Aromatica"/>
        <s v="Desengrasante"/>
        <s v="Detergente liquido"/>
        <s v="Huevo AA x 30"/>
        <s v="Te de infusion"/>
        <s v="Toalla Multiusos"/>
        <s v="Pepino cohimbro"/>
        <s v="Atun agua"/>
        <s v="Chocolate corona"/>
        <s v="Contramuslo"/>
        <s v="Chocolatina jumbo"/>
        <s v="Pringles originals"/>
        <s v="Filete e pechiiga"/>
        <s v="Yogurt griego"/>
        <s v="Mezcla de verduras"/>
        <s v="lasaña bolonesa"/>
        <s v="Cafe tostado"/>
        <s v="shampoo botanic"/>
        <s v="gel de baño"/>
        <s v="Vinagre"/>
        <s v="Doritos"/>
        <s v="Centrum mujer"/>
        <s v="Salsa Smart chef"/>
        <s v="Jabon Dove"/>
        <s v="Champinon "/>
        <s v="Roscon de bocadillo"/>
        <s v="Desodorante rexona"/>
        <s v="Pasta de tomate"/>
        <s v="Uber pickup"/>
        <s v="M&amp;M"/>
        <s v="Crayones Jumbo"/>
        <s v="Set Acuarelas x 12"/>
        <s v="Guante de nitrilio"/>
        <s v="bolsa biodegradable"/>
        <s v="Mega striker triple"/>
        <s v="Torta de chocolate"/>
        <s v="Torta de chocolate con helado"/>
        <s v="Agua Manatial"/>
        <s v="Gyozas de lomo"/>
        <s v="Ginger Alert"/>
        <s v="Spicy roll"/>
        <s v="Ramen Shoyu cerdo"/>
        <s v="Chimichurri Thai"/>
        <s v="Domicilio "/>
        <s v="Combo Wrap italianisimo"/>
        <s v="Barra Chocorramo"/>
        <s v="Mantecada "/>
        <s v="Tarta flan vainilla"/>
        <s v="Nescafe vainilla"/>
        <s v="Chocalate"/>
        <s v="Tortilla española"/>
        <s v="Empanada de carne"/>
        <s v="Mogolla uva"/>
        <s v="Celular Ingrid"/>
        <s v="Arepas"/>
        <s v="Gas"/>
        <s v="Block sin rayas "/>
        <s v="Sombrilla"/>
        <s v="Malteada"/>
        <s v="Bono EPS"/>
        <s v="combo chocolate"/>
        <s v="Spice bubu"/>
        <s v="bubu royal"/>
        <s v="Jah-maican wings"/>
        <s v="Papas royal bubu"/>
        <s v="Colombiana postobon"/>
      </sharedItems>
    </cacheField>
    <cacheField name="Price" numFmtId="0">
      <sharedItems containsSemiMixedTypes="0" containsString="0" containsNumber="1" minValue="350" maxValue="2045000"/>
    </cacheField>
    <cacheField name="Store" numFmtId="0">
      <sharedItems containsBlank="1" count="117">
        <s v="Fruvar "/>
        <s v="D1"/>
        <s v="Puppies"/>
        <s v="Jumbo"/>
        <s v="Exito"/>
        <s v="Oxxo"/>
        <s v="dollarcity"/>
        <s v="Randys"/>
        <s v="Corral"/>
        <s v="Buffalo Wings"/>
        <s v="Carbon Place"/>
        <s v="Mis Carnes Parrilla"/>
        <s v="Crepes &amp; Waffles"/>
        <s v="Farmatodo"/>
        <s v="Juan Valdez"/>
        <s v="Tipicas"/>
        <s v="Sipote Burrito"/>
        <s v="McDonalds"/>
        <s v="andres DC"/>
        <s v="Cruz Verde"/>
        <s v="Guru"/>
        <s v="Cinemark"/>
        <s v="Hornitos"/>
        <s v="Pizza hut"/>
        <s v="Carulla"/>
        <s v="Dominos"/>
        <s v="Steak"/>
        <s v="Dorotea"/>
        <s v="Miniso"/>
        <s v="tostao"/>
        <m/>
        <s v="Panamericana"/>
        <s v="Corral Gourmet"/>
        <s v="Papa Johns"/>
        <s v="Carbon &amp; Xilvestre"/>
        <s v="Colsubsicio"/>
        <s v="Paramarte"/>
        <s v="Diner"/>
        <s v="Dunkin Donuts"/>
        <s v="WOK"/>
        <s v="Burguer King"/>
        <s v="Casa Ideas"/>
        <s v="Wahaka"/>
        <s v="Archies"/>
        <s v="cabify"/>
        <s v="El Corral"/>
        <s v="La tienda Papelera"/>
        <s v="Kuty"/>
        <s v="Little Caesar"/>
        <s v="Tigo"/>
        <s v="Vanti"/>
        <s v="Emermedica"/>
        <s v="Max"/>
        <s v="Stabucks"/>
        <s v="Spining Center"/>
        <s v="Gurus"/>
        <s v="El Carnal"/>
        <s v="Bacu"/>
        <s v="Semolina"/>
        <s v="Jungla park "/>
        <s v="Merengazo"/>
        <s v="Palos de leña"/>
        <s v="Cinecolombia"/>
        <s v="Pan pa ya"/>
        <s v="Colsanitas"/>
        <s v="Natural Light"/>
        <s v="Deli"/>
        <s v="Casa Paella"/>
        <s v="Fruvar"/>
        <s v="Clinica del colon"/>
        <s v="Popsy"/>
        <s v="Central Parking"/>
        <s v="Drogeria EGS"/>
        <s v="Fillet Station"/>
        <s v="Falabella"/>
        <s v="Comercial Papelera"/>
        <s v="Michelle"/>
        <s v="Rey Guerrero"/>
        <s v="Fusion Urban Food"/>
        <s v="Toysmart"/>
        <s v="Dunkin"/>
        <s v="Starbucks"/>
        <s v="Crepes &amp; Waffle"/>
        <s v="Bufalo Wings"/>
        <s v="Alpina"/>
        <s v="Charlotte Pasteleria"/>
        <s v="Oxo"/>
        <s v="Coctel del mar"/>
        <s v="Oma"/>
        <s v="Aportes en linea"/>
        <s v="Vitalhome"/>
        <s v="Torta Francesa"/>
        <s v="DaFlores"/>
        <s v="Enel"/>
        <s v="La Taqueria"/>
        <s v="Apple"/>
        <s v="Minca"/>
        <s v="Microsoft"/>
        <s v="Bagel shop"/>
        <s v="Uber"/>
        <s v="Canva"/>
        <s v="Compensar"/>
        <s v="Foodology"/>
        <s v="Brasa roja"/>
        <s v="American Eagle"/>
        <s v="Decathalon"/>
        <s v="Cosette"/>
        <s v="Rappi"/>
        <s v="Ara"/>
        <s v="Whopperking"/>
        <s v="Subway"/>
        <s v="Parking"/>
        <s v="Cinepolis"/>
        <s v="Street food"/>
        <s v="Inkanta"/>
        <s v="Sanitas"/>
        <s v="Bubu Burger"/>
      </sharedItems>
    </cacheField>
    <cacheField name="QTY" numFmtId="0">
      <sharedItems containsSemiMixedTypes="0" containsString="0" containsNumber="1" containsInteger="1" minValue="0" maxValue="27" count="10">
        <n v="1"/>
        <n v="2"/>
        <n v="4"/>
        <n v="6"/>
        <n v="3"/>
        <n v="10"/>
        <n v="5"/>
        <n v="27"/>
        <n v="0"/>
        <n v="7"/>
      </sharedItems>
    </cacheField>
    <cacheField name="Type" numFmtId="0">
      <sharedItems containsBlank="1" count="21">
        <s v="Food Shopping"/>
        <s v="Dog Food"/>
        <s v="Snack"/>
        <s v="Restaurant"/>
        <s v="Entretaiment"/>
        <s v="Medicine"/>
        <s v="Transportation"/>
        <s v="Cellphone service"/>
        <s v="Utilities"/>
        <s v="Healthcare"/>
        <s v="Gym"/>
        <s v="Homeshoping"/>
        <s v="Gift"/>
        <s v="Parking"/>
        <s v="Restaurants"/>
        <s v="Nutricionist"/>
        <s v="Delivery"/>
        <s v="Utility"/>
        <m/>
        <s v="Fitness" u="1"/>
        <s v="Foodshopping" u="1"/>
      </sharedItems>
    </cacheField>
    <cacheField name="Total" numFmtId="164">
      <sharedItems containsSemiMixedTypes="0" containsString="0" containsNumber="1" minValue="0" maxValue="2045000"/>
    </cacheField>
  </cacheFields>
  <extLst>
    <ext xmlns:x14="http://schemas.microsoft.com/office/spreadsheetml/2009/9/main" uri="{725AE2AE-9491-48be-B2B4-4EB974FC3084}">
      <x14:pivotCacheDefinition pivotCacheId="121206415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16.615777777777" createdVersion="8" refreshedVersion="8" minRefreshableVersion="3" recordCount="486" xr:uid="{C21BB961-0865-4E2C-A416-397C4261A153}">
  <cacheSource type="worksheet">
    <worksheetSource name="Table1"/>
  </cacheSource>
  <cacheFields count="6">
    <cacheField name="Day" numFmtId="165">
      <sharedItems/>
    </cacheField>
    <cacheField name="Month" numFmtId="165">
      <sharedItems count="7">
        <s v="sep"/>
        <s v="oct"/>
        <s v="nov"/>
        <s v="dic"/>
        <s v="ene"/>
        <s v="feb"/>
        <s v="Dec" u="1"/>
      </sharedItems>
    </cacheField>
    <cacheField name="Date" numFmtId="165">
      <sharedItems containsSemiMixedTypes="0" containsNonDate="0" containsDate="1" containsString="0" minDate="2024-09-14T00:00:00" maxDate="2025-10-03T00:00:00"/>
    </cacheField>
    <cacheField name="Store" numFmtId="0">
      <sharedItems containsBlank="1"/>
    </cacheField>
    <cacheField name="Type" numFmtId="0">
      <sharedItems containsBlank="1" count="28">
        <s v="Transportation"/>
        <s v="Snack"/>
        <s v="Restaurant"/>
        <s v="Home shopping"/>
        <s v="Healthcare"/>
        <s v="Food Shopping"/>
        <s v="Entretainment"/>
        <m/>
        <s v="Gift"/>
        <s v="Dog food"/>
        <s v="Beauty"/>
        <s v="Utilities"/>
        <s v="Custome"/>
        <s v="Clothing"/>
        <s v="Nutricionist"/>
        <s v="Gym"/>
        <s v="Thanksgiving"/>
        <s v="Dog care"/>
        <s v="training"/>
        <s v="Dogs"/>
        <s v="Papeleria"/>
        <s v="Brunch"/>
        <s v="Agua"/>
        <s v="Storage"/>
        <s v="Parra"/>
        <s v="entretaiment" u="1"/>
        <s v="Colsanitas" u="1"/>
        <s v="House shopping" u="1"/>
      </sharedItems>
    </cacheField>
    <cacheField name="Total" numFmtId="168">
      <sharedItems containsSemiMixedTypes="0" containsString="0" containsNumber="1" containsInteger="1" minValue="100" maxValue="1440000"/>
    </cacheField>
  </cacheFields>
  <extLst>
    <ext xmlns:x14="http://schemas.microsoft.com/office/spreadsheetml/2009/9/main" uri="{725AE2AE-9491-48be-B2B4-4EB974FC3084}">
      <x14:pivotCacheDefinition pivotCacheId="5397238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s v="vie."/>
    <x v="0"/>
    <x v="0"/>
    <x v="0"/>
    <n v="1163"/>
    <x v="0"/>
    <x v="0"/>
    <x v="0"/>
    <n v="1163"/>
  </r>
  <r>
    <s v="vie."/>
    <x v="0"/>
    <x v="0"/>
    <x v="1"/>
    <n v="2145"/>
    <x v="0"/>
    <x v="0"/>
    <x v="0"/>
    <n v="2145"/>
  </r>
  <r>
    <s v="vie."/>
    <x v="0"/>
    <x v="0"/>
    <x v="2"/>
    <n v="1296"/>
    <x v="0"/>
    <x v="0"/>
    <x v="0"/>
    <n v="1296"/>
  </r>
  <r>
    <s v="vie."/>
    <x v="0"/>
    <x v="0"/>
    <x v="3"/>
    <n v="3528"/>
    <x v="0"/>
    <x v="0"/>
    <x v="0"/>
    <n v="3528"/>
  </r>
  <r>
    <s v="vie."/>
    <x v="0"/>
    <x v="0"/>
    <x v="4"/>
    <n v="29637"/>
    <x v="0"/>
    <x v="0"/>
    <x v="0"/>
    <n v="29637"/>
  </r>
  <r>
    <s v="vie."/>
    <x v="0"/>
    <x v="0"/>
    <x v="5"/>
    <n v="2112"/>
    <x v="0"/>
    <x v="0"/>
    <x v="0"/>
    <n v="2112"/>
  </r>
  <r>
    <s v="vie."/>
    <x v="0"/>
    <x v="0"/>
    <x v="6"/>
    <n v="3870"/>
    <x v="0"/>
    <x v="0"/>
    <x v="0"/>
    <n v="3870"/>
  </r>
  <r>
    <s v="vie."/>
    <x v="0"/>
    <x v="0"/>
    <x v="7"/>
    <n v="6900"/>
    <x v="0"/>
    <x v="0"/>
    <x v="0"/>
    <n v="6900"/>
  </r>
  <r>
    <s v="vie."/>
    <x v="0"/>
    <x v="0"/>
    <x v="8"/>
    <n v="4097"/>
    <x v="0"/>
    <x v="0"/>
    <x v="0"/>
    <n v="4097"/>
  </r>
  <r>
    <s v="vie."/>
    <x v="0"/>
    <x v="0"/>
    <x v="9"/>
    <n v="3410"/>
    <x v="0"/>
    <x v="0"/>
    <x v="0"/>
    <n v="3410"/>
  </r>
  <r>
    <s v="vie."/>
    <x v="0"/>
    <x v="0"/>
    <x v="10"/>
    <n v="6159"/>
    <x v="0"/>
    <x v="0"/>
    <x v="0"/>
    <n v="6159"/>
  </r>
  <r>
    <s v="vie."/>
    <x v="0"/>
    <x v="0"/>
    <x v="11"/>
    <n v="2100"/>
    <x v="0"/>
    <x v="0"/>
    <x v="0"/>
    <n v="2100"/>
  </r>
  <r>
    <s v="vie."/>
    <x v="0"/>
    <x v="0"/>
    <x v="12"/>
    <n v="5800"/>
    <x v="0"/>
    <x v="0"/>
    <x v="0"/>
    <n v="5800"/>
  </r>
  <r>
    <s v="vie."/>
    <x v="0"/>
    <x v="0"/>
    <x v="13"/>
    <n v="1400"/>
    <x v="0"/>
    <x v="0"/>
    <x v="0"/>
    <n v="1400"/>
  </r>
  <r>
    <s v="vie."/>
    <x v="0"/>
    <x v="0"/>
    <x v="14"/>
    <n v="1000"/>
    <x v="0"/>
    <x v="0"/>
    <x v="0"/>
    <n v="1000"/>
  </r>
  <r>
    <s v="vie."/>
    <x v="0"/>
    <x v="0"/>
    <x v="15"/>
    <n v="1540"/>
    <x v="0"/>
    <x v="0"/>
    <x v="0"/>
    <n v="1540"/>
  </r>
  <r>
    <s v="vie."/>
    <x v="0"/>
    <x v="0"/>
    <x v="16"/>
    <n v="924"/>
    <x v="0"/>
    <x v="0"/>
    <x v="0"/>
    <n v="924"/>
  </r>
  <r>
    <s v="vie."/>
    <x v="0"/>
    <x v="0"/>
    <x v="17"/>
    <n v="2750"/>
    <x v="1"/>
    <x v="0"/>
    <x v="0"/>
    <n v="2750"/>
  </r>
  <r>
    <s v="vie."/>
    <x v="0"/>
    <x v="0"/>
    <x v="18"/>
    <n v="4590"/>
    <x v="1"/>
    <x v="0"/>
    <x v="0"/>
    <n v="4590"/>
  </r>
  <r>
    <s v="vie."/>
    <x v="0"/>
    <x v="0"/>
    <x v="19"/>
    <n v="4990"/>
    <x v="1"/>
    <x v="0"/>
    <x v="0"/>
    <n v="4990"/>
  </r>
  <r>
    <s v="vie."/>
    <x v="0"/>
    <x v="0"/>
    <x v="20"/>
    <n v="5490"/>
    <x v="1"/>
    <x v="0"/>
    <x v="0"/>
    <n v="5490"/>
  </r>
  <r>
    <s v="vie."/>
    <x v="0"/>
    <x v="0"/>
    <x v="21"/>
    <n v="5990"/>
    <x v="1"/>
    <x v="0"/>
    <x v="0"/>
    <n v="5990"/>
  </r>
  <r>
    <s v="vie."/>
    <x v="0"/>
    <x v="0"/>
    <x v="22"/>
    <n v="2190"/>
    <x v="1"/>
    <x v="0"/>
    <x v="0"/>
    <n v="2190"/>
  </r>
  <r>
    <s v="vie."/>
    <x v="0"/>
    <x v="0"/>
    <x v="23"/>
    <n v="3650"/>
    <x v="1"/>
    <x v="0"/>
    <x v="0"/>
    <n v="3650"/>
  </r>
  <r>
    <s v="vie."/>
    <x v="0"/>
    <x v="0"/>
    <x v="24"/>
    <n v="4200"/>
    <x v="1"/>
    <x v="0"/>
    <x v="0"/>
    <n v="4200"/>
  </r>
  <r>
    <s v="vie."/>
    <x v="0"/>
    <x v="0"/>
    <x v="25"/>
    <n v="2690"/>
    <x v="1"/>
    <x v="0"/>
    <x v="0"/>
    <n v="2690"/>
  </r>
  <r>
    <s v="vie."/>
    <x v="0"/>
    <x v="0"/>
    <x v="26"/>
    <n v="3290"/>
    <x v="1"/>
    <x v="0"/>
    <x v="0"/>
    <n v="3290"/>
  </r>
  <r>
    <s v="vie."/>
    <x v="0"/>
    <x v="0"/>
    <x v="27"/>
    <n v="7790"/>
    <x v="1"/>
    <x v="0"/>
    <x v="0"/>
    <n v="7790"/>
  </r>
  <r>
    <s v="vie."/>
    <x v="0"/>
    <x v="0"/>
    <x v="28"/>
    <n v="12990"/>
    <x v="1"/>
    <x v="0"/>
    <x v="0"/>
    <n v="12990"/>
  </r>
  <r>
    <s v="vie."/>
    <x v="0"/>
    <x v="0"/>
    <x v="29"/>
    <n v="22390"/>
    <x v="1"/>
    <x v="0"/>
    <x v="0"/>
    <n v="22390"/>
  </r>
  <r>
    <s v="vie."/>
    <x v="0"/>
    <x v="0"/>
    <x v="30"/>
    <n v="10990"/>
    <x v="1"/>
    <x v="0"/>
    <x v="0"/>
    <n v="10990"/>
  </r>
  <r>
    <s v="vie."/>
    <x v="0"/>
    <x v="0"/>
    <x v="31"/>
    <n v="4490"/>
    <x v="1"/>
    <x v="0"/>
    <x v="0"/>
    <n v="4490"/>
  </r>
  <r>
    <s v="vie."/>
    <x v="0"/>
    <x v="0"/>
    <x v="32"/>
    <n v="4390"/>
    <x v="1"/>
    <x v="0"/>
    <x v="0"/>
    <n v="4390"/>
  </r>
  <r>
    <s v="vie."/>
    <x v="0"/>
    <x v="0"/>
    <x v="33"/>
    <n v="15990"/>
    <x v="1"/>
    <x v="0"/>
    <x v="0"/>
    <n v="15990"/>
  </r>
  <r>
    <s v="vie."/>
    <x v="0"/>
    <x v="0"/>
    <x v="34"/>
    <n v="7490"/>
    <x v="1"/>
    <x v="0"/>
    <x v="0"/>
    <n v="7490"/>
  </r>
  <r>
    <s v="vie."/>
    <x v="0"/>
    <x v="0"/>
    <x v="35"/>
    <n v="3150"/>
    <x v="1"/>
    <x v="0"/>
    <x v="0"/>
    <n v="3150"/>
  </r>
  <r>
    <s v="vie."/>
    <x v="0"/>
    <x v="0"/>
    <x v="36"/>
    <n v="5990"/>
    <x v="1"/>
    <x v="0"/>
    <x v="0"/>
    <n v="5990"/>
  </r>
  <r>
    <s v="vie."/>
    <x v="0"/>
    <x v="0"/>
    <x v="37"/>
    <n v="4490"/>
    <x v="1"/>
    <x v="0"/>
    <x v="0"/>
    <n v="4490"/>
  </r>
  <r>
    <s v="vie."/>
    <x v="0"/>
    <x v="0"/>
    <x v="38"/>
    <n v="3990"/>
    <x v="1"/>
    <x v="0"/>
    <x v="0"/>
    <n v="3990"/>
  </r>
  <r>
    <s v="vie."/>
    <x v="0"/>
    <x v="0"/>
    <x v="39"/>
    <n v="5590"/>
    <x v="1"/>
    <x v="0"/>
    <x v="0"/>
    <n v="5590"/>
  </r>
  <r>
    <s v="vie."/>
    <x v="0"/>
    <x v="0"/>
    <x v="40"/>
    <n v="7990"/>
    <x v="1"/>
    <x v="0"/>
    <x v="0"/>
    <n v="7990"/>
  </r>
  <r>
    <s v="vie."/>
    <x v="0"/>
    <x v="0"/>
    <x v="41"/>
    <n v="4490"/>
    <x v="1"/>
    <x v="0"/>
    <x v="0"/>
    <n v="4490"/>
  </r>
  <r>
    <s v="vie."/>
    <x v="0"/>
    <x v="0"/>
    <x v="42"/>
    <n v="3990"/>
    <x v="1"/>
    <x v="0"/>
    <x v="0"/>
    <n v="3990"/>
  </r>
  <r>
    <s v="vie."/>
    <x v="0"/>
    <x v="0"/>
    <x v="43"/>
    <n v="3850"/>
    <x v="1"/>
    <x v="0"/>
    <x v="0"/>
    <n v="3850"/>
  </r>
  <r>
    <s v="vie."/>
    <x v="0"/>
    <x v="0"/>
    <x v="44"/>
    <n v="4990"/>
    <x v="1"/>
    <x v="0"/>
    <x v="0"/>
    <n v="4990"/>
  </r>
  <r>
    <s v="vie."/>
    <x v="0"/>
    <x v="0"/>
    <x v="45"/>
    <n v="5190"/>
    <x v="1"/>
    <x v="0"/>
    <x v="0"/>
    <n v="5190"/>
  </r>
  <r>
    <s v="vie."/>
    <x v="0"/>
    <x v="0"/>
    <x v="46"/>
    <n v="4950"/>
    <x v="1"/>
    <x v="0"/>
    <x v="0"/>
    <n v="4950"/>
  </r>
  <r>
    <s v="vie."/>
    <x v="0"/>
    <x v="0"/>
    <x v="47"/>
    <n v="13790"/>
    <x v="1"/>
    <x v="0"/>
    <x v="0"/>
    <n v="13790"/>
  </r>
  <r>
    <s v="vie."/>
    <x v="0"/>
    <x v="0"/>
    <x v="48"/>
    <n v="12390"/>
    <x v="1"/>
    <x v="0"/>
    <x v="0"/>
    <n v="12390"/>
  </r>
  <r>
    <s v="vie."/>
    <x v="0"/>
    <x v="0"/>
    <x v="49"/>
    <n v="6550"/>
    <x v="1"/>
    <x v="0"/>
    <x v="0"/>
    <n v="6550"/>
  </r>
  <r>
    <s v="vie."/>
    <x v="0"/>
    <x v="0"/>
    <x v="50"/>
    <n v="4990"/>
    <x v="1"/>
    <x v="0"/>
    <x v="0"/>
    <n v="4990"/>
  </r>
  <r>
    <s v="vie."/>
    <x v="0"/>
    <x v="0"/>
    <x v="51"/>
    <n v="12750"/>
    <x v="1"/>
    <x v="0"/>
    <x v="0"/>
    <n v="12750"/>
  </r>
  <r>
    <s v="vie."/>
    <x v="0"/>
    <x v="0"/>
    <x v="52"/>
    <n v="7990"/>
    <x v="1"/>
    <x v="0"/>
    <x v="0"/>
    <n v="7990"/>
  </r>
  <r>
    <s v="vie."/>
    <x v="0"/>
    <x v="0"/>
    <x v="53"/>
    <n v="9690"/>
    <x v="1"/>
    <x v="0"/>
    <x v="0"/>
    <n v="9690"/>
  </r>
  <r>
    <s v="jue."/>
    <x v="0"/>
    <x v="1"/>
    <x v="54"/>
    <n v="7350"/>
    <x v="1"/>
    <x v="0"/>
    <x v="0"/>
    <n v="7350"/>
  </r>
  <r>
    <s v="jue."/>
    <x v="0"/>
    <x v="1"/>
    <x v="43"/>
    <n v="3850"/>
    <x v="1"/>
    <x v="0"/>
    <x v="0"/>
    <n v="3850"/>
  </r>
  <r>
    <s v="jue."/>
    <x v="0"/>
    <x v="1"/>
    <x v="55"/>
    <n v="1490"/>
    <x v="1"/>
    <x v="0"/>
    <x v="0"/>
    <n v="1490"/>
  </r>
  <r>
    <s v="vie."/>
    <x v="0"/>
    <x v="2"/>
    <x v="56"/>
    <n v="4500"/>
    <x v="2"/>
    <x v="0"/>
    <x v="1"/>
    <n v="4500"/>
  </r>
  <r>
    <s v="sáb."/>
    <x v="0"/>
    <x v="3"/>
    <x v="57"/>
    <n v="79990"/>
    <x v="1"/>
    <x v="0"/>
    <x v="0"/>
    <n v="79990"/>
  </r>
  <r>
    <s v="sáb."/>
    <x v="0"/>
    <x v="3"/>
    <x v="58"/>
    <n v="3550"/>
    <x v="1"/>
    <x v="0"/>
    <x v="0"/>
    <n v="3550"/>
  </r>
  <r>
    <s v="sáb."/>
    <x v="0"/>
    <x v="3"/>
    <x v="59"/>
    <n v="1790"/>
    <x v="1"/>
    <x v="0"/>
    <x v="0"/>
    <n v="1790"/>
  </r>
  <r>
    <s v="sáb."/>
    <x v="0"/>
    <x v="3"/>
    <x v="60"/>
    <n v="1990"/>
    <x v="1"/>
    <x v="0"/>
    <x v="0"/>
    <n v="1990"/>
  </r>
  <r>
    <s v="sáb."/>
    <x v="0"/>
    <x v="3"/>
    <x v="61"/>
    <n v="1750"/>
    <x v="1"/>
    <x v="0"/>
    <x v="0"/>
    <n v="1750"/>
  </r>
  <r>
    <s v="sáb."/>
    <x v="0"/>
    <x v="3"/>
    <x v="62"/>
    <n v="7990"/>
    <x v="1"/>
    <x v="0"/>
    <x v="0"/>
    <n v="7990"/>
  </r>
  <r>
    <s v="sáb."/>
    <x v="0"/>
    <x v="3"/>
    <x v="43"/>
    <n v="3850"/>
    <x v="1"/>
    <x v="0"/>
    <x v="0"/>
    <n v="3850"/>
  </r>
  <r>
    <s v="sáb."/>
    <x v="0"/>
    <x v="3"/>
    <x v="63"/>
    <n v="2990"/>
    <x v="1"/>
    <x v="0"/>
    <x v="0"/>
    <n v="2990"/>
  </r>
  <r>
    <s v="sáb."/>
    <x v="0"/>
    <x v="3"/>
    <x v="26"/>
    <n v="3290"/>
    <x v="1"/>
    <x v="0"/>
    <x v="0"/>
    <n v="3290"/>
  </r>
  <r>
    <s v="sáb."/>
    <x v="0"/>
    <x v="3"/>
    <x v="64"/>
    <n v="5950"/>
    <x v="1"/>
    <x v="0"/>
    <x v="0"/>
    <n v="5950"/>
  </r>
  <r>
    <s v="sáb."/>
    <x v="0"/>
    <x v="3"/>
    <x v="65"/>
    <n v="7490"/>
    <x v="1"/>
    <x v="0"/>
    <x v="0"/>
    <n v="7490"/>
  </r>
  <r>
    <s v="lun."/>
    <x v="0"/>
    <x v="4"/>
    <x v="66"/>
    <n v="15990"/>
    <x v="3"/>
    <x v="0"/>
    <x v="0"/>
    <n v="15990"/>
  </r>
  <r>
    <s v="vie."/>
    <x v="0"/>
    <x v="5"/>
    <x v="67"/>
    <n v="82500"/>
    <x v="4"/>
    <x v="0"/>
    <x v="0"/>
    <n v="82500"/>
  </r>
  <r>
    <s v="sáb."/>
    <x v="0"/>
    <x v="6"/>
    <x v="68"/>
    <n v="9390"/>
    <x v="3"/>
    <x v="0"/>
    <x v="0"/>
    <n v="9390"/>
  </r>
  <r>
    <s v="sáb."/>
    <x v="0"/>
    <x v="6"/>
    <x v="69"/>
    <n v="15300"/>
    <x v="3"/>
    <x v="0"/>
    <x v="0"/>
    <n v="15300"/>
  </r>
  <r>
    <s v="sáb."/>
    <x v="0"/>
    <x v="6"/>
    <x v="70"/>
    <n v="14690"/>
    <x v="3"/>
    <x v="0"/>
    <x v="0"/>
    <n v="14690"/>
  </r>
  <r>
    <s v="sáb."/>
    <x v="0"/>
    <x v="6"/>
    <x v="71"/>
    <n v="17070"/>
    <x v="3"/>
    <x v="0"/>
    <x v="0"/>
    <n v="17070"/>
  </r>
  <r>
    <s v="sáb."/>
    <x v="0"/>
    <x v="6"/>
    <x v="72"/>
    <n v="8850"/>
    <x v="1"/>
    <x v="0"/>
    <x v="0"/>
    <n v="8850"/>
  </r>
  <r>
    <s v="sáb."/>
    <x v="0"/>
    <x v="6"/>
    <x v="73"/>
    <n v="4990"/>
    <x v="1"/>
    <x v="0"/>
    <x v="0"/>
    <n v="4990"/>
  </r>
  <r>
    <s v="sáb."/>
    <x v="0"/>
    <x v="6"/>
    <x v="49"/>
    <n v="6550"/>
    <x v="1"/>
    <x v="0"/>
    <x v="0"/>
    <n v="6550"/>
  </r>
  <r>
    <s v="sáb."/>
    <x v="0"/>
    <x v="6"/>
    <x v="74"/>
    <n v="4690"/>
    <x v="1"/>
    <x v="0"/>
    <x v="0"/>
    <n v="4690"/>
  </r>
  <r>
    <s v="sáb."/>
    <x v="0"/>
    <x v="6"/>
    <x v="50"/>
    <n v="9980"/>
    <x v="1"/>
    <x v="0"/>
    <x v="0"/>
    <n v="9980"/>
  </r>
  <r>
    <s v="sáb."/>
    <x v="0"/>
    <x v="6"/>
    <x v="75"/>
    <n v="2850"/>
    <x v="1"/>
    <x v="0"/>
    <x v="0"/>
    <n v="2850"/>
  </r>
  <r>
    <s v="dom."/>
    <x v="0"/>
    <x v="7"/>
    <x v="43"/>
    <n v="3850"/>
    <x v="1"/>
    <x v="0"/>
    <x v="0"/>
    <n v="3850"/>
  </r>
  <r>
    <s v="dom."/>
    <x v="0"/>
    <x v="7"/>
    <x v="45"/>
    <n v="5190"/>
    <x v="1"/>
    <x v="0"/>
    <x v="0"/>
    <n v="5190"/>
  </r>
  <r>
    <s v="mar."/>
    <x v="0"/>
    <x v="8"/>
    <x v="56"/>
    <n v="4800"/>
    <x v="2"/>
    <x v="0"/>
    <x v="1"/>
    <n v="4800"/>
  </r>
  <r>
    <s v="mar."/>
    <x v="0"/>
    <x v="8"/>
    <x v="76"/>
    <n v="24900"/>
    <x v="2"/>
    <x v="0"/>
    <x v="1"/>
    <n v="24900"/>
  </r>
  <r>
    <s v="jue."/>
    <x v="1"/>
    <x v="9"/>
    <x v="45"/>
    <n v="19990"/>
    <x v="3"/>
    <x v="0"/>
    <x v="0"/>
    <n v="19990"/>
  </r>
  <r>
    <s v="jue."/>
    <x v="1"/>
    <x v="9"/>
    <x v="77"/>
    <n v="15990"/>
    <x v="3"/>
    <x v="0"/>
    <x v="0"/>
    <n v="15990"/>
  </r>
  <r>
    <s v="jue."/>
    <x v="1"/>
    <x v="9"/>
    <x v="43"/>
    <n v="8690"/>
    <x v="3"/>
    <x v="0"/>
    <x v="0"/>
    <n v="8690"/>
  </r>
  <r>
    <s v="jue."/>
    <x v="1"/>
    <x v="9"/>
    <x v="78"/>
    <n v="9590"/>
    <x v="3"/>
    <x v="0"/>
    <x v="0"/>
    <n v="9590"/>
  </r>
  <r>
    <s v="jue."/>
    <x v="1"/>
    <x v="9"/>
    <x v="26"/>
    <n v="9890"/>
    <x v="3"/>
    <x v="0"/>
    <x v="0"/>
    <n v="9890"/>
  </r>
  <r>
    <s v="sáb."/>
    <x v="1"/>
    <x v="10"/>
    <x v="79"/>
    <n v="4990"/>
    <x v="1"/>
    <x v="0"/>
    <x v="0"/>
    <n v="4990"/>
  </r>
  <r>
    <s v="sáb."/>
    <x v="1"/>
    <x v="10"/>
    <x v="18"/>
    <n v="4590"/>
    <x v="1"/>
    <x v="0"/>
    <x v="0"/>
    <n v="4590"/>
  </r>
  <r>
    <s v="sáb."/>
    <x v="1"/>
    <x v="10"/>
    <x v="80"/>
    <n v="12590"/>
    <x v="1"/>
    <x v="0"/>
    <x v="0"/>
    <n v="12590"/>
  </r>
  <r>
    <s v="sáb."/>
    <x v="1"/>
    <x v="10"/>
    <x v="81"/>
    <n v="19450"/>
    <x v="1"/>
    <x v="0"/>
    <x v="0"/>
    <n v="19450"/>
  </r>
  <r>
    <s v="sáb."/>
    <x v="1"/>
    <x v="10"/>
    <x v="82"/>
    <n v="2290"/>
    <x v="1"/>
    <x v="0"/>
    <x v="0"/>
    <n v="2290"/>
  </r>
  <r>
    <s v="dom."/>
    <x v="1"/>
    <x v="11"/>
    <x v="83"/>
    <n v="3490"/>
    <x v="1"/>
    <x v="0"/>
    <x v="0"/>
    <n v="3490"/>
  </r>
  <r>
    <s v="dom."/>
    <x v="1"/>
    <x v="11"/>
    <x v="84"/>
    <n v="9990"/>
    <x v="1"/>
    <x v="0"/>
    <x v="0"/>
    <n v="9990"/>
  </r>
  <r>
    <s v="dom."/>
    <x v="1"/>
    <x v="11"/>
    <x v="85"/>
    <n v="3990"/>
    <x v="1"/>
    <x v="0"/>
    <x v="0"/>
    <n v="3990"/>
  </r>
  <r>
    <s v="dom."/>
    <x v="1"/>
    <x v="11"/>
    <x v="52"/>
    <n v="7990"/>
    <x v="1"/>
    <x v="0"/>
    <x v="0"/>
    <n v="7990"/>
  </r>
  <r>
    <s v="dom."/>
    <x v="1"/>
    <x v="12"/>
    <x v="86"/>
    <n v="3800"/>
    <x v="5"/>
    <x v="0"/>
    <x v="2"/>
    <n v="3800"/>
  </r>
  <r>
    <s v="dom."/>
    <x v="1"/>
    <x v="12"/>
    <x v="87"/>
    <n v="6600"/>
    <x v="5"/>
    <x v="0"/>
    <x v="2"/>
    <n v="6600"/>
  </r>
  <r>
    <s v="dom."/>
    <x v="1"/>
    <x v="12"/>
    <x v="88"/>
    <n v="3700"/>
    <x v="5"/>
    <x v="0"/>
    <x v="2"/>
    <n v="3700"/>
  </r>
  <r>
    <s v="dom."/>
    <x v="1"/>
    <x v="12"/>
    <x v="89"/>
    <n v="4200"/>
    <x v="5"/>
    <x v="0"/>
    <x v="2"/>
    <n v="4200"/>
  </r>
  <r>
    <s v="dom."/>
    <x v="1"/>
    <x v="12"/>
    <x v="90"/>
    <n v="2800"/>
    <x v="5"/>
    <x v="0"/>
    <x v="2"/>
    <n v="2800"/>
  </r>
  <r>
    <s v="dom."/>
    <x v="1"/>
    <x v="12"/>
    <x v="91"/>
    <n v="2600"/>
    <x v="5"/>
    <x v="0"/>
    <x v="2"/>
    <n v="2600"/>
  </r>
  <r>
    <s v="dom."/>
    <x v="1"/>
    <x v="12"/>
    <x v="92"/>
    <n v="2800"/>
    <x v="5"/>
    <x v="0"/>
    <x v="2"/>
    <n v="2800"/>
  </r>
  <r>
    <s v="dom."/>
    <x v="1"/>
    <x v="12"/>
    <x v="93"/>
    <n v="3690"/>
    <x v="1"/>
    <x v="0"/>
    <x v="0"/>
    <n v="3690"/>
  </r>
  <r>
    <s v="dom."/>
    <x v="1"/>
    <x v="12"/>
    <x v="94"/>
    <n v="4690"/>
    <x v="1"/>
    <x v="0"/>
    <x v="0"/>
    <n v="4690"/>
  </r>
  <r>
    <s v="lun."/>
    <x v="1"/>
    <x v="13"/>
    <x v="95"/>
    <n v="4990"/>
    <x v="3"/>
    <x v="0"/>
    <x v="0"/>
    <n v="4990"/>
  </r>
  <r>
    <s v="lun."/>
    <x v="1"/>
    <x v="13"/>
    <x v="30"/>
    <n v="8558"/>
    <x v="3"/>
    <x v="0"/>
    <x v="0"/>
    <n v="8558"/>
  </r>
  <r>
    <s v="lun."/>
    <x v="1"/>
    <x v="13"/>
    <x v="90"/>
    <n v="2690"/>
    <x v="3"/>
    <x v="0"/>
    <x v="0"/>
    <n v="2690"/>
  </r>
  <r>
    <s v="lun."/>
    <x v="1"/>
    <x v="13"/>
    <x v="96"/>
    <n v="5100"/>
    <x v="3"/>
    <x v="0"/>
    <x v="0"/>
    <n v="5100"/>
  </r>
  <r>
    <s v="lun."/>
    <x v="1"/>
    <x v="13"/>
    <x v="86"/>
    <n v="4190"/>
    <x v="3"/>
    <x v="0"/>
    <x v="0"/>
    <n v="4190"/>
  </r>
  <r>
    <s v="lun."/>
    <x v="1"/>
    <x v="13"/>
    <x v="97"/>
    <n v="4500"/>
    <x v="3"/>
    <x v="0"/>
    <x v="0"/>
    <n v="4500"/>
  </r>
  <r>
    <s v="lun."/>
    <x v="1"/>
    <x v="13"/>
    <x v="98"/>
    <n v="7990"/>
    <x v="1"/>
    <x v="0"/>
    <x v="0"/>
    <n v="7990"/>
  </r>
  <r>
    <s v="lun."/>
    <x v="1"/>
    <x v="13"/>
    <x v="43"/>
    <n v="3550"/>
    <x v="1"/>
    <x v="0"/>
    <x v="0"/>
    <n v="3550"/>
  </r>
  <r>
    <s v="lun."/>
    <x v="1"/>
    <x v="13"/>
    <x v="50"/>
    <n v="4990"/>
    <x v="1"/>
    <x v="0"/>
    <x v="0"/>
    <n v="4990"/>
  </r>
  <r>
    <s v="lun."/>
    <x v="1"/>
    <x v="13"/>
    <x v="45"/>
    <n v="1990"/>
    <x v="1"/>
    <x v="0"/>
    <x v="0"/>
    <n v="1990"/>
  </r>
  <r>
    <s v="mar."/>
    <x v="1"/>
    <x v="14"/>
    <x v="30"/>
    <n v="8524"/>
    <x v="3"/>
    <x v="0"/>
    <x v="0"/>
    <n v="8524"/>
  </r>
  <r>
    <s v="mar."/>
    <x v="1"/>
    <x v="14"/>
    <x v="99"/>
    <n v="6250"/>
    <x v="3"/>
    <x v="0"/>
    <x v="0"/>
    <n v="6250"/>
  </r>
  <r>
    <s v="mar."/>
    <x v="1"/>
    <x v="14"/>
    <x v="100"/>
    <n v="6200"/>
    <x v="5"/>
    <x v="0"/>
    <x v="2"/>
    <n v="6200"/>
  </r>
  <r>
    <s v="mar."/>
    <x v="1"/>
    <x v="14"/>
    <x v="86"/>
    <n v="3800"/>
    <x v="5"/>
    <x v="0"/>
    <x v="2"/>
    <n v="3800"/>
  </r>
  <r>
    <s v="mar."/>
    <x v="1"/>
    <x v="14"/>
    <x v="101"/>
    <n v="9800"/>
    <x v="5"/>
    <x v="0"/>
    <x v="2"/>
    <n v="9800"/>
  </r>
  <r>
    <s v="mar."/>
    <x v="1"/>
    <x v="14"/>
    <x v="102"/>
    <n v="3600"/>
    <x v="5"/>
    <x v="0"/>
    <x v="2"/>
    <n v="3600"/>
  </r>
  <r>
    <s v="mar."/>
    <x v="1"/>
    <x v="14"/>
    <x v="91"/>
    <n v="2600"/>
    <x v="5"/>
    <x v="0"/>
    <x v="2"/>
    <n v="2600"/>
  </r>
  <r>
    <s v="mié."/>
    <x v="1"/>
    <x v="15"/>
    <x v="45"/>
    <n v="5190"/>
    <x v="1"/>
    <x v="0"/>
    <x v="0"/>
    <n v="5190"/>
  </r>
  <r>
    <s v="mié."/>
    <x v="1"/>
    <x v="15"/>
    <x v="68"/>
    <n v="3890"/>
    <x v="1"/>
    <x v="0"/>
    <x v="0"/>
    <n v="3890"/>
  </r>
  <r>
    <s v="mié."/>
    <x v="1"/>
    <x v="15"/>
    <x v="103"/>
    <n v="1750"/>
    <x v="1"/>
    <x v="0"/>
    <x v="0"/>
    <n v="1750"/>
  </r>
  <r>
    <s v="mié."/>
    <x v="1"/>
    <x v="15"/>
    <x v="94"/>
    <n v="4690"/>
    <x v="1"/>
    <x v="0"/>
    <x v="0"/>
    <n v="4690"/>
  </r>
  <r>
    <s v="mié."/>
    <x v="1"/>
    <x v="15"/>
    <x v="90"/>
    <n v="2800"/>
    <x v="5"/>
    <x v="0"/>
    <x v="2"/>
    <n v="2800"/>
  </r>
  <r>
    <s v="jue."/>
    <x v="1"/>
    <x v="16"/>
    <x v="56"/>
    <n v="4800"/>
    <x v="2"/>
    <x v="0"/>
    <x v="1"/>
    <n v="4800"/>
  </r>
  <r>
    <s v="jue."/>
    <x v="1"/>
    <x v="16"/>
    <x v="25"/>
    <n v="2690"/>
    <x v="1"/>
    <x v="0"/>
    <x v="0"/>
    <n v="2690"/>
  </r>
  <r>
    <s v="jue."/>
    <x v="1"/>
    <x v="16"/>
    <x v="104"/>
    <n v="4550"/>
    <x v="1"/>
    <x v="0"/>
    <x v="0"/>
    <n v="4550"/>
  </r>
  <r>
    <s v="jue."/>
    <x v="1"/>
    <x v="16"/>
    <x v="43"/>
    <n v="3550"/>
    <x v="1"/>
    <x v="0"/>
    <x v="0"/>
    <n v="3550"/>
  </r>
  <r>
    <s v="jue."/>
    <x v="1"/>
    <x v="16"/>
    <x v="50"/>
    <n v="4990"/>
    <x v="1"/>
    <x v="0"/>
    <x v="0"/>
    <n v="4990"/>
  </r>
  <r>
    <s v="jue."/>
    <x v="1"/>
    <x v="16"/>
    <x v="52"/>
    <n v="7990"/>
    <x v="1"/>
    <x v="0"/>
    <x v="0"/>
    <n v="7990"/>
  </r>
  <r>
    <s v="jue."/>
    <x v="1"/>
    <x v="16"/>
    <x v="103"/>
    <n v="1750"/>
    <x v="1"/>
    <x v="0"/>
    <x v="0"/>
    <n v="1750"/>
  </r>
  <r>
    <s v="jue."/>
    <x v="1"/>
    <x v="16"/>
    <x v="94"/>
    <n v="4690"/>
    <x v="1"/>
    <x v="0"/>
    <x v="0"/>
    <n v="4690"/>
  </r>
  <r>
    <s v="sáb."/>
    <x v="1"/>
    <x v="17"/>
    <x v="37"/>
    <n v="3000"/>
    <x v="6"/>
    <x v="0"/>
    <x v="0"/>
    <n v="3000"/>
  </r>
  <r>
    <s v="sáb."/>
    <x v="1"/>
    <x v="17"/>
    <x v="105"/>
    <n v="10000"/>
    <x v="6"/>
    <x v="0"/>
    <x v="0"/>
    <n v="10000"/>
  </r>
  <r>
    <s v="sáb."/>
    <x v="1"/>
    <x v="17"/>
    <x v="106"/>
    <n v="16000"/>
    <x v="6"/>
    <x v="0"/>
    <x v="0"/>
    <n v="16000"/>
  </r>
  <r>
    <s v="sáb."/>
    <x v="1"/>
    <x v="17"/>
    <x v="107"/>
    <n v="2500"/>
    <x v="6"/>
    <x v="0"/>
    <x v="0"/>
    <n v="2500"/>
  </r>
  <r>
    <s v="sáb."/>
    <x v="1"/>
    <x v="17"/>
    <x v="108"/>
    <n v="2500"/>
    <x v="6"/>
    <x v="0"/>
    <x v="0"/>
    <n v="2500"/>
  </r>
  <r>
    <s v="sáb."/>
    <x v="1"/>
    <x v="17"/>
    <x v="86"/>
    <n v="4000"/>
    <x v="6"/>
    <x v="0"/>
    <x v="0"/>
    <n v="4000"/>
  </r>
  <r>
    <s v="sáb."/>
    <x v="1"/>
    <x v="17"/>
    <x v="109"/>
    <n v="6000"/>
    <x v="6"/>
    <x v="0"/>
    <x v="0"/>
    <n v="6000"/>
  </r>
  <r>
    <s v="sáb."/>
    <x v="1"/>
    <x v="17"/>
    <x v="110"/>
    <n v="8000"/>
    <x v="6"/>
    <x v="0"/>
    <x v="0"/>
    <n v="8000"/>
  </r>
  <r>
    <s v="dom."/>
    <x v="1"/>
    <x v="18"/>
    <x v="50"/>
    <n v="4990"/>
    <x v="1"/>
    <x v="0"/>
    <x v="0"/>
    <n v="4990"/>
  </r>
  <r>
    <s v="dom."/>
    <x v="1"/>
    <x v="18"/>
    <x v="39"/>
    <n v="4090"/>
    <x v="1"/>
    <x v="0"/>
    <x v="0"/>
    <n v="4090"/>
  </r>
  <r>
    <s v="dom."/>
    <x v="1"/>
    <x v="18"/>
    <x v="43"/>
    <n v="3550"/>
    <x v="1"/>
    <x v="0"/>
    <x v="0"/>
    <n v="3550"/>
  </r>
  <r>
    <s v="mar."/>
    <x v="1"/>
    <x v="19"/>
    <x v="111"/>
    <n v="1950"/>
    <x v="3"/>
    <x v="0"/>
    <x v="0"/>
    <n v="1950"/>
  </r>
  <r>
    <s v="mar."/>
    <x v="1"/>
    <x v="19"/>
    <x v="30"/>
    <n v="11386"/>
    <x v="3"/>
    <x v="0"/>
    <x v="0"/>
    <n v="11386"/>
  </r>
  <r>
    <s v="mar."/>
    <x v="1"/>
    <x v="19"/>
    <x v="112"/>
    <n v="1950"/>
    <x v="3"/>
    <x v="0"/>
    <x v="0"/>
    <n v="1950"/>
  </r>
  <r>
    <s v="mar."/>
    <x v="1"/>
    <x v="19"/>
    <x v="34"/>
    <n v="14890"/>
    <x v="3"/>
    <x v="0"/>
    <x v="0"/>
    <n v="14890"/>
  </r>
  <r>
    <s v="mar."/>
    <x v="1"/>
    <x v="19"/>
    <x v="86"/>
    <n v="4190"/>
    <x v="3"/>
    <x v="0"/>
    <x v="0"/>
    <n v="4190"/>
  </r>
  <r>
    <s v="mar."/>
    <x v="1"/>
    <x v="19"/>
    <x v="56"/>
    <n v="4800"/>
    <x v="2"/>
    <x v="0"/>
    <x v="1"/>
    <n v="4800"/>
  </r>
  <r>
    <s v="mar."/>
    <x v="1"/>
    <x v="19"/>
    <x v="113"/>
    <n v="107900"/>
    <x v="2"/>
    <x v="0"/>
    <x v="1"/>
    <n v="107900"/>
  </r>
  <r>
    <s v="mar."/>
    <x v="1"/>
    <x v="19"/>
    <x v="114"/>
    <n v="457900"/>
    <x v="2"/>
    <x v="0"/>
    <x v="1"/>
    <n v="457900"/>
  </r>
  <r>
    <s v="jue."/>
    <x v="1"/>
    <x v="20"/>
    <x v="18"/>
    <n v="4590"/>
    <x v="1"/>
    <x v="0"/>
    <x v="0"/>
    <n v="4590"/>
  </r>
  <r>
    <s v="jue."/>
    <x v="1"/>
    <x v="20"/>
    <x v="103"/>
    <n v="1750"/>
    <x v="1"/>
    <x v="0"/>
    <x v="0"/>
    <n v="1750"/>
  </r>
  <r>
    <s v="jue."/>
    <x v="1"/>
    <x v="20"/>
    <x v="115"/>
    <n v="33900"/>
    <x v="7"/>
    <x v="0"/>
    <x v="3"/>
    <n v="33900"/>
  </r>
  <r>
    <s v="jue."/>
    <x v="1"/>
    <x v="20"/>
    <x v="116"/>
    <n v="30900"/>
    <x v="7"/>
    <x v="0"/>
    <x v="3"/>
    <n v="30900"/>
  </r>
  <r>
    <s v="jue."/>
    <x v="1"/>
    <x v="20"/>
    <x v="117"/>
    <n v="8500"/>
    <x v="7"/>
    <x v="0"/>
    <x v="3"/>
    <n v="8500"/>
  </r>
  <r>
    <s v="sáb."/>
    <x v="1"/>
    <x v="21"/>
    <x v="118"/>
    <n v="19990"/>
    <x v="3"/>
    <x v="0"/>
    <x v="0"/>
    <n v="19990"/>
  </r>
  <r>
    <s v="sáb."/>
    <x v="1"/>
    <x v="21"/>
    <x v="119"/>
    <n v="2000"/>
    <x v="3"/>
    <x v="0"/>
    <x v="0"/>
    <n v="2000"/>
  </r>
  <r>
    <s v="sáb."/>
    <x v="1"/>
    <x v="21"/>
    <x v="90"/>
    <n v="2690"/>
    <x v="3"/>
    <x v="0"/>
    <x v="0"/>
    <n v="2690"/>
  </r>
  <r>
    <s v="sáb."/>
    <x v="1"/>
    <x v="21"/>
    <x v="45"/>
    <n v="5190"/>
    <x v="1"/>
    <x v="0"/>
    <x v="0"/>
    <n v="5190"/>
  </r>
  <r>
    <s v="sáb."/>
    <x v="1"/>
    <x v="21"/>
    <x v="43"/>
    <n v="3550"/>
    <x v="1"/>
    <x v="0"/>
    <x v="0"/>
    <n v="3550"/>
  </r>
  <r>
    <s v="sáb."/>
    <x v="1"/>
    <x v="21"/>
    <x v="26"/>
    <n v="3290"/>
    <x v="1"/>
    <x v="0"/>
    <x v="0"/>
    <n v="3290"/>
  </r>
  <r>
    <s v="dom."/>
    <x v="1"/>
    <x v="22"/>
    <x v="120"/>
    <n v="26900"/>
    <x v="2"/>
    <x v="0"/>
    <x v="1"/>
    <n v="26900"/>
  </r>
  <r>
    <s v="dom."/>
    <x v="1"/>
    <x v="22"/>
    <x v="93"/>
    <n v="3690"/>
    <x v="1"/>
    <x v="0"/>
    <x v="0"/>
    <n v="3690"/>
  </r>
  <r>
    <s v="dom."/>
    <x v="1"/>
    <x v="22"/>
    <x v="68"/>
    <n v="9590"/>
    <x v="1"/>
    <x v="0"/>
    <x v="0"/>
    <n v="9590"/>
  </r>
  <r>
    <s v="dom."/>
    <x v="1"/>
    <x v="22"/>
    <x v="104"/>
    <n v="4550"/>
    <x v="1"/>
    <x v="0"/>
    <x v="0"/>
    <n v="4550"/>
  </r>
  <r>
    <s v="dom."/>
    <x v="1"/>
    <x v="22"/>
    <x v="50"/>
    <n v="4990"/>
    <x v="1"/>
    <x v="0"/>
    <x v="0"/>
    <n v="4990"/>
  </r>
  <r>
    <s v="dom."/>
    <x v="1"/>
    <x v="22"/>
    <x v="30"/>
    <n v="9908"/>
    <x v="3"/>
    <x v="0"/>
    <x v="0"/>
    <n v="9908"/>
  </r>
  <r>
    <s v="lun."/>
    <x v="1"/>
    <x v="23"/>
    <x v="121"/>
    <n v="36900"/>
    <x v="8"/>
    <x v="0"/>
    <x v="3"/>
    <n v="36900"/>
  </r>
  <r>
    <s v="mar."/>
    <x v="1"/>
    <x v="24"/>
    <x v="56"/>
    <n v="4800"/>
    <x v="2"/>
    <x v="0"/>
    <x v="1"/>
    <n v="4800"/>
  </r>
  <r>
    <s v="mar."/>
    <x v="1"/>
    <x v="24"/>
    <x v="122"/>
    <n v="24900"/>
    <x v="2"/>
    <x v="0"/>
    <x v="1"/>
    <n v="24900"/>
  </r>
  <r>
    <s v="mar."/>
    <x v="1"/>
    <x v="24"/>
    <x v="123"/>
    <n v="15630"/>
    <x v="9"/>
    <x v="0"/>
    <x v="3"/>
    <n v="15630"/>
  </r>
  <r>
    <s v="mar."/>
    <x v="1"/>
    <x v="24"/>
    <x v="124"/>
    <n v="6555"/>
    <x v="9"/>
    <x v="0"/>
    <x v="3"/>
    <n v="6555"/>
  </r>
  <r>
    <s v="mar."/>
    <x v="1"/>
    <x v="24"/>
    <x v="125"/>
    <n v="6554.5"/>
    <x v="9"/>
    <x v="1"/>
    <x v="3"/>
    <n v="13109"/>
  </r>
  <r>
    <s v="mar."/>
    <x v="1"/>
    <x v="24"/>
    <x v="126"/>
    <n v="28487"/>
    <x v="9"/>
    <x v="0"/>
    <x v="3"/>
    <n v="28487"/>
  </r>
  <r>
    <s v="mar."/>
    <x v="1"/>
    <x v="24"/>
    <x v="127"/>
    <n v="11513"/>
    <x v="9"/>
    <x v="0"/>
    <x v="3"/>
    <n v="11513"/>
  </r>
  <r>
    <s v="mar."/>
    <x v="1"/>
    <x v="24"/>
    <x v="128"/>
    <n v="28487"/>
    <x v="9"/>
    <x v="0"/>
    <x v="3"/>
    <n v="28487"/>
  </r>
  <r>
    <s v="mar."/>
    <x v="1"/>
    <x v="24"/>
    <x v="129"/>
    <n v="19244"/>
    <x v="9"/>
    <x v="0"/>
    <x v="3"/>
    <n v="19244"/>
  </r>
  <r>
    <s v="jue."/>
    <x v="1"/>
    <x v="25"/>
    <x v="130"/>
    <n v="5000"/>
    <x v="10"/>
    <x v="0"/>
    <x v="3"/>
    <n v="5000"/>
  </r>
  <r>
    <s v="jue."/>
    <x v="1"/>
    <x v="25"/>
    <x v="131"/>
    <n v="14900"/>
    <x v="10"/>
    <x v="0"/>
    <x v="3"/>
    <n v="14900"/>
  </r>
  <r>
    <s v="jue."/>
    <x v="1"/>
    <x v="25"/>
    <x v="132"/>
    <n v="6900"/>
    <x v="10"/>
    <x v="0"/>
    <x v="3"/>
    <n v="6900"/>
  </r>
  <r>
    <s v="jue."/>
    <x v="1"/>
    <x v="25"/>
    <x v="133"/>
    <n v="25900"/>
    <x v="11"/>
    <x v="0"/>
    <x v="3"/>
    <n v="25900"/>
  </r>
  <r>
    <s v="jue."/>
    <x v="1"/>
    <x v="25"/>
    <x v="134"/>
    <n v="20900"/>
    <x v="11"/>
    <x v="0"/>
    <x v="3"/>
    <n v="20900"/>
  </r>
  <r>
    <s v="jue."/>
    <x v="1"/>
    <x v="25"/>
    <x v="135"/>
    <n v="13900"/>
    <x v="12"/>
    <x v="0"/>
    <x v="3"/>
    <n v="13900"/>
  </r>
  <r>
    <s v="jue."/>
    <x v="1"/>
    <x v="25"/>
    <x v="136"/>
    <n v="6800"/>
    <x v="12"/>
    <x v="0"/>
    <x v="3"/>
    <n v="6800"/>
  </r>
  <r>
    <s v="vie."/>
    <x v="2"/>
    <x v="26"/>
    <x v="104"/>
    <n v="5350"/>
    <x v="13"/>
    <x v="0"/>
    <x v="0"/>
    <n v="5350"/>
  </r>
  <r>
    <s v="vie."/>
    <x v="2"/>
    <x v="26"/>
    <x v="125"/>
    <n v="3100"/>
    <x v="13"/>
    <x v="0"/>
    <x v="0"/>
    <n v="3100"/>
  </r>
  <r>
    <s v="vie."/>
    <x v="2"/>
    <x v="26"/>
    <x v="137"/>
    <n v="5800"/>
    <x v="14"/>
    <x v="0"/>
    <x v="3"/>
    <n v="5800"/>
  </r>
  <r>
    <s v="vie."/>
    <x v="2"/>
    <x v="26"/>
    <x v="138"/>
    <n v="3000"/>
    <x v="14"/>
    <x v="0"/>
    <x v="3"/>
    <n v="3000"/>
  </r>
  <r>
    <s v="vie."/>
    <x v="2"/>
    <x v="26"/>
    <x v="139"/>
    <n v="16900"/>
    <x v="11"/>
    <x v="0"/>
    <x v="3"/>
    <n v="16900"/>
  </r>
  <r>
    <s v="vie."/>
    <x v="2"/>
    <x v="26"/>
    <x v="140"/>
    <n v="3200"/>
    <x v="15"/>
    <x v="1"/>
    <x v="3"/>
    <n v="6400"/>
  </r>
  <r>
    <s v="vie."/>
    <x v="2"/>
    <x v="26"/>
    <x v="141"/>
    <n v="3200"/>
    <x v="15"/>
    <x v="1"/>
    <x v="3"/>
    <n v="6400"/>
  </r>
  <r>
    <s v="sáb."/>
    <x v="2"/>
    <x v="27"/>
    <x v="125"/>
    <n v="3100"/>
    <x v="4"/>
    <x v="0"/>
    <x v="0"/>
    <n v="3100"/>
  </r>
  <r>
    <s v="sáb."/>
    <x v="2"/>
    <x v="27"/>
    <x v="43"/>
    <n v="3550"/>
    <x v="1"/>
    <x v="0"/>
    <x v="0"/>
    <n v="3550"/>
  </r>
  <r>
    <s v="sáb."/>
    <x v="2"/>
    <x v="27"/>
    <x v="142"/>
    <n v="4790"/>
    <x v="1"/>
    <x v="0"/>
    <x v="0"/>
    <n v="4790"/>
  </r>
  <r>
    <s v="sáb."/>
    <x v="2"/>
    <x v="27"/>
    <x v="143"/>
    <n v="2100"/>
    <x v="1"/>
    <x v="0"/>
    <x v="0"/>
    <n v="2100"/>
  </r>
  <r>
    <s v="sáb."/>
    <x v="2"/>
    <x v="27"/>
    <x v="144"/>
    <n v="2490"/>
    <x v="1"/>
    <x v="0"/>
    <x v="0"/>
    <n v="2490"/>
  </r>
  <r>
    <s v="sáb."/>
    <x v="2"/>
    <x v="27"/>
    <x v="145"/>
    <n v="3990"/>
    <x v="1"/>
    <x v="0"/>
    <x v="0"/>
    <n v="3990"/>
  </r>
  <r>
    <s v="sáb."/>
    <x v="2"/>
    <x v="27"/>
    <x v="103"/>
    <n v="1750"/>
    <x v="1"/>
    <x v="0"/>
    <x v="0"/>
    <n v="1750"/>
  </r>
  <r>
    <s v="sáb."/>
    <x v="2"/>
    <x v="27"/>
    <x v="30"/>
    <n v="9756"/>
    <x v="3"/>
    <x v="0"/>
    <x v="0"/>
    <n v="9756"/>
  </r>
  <r>
    <s v="dom."/>
    <x v="2"/>
    <x v="28"/>
    <x v="50"/>
    <n v="4990"/>
    <x v="1"/>
    <x v="0"/>
    <x v="0"/>
    <n v="4990"/>
  </r>
  <r>
    <s v="dom."/>
    <x v="2"/>
    <x v="28"/>
    <x v="52"/>
    <n v="7990"/>
    <x v="1"/>
    <x v="0"/>
    <x v="0"/>
    <n v="7990"/>
  </r>
  <r>
    <s v="dom."/>
    <x v="2"/>
    <x v="28"/>
    <x v="146"/>
    <n v="15990"/>
    <x v="1"/>
    <x v="0"/>
    <x v="0"/>
    <n v="15990"/>
  </r>
  <r>
    <s v="dom."/>
    <x v="2"/>
    <x v="28"/>
    <x v="43"/>
    <n v="3550"/>
    <x v="1"/>
    <x v="0"/>
    <x v="0"/>
    <n v="3550"/>
  </r>
  <r>
    <s v="dom."/>
    <x v="2"/>
    <x v="28"/>
    <x v="39"/>
    <n v="2890"/>
    <x v="1"/>
    <x v="0"/>
    <x v="0"/>
    <n v="2890"/>
  </r>
  <r>
    <s v="dom."/>
    <x v="2"/>
    <x v="28"/>
    <x v="100"/>
    <n v="6200"/>
    <x v="5"/>
    <x v="0"/>
    <x v="2"/>
    <n v="6200"/>
  </r>
  <r>
    <s v="dom."/>
    <x v="2"/>
    <x v="28"/>
    <x v="138"/>
    <n v="2800"/>
    <x v="5"/>
    <x v="0"/>
    <x v="2"/>
    <n v="2800"/>
  </r>
  <r>
    <s v="dom."/>
    <x v="2"/>
    <x v="28"/>
    <x v="147"/>
    <n v="6200"/>
    <x v="5"/>
    <x v="0"/>
    <x v="2"/>
    <n v="6200"/>
  </r>
  <r>
    <s v="dom."/>
    <x v="2"/>
    <x v="28"/>
    <x v="148"/>
    <n v="6200"/>
    <x v="5"/>
    <x v="0"/>
    <x v="2"/>
    <n v="6200"/>
  </r>
  <r>
    <s v="dom."/>
    <x v="2"/>
    <x v="28"/>
    <x v="149"/>
    <n v="2600"/>
    <x v="5"/>
    <x v="0"/>
    <x v="2"/>
    <n v="2600"/>
  </r>
  <r>
    <s v="lun."/>
    <x v="2"/>
    <x v="29"/>
    <x v="150"/>
    <n v="28900"/>
    <x v="16"/>
    <x v="0"/>
    <x v="3"/>
    <n v="28900"/>
  </r>
  <r>
    <s v="lun."/>
    <x v="2"/>
    <x v="29"/>
    <x v="151"/>
    <n v="3900"/>
    <x v="16"/>
    <x v="1"/>
    <x v="3"/>
    <n v="7800"/>
  </r>
  <r>
    <s v="lun."/>
    <x v="2"/>
    <x v="29"/>
    <x v="152"/>
    <n v="25200"/>
    <x v="16"/>
    <x v="0"/>
    <x v="3"/>
    <n v="25200"/>
  </r>
  <r>
    <s v="lun."/>
    <x v="2"/>
    <x v="29"/>
    <x v="153"/>
    <n v="5800"/>
    <x v="16"/>
    <x v="1"/>
    <x v="3"/>
    <n v="11600"/>
  </r>
  <r>
    <s v="lun."/>
    <x v="2"/>
    <x v="29"/>
    <x v="154"/>
    <n v="6300"/>
    <x v="16"/>
    <x v="0"/>
    <x v="3"/>
    <n v="6300"/>
  </r>
  <r>
    <s v="mar."/>
    <x v="2"/>
    <x v="30"/>
    <x v="26"/>
    <n v="3290"/>
    <x v="1"/>
    <x v="0"/>
    <x v="0"/>
    <n v="3290"/>
  </r>
  <r>
    <s v="mar."/>
    <x v="2"/>
    <x v="30"/>
    <x v="103"/>
    <n v="1750"/>
    <x v="1"/>
    <x v="0"/>
    <x v="0"/>
    <n v="1750"/>
  </r>
  <r>
    <s v="mar."/>
    <x v="2"/>
    <x v="30"/>
    <x v="155"/>
    <n v="2490"/>
    <x v="1"/>
    <x v="1"/>
    <x v="0"/>
    <n v="4980"/>
  </r>
  <r>
    <s v="mar."/>
    <x v="2"/>
    <x v="30"/>
    <x v="43"/>
    <n v="3490"/>
    <x v="1"/>
    <x v="0"/>
    <x v="0"/>
    <n v="3550"/>
  </r>
  <r>
    <s v="mar."/>
    <x v="2"/>
    <x v="30"/>
    <x v="83"/>
    <n v="3490"/>
    <x v="1"/>
    <x v="0"/>
    <x v="0"/>
    <n v="3490"/>
  </r>
  <r>
    <s v="mar."/>
    <x v="2"/>
    <x v="30"/>
    <x v="156"/>
    <n v="6490"/>
    <x v="1"/>
    <x v="0"/>
    <x v="0"/>
    <n v="6490"/>
  </r>
  <r>
    <s v="mar."/>
    <x v="2"/>
    <x v="30"/>
    <x v="157"/>
    <n v="6900"/>
    <x v="17"/>
    <x v="0"/>
    <x v="3"/>
    <n v="6900"/>
  </r>
  <r>
    <s v="mar."/>
    <x v="2"/>
    <x v="30"/>
    <x v="158"/>
    <n v="28800"/>
    <x v="18"/>
    <x v="0"/>
    <x v="3"/>
    <n v="28800"/>
  </r>
  <r>
    <s v="mar."/>
    <x v="2"/>
    <x v="30"/>
    <x v="159"/>
    <n v="20900"/>
    <x v="18"/>
    <x v="0"/>
    <x v="3"/>
    <n v="20900"/>
  </r>
  <r>
    <s v="mar."/>
    <x v="2"/>
    <x v="30"/>
    <x v="160"/>
    <n v="7600"/>
    <x v="18"/>
    <x v="0"/>
    <x v="3"/>
    <n v="7600"/>
  </r>
  <r>
    <s v="jue."/>
    <x v="2"/>
    <x v="31"/>
    <x v="124"/>
    <n v="2300"/>
    <x v="5"/>
    <x v="0"/>
    <x v="2"/>
    <n v="2300"/>
  </r>
  <r>
    <s v="jue."/>
    <x v="2"/>
    <x v="31"/>
    <x v="86"/>
    <n v="3800"/>
    <x v="5"/>
    <x v="0"/>
    <x v="2"/>
    <n v="3800"/>
  </r>
  <r>
    <s v="jue."/>
    <x v="2"/>
    <x v="31"/>
    <x v="161"/>
    <n v="3900"/>
    <x v="5"/>
    <x v="0"/>
    <x v="2"/>
    <n v="3900"/>
  </r>
  <r>
    <s v="jue."/>
    <x v="2"/>
    <x v="31"/>
    <x v="162"/>
    <n v="7900"/>
    <x v="5"/>
    <x v="0"/>
    <x v="2"/>
    <n v="7900"/>
  </r>
  <r>
    <s v="jue."/>
    <x v="2"/>
    <x v="31"/>
    <x v="163"/>
    <n v="8500"/>
    <x v="5"/>
    <x v="0"/>
    <x v="2"/>
    <n v="8500"/>
  </r>
  <r>
    <s v="jue."/>
    <x v="2"/>
    <x v="31"/>
    <x v="90"/>
    <n v="2800"/>
    <x v="5"/>
    <x v="0"/>
    <x v="2"/>
    <n v="2800"/>
  </r>
  <r>
    <s v="vie."/>
    <x v="2"/>
    <x v="32"/>
    <x v="164"/>
    <n v="27100"/>
    <x v="19"/>
    <x v="0"/>
    <x v="0"/>
    <n v="27100"/>
  </r>
  <r>
    <s v="vie."/>
    <x v="2"/>
    <x v="32"/>
    <x v="145"/>
    <n v="3990"/>
    <x v="1"/>
    <x v="0"/>
    <x v="0"/>
    <n v="3990"/>
  </r>
  <r>
    <s v="vie."/>
    <x v="2"/>
    <x v="32"/>
    <x v="165"/>
    <n v="4290"/>
    <x v="3"/>
    <x v="0"/>
    <x v="0"/>
    <n v="4290"/>
  </r>
  <r>
    <s v="vie."/>
    <x v="2"/>
    <x v="32"/>
    <x v="43"/>
    <n v="3550"/>
    <x v="1"/>
    <x v="0"/>
    <x v="0"/>
    <n v="3550"/>
  </r>
  <r>
    <s v="vie."/>
    <x v="2"/>
    <x v="32"/>
    <x v="144"/>
    <n v="2490"/>
    <x v="1"/>
    <x v="0"/>
    <x v="0"/>
    <n v="2490"/>
  </r>
  <r>
    <s v="vie."/>
    <x v="2"/>
    <x v="32"/>
    <x v="83"/>
    <n v="3490"/>
    <x v="1"/>
    <x v="0"/>
    <x v="0"/>
    <n v="3490"/>
  </r>
  <r>
    <s v="sáb."/>
    <x v="2"/>
    <x v="33"/>
    <x v="125"/>
    <n v="2900"/>
    <x v="5"/>
    <x v="0"/>
    <x v="2"/>
    <n v="2900"/>
  </r>
  <r>
    <s v="sáb."/>
    <x v="2"/>
    <x v="33"/>
    <x v="161"/>
    <n v="3900"/>
    <x v="5"/>
    <x v="0"/>
    <x v="2"/>
    <n v="3900"/>
  </r>
  <r>
    <s v="sáb."/>
    <x v="2"/>
    <x v="33"/>
    <x v="140"/>
    <n v="3900"/>
    <x v="5"/>
    <x v="0"/>
    <x v="2"/>
    <n v="3900"/>
  </r>
  <r>
    <s v="sáb."/>
    <x v="2"/>
    <x v="33"/>
    <x v="166"/>
    <n v="1750"/>
    <x v="5"/>
    <x v="0"/>
    <x v="2"/>
    <n v="1750"/>
  </r>
  <r>
    <s v="sáb."/>
    <x v="2"/>
    <x v="33"/>
    <x v="167"/>
    <n v="3900"/>
    <x v="5"/>
    <x v="0"/>
    <x v="2"/>
    <n v="3900"/>
  </r>
  <r>
    <s v="sáb."/>
    <x v="2"/>
    <x v="33"/>
    <x v="91"/>
    <n v="2600"/>
    <x v="5"/>
    <x v="0"/>
    <x v="2"/>
    <n v="2600"/>
  </r>
  <r>
    <s v="dom."/>
    <x v="2"/>
    <x v="34"/>
    <x v="168"/>
    <n v="9814.81"/>
    <x v="20"/>
    <x v="1"/>
    <x v="3"/>
    <n v="19629.62"/>
  </r>
  <r>
    <s v="dom."/>
    <x v="2"/>
    <x v="34"/>
    <x v="169"/>
    <n v="6388.89"/>
    <x v="20"/>
    <x v="0"/>
    <x v="3"/>
    <n v="6388.89"/>
  </r>
  <r>
    <s v="dom."/>
    <x v="2"/>
    <x v="34"/>
    <x v="170"/>
    <n v="5185.18"/>
    <x v="20"/>
    <x v="0"/>
    <x v="3"/>
    <n v="5185.18"/>
  </r>
  <r>
    <s v="dom."/>
    <x v="2"/>
    <x v="34"/>
    <x v="171"/>
    <n v="3500"/>
    <x v="20"/>
    <x v="1"/>
    <x v="3"/>
    <n v="7000"/>
  </r>
  <r>
    <s v="dom."/>
    <x v="2"/>
    <x v="34"/>
    <x v="172"/>
    <n v="5925"/>
    <x v="20"/>
    <x v="0"/>
    <x v="3"/>
    <n v="5925"/>
  </r>
  <r>
    <s v="dom."/>
    <x v="2"/>
    <x v="34"/>
    <x v="119"/>
    <n v="2000"/>
    <x v="3"/>
    <x v="0"/>
    <x v="0"/>
    <n v="2000"/>
  </r>
  <r>
    <s v="dom."/>
    <x v="2"/>
    <x v="34"/>
    <x v="30"/>
    <n v="8182"/>
    <x v="3"/>
    <x v="0"/>
    <x v="0"/>
    <n v="8182"/>
  </r>
  <r>
    <s v="dom."/>
    <x v="2"/>
    <x v="34"/>
    <x v="25"/>
    <n v="2690"/>
    <x v="1"/>
    <x v="0"/>
    <x v="0"/>
    <n v="2690"/>
  </r>
  <r>
    <s v="dom."/>
    <x v="2"/>
    <x v="34"/>
    <x v="82"/>
    <n v="2290"/>
    <x v="1"/>
    <x v="0"/>
    <x v="0"/>
    <n v="2290"/>
  </r>
  <r>
    <s v="dom."/>
    <x v="2"/>
    <x v="34"/>
    <x v="52"/>
    <n v="7990"/>
    <x v="1"/>
    <x v="0"/>
    <x v="0"/>
    <n v="7990"/>
  </r>
  <r>
    <s v="dom."/>
    <x v="2"/>
    <x v="34"/>
    <x v="43"/>
    <n v="3550"/>
    <x v="1"/>
    <x v="0"/>
    <x v="0"/>
    <n v="3550"/>
  </r>
  <r>
    <s v="dom."/>
    <x v="2"/>
    <x v="34"/>
    <x v="157"/>
    <n v="1990"/>
    <x v="1"/>
    <x v="0"/>
    <x v="0"/>
    <n v="1990"/>
  </r>
  <r>
    <s v="dom."/>
    <x v="2"/>
    <x v="34"/>
    <x v="173"/>
    <n v="4290"/>
    <x v="1"/>
    <x v="0"/>
    <x v="0"/>
    <n v="4290"/>
  </r>
  <r>
    <s v="dom."/>
    <x v="2"/>
    <x v="34"/>
    <x v="132"/>
    <n v="4990"/>
    <x v="1"/>
    <x v="0"/>
    <x v="0"/>
    <n v="4990"/>
  </r>
  <r>
    <s v="lun."/>
    <x v="2"/>
    <x v="35"/>
    <x v="174"/>
    <n v="3290"/>
    <x v="1"/>
    <x v="0"/>
    <x v="0"/>
    <n v="3290"/>
  </r>
  <r>
    <s v="lun."/>
    <x v="2"/>
    <x v="35"/>
    <x v="175"/>
    <n v="5990"/>
    <x v="1"/>
    <x v="0"/>
    <x v="0"/>
    <n v="5990"/>
  </r>
  <r>
    <s v="lun."/>
    <x v="2"/>
    <x v="35"/>
    <x v="176"/>
    <n v="6250"/>
    <x v="1"/>
    <x v="0"/>
    <x v="0"/>
    <n v="6250"/>
  </r>
  <r>
    <s v="lun."/>
    <x v="2"/>
    <x v="35"/>
    <x v="177"/>
    <n v="4750"/>
    <x v="1"/>
    <x v="0"/>
    <x v="0"/>
    <n v="4750"/>
  </r>
  <r>
    <s v="lun."/>
    <x v="2"/>
    <x v="35"/>
    <x v="178"/>
    <n v="7250"/>
    <x v="1"/>
    <x v="0"/>
    <x v="0"/>
    <n v="7250"/>
  </r>
  <r>
    <s v="lun."/>
    <x v="2"/>
    <x v="35"/>
    <x v="60"/>
    <n v="1990"/>
    <x v="1"/>
    <x v="0"/>
    <x v="0"/>
    <n v="1990"/>
  </r>
  <r>
    <s v="lun."/>
    <x v="2"/>
    <x v="35"/>
    <x v="179"/>
    <n v="4690"/>
    <x v="1"/>
    <x v="0"/>
    <x v="0"/>
    <n v="4690"/>
  </r>
  <r>
    <s v="mar."/>
    <x v="2"/>
    <x v="36"/>
    <x v="56"/>
    <n v="4800"/>
    <x v="2"/>
    <x v="2"/>
    <x v="1"/>
    <n v="19200"/>
  </r>
  <r>
    <s v="mar."/>
    <x v="2"/>
    <x v="36"/>
    <x v="180"/>
    <n v="34900"/>
    <x v="17"/>
    <x v="1"/>
    <x v="3"/>
    <n v="69800"/>
  </r>
  <r>
    <s v="mié."/>
    <x v="2"/>
    <x v="37"/>
    <x v="118"/>
    <n v="19990"/>
    <x v="3"/>
    <x v="0"/>
    <x v="0"/>
    <n v="19990"/>
  </r>
  <r>
    <s v="mié."/>
    <x v="2"/>
    <x v="37"/>
    <x v="90"/>
    <n v="2690"/>
    <x v="3"/>
    <x v="0"/>
    <x v="0"/>
    <n v="2690"/>
  </r>
  <r>
    <s v="jue."/>
    <x v="2"/>
    <x v="38"/>
    <x v="136"/>
    <n v="6800"/>
    <x v="12"/>
    <x v="0"/>
    <x v="3"/>
    <n v="6800"/>
  </r>
  <r>
    <s v="vie."/>
    <x v="2"/>
    <x v="39"/>
    <x v="181"/>
    <n v="30850"/>
    <x v="21"/>
    <x v="0"/>
    <x v="4"/>
    <n v="30850"/>
  </r>
  <r>
    <s v="vie."/>
    <x v="2"/>
    <x v="39"/>
    <x v="182"/>
    <n v="32900"/>
    <x v="21"/>
    <x v="0"/>
    <x v="4"/>
    <n v="32900"/>
  </r>
  <r>
    <s v="vie."/>
    <x v="2"/>
    <x v="39"/>
    <x v="183"/>
    <n v="16600"/>
    <x v="21"/>
    <x v="1"/>
    <x v="4"/>
    <n v="33200"/>
  </r>
  <r>
    <s v="vie."/>
    <x v="2"/>
    <x v="39"/>
    <x v="184"/>
    <n v="16900"/>
    <x v="21"/>
    <x v="0"/>
    <x v="4"/>
    <n v="16900"/>
  </r>
  <r>
    <s v="vie."/>
    <x v="2"/>
    <x v="39"/>
    <x v="185"/>
    <n v="17000"/>
    <x v="21"/>
    <x v="0"/>
    <x v="4"/>
    <n v="17000"/>
  </r>
  <r>
    <s v="vie."/>
    <x v="2"/>
    <x v="39"/>
    <x v="186"/>
    <n v="24800"/>
    <x v="21"/>
    <x v="0"/>
    <x v="4"/>
    <n v="24800"/>
  </r>
  <r>
    <s v="vie."/>
    <x v="2"/>
    <x v="39"/>
    <x v="187"/>
    <n v="13900"/>
    <x v="21"/>
    <x v="0"/>
    <x v="4"/>
    <n v="13900"/>
  </r>
  <r>
    <s v="vie."/>
    <x v="2"/>
    <x v="39"/>
    <x v="188"/>
    <n v="14900"/>
    <x v="21"/>
    <x v="0"/>
    <x v="4"/>
    <n v="14900"/>
  </r>
  <r>
    <s v="vie."/>
    <x v="2"/>
    <x v="39"/>
    <x v="189"/>
    <n v="6500"/>
    <x v="21"/>
    <x v="0"/>
    <x v="4"/>
    <n v="6500"/>
  </r>
  <r>
    <s v="sáb."/>
    <x v="2"/>
    <x v="40"/>
    <x v="8"/>
    <n v="612"/>
    <x v="0"/>
    <x v="0"/>
    <x v="0"/>
    <n v="612"/>
  </r>
  <r>
    <s v="sáb."/>
    <x v="2"/>
    <x v="40"/>
    <x v="13"/>
    <n v="1500"/>
    <x v="0"/>
    <x v="0"/>
    <x v="0"/>
    <n v="1500"/>
  </r>
  <r>
    <s v="sáb."/>
    <x v="2"/>
    <x v="40"/>
    <x v="54"/>
    <n v="7350"/>
    <x v="1"/>
    <x v="0"/>
    <x v="0"/>
    <n v="7350"/>
  </r>
  <r>
    <s v="sáb."/>
    <x v="2"/>
    <x v="40"/>
    <x v="85"/>
    <n v="12750"/>
    <x v="1"/>
    <x v="0"/>
    <x v="0"/>
    <n v="12750"/>
  </r>
  <r>
    <s v="sáb."/>
    <x v="2"/>
    <x v="40"/>
    <x v="43"/>
    <n v="3550"/>
    <x v="1"/>
    <x v="0"/>
    <x v="0"/>
    <n v="3550"/>
  </r>
  <r>
    <s v="sáb."/>
    <x v="2"/>
    <x v="40"/>
    <x v="190"/>
    <n v="24900"/>
    <x v="22"/>
    <x v="0"/>
    <x v="3"/>
    <n v="24900"/>
  </r>
  <r>
    <s v="sáb."/>
    <x v="2"/>
    <x v="40"/>
    <x v="191"/>
    <n v="23700"/>
    <x v="22"/>
    <x v="0"/>
    <x v="3"/>
    <n v="23700"/>
  </r>
  <r>
    <s v="sáb."/>
    <x v="2"/>
    <x v="40"/>
    <x v="192"/>
    <n v="4000"/>
    <x v="22"/>
    <x v="0"/>
    <x v="3"/>
    <n v="4000"/>
  </r>
  <r>
    <s v="sáb."/>
    <x v="2"/>
    <x v="40"/>
    <x v="193"/>
    <n v="13300"/>
    <x v="22"/>
    <x v="0"/>
    <x v="3"/>
    <n v="13300"/>
  </r>
  <r>
    <s v="sáb."/>
    <x v="2"/>
    <x v="40"/>
    <x v="194"/>
    <n v="6400"/>
    <x v="22"/>
    <x v="0"/>
    <x v="3"/>
    <n v="6400"/>
  </r>
  <r>
    <s v="sáb."/>
    <x v="2"/>
    <x v="40"/>
    <x v="170"/>
    <n v="4900"/>
    <x v="22"/>
    <x v="0"/>
    <x v="3"/>
    <n v="4900"/>
  </r>
  <r>
    <s v="sáb."/>
    <x v="2"/>
    <x v="40"/>
    <x v="160"/>
    <n v="5200"/>
    <x v="22"/>
    <x v="0"/>
    <x v="3"/>
    <n v="5200"/>
  </r>
  <r>
    <s v="dom."/>
    <x v="2"/>
    <x v="41"/>
    <x v="195"/>
    <n v="19351.849999999999"/>
    <x v="20"/>
    <x v="0"/>
    <x v="3"/>
    <n v="19351.849999999999"/>
  </r>
  <r>
    <s v="dom."/>
    <x v="2"/>
    <x v="41"/>
    <x v="196"/>
    <n v="19351.849999999999"/>
    <x v="20"/>
    <x v="0"/>
    <x v="3"/>
    <n v="19351.849999999999"/>
  </r>
  <r>
    <s v="dom."/>
    <x v="2"/>
    <x v="41"/>
    <x v="170"/>
    <n v="2592.59"/>
    <x v="20"/>
    <x v="0"/>
    <x v="3"/>
    <n v="2592.59"/>
  </r>
  <r>
    <s v="dom."/>
    <x v="2"/>
    <x v="41"/>
    <x v="172"/>
    <n v="5925.93"/>
    <x v="20"/>
    <x v="0"/>
    <x v="3"/>
    <n v="5925.93"/>
  </r>
  <r>
    <s v="dom."/>
    <x v="2"/>
    <x v="41"/>
    <x v="197"/>
    <n v="1200"/>
    <x v="20"/>
    <x v="1"/>
    <x v="3"/>
    <n v="2400"/>
  </r>
  <r>
    <s v="dom."/>
    <x v="2"/>
    <x v="41"/>
    <x v="171"/>
    <n v="3500"/>
    <x v="20"/>
    <x v="1"/>
    <x v="3"/>
    <n v="7000"/>
  </r>
  <r>
    <s v="dom."/>
    <x v="2"/>
    <x v="41"/>
    <x v="198"/>
    <n v="5092.59"/>
    <x v="20"/>
    <x v="0"/>
    <x v="3"/>
    <n v="5092.59"/>
  </r>
  <r>
    <s v="dom."/>
    <x v="2"/>
    <x v="41"/>
    <x v="199"/>
    <n v="46900"/>
    <x v="23"/>
    <x v="0"/>
    <x v="3"/>
    <n v="46900"/>
  </r>
  <r>
    <s v="dom."/>
    <x v="2"/>
    <x v="41"/>
    <x v="200"/>
    <n v="4500"/>
    <x v="24"/>
    <x v="0"/>
    <x v="0"/>
    <n v="4500"/>
  </r>
  <r>
    <s v="dom."/>
    <x v="2"/>
    <x v="41"/>
    <x v="91"/>
    <n v="6700"/>
    <x v="24"/>
    <x v="0"/>
    <x v="0"/>
    <n v="6700"/>
  </r>
  <r>
    <s v="lun."/>
    <x v="2"/>
    <x v="42"/>
    <x v="3"/>
    <n v="881.66666666666663"/>
    <x v="1"/>
    <x v="3"/>
    <x v="0"/>
    <n v="5290"/>
  </r>
  <r>
    <s v="lun."/>
    <x v="2"/>
    <x v="42"/>
    <x v="36"/>
    <n v="6590"/>
    <x v="1"/>
    <x v="0"/>
    <x v="0"/>
    <n v="6590"/>
  </r>
  <r>
    <s v="lun."/>
    <x v="2"/>
    <x v="42"/>
    <x v="201"/>
    <n v="1990"/>
    <x v="1"/>
    <x v="0"/>
    <x v="0"/>
    <n v="1990"/>
  </r>
  <r>
    <s v="lun."/>
    <x v="2"/>
    <x v="42"/>
    <x v="202"/>
    <n v="5790"/>
    <x v="1"/>
    <x v="0"/>
    <x v="0"/>
    <n v="5790"/>
  </r>
  <r>
    <s v="lun."/>
    <x v="2"/>
    <x v="42"/>
    <x v="203"/>
    <n v="4490"/>
    <x v="1"/>
    <x v="0"/>
    <x v="0"/>
    <n v="4490"/>
  </r>
  <r>
    <s v="lun."/>
    <x v="2"/>
    <x v="42"/>
    <x v="204"/>
    <n v="4950"/>
    <x v="1"/>
    <x v="4"/>
    <x v="0"/>
    <n v="14850"/>
  </r>
  <r>
    <s v="lun."/>
    <x v="2"/>
    <x v="42"/>
    <x v="205"/>
    <n v="6590"/>
    <x v="1"/>
    <x v="0"/>
    <x v="0"/>
    <n v="6590"/>
  </r>
  <r>
    <s v="lun."/>
    <x v="2"/>
    <x v="42"/>
    <x v="18"/>
    <n v="4590"/>
    <x v="1"/>
    <x v="0"/>
    <x v="0"/>
    <n v="4590"/>
  </r>
  <r>
    <s v="lun."/>
    <x v="2"/>
    <x v="42"/>
    <x v="54"/>
    <n v="7350"/>
    <x v="1"/>
    <x v="0"/>
    <x v="0"/>
    <n v="7350"/>
  </r>
  <r>
    <s v="lun."/>
    <x v="2"/>
    <x v="42"/>
    <x v="26"/>
    <n v="3290"/>
    <x v="1"/>
    <x v="0"/>
    <x v="0"/>
    <n v="3290"/>
  </r>
  <r>
    <s v="lun."/>
    <x v="2"/>
    <x v="42"/>
    <x v="43"/>
    <n v="3550"/>
    <x v="1"/>
    <x v="0"/>
    <x v="0"/>
    <n v="3550"/>
  </r>
  <r>
    <s v="lun."/>
    <x v="2"/>
    <x v="42"/>
    <x v="142"/>
    <n v="4790"/>
    <x v="1"/>
    <x v="0"/>
    <x v="0"/>
    <n v="4790"/>
  </r>
  <r>
    <s v="lun."/>
    <x v="2"/>
    <x v="42"/>
    <x v="206"/>
    <n v="8900"/>
    <x v="2"/>
    <x v="0"/>
    <x v="1"/>
    <n v="8900"/>
  </r>
  <r>
    <s v="lun."/>
    <x v="2"/>
    <x v="42"/>
    <x v="56"/>
    <n v="4800"/>
    <x v="2"/>
    <x v="5"/>
    <x v="1"/>
    <n v="48000"/>
  </r>
  <r>
    <s v="mar."/>
    <x v="2"/>
    <x v="43"/>
    <x v="207"/>
    <n v="68800"/>
    <x v="25"/>
    <x v="0"/>
    <x v="3"/>
    <n v="68800"/>
  </r>
  <r>
    <s v="mié."/>
    <x v="2"/>
    <x v="44"/>
    <x v="208"/>
    <n v="16600"/>
    <x v="19"/>
    <x v="0"/>
    <x v="0"/>
    <n v="16600"/>
  </r>
  <r>
    <s v="jue."/>
    <x v="2"/>
    <x v="45"/>
    <x v="209"/>
    <n v="24900"/>
    <x v="26"/>
    <x v="0"/>
    <x v="3"/>
    <n v="24900"/>
  </r>
  <r>
    <s v="vie."/>
    <x v="2"/>
    <x v="46"/>
    <x v="86"/>
    <n v="3800"/>
    <x v="5"/>
    <x v="0"/>
    <x v="2"/>
    <n v="3800"/>
  </r>
  <r>
    <s v="vie."/>
    <x v="2"/>
    <x v="46"/>
    <x v="43"/>
    <n v="3550"/>
    <x v="1"/>
    <x v="0"/>
    <x v="0"/>
    <n v="3550"/>
  </r>
  <r>
    <s v="vie."/>
    <x v="2"/>
    <x v="46"/>
    <x v="103"/>
    <n v="1780"/>
    <x v="1"/>
    <x v="0"/>
    <x v="0"/>
    <n v="1780"/>
  </r>
  <r>
    <s v="vie."/>
    <x v="2"/>
    <x v="46"/>
    <x v="45"/>
    <n v="5190"/>
    <x v="1"/>
    <x v="0"/>
    <x v="0"/>
    <n v="5190"/>
  </r>
  <r>
    <s v="vie."/>
    <x v="2"/>
    <x v="46"/>
    <x v="210"/>
    <n v="23000"/>
    <x v="27"/>
    <x v="0"/>
    <x v="3"/>
    <n v="23000"/>
  </r>
  <r>
    <s v="sáb."/>
    <x v="2"/>
    <x v="47"/>
    <x v="83"/>
    <n v="3490"/>
    <x v="1"/>
    <x v="1"/>
    <x v="0"/>
    <n v="6980"/>
  </r>
  <r>
    <s v="sáb."/>
    <x v="2"/>
    <x v="47"/>
    <x v="211"/>
    <n v="3490"/>
    <x v="1"/>
    <x v="0"/>
    <x v="0"/>
    <n v="3490"/>
  </r>
  <r>
    <s v="sáb."/>
    <x v="2"/>
    <x v="47"/>
    <x v="212"/>
    <n v="1990"/>
    <x v="1"/>
    <x v="1"/>
    <x v="0"/>
    <n v="3980"/>
  </r>
  <r>
    <s v="sáb."/>
    <x v="2"/>
    <x v="47"/>
    <x v="213"/>
    <n v="4490"/>
    <x v="1"/>
    <x v="0"/>
    <x v="0"/>
    <n v="4490"/>
  </r>
  <r>
    <s v="sáb."/>
    <x v="2"/>
    <x v="47"/>
    <x v="214"/>
    <n v="7590"/>
    <x v="1"/>
    <x v="0"/>
    <x v="0"/>
    <n v="7590"/>
  </r>
  <r>
    <s v="sáb."/>
    <x v="2"/>
    <x v="47"/>
    <x v="52"/>
    <n v="7990"/>
    <x v="1"/>
    <x v="0"/>
    <x v="0"/>
    <n v="7990"/>
  </r>
  <r>
    <s v="sáb."/>
    <x v="2"/>
    <x v="47"/>
    <x v="74"/>
    <n v="1350"/>
    <x v="1"/>
    <x v="0"/>
    <x v="0"/>
    <n v="1350"/>
  </r>
  <r>
    <s v="sáb."/>
    <x v="2"/>
    <x v="47"/>
    <x v="215"/>
    <n v="3790"/>
    <x v="3"/>
    <x v="1"/>
    <x v="0"/>
    <n v="7580"/>
  </r>
  <r>
    <s v="sáb."/>
    <x v="2"/>
    <x v="47"/>
    <x v="216"/>
    <n v="17200"/>
    <x v="3"/>
    <x v="1"/>
    <x v="0"/>
    <n v="34400"/>
  </r>
  <r>
    <s v="sáb."/>
    <x v="2"/>
    <x v="47"/>
    <x v="86"/>
    <n v="3090"/>
    <x v="3"/>
    <x v="0"/>
    <x v="0"/>
    <n v="3090"/>
  </r>
  <r>
    <s v="dom."/>
    <x v="2"/>
    <x v="48"/>
    <x v="217"/>
    <n v="39900"/>
    <x v="28"/>
    <x v="0"/>
    <x v="4"/>
    <n v="39900"/>
  </r>
  <r>
    <s v="lun."/>
    <x v="2"/>
    <x v="49"/>
    <x v="218"/>
    <n v="17400"/>
    <x v="24"/>
    <x v="0"/>
    <x v="0"/>
    <n v="17400"/>
  </r>
  <r>
    <s v="mar."/>
    <x v="2"/>
    <x v="50"/>
    <x v="219"/>
    <n v="6700"/>
    <x v="24"/>
    <x v="0"/>
    <x v="0"/>
    <n v="6700"/>
  </r>
  <r>
    <s v="mié."/>
    <x v="2"/>
    <x v="51"/>
    <x v="220"/>
    <n v="104105"/>
    <x v="19"/>
    <x v="0"/>
    <x v="5"/>
    <n v="104105"/>
  </r>
  <r>
    <s v="mié."/>
    <x v="2"/>
    <x v="51"/>
    <x v="56"/>
    <n v="4800"/>
    <x v="2"/>
    <x v="6"/>
    <x v="1"/>
    <n v="24000"/>
  </r>
  <r>
    <s v="mié."/>
    <x v="2"/>
    <x v="51"/>
    <x v="221"/>
    <n v="10090"/>
    <x v="3"/>
    <x v="0"/>
    <x v="0"/>
    <n v="10090"/>
  </r>
  <r>
    <s v="mié."/>
    <x v="2"/>
    <x v="51"/>
    <x v="48"/>
    <n v="11190"/>
    <x v="3"/>
    <x v="0"/>
    <x v="0"/>
    <n v="11190"/>
  </r>
  <r>
    <s v="mié."/>
    <x v="2"/>
    <x v="51"/>
    <x v="30"/>
    <n v="9794"/>
    <x v="3"/>
    <x v="0"/>
    <x v="0"/>
    <n v="9794"/>
  </r>
  <r>
    <s v="mié."/>
    <x v="2"/>
    <x v="51"/>
    <x v="34"/>
    <n v="21990"/>
    <x v="3"/>
    <x v="0"/>
    <x v="0"/>
    <n v="21990"/>
  </r>
  <r>
    <s v="mié."/>
    <x v="2"/>
    <x v="51"/>
    <x v="86"/>
    <n v="4190"/>
    <x v="3"/>
    <x v="0"/>
    <x v="0"/>
    <n v="4190"/>
  </r>
  <r>
    <s v="mié."/>
    <x v="2"/>
    <x v="51"/>
    <x v="45"/>
    <n v="5190"/>
    <x v="1"/>
    <x v="0"/>
    <x v="0"/>
    <n v="5190"/>
  </r>
  <r>
    <s v="mié."/>
    <x v="2"/>
    <x v="51"/>
    <x v="43"/>
    <n v="3550"/>
    <x v="1"/>
    <x v="0"/>
    <x v="0"/>
    <n v="3550"/>
  </r>
  <r>
    <s v="mié."/>
    <x v="2"/>
    <x v="51"/>
    <x v="179"/>
    <n v="4690"/>
    <x v="1"/>
    <x v="0"/>
    <x v="0"/>
    <n v="4690"/>
  </r>
  <r>
    <s v="jue."/>
    <x v="2"/>
    <x v="52"/>
    <x v="150"/>
    <n v="29400"/>
    <x v="16"/>
    <x v="0"/>
    <x v="3"/>
    <n v="29400"/>
  </r>
  <r>
    <s v="jue."/>
    <x v="2"/>
    <x v="52"/>
    <x v="152"/>
    <n v="24800"/>
    <x v="16"/>
    <x v="0"/>
    <x v="3"/>
    <n v="24800"/>
  </r>
  <r>
    <s v="jue."/>
    <x v="2"/>
    <x v="52"/>
    <x v="151"/>
    <n v="9400"/>
    <x v="16"/>
    <x v="1"/>
    <x v="3"/>
    <n v="18800"/>
  </r>
  <r>
    <s v="jue."/>
    <x v="2"/>
    <x v="52"/>
    <x v="154"/>
    <n v="7000"/>
    <x v="16"/>
    <x v="0"/>
    <x v="3"/>
    <n v="7000"/>
  </r>
  <r>
    <s v="jue."/>
    <x v="2"/>
    <x v="52"/>
    <x v="95"/>
    <n v="1600"/>
    <x v="13"/>
    <x v="1"/>
    <x v="0"/>
    <n v="3200"/>
  </r>
  <r>
    <s v="jue."/>
    <x v="2"/>
    <x v="52"/>
    <x v="86"/>
    <n v="3440"/>
    <x v="13"/>
    <x v="0"/>
    <x v="0"/>
    <n v="3440"/>
  </r>
  <r>
    <s v="vie."/>
    <x v="2"/>
    <x v="53"/>
    <x v="222"/>
    <n v="3000"/>
    <x v="29"/>
    <x v="0"/>
    <x v="0"/>
    <n v="3000"/>
  </r>
  <r>
    <s v="vie."/>
    <x v="2"/>
    <x v="53"/>
    <x v="223"/>
    <n v="2600"/>
    <x v="29"/>
    <x v="0"/>
    <x v="0"/>
    <n v="2600"/>
  </r>
  <r>
    <s v="vie."/>
    <x v="2"/>
    <x v="53"/>
    <x v="224"/>
    <n v="6300"/>
    <x v="29"/>
    <x v="0"/>
    <x v="0"/>
    <n v="6300"/>
  </r>
  <r>
    <s v="vie."/>
    <x v="2"/>
    <x v="53"/>
    <x v="101"/>
    <n v="5600"/>
    <x v="29"/>
    <x v="0"/>
    <x v="0"/>
    <n v="5600"/>
  </r>
  <r>
    <s v="vie."/>
    <x v="2"/>
    <x v="53"/>
    <x v="225"/>
    <n v="5600"/>
    <x v="29"/>
    <x v="0"/>
    <x v="0"/>
    <n v="5600"/>
  </r>
  <r>
    <s v="vie."/>
    <x v="2"/>
    <x v="53"/>
    <x v="226"/>
    <n v="2700"/>
    <x v="5"/>
    <x v="1"/>
    <x v="2"/>
    <n v="5400"/>
  </r>
  <r>
    <s v="vie."/>
    <x v="2"/>
    <x v="53"/>
    <x v="43"/>
    <n v="3550"/>
    <x v="1"/>
    <x v="0"/>
    <x v="0"/>
    <n v="3550"/>
  </r>
  <r>
    <s v="vie."/>
    <x v="2"/>
    <x v="53"/>
    <x v="18"/>
    <n v="4590"/>
    <x v="1"/>
    <x v="0"/>
    <x v="0"/>
    <n v="4590"/>
  </r>
  <r>
    <s v="vie."/>
    <x v="2"/>
    <x v="53"/>
    <x v="227"/>
    <n v="8990"/>
    <x v="1"/>
    <x v="0"/>
    <x v="0"/>
    <n v="8990"/>
  </r>
  <r>
    <s v="vie."/>
    <x v="2"/>
    <x v="53"/>
    <x v="33"/>
    <n v="15150"/>
    <x v="1"/>
    <x v="0"/>
    <x v="0"/>
    <n v="15150"/>
  </r>
  <r>
    <s v="vie."/>
    <x v="2"/>
    <x v="53"/>
    <x v="228"/>
    <n v="400"/>
    <x v="1"/>
    <x v="0"/>
    <x v="0"/>
    <n v="400"/>
  </r>
  <r>
    <s v="vie."/>
    <x v="2"/>
    <x v="53"/>
    <x v="202"/>
    <n v="5790"/>
    <x v="1"/>
    <x v="0"/>
    <x v="0"/>
    <n v="5790"/>
  </r>
  <r>
    <s v="vie."/>
    <x v="2"/>
    <x v="53"/>
    <x v="229"/>
    <n v="1490"/>
    <x v="1"/>
    <x v="0"/>
    <x v="0"/>
    <n v="1490"/>
  </r>
  <r>
    <s v="vie."/>
    <x v="2"/>
    <x v="53"/>
    <x v="230"/>
    <n v="15648"/>
    <x v="20"/>
    <x v="0"/>
    <x v="3"/>
    <n v="15648"/>
  </r>
  <r>
    <s v="vie."/>
    <x v="2"/>
    <x v="53"/>
    <x v="196"/>
    <n v="19259"/>
    <x v="20"/>
    <x v="0"/>
    <x v="3"/>
    <n v="19259"/>
  </r>
  <r>
    <s v="vie."/>
    <x v="2"/>
    <x v="53"/>
    <x v="172"/>
    <n v="5925"/>
    <x v="20"/>
    <x v="0"/>
    <x v="3"/>
    <n v="5925"/>
  </r>
  <r>
    <s v="vie."/>
    <x v="2"/>
    <x v="53"/>
    <x v="171"/>
    <n v="3500"/>
    <x v="20"/>
    <x v="4"/>
    <x v="3"/>
    <n v="10500"/>
  </r>
  <r>
    <s v="vie."/>
    <x v="2"/>
    <x v="53"/>
    <x v="198"/>
    <n v="5092"/>
    <x v="20"/>
    <x v="0"/>
    <x v="3"/>
    <n v="5092"/>
  </r>
  <r>
    <s v="vie."/>
    <x v="2"/>
    <x v="53"/>
    <x v="169"/>
    <n v="6388"/>
    <x v="20"/>
    <x v="0"/>
    <x v="3"/>
    <n v="6388"/>
  </r>
  <r>
    <s v="vie."/>
    <x v="2"/>
    <x v="53"/>
    <x v="231"/>
    <n v="5092"/>
    <x v="20"/>
    <x v="0"/>
    <x v="3"/>
    <n v="5092"/>
  </r>
  <r>
    <s v="vie."/>
    <x v="2"/>
    <x v="53"/>
    <x v="232"/>
    <n v="400"/>
    <x v="20"/>
    <x v="0"/>
    <x v="3"/>
    <n v="400"/>
  </r>
  <r>
    <s v="vie."/>
    <x v="2"/>
    <x v="53"/>
    <x v="233"/>
    <n v="500"/>
    <x v="20"/>
    <x v="0"/>
    <x v="3"/>
    <n v="500"/>
  </r>
  <r>
    <s v="sáb."/>
    <x v="2"/>
    <x v="54"/>
    <x v="98"/>
    <n v="7990"/>
    <x v="1"/>
    <x v="0"/>
    <x v="0"/>
    <n v="7990"/>
  </r>
  <r>
    <s v="sáb."/>
    <x v="2"/>
    <x v="54"/>
    <x v="43"/>
    <n v="3550"/>
    <x v="1"/>
    <x v="4"/>
    <x v="0"/>
    <n v="10650"/>
  </r>
  <r>
    <s v="sáb."/>
    <x v="2"/>
    <x v="54"/>
    <x v="132"/>
    <n v="4990"/>
    <x v="1"/>
    <x v="0"/>
    <x v="0"/>
    <n v="4990"/>
  </r>
  <r>
    <s v="sáb."/>
    <x v="2"/>
    <x v="54"/>
    <x v="234"/>
    <n v="13990"/>
    <x v="3"/>
    <x v="0"/>
    <x v="0"/>
    <n v="13990"/>
  </r>
  <r>
    <s v="sáb."/>
    <x v="2"/>
    <x v="54"/>
    <x v="234"/>
    <n v="18190"/>
    <x v="3"/>
    <x v="0"/>
    <x v="0"/>
    <n v="18190"/>
  </r>
  <r>
    <s v="sáb."/>
    <x v="2"/>
    <x v="54"/>
    <x v="73"/>
    <n v="6390"/>
    <x v="3"/>
    <x v="0"/>
    <x v="0"/>
    <n v="6390"/>
  </r>
  <r>
    <s v="sáb."/>
    <x v="2"/>
    <x v="54"/>
    <x v="30"/>
    <n v="9908"/>
    <x v="3"/>
    <x v="0"/>
    <x v="0"/>
    <n v="9908"/>
  </r>
  <r>
    <s v="sáb."/>
    <x v="2"/>
    <x v="54"/>
    <x v="235"/>
    <n v="8700"/>
    <x v="3"/>
    <x v="0"/>
    <x v="0"/>
    <n v="8700"/>
  </r>
  <r>
    <s v="lun."/>
    <x v="3"/>
    <x v="55"/>
    <x v="236"/>
    <n v="31400"/>
    <x v="25"/>
    <x v="0"/>
    <x v="3"/>
    <n v="31400"/>
  </r>
  <r>
    <s v="lun."/>
    <x v="3"/>
    <x v="55"/>
    <x v="199"/>
    <n v="31400"/>
    <x v="25"/>
    <x v="0"/>
    <x v="3"/>
    <n v="31400"/>
  </r>
  <r>
    <s v="lun."/>
    <x v="3"/>
    <x v="55"/>
    <x v="237"/>
    <n v="2600"/>
    <x v="24"/>
    <x v="0"/>
    <x v="0"/>
    <n v="2600"/>
  </r>
  <r>
    <s v="lun."/>
    <x v="3"/>
    <x v="55"/>
    <x v="238"/>
    <n v="7200"/>
    <x v="24"/>
    <x v="0"/>
    <x v="0"/>
    <n v="7200"/>
  </r>
  <r>
    <s v="lun."/>
    <x v="3"/>
    <x v="55"/>
    <x v="160"/>
    <n v="6900"/>
    <x v="24"/>
    <x v="0"/>
    <x v="0"/>
    <n v="6900"/>
  </r>
  <r>
    <s v="lun."/>
    <x v="3"/>
    <x v="55"/>
    <x v="219"/>
    <n v="4100"/>
    <x v="24"/>
    <x v="0"/>
    <x v="0"/>
    <n v="4100"/>
  </r>
  <r>
    <s v="lun."/>
    <x v="3"/>
    <x v="55"/>
    <x v="239"/>
    <n v="2200"/>
    <x v="3"/>
    <x v="0"/>
    <x v="0"/>
    <n v="2200"/>
  </r>
  <r>
    <s v="lun."/>
    <x v="3"/>
    <x v="55"/>
    <x v="240"/>
    <n v="2400"/>
    <x v="3"/>
    <x v="0"/>
    <x v="0"/>
    <n v="2400"/>
  </r>
  <r>
    <s v="mié."/>
    <x v="3"/>
    <x v="56"/>
    <x v="85"/>
    <n v="3990"/>
    <x v="1"/>
    <x v="0"/>
    <x v="0"/>
    <n v="3990"/>
  </r>
  <r>
    <s v="jue."/>
    <x v="3"/>
    <x v="57"/>
    <x v="86"/>
    <n v="3440"/>
    <x v="13"/>
    <x v="0"/>
    <x v="0"/>
    <n v="3440"/>
  </r>
  <r>
    <s v="jue."/>
    <x v="3"/>
    <x v="57"/>
    <x v="94"/>
    <n v="5650"/>
    <x v="13"/>
    <x v="0"/>
    <x v="0"/>
    <n v="5650"/>
  </r>
  <r>
    <s v="jue."/>
    <x v="3"/>
    <x v="57"/>
    <x v="241"/>
    <n v="4700"/>
    <x v="13"/>
    <x v="0"/>
    <x v="0"/>
    <n v="4700"/>
  </r>
  <r>
    <s v="jue."/>
    <x v="3"/>
    <x v="57"/>
    <x v="115"/>
    <n v="39900"/>
    <x v="7"/>
    <x v="1"/>
    <x v="3"/>
    <n v="79800"/>
  </r>
  <r>
    <s v="jue."/>
    <x v="3"/>
    <x v="57"/>
    <x v="117"/>
    <n v="8500"/>
    <x v="7"/>
    <x v="0"/>
    <x v="3"/>
    <n v="8500"/>
  </r>
  <r>
    <s v="vie."/>
    <x v="3"/>
    <x v="58"/>
    <x v="242"/>
    <n v="16900"/>
    <x v="30"/>
    <x v="0"/>
    <x v="3"/>
    <n v="16900"/>
  </r>
  <r>
    <s v="vie."/>
    <x v="3"/>
    <x v="58"/>
    <x v="243"/>
    <n v="5000"/>
    <x v="30"/>
    <x v="1"/>
    <x v="3"/>
    <n v="10000"/>
  </r>
  <r>
    <s v="vie."/>
    <x v="3"/>
    <x v="58"/>
    <x v="128"/>
    <n v="33900"/>
    <x v="9"/>
    <x v="0"/>
    <x v="3"/>
    <n v="33900"/>
  </r>
  <r>
    <s v="vie."/>
    <x v="3"/>
    <x v="58"/>
    <x v="244"/>
    <n v="27300"/>
    <x v="9"/>
    <x v="0"/>
    <x v="3"/>
    <n v="27300"/>
  </r>
  <r>
    <s v="vie."/>
    <x v="3"/>
    <x v="58"/>
    <x v="129"/>
    <n v="22900"/>
    <x v="9"/>
    <x v="0"/>
    <x v="3"/>
    <n v="22900"/>
  </r>
  <r>
    <s v="vie."/>
    <x v="3"/>
    <x v="58"/>
    <x v="245"/>
    <n v="7800"/>
    <x v="9"/>
    <x v="1"/>
    <x v="3"/>
    <n v="15600"/>
  </r>
  <r>
    <s v="vie."/>
    <x v="3"/>
    <x v="58"/>
    <x v="246"/>
    <n v="5900"/>
    <x v="9"/>
    <x v="0"/>
    <x v="3"/>
    <n v="5900"/>
  </r>
  <r>
    <s v="sáb."/>
    <x v="3"/>
    <x v="59"/>
    <x v="247"/>
    <n v="1150"/>
    <x v="1"/>
    <x v="0"/>
    <x v="0"/>
    <n v="1150"/>
  </r>
  <r>
    <s v="sáb."/>
    <x v="3"/>
    <x v="59"/>
    <x v="18"/>
    <n v="1150"/>
    <x v="1"/>
    <x v="0"/>
    <x v="0"/>
    <n v="1150"/>
  </r>
  <r>
    <s v="sáb."/>
    <x v="3"/>
    <x v="59"/>
    <x v="18"/>
    <n v="4590"/>
    <x v="1"/>
    <x v="0"/>
    <x v="0"/>
    <n v="4590"/>
  </r>
  <r>
    <s v="sáb."/>
    <x v="3"/>
    <x v="59"/>
    <x v="43"/>
    <n v="3550"/>
    <x v="1"/>
    <x v="0"/>
    <x v="0"/>
    <n v="3550"/>
  </r>
  <r>
    <s v="sáb."/>
    <x v="3"/>
    <x v="59"/>
    <x v="145"/>
    <n v="3990"/>
    <x v="1"/>
    <x v="0"/>
    <x v="0"/>
    <n v="3990"/>
  </r>
  <r>
    <s v="dom."/>
    <x v="3"/>
    <x v="60"/>
    <x v="45"/>
    <n v="5190"/>
    <x v="1"/>
    <x v="0"/>
    <x v="0"/>
    <n v="5190"/>
  </r>
  <r>
    <s v="dom."/>
    <x v="3"/>
    <x v="60"/>
    <x v="54"/>
    <n v="7350"/>
    <x v="1"/>
    <x v="0"/>
    <x v="0"/>
    <n v="7350"/>
  </r>
  <r>
    <s v="dom."/>
    <x v="3"/>
    <x v="60"/>
    <x v="143"/>
    <n v="2100"/>
    <x v="1"/>
    <x v="0"/>
    <x v="0"/>
    <n v="2100"/>
  </r>
  <r>
    <s v="dom."/>
    <x v="3"/>
    <x v="60"/>
    <x v="40"/>
    <n v="7990"/>
    <x v="1"/>
    <x v="0"/>
    <x v="0"/>
    <n v="7990"/>
  </r>
  <r>
    <s v="dom."/>
    <x v="3"/>
    <x v="60"/>
    <x v="26"/>
    <n v="3290"/>
    <x v="1"/>
    <x v="0"/>
    <x v="0"/>
    <n v="3290"/>
  </r>
  <r>
    <s v="dom."/>
    <x v="3"/>
    <x v="60"/>
    <x v="144"/>
    <n v="2490"/>
    <x v="1"/>
    <x v="0"/>
    <x v="0"/>
    <n v="2490"/>
  </r>
  <r>
    <s v="dom."/>
    <x v="3"/>
    <x v="60"/>
    <x v="43"/>
    <n v="3550"/>
    <x v="1"/>
    <x v="0"/>
    <x v="0"/>
    <n v="3550"/>
  </r>
  <r>
    <s v="dom."/>
    <x v="3"/>
    <x v="60"/>
    <x v="248"/>
    <n v="7190"/>
    <x v="1"/>
    <x v="0"/>
    <x v="0"/>
    <n v="7190"/>
  </r>
  <r>
    <s v="dom."/>
    <x v="3"/>
    <x v="60"/>
    <x v="113"/>
    <n v="89187"/>
    <x v="2"/>
    <x v="0"/>
    <x v="1"/>
    <n v="89187"/>
  </r>
  <r>
    <s v="lun."/>
    <x v="3"/>
    <x v="61"/>
    <x v="249"/>
    <n v="34900"/>
    <x v="17"/>
    <x v="1"/>
    <x v="3"/>
    <n v="69800"/>
  </r>
  <r>
    <s v="lun."/>
    <x v="3"/>
    <x v="61"/>
    <x v="71"/>
    <n v="20900"/>
    <x v="17"/>
    <x v="0"/>
    <x v="3"/>
    <n v="20900"/>
  </r>
  <r>
    <s v="mar."/>
    <x v="3"/>
    <x v="62"/>
    <x v="250"/>
    <n v="4500"/>
    <x v="19"/>
    <x v="0"/>
    <x v="5"/>
    <n v="4500"/>
  </r>
  <r>
    <s v="mar."/>
    <x v="3"/>
    <x v="62"/>
    <x v="243"/>
    <n v="1790"/>
    <x v="1"/>
    <x v="0"/>
    <x v="0"/>
    <n v="1790"/>
  </r>
  <r>
    <s v="mar."/>
    <x v="3"/>
    <x v="62"/>
    <x v="103"/>
    <n v="1750"/>
    <x v="1"/>
    <x v="0"/>
    <x v="0"/>
    <n v="1750"/>
  </r>
  <r>
    <s v="mar."/>
    <x v="3"/>
    <x v="62"/>
    <x v="179"/>
    <n v="4490"/>
    <x v="1"/>
    <x v="0"/>
    <x v="0"/>
    <n v="4490"/>
  </r>
  <r>
    <s v="mar."/>
    <x v="3"/>
    <x v="62"/>
    <x v="43"/>
    <n v="3550"/>
    <x v="1"/>
    <x v="0"/>
    <x v="0"/>
    <n v="3550"/>
  </r>
  <r>
    <s v="mar."/>
    <x v="3"/>
    <x v="62"/>
    <x v="251"/>
    <n v="2950"/>
    <x v="1"/>
    <x v="0"/>
    <x v="0"/>
    <n v="2950"/>
  </r>
  <r>
    <s v="mar."/>
    <x v="3"/>
    <x v="62"/>
    <x v="252"/>
    <n v="10490"/>
    <x v="1"/>
    <x v="0"/>
    <x v="0"/>
    <n v="10490"/>
  </r>
  <r>
    <s v="mar."/>
    <x v="3"/>
    <x v="62"/>
    <x v="142"/>
    <n v="4790"/>
    <x v="1"/>
    <x v="0"/>
    <x v="0"/>
    <n v="4790"/>
  </r>
  <r>
    <s v="mar."/>
    <x v="3"/>
    <x v="62"/>
    <x v="37"/>
    <n v="2150"/>
    <x v="1"/>
    <x v="0"/>
    <x v="0"/>
    <n v="2150"/>
  </r>
  <r>
    <s v="mar."/>
    <x v="3"/>
    <x v="62"/>
    <x v="94"/>
    <n v="4690"/>
    <x v="1"/>
    <x v="0"/>
    <x v="0"/>
    <n v="4690"/>
  </r>
  <r>
    <s v="mar."/>
    <x v="3"/>
    <x v="62"/>
    <x v="253"/>
    <n v="25200"/>
    <x v="31"/>
    <x v="0"/>
    <x v="4"/>
    <n v="25200"/>
  </r>
  <r>
    <s v="mié."/>
    <x v="3"/>
    <x v="63"/>
    <x v="116"/>
    <n v="30900"/>
    <x v="7"/>
    <x v="0"/>
    <x v="3"/>
    <n v="30900"/>
  </r>
  <r>
    <s v="mié."/>
    <x v="3"/>
    <x v="63"/>
    <x v="115"/>
    <n v="33900"/>
    <x v="7"/>
    <x v="0"/>
    <x v="3"/>
    <n v="33900"/>
  </r>
  <r>
    <s v="mié."/>
    <x v="3"/>
    <x v="63"/>
    <x v="117"/>
    <n v="8500"/>
    <x v="7"/>
    <x v="0"/>
    <x v="3"/>
    <n v="8500"/>
  </r>
  <r>
    <s v="mié."/>
    <x v="3"/>
    <x v="63"/>
    <x v="116"/>
    <n v="30900"/>
    <x v="7"/>
    <x v="0"/>
    <x v="3"/>
    <n v="30900"/>
  </r>
  <r>
    <s v="mié."/>
    <x v="3"/>
    <x v="63"/>
    <x v="115"/>
    <n v="33900"/>
    <x v="7"/>
    <x v="0"/>
    <x v="3"/>
    <n v="33900"/>
  </r>
  <r>
    <s v="mié."/>
    <x v="3"/>
    <x v="63"/>
    <x v="117"/>
    <n v="8500"/>
    <x v="7"/>
    <x v="0"/>
    <x v="3"/>
    <n v="8500"/>
  </r>
  <r>
    <s v="mié."/>
    <x v="3"/>
    <x v="63"/>
    <x v="113"/>
    <n v="89187"/>
    <x v="2"/>
    <x v="0"/>
    <x v="1"/>
    <n v="89187"/>
  </r>
  <r>
    <s v="mié."/>
    <x v="3"/>
    <x v="63"/>
    <x v="56"/>
    <n v="4800"/>
    <x v="2"/>
    <x v="2"/>
    <x v="1"/>
    <n v="19200"/>
  </r>
  <r>
    <s v="vie."/>
    <x v="3"/>
    <x v="64"/>
    <x v="254"/>
    <n v="28600"/>
    <x v="32"/>
    <x v="0"/>
    <x v="3"/>
    <n v="28600"/>
  </r>
  <r>
    <s v="vie."/>
    <x v="3"/>
    <x v="64"/>
    <x v="255"/>
    <n v="37800"/>
    <x v="32"/>
    <x v="0"/>
    <x v="3"/>
    <n v="37800"/>
  </r>
  <r>
    <s v="vie."/>
    <x v="3"/>
    <x v="64"/>
    <x v="256"/>
    <n v="37800"/>
    <x v="32"/>
    <x v="0"/>
    <x v="3"/>
    <n v="37800"/>
  </r>
  <r>
    <s v="vie."/>
    <x v="3"/>
    <x v="64"/>
    <x v="257"/>
    <n v="9500"/>
    <x v="32"/>
    <x v="0"/>
    <x v="3"/>
    <n v="9500"/>
  </r>
  <r>
    <s v="vie."/>
    <x v="3"/>
    <x v="64"/>
    <x v="258"/>
    <n v="13900"/>
    <x v="32"/>
    <x v="0"/>
    <x v="3"/>
    <n v="13900"/>
  </r>
  <r>
    <s v="vie."/>
    <x v="3"/>
    <x v="64"/>
    <x v="135"/>
    <n v="14400"/>
    <x v="12"/>
    <x v="0"/>
    <x v="3"/>
    <n v="14400"/>
  </r>
  <r>
    <s v="vie."/>
    <x v="3"/>
    <x v="64"/>
    <x v="259"/>
    <n v="6800"/>
    <x v="12"/>
    <x v="0"/>
    <x v="3"/>
    <n v="6800"/>
  </r>
  <r>
    <s v="sáb."/>
    <x v="3"/>
    <x v="65"/>
    <x v="260"/>
    <n v="1750"/>
    <x v="1"/>
    <x v="0"/>
    <x v="0"/>
    <n v="1750"/>
  </r>
  <r>
    <s v="sáb."/>
    <x v="3"/>
    <x v="65"/>
    <x v="79"/>
    <n v="350"/>
    <x v="1"/>
    <x v="6"/>
    <x v="0"/>
    <n v="1750"/>
  </r>
  <r>
    <s v="sáb."/>
    <x v="3"/>
    <x v="65"/>
    <x v="261"/>
    <n v="10900"/>
    <x v="1"/>
    <x v="0"/>
    <x v="0"/>
    <n v="10900"/>
  </r>
  <r>
    <s v="sáb."/>
    <x v="3"/>
    <x v="65"/>
    <x v="18"/>
    <n v="4590"/>
    <x v="1"/>
    <x v="2"/>
    <x v="0"/>
    <n v="18360"/>
  </r>
  <r>
    <s v="sáb."/>
    <x v="3"/>
    <x v="65"/>
    <x v="145"/>
    <n v="3990"/>
    <x v="1"/>
    <x v="0"/>
    <x v="0"/>
    <n v="3990"/>
  </r>
  <r>
    <s v="sáb."/>
    <x v="3"/>
    <x v="65"/>
    <x v="262"/>
    <n v="2250"/>
    <x v="1"/>
    <x v="0"/>
    <x v="0"/>
    <n v="2250"/>
  </r>
  <r>
    <s v="sáb."/>
    <x v="3"/>
    <x v="65"/>
    <x v="263"/>
    <n v="15900"/>
    <x v="33"/>
    <x v="4"/>
    <x v="3"/>
    <n v="47700"/>
  </r>
  <r>
    <s v="sáb."/>
    <x v="3"/>
    <x v="65"/>
    <x v="264"/>
    <n v="12900"/>
    <x v="33"/>
    <x v="0"/>
    <x v="3"/>
    <n v="12900"/>
  </r>
  <r>
    <s v="sáb."/>
    <x v="3"/>
    <x v="65"/>
    <x v="241"/>
    <n v="4700"/>
    <x v="13"/>
    <x v="0"/>
    <x v="0"/>
    <n v="4700"/>
  </r>
  <r>
    <s v="sáb."/>
    <x v="3"/>
    <x v="65"/>
    <x v="265"/>
    <n v="6900"/>
    <x v="13"/>
    <x v="0"/>
    <x v="0"/>
    <n v="6900"/>
  </r>
  <r>
    <s v="sáb."/>
    <x v="3"/>
    <x v="65"/>
    <x v="266"/>
    <n v="6750"/>
    <x v="13"/>
    <x v="1"/>
    <x v="0"/>
    <n v="13500"/>
  </r>
  <r>
    <s v="sáb."/>
    <x v="3"/>
    <x v="65"/>
    <x v="267"/>
    <n v="700"/>
    <x v="13"/>
    <x v="0"/>
    <x v="0"/>
    <n v="700"/>
  </r>
  <r>
    <s v="dom."/>
    <x v="3"/>
    <x v="66"/>
    <x v="37"/>
    <n v="2150"/>
    <x v="1"/>
    <x v="0"/>
    <x v="0"/>
    <n v="2150"/>
  </r>
  <r>
    <s v="dom."/>
    <x v="3"/>
    <x v="66"/>
    <x v="34"/>
    <n v="7990"/>
    <x v="1"/>
    <x v="0"/>
    <x v="0"/>
    <n v="7990"/>
  </r>
  <r>
    <s v="dom."/>
    <x v="3"/>
    <x v="66"/>
    <x v="43"/>
    <n v="3550"/>
    <x v="1"/>
    <x v="0"/>
    <x v="0"/>
    <n v="3550"/>
  </r>
  <r>
    <s v="dom."/>
    <x v="3"/>
    <x v="66"/>
    <x v="268"/>
    <n v="2200"/>
    <x v="5"/>
    <x v="0"/>
    <x v="2"/>
    <n v="2200"/>
  </r>
  <r>
    <s v="dom."/>
    <x v="3"/>
    <x v="66"/>
    <x v="86"/>
    <n v="3800"/>
    <x v="5"/>
    <x v="0"/>
    <x v="2"/>
    <n v="3800"/>
  </r>
  <r>
    <s v="lun."/>
    <x v="3"/>
    <x v="67"/>
    <x v="269"/>
    <n v="5115"/>
    <x v="2"/>
    <x v="4"/>
    <x v="1"/>
    <n v="15345"/>
  </r>
  <r>
    <s v="lun."/>
    <x v="3"/>
    <x v="67"/>
    <x v="270"/>
    <n v="57843.5"/>
    <x v="2"/>
    <x v="6"/>
    <x v="1"/>
    <n v="289217.5"/>
  </r>
  <r>
    <s v="lun."/>
    <x v="3"/>
    <x v="67"/>
    <x v="271"/>
    <n v="40827"/>
    <x v="2"/>
    <x v="0"/>
    <x v="1"/>
    <n v="40827"/>
  </r>
  <r>
    <s v="lun."/>
    <x v="3"/>
    <x v="67"/>
    <x v="26"/>
    <n v="3290"/>
    <x v="1"/>
    <x v="0"/>
    <x v="0"/>
    <n v="3290"/>
  </r>
  <r>
    <s v="lun."/>
    <x v="3"/>
    <x v="67"/>
    <x v="272"/>
    <n v="12590"/>
    <x v="1"/>
    <x v="0"/>
    <x v="0"/>
    <n v="12590"/>
  </r>
  <r>
    <s v="lun."/>
    <x v="3"/>
    <x v="67"/>
    <x v="273"/>
    <n v="22300"/>
    <x v="34"/>
    <x v="4"/>
    <x v="3"/>
    <n v="66900"/>
  </r>
  <r>
    <s v="mar."/>
    <x v="3"/>
    <x v="68"/>
    <x v="43"/>
    <n v="5590"/>
    <x v="3"/>
    <x v="0"/>
    <x v="0"/>
    <n v="5590"/>
  </r>
  <r>
    <s v="mar."/>
    <x v="3"/>
    <x v="68"/>
    <x v="36"/>
    <n v="14890"/>
    <x v="3"/>
    <x v="0"/>
    <x v="0"/>
    <n v="14890"/>
  </r>
  <r>
    <s v="mar."/>
    <x v="3"/>
    <x v="68"/>
    <x v="274"/>
    <n v="7150"/>
    <x v="3"/>
    <x v="0"/>
    <x v="0"/>
    <n v="7150"/>
  </r>
  <r>
    <s v="mar."/>
    <x v="3"/>
    <x v="68"/>
    <x v="275"/>
    <n v="12500"/>
    <x v="35"/>
    <x v="0"/>
    <x v="5"/>
    <n v="12500"/>
  </r>
  <r>
    <s v="mar."/>
    <x v="3"/>
    <x v="68"/>
    <x v="254"/>
    <n v="28600"/>
    <x v="32"/>
    <x v="0"/>
    <x v="3"/>
    <n v="28600"/>
  </r>
  <r>
    <s v="mar."/>
    <x v="3"/>
    <x v="68"/>
    <x v="276"/>
    <n v="39900"/>
    <x v="32"/>
    <x v="0"/>
    <x v="3"/>
    <n v="39900"/>
  </r>
  <r>
    <s v="mar."/>
    <x v="3"/>
    <x v="68"/>
    <x v="277"/>
    <n v="9500"/>
    <x v="32"/>
    <x v="1"/>
    <x v="3"/>
    <n v="19000"/>
  </r>
  <r>
    <s v="mar."/>
    <x v="3"/>
    <x v="68"/>
    <x v="278"/>
    <n v="46800"/>
    <x v="32"/>
    <x v="0"/>
    <x v="3"/>
    <n v="46800"/>
  </r>
  <r>
    <s v="mar."/>
    <x v="3"/>
    <x v="68"/>
    <x v="279"/>
    <n v="8900"/>
    <x v="32"/>
    <x v="0"/>
    <x v="3"/>
    <n v="8900"/>
  </r>
  <r>
    <s v="mar."/>
    <x v="3"/>
    <x v="68"/>
    <x v="280"/>
    <n v="21900"/>
    <x v="32"/>
    <x v="0"/>
    <x v="3"/>
    <n v="21900"/>
  </r>
  <r>
    <s v="mié."/>
    <x v="3"/>
    <x v="69"/>
    <x v="113"/>
    <n v="89187"/>
    <x v="2"/>
    <x v="0"/>
    <x v="1"/>
    <n v="89187"/>
  </r>
  <r>
    <s v="mié."/>
    <x v="3"/>
    <x v="69"/>
    <x v="269"/>
    <n v="5115"/>
    <x v="2"/>
    <x v="1"/>
    <x v="1"/>
    <n v="10230"/>
  </r>
  <r>
    <s v="mié."/>
    <x v="3"/>
    <x v="69"/>
    <x v="281"/>
    <n v="37900"/>
    <x v="17"/>
    <x v="1"/>
    <x v="3"/>
    <n v="75800"/>
  </r>
  <r>
    <s v="jue."/>
    <x v="3"/>
    <x v="70"/>
    <x v="282"/>
    <n v="51900"/>
    <x v="33"/>
    <x v="0"/>
    <x v="3"/>
    <n v="51900"/>
  </r>
  <r>
    <s v="jue."/>
    <x v="3"/>
    <x v="70"/>
    <x v="264"/>
    <n v="12900"/>
    <x v="33"/>
    <x v="0"/>
    <x v="3"/>
    <n v="12900"/>
  </r>
  <r>
    <s v="vie."/>
    <x v="3"/>
    <x v="71"/>
    <x v="283"/>
    <n v="28900"/>
    <x v="36"/>
    <x v="1"/>
    <x v="3"/>
    <n v="57800"/>
  </r>
  <r>
    <s v="sáb."/>
    <x v="3"/>
    <x v="72"/>
    <x v="239"/>
    <n v="5500"/>
    <x v="13"/>
    <x v="0"/>
    <x v="0"/>
    <n v="5500"/>
  </r>
  <r>
    <s v="sáb."/>
    <x v="3"/>
    <x v="72"/>
    <x v="284"/>
    <n v="3600"/>
    <x v="13"/>
    <x v="0"/>
    <x v="0"/>
    <n v="3600"/>
  </r>
  <r>
    <s v="sáb."/>
    <x v="3"/>
    <x v="72"/>
    <x v="269"/>
    <n v="5115"/>
    <x v="2"/>
    <x v="4"/>
    <x v="1"/>
    <n v="15345"/>
  </r>
  <r>
    <s v="sáb."/>
    <x v="3"/>
    <x v="72"/>
    <x v="269"/>
    <n v="9207"/>
    <x v="2"/>
    <x v="0"/>
    <x v="1"/>
    <n v="9207"/>
  </r>
  <r>
    <s v="sáb."/>
    <x v="3"/>
    <x v="72"/>
    <x v="241"/>
    <n v="4700"/>
    <x v="13"/>
    <x v="0"/>
    <x v="0"/>
    <n v="4700"/>
  </r>
  <r>
    <s v="sáb."/>
    <x v="3"/>
    <x v="72"/>
    <x v="86"/>
    <n v="4300"/>
    <x v="13"/>
    <x v="0"/>
    <x v="0"/>
    <n v="4300"/>
  </r>
  <r>
    <s v="dom."/>
    <x v="3"/>
    <x v="73"/>
    <x v="285"/>
    <n v="83900"/>
    <x v="19"/>
    <x v="1"/>
    <x v="5"/>
    <n v="167800"/>
  </r>
  <r>
    <s v="dom."/>
    <x v="3"/>
    <x v="73"/>
    <x v="281"/>
    <n v="37900"/>
    <x v="17"/>
    <x v="1"/>
    <x v="3"/>
    <n v="75800"/>
  </r>
  <r>
    <s v="mar."/>
    <x v="3"/>
    <x v="74"/>
    <x v="286"/>
    <n v="49815"/>
    <x v="37"/>
    <x v="1"/>
    <x v="3"/>
    <n v="99630"/>
  </r>
  <r>
    <s v="mar."/>
    <x v="3"/>
    <x v="74"/>
    <x v="287"/>
    <n v="7222"/>
    <x v="37"/>
    <x v="0"/>
    <x v="3"/>
    <n v="7222"/>
  </r>
  <r>
    <s v="mar."/>
    <x v="3"/>
    <x v="74"/>
    <x v="284"/>
    <n v="6296"/>
    <x v="37"/>
    <x v="0"/>
    <x v="3"/>
    <n v="6296"/>
  </r>
  <r>
    <s v="mar."/>
    <x v="3"/>
    <x v="74"/>
    <x v="288"/>
    <n v="13900"/>
    <x v="12"/>
    <x v="0"/>
    <x v="3"/>
    <n v="13900"/>
  </r>
  <r>
    <s v="mar."/>
    <x v="3"/>
    <x v="74"/>
    <x v="243"/>
    <n v="5200"/>
    <x v="12"/>
    <x v="0"/>
    <x v="3"/>
    <n v="5200"/>
  </r>
  <r>
    <s v="mar."/>
    <x v="3"/>
    <x v="74"/>
    <x v="172"/>
    <n v="6900"/>
    <x v="12"/>
    <x v="0"/>
    <x v="3"/>
    <n v="6900"/>
  </r>
  <r>
    <s v="mar."/>
    <x v="3"/>
    <x v="74"/>
    <x v="289"/>
    <n v="36900"/>
    <x v="12"/>
    <x v="0"/>
    <x v="3"/>
    <n v="36900"/>
  </r>
  <r>
    <s v="mar."/>
    <x v="3"/>
    <x v="74"/>
    <x v="290"/>
    <n v="36900"/>
    <x v="12"/>
    <x v="0"/>
    <x v="3"/>
    <n v="36900"/>
  </r>
  <r>
    <s v="mar."/>
    <x v="3"/>
    <x v="74"/>
    <x v="291"/>
    <n v="10500"/>
    <x v="12"/>
    <x v="0"/>
    <x v="3"/>
    <n v="10500"/>
  </r>
  <r>
    <s v="mar."/>
    <x v="3"/>
    <x v="74"/>
    <x v="224"/>
    <n v="5400"/>
    <x v="12"/>
    <x v="0"/>
    <x v="3"/>
    <n v="5400"/>
  </r>
  <r>
    <s v="mié."/>
    <x v="3"/>
    <x v="75"/>
    <x v="224"/>
    <n v="11500"/>
    <x v="14"/>
    <x v="0"/>
    <x v="3"/>
    <n v="11500"/>
  </r>
  <r>
    <s v="mié."/>
    <x v="3"/>
    <x v="75"/>
    <x v="138"/>
    <n v="3500"/>
    <x v="14"/>
    <x v="0"/>
    <x v="3"/>
    <n v="3500"/>
  </r>
  <r>
    <s v="mié."/>
    <x v="3"/>
    <x v="75"/>
    <x v="292"/>
    <n v="5000"/>
    <x v="38"/>
    <x v="0"/>
    <x v="3"/>
    <n v="5000"/>
  </r>
  <r>
    <s v="mié."/>
    <x v="3"/>
    <x v="75"/>
    <x v="293"/>
    <n v="14500"/>
    <x v="32"/>
    <x v="0"/>
    <x v="3"/>
    <n v="14500"/>
  </r>
  <r>
    <s v="mié."/>
    <x v="3"/>
    <x v="75"/>
    <x v="294"/>
    <n v="58900"/>
    <x v="32"/>
    <x v="0"/>
    <x v="3"/>
    <n v="58900"/>
  </r>
  <r>
    <s v="mié."/>
    <x v="3"/>
    <x v="75"/>
    <x v="255"/>
    <n v="37800"/>
    <x v="32"/>
    <x v="0"/>
    <x v="3"/>
    <n v="37800"/>
  </r>
  <r>
    <s v="mié."/>
    <x v="3"/>
    <x v="75"/>
    <x v="277"/>
    <n v="9500"/>
    <x v="32"/>
    <x v="0"/>
    <x v="3"/>
    <n v="9500"/>
  </r>
  <r>
    <s v="mié."/>
    <x v="3"/>
    <x v="75"/>
    <x v="279"/>
    <n v="8900"/>
    <x v="32"/>
    <x v="0"/>
    <x v="3"/>
    <n v="8900"/>
  </r>
  <r>
    <s v="mié."/>
    <x v="3"/>
    <x v="75"/>
    <x v="295"/>
    <n v="8900"/>
    <x v="32"/>
    <x v="1"/>
    <x v="3"/>
    <n v="17800"/>
  </r>
  <r>
    <s v="jue."/>
    <x v="3"/>
    <x v="76"/>
    <x v="86"/>
    <n v="4300"/>
    <x v="13"/>
    <x v="0"/>
    <x v="0"/>
    <n v="4300"/>
  </r>
  <r>
    <s v="jue."/>
    <x v="3"/>
    <x v="76"/>
    <x v="241"/>
    <n v="4700"/>
    <x v="13"/>
    <x v="0"/>
    <x v="0"/>
    <n v="4700"/>
  </r>
  <r>
    <s v="jue."/>
    <x v="3"/>
    <x v="76"/>
    <x v="296"/>
    <n v="3800"/>
    <x v="13"/>
    <x v="1"/>
    <x v="0"/>
    <n v="7600"/>
  </r>
  <r>
    <s v="jue."/>
    <x v="3"/>
    <x v="76"/>
    <x v="150"/>
    <n v="29400"/>
    <x v="16"/>
    <x v="0"/>
    <x v="3"/>
    <n v="29400"/>
  </r>
  <r>
    <s v="vie."/>
    <x v="3"/>
    <x v="77"/>
    <x v="297"/>
    <n v="29400"/>
    <x v="31"/>
    <x v="0"/>
    <x v="4"/>
    <n v="29400"/>
  </r>
  <r>
    <s v="vie."/>
    <x v="3"/>
    <x v="77"/>
    <x v="253"/>
    <n v="59000"/>
    <x v="31"/>
    <x v="0"/>
    <x v="4"/>
    <n v="59000"/>
  </r>
  <r>
    <s v="vie."/>
    <x v="3"/>
    <x v="77"/>
    <x v="243"/>
    <n v="4500"/>
    <x v="31"/>
    <x v="0"/>
    <x v="0"/>
    <n v="4500"/>
  </r>
  <r>
    <s v="vie."/>
    <x v="3"/>
    <x v="77"/>
    <x v="298"/>
    <n v="9990"/>
    <x v="1"/>
    <x v="0"/>
    <x v="0"/>
    <n v="9990"/>
  </r>
  <r>
    <s v="vie."/>
    <x v="3"/>
    <x v="77"/>
    <x v="299"/>
    <n v="4990"/>
    <x v="1"/>
    <x v="0"/>
    <x v="0"/>
    <n v="4990"/>
  </r>
  <r>
    <s v="vie."/>
    <x v="3"/>
    <x v="77"/>
    <x v="79"/>
    <n v="350"/>
    <x v="1"/>
    <x v="2"/>
    <x v="0"/>
    <n v="1400"/>
  </r>
  <r>
    <s v="sáb."/>
    <x v="3"/>
    <x v="78"/>
    <x v="287"/>
    <n v="6900"/>
    <x v="39"/>
    <x v="1"/>
    <x v="3"/>
    <n v="13800"/>
  </r>
  <r>
    <s v="sáb."/>
    <x v="3"/>
    <x v="78"/>
    <x v="284"/>
    <n v="5300"/>
    <x v="39"/>
    <x v="1"/>
    <x v="3"/>
    <n v="10600"/>
  </r>
  <r>
    <s v="sáb."/>
    <x v="3"/>
    <x v="78"/>
    <x v="300"/>
    <n v="19600"/>
    <x v="39"/>
    <x v="0"/>
    <x v="3"/>
    <n v="19600"/>
  </r>
  <r>
    <s v="sáb."/>
    <x v="3"/>
    <x v="78"/>
    <x v="301"/>
    <n v="36900"/>
    <x v="39"/>
    <x v="0"/>
    <x v="3"/>
    <n v="36900"/>
  </r>
  <r>
    <s v="sáb."/>
    <x v="3"/>
    <x v="78"/>
    <x v="302"/>
    <n v="39900"/>
    <x v="39"/>
    <x v="0"/>
    <x v="3"/>
    <n v="39900"/>
  </r>
  <r>
    <s v="sáb."/>
    <x v="3"/>
    <x v="78"/>
    <x v="303"/>
    <n v="42900"/>
    <x v="39"/>
    <x v="0"/>
    <x v="3"/>
    <n v="42900"/>
  </r>
  <r>
    <s v="sáb."/>
    <x v="3"/>
    <x v="78"/>
    <x v="304"/>
    <n v="12300"/>
    <x v="39"/>
    <x v="0"/>
    <x v="3"/>
    <n v="12300"/>
  </r>
  <r>
    <s v="sáb."/>
    <x v="3"/>
    <x v="78"/>
    <x v="43"/>
    <n v="3550"/>
    <x v="1"/>
    <x v="0"/>
    <x v="0"/>
    <n v="3550"/>
  </r>
  <r>
    <s v="sáb."/>
    <x v="3"/>
    <x v="78"/>
    <x v="305"/>
    <n v="5990"/>
    <x v="1"/>
    <x v="0"/>
    <x v="0"/>
    <n v="5990"/>
  </r>
  <r>
    <s v="sáb."/>
    <x v="3"/>
    <x v="78"/>
    <x v="306"/>
    <n v="1100"/>
    <x v="1"/>
    <x v="0"/>
    <x v="0"/>
    <n v="1100"/>
  </r>
  <r>
    <s v="sáb."/>
    <x v="3"/>
    <x v="78"/>
    <x v="63"/>
    <n v="2990"/>
    <x v="1"/>
    <x v="0"/>
    <x v="0"/>
    <n v="2990"/>
  </r>
  <r>
    <s v="sáb."/>
    <x v="3"/>
    <x v="78"/>
    <x v="307"/>
    <n v="4850"/>
    <x v="1"/>
    <x v="0"/>
    <x v="0"/>
    <n v="4850"/>
  </r>
  <r>
    <s v="sáb."/>
    <x v="3"/>
    <x v="78"/>
    <x v="52"/>
    <n v="7990"/>
    <x v="1"/>
    <x v="0"/>
    <x v="0"/>
    <n v="7990"/>
  </r>
  <r>
    <s v="sáb."/>
    <x v="3"/>
    <x v="78"/>
    <x v="135"/>
    <n v="14400"/>
    <x v="12"/>
    <x v="0"/>
    <x v="3"/>
    <n v="14400"/>
  </r>
  <r>
    <s v="dom."/>
    <x v="3"/>
    <x v="79"/>
    <x v="308"/>
    <n v="70400"/>
    <x v="25"/>
    <x v="0"/>
    <x v="3"/>
    <n v="70400"/>
  </r>
  <r>
    <s v="lun."/>
    <x v="3"/>
    <x v="80"/>
    <x v="309"/>
    <n v="69400"/>
    <x v="40"/>
    <x v="0"/>
    <x v="3"/>
    <n v="69400"/>
  </r>
  <r>
    <s v="lun."/>
    <x v="3"/>
    <x v="80"/>
    <x v="275"/>
    <n v="8505"/>
    <x v="19"/>
    <x v="0"/>
    <x v="5"/>
    <n v="8505"/>
  </r>
  <r>
    <s v="mié."/>
    <x v="3"/>
    <x v="81"/>
    <x v="115"/>
    <n v="35900"/>
    <x v="7"/>
    <x v="1"/>
    <x v="3"/>
    <n v="71800"/>
  </r>
  <r>
    <s v="mié."/>
    <x v="3"/>
    <x v="81"/>
    <x v="310"/>
    <n v="46000"/>
    <x v="31"/>
    <x v="0"/>
    <x v="4"/>
    <n v="46000"/>
  </r>
  <r>
    <s v="mié."/>
    <x v="3"/>
    <x v="81"/>
    <x v="311"/>
    <n v="22000"/>
    <x v="27"/>
    <x v="0"/>
    <x v="3"/>
    <n v="22000"/>
  </r>
  <r>
    <s v="mié."/>
    <x v="3"/>
    <x v="81"/>
    <x v="312"/>
    <n v="33200"/>
    <x v="41"/>
    <x v="0"/>
    <x v="4"/>
    <n v="33200"/>
  </r>
  <r>
    <s v="mié."/>
    <x v="3"/>
    <x v="81"/>
    <x v="313"/>
    <n v="16100"/>
    <x v="30"/>
    <x v="0"/>
    <x v="4"/>
    <n v="16100"/>
  </r>
  <r>
    <s v="mié."/>
    <x v="3"/>
    <x v="81"/>
    <x v="260"/>
    <n v="1750"/>
    <x v="1"/>
    <x v="0"/>
    <x v="0"/>
    <n v="1750"/>
  </r>
  <r>
    <s v="mié."/>
    <x v="3"/>
    <x v="81"/>
    <x v="314"/>
    <n v="4890"/>
    <x v="1"/>
    <x v="0"/>
    <x v="0"/>
    <n v="4890"/>
  </r>
  <r>
    <s v="mié."/>
    <x v="3"/>
    <x v="81"/>
    <x v="315"/>
    <n v="5190"/>
    <x v="1"/>
    <x v="0"/>
    <x v="0"/>
    <n v="5190"/>
  </r>
  <r>
    <s v="mié."/>
    <x v="3"/>
    <x v="81"/>
    <x v="43"/>
    <n v="3550"/>
    <x v="1"/>
    <x v="1"/>
    <x v="0"/>
    <n v="7100"/>
  </r>
  <r>
    <s v="mié."/>
    <x v="3"/>
    <x v="81"/>
    <x v="316"/>
    <n v="8990"/>
    <x v="1"/>
    <x v="0"/>
    <x v="0"/>
    <n v="8990"/>
  </r>
  <r>
    <s v="mié."/>
    <x v="3"/>
    <x v="81"/>
    <x v="33"/>
    <n v="17990"/>
    <x v="1"/>
    <x v="0"/>
    <x v="0"/>
    <n v="17990"/>
  </r>
  <r>
    <s v="mié."/>
    <x v="3"/>
    <x v="81"/>
    <x v="317"/>
    <n v="16790"/>
    <x v="1"/>
    <x v="0"/>
    <x v="0"/>
    <n v="16790"/>
  </r>
  <r>
    <s v="mié."/>
    <x v="3"/>
    <x v="81"/>
    <x v="54"/>
    <n v="7350"/>
    <x v="1"/>
    <x v="0"/>
    <x v="0"/>
    <n v="7350"/>
  </r>
  <r>
    <s v="mié."/>
    <x v="3"/>
    <x v="81"/>
    <x v="318"/>
    <n v="3150"/>
    <x v="1"/>
    <x v="0"/>
    <x v="0"/>
    <n v="3150"/>
  </r>
  <r>
    <s v="mié."/>
    <x v="3"/>
    <x v="81"/>
    <x v="22"/>
    <n v="2190"/>
    <x v="1"/>
    <x v="0"/>
    <x v="0"/>
    <n v="2190"/>
  </r>
  <r>
    <s v="mié."/>
    <x v="3"/>
    <x v="81"/>
    <x v="21"/>
    <n v="5990"/>
    <x v="1"/>
    <x v="0"/>
    <x v="0"/>
    <n v="5990"/>
  </r>
  <r>
    <s v="mié."/>
    <x v="3"/>
    <x v="81"/>
    <x v="319"/>
    <n v="4300"/>
    <x v="1"/>
    <x v="0"/>
    <x v="0"/>
    <n v="4300"/>
  </r>
  <r>
    <s v="mié."/>
    <x v="3"/>
    <x v="81"/>
    <x v="320"/>
    <n v="13990"/>
    <x v="1"/>
    <x v="1"/>
    <x v="0"/>
    <n v="27980"/>
  </r>
  <r>
    <s v="mié."/>
    <x v="3"/>
    <x v="81"/>
    <x v="142"/>
    <n v="4790"/>
    <x v="1"/>
    <x v="0"/>
    <x v="0"/>
    <n v="4790"/>
  </r>
  <r>
    <s v="mié."/>
    <x v="3"/>
    <x v="81"/>
    <x v="40"/>
    <n v="7990"/>
    <x v="1"/>
    <x v="0"/>
    <x v="0"/>
    <n v="7990"/>
  </r>
  <r>
    <s v="mié."/>
    <x v="3"/>
    <x v="81"/>
    <x v="179"/>
    <n v="4490"/>
    <x v="1"/>
    <x v="0"/>
    <x v="0"/>
    <n v="4490"/>
  </r>
  <r>
    <s v="mié."/>
    <x v="3"/>
    <x v="81"/>
    <x v="85"/>
    <n v="12750"/>
    <x v="1"/>
    <x v="0"/>
    <x v="0"/>
    <n v="12750"/>
  </r>
  <r>
    <s v="mié."/>
    <x v="3"/>
    <x v="81"/>
    <x v="45"/>
    <n v="5190"/>
    <x v="1"/>
    <x v="0"/>
    <x v="0"/>
    <n v="5190"/>
  </r>
  <r>
    <s v="mié."/>
    <x v="3"/>
    <x v="81"/>
    <x v="321"/>
    <n v="5490"/>
    <x v="1"/>
    <x v="0"/>
    <x v="0"/>
    <n v="5490"/>
  </r>
  <r>
    <s v="mié."/>
    <x v="3"/>
    <x v="81"/>
    <x v="18"/>
    <n v="2300"/>
    <x v="1"/>
    <x v="1"/>
    <x v="0"/>
    <n v="4600"/>
  </r>
  <r>
    <s v="mié."/>
    <x v="3"/>
    <x v="81"/>
    <x v="322"/>
    <n v="2690"/>
    <x v="1"/>
    <x v="0"/>
    <x v="0"/>
    <n v="2690"/>
  </r>
  <r>
    <s v="mié."/>
    <x v="3"/>
    <x v="81"/>
    <x v="323"/>
    <n v="2250"/>
    <x v="1"/>
    <x v="0"/>
    <x v="0"/>
    <n v="2250"/>
  </r>
  <r>
    <s v="mié."/>
    <x v="3"/>
    <x v="81"/>
    <x v="324"/>
    <n v="2800"/>
    <x v="1"/>
    <x v="0"/>
    <x v="0"/>
    <n v="2800"/>
  </r>
  <r>
    <s v="mié."/>
    <x v="3"/>
    <x v="81"/>
    <x v="17"/>
    <n v="2750"/>
    <x v="1"/>
    <x v="0"/>
    <x v="0"/>
    <n v="2750"/>
  </r>
  <r>
    <s v="jue."/>
    <x v="4"/>
    <x v="82"/>
    <x v="281"/>
    <n v="37900"/>
    <x v="17"/>
    <x v="1"/>
    <x v="3"/>
    <n v="75800"/>
  </r>
  <r>
    <s v="jue."/>
    <x v="4"/>
    <x v="82"/>
    <x v="269"/>
    <n v="9207"/>
    <x v="2"/>
    <x v="0"/>
    <x v="1"/>
    <n v="9207"/>
  </r>
  <r>
    <s v="sáb."/>
    <x v="4"/>
    <x v="83"/>
    <x v="224"/>
    <n v="5600"/>
    <x v="5"/>
    <x v="0"/>
    <x v="2"/>
    <n v="5600"/>
  </r>
  <r>
    <s v="sáb."/>
    <x v="4"/>
    <x v="83"/>
    <x v="75"/>
    <n v="14790"/>
    <x v="3"/>
    <x v="0"/>
    <x v="0"/>
    <n v="14790"/>
  </r>
  <r>
    <s v="sáb."/>
    <x v="4"/>
    <x v="83"/>
    <x v="30"/>
    <n v="9756"/>
    <x v="3"/>
    <x v="0"/>
    <x v="0"/>
    <n v="9756"/>
  </r>
  <r>
    <s v="sáb."/>
    <x v="4"/>
    <x v="83"/>
    <x v="43"/>
    <n v="5590"/>
    <x v="3"/>
    <x v="0"/>
    <x v="0"/>
    <n v="5590"/>
  </r>
  <r>
    <s v="sáb."/>
    <x v="4"/>
    <x v="83"/>
    <x v="240"/>
    <n v="4500"/>
    <x v="3"/>
    <x v="0"/>
    <x v="0"/>
    <n v="4500"/>
  </r>
  <r>
    <s v="sáb."/>
    <x v="4"/>
    <x v="83"/>
    <x v="73"/>
    <n v="6590"/>
    <x v="3"/>
    <x v="1"/>
    <x v="0"/>
    <n v="13180"/>
  </r>
  <r>
    <s v="sáb."/>
    <x v="4"/>
    <x v="83"/>
    <x v="239"/>
    <n v="6090"/>
    <x v="3"/>
    <x v="0"/>
    <x v="0"/>
    <n v="6090"/>
  </r>
  <r>
    <s v="sáb."/>
    <x v="4"/>
    <x v="83"/>
    <x v="299"/>
    <n v="17690"/>
    <x v="3"/>
    <x v="0"/>
    <x v="0"/>
    <n v="17690"/>
  </r>
  <r>
    <s v="sáb."/>
    <x v="4"/>
    <x v="83"/>
    <x v="325"/>
    <n v="15990"/>
    <x v="3"/>
    <x v="0"/>
    <x v="0"/>
    <n v="15990"/>
  </r>
  <r>
    <s v="sáb."/>
    <x v="4"/>
    <x v="83"/>
    <x v="178"/>
    <n v="13990"/>
    <x v="3"/>
    <x v="0"/>
    <x v="0"/>
    <n v="13990"/>
  </r>
  <r>
    <s v="sáb."/>
    <x v="4"/>
    <x v="83"/>
    <x v="326"/>
    <n v="11990"/>
    <x v="3"/>
    <x v="1"/>
    <x v="0"/>
    <n v="23980"/>
  </r>
  <r>
    <s v="sáb."/>
    <x v="4"/>
    <x v="83"/>
    <x v="327"/>
    <n v="6090"/>
    <x v="3"/>
    <x v="0"/>
    <x v="0"/>
    <n v="6090"/>
  </r>
  <r>
    <s v="sáb."/>
    <x v="4"/>
    <x v="83"/>
    <x v="328"/>
    <n v="21190"/>
    <x v="3"/>
    <x v="0"/>
    <x v="0"/>
    <n v="21190"/>
  </r>
  <r>
    <s v="sáb."/>
    <x v="4"/>
    <x v="83"/>
    <x v="329"/>
    <n v="8590"/>
    <x v="3"/>
    <x v="0"/>
    <x v="0"/>
    <n v="8590"/>
  </r>
  <r>
    <s v="sáb."/>
    <x v="4"/>
    <x v="83"/>
    <x v="330"/>
    <n v="11390"/>
    <x v="3"/>
    <x v="0"/>
    <x v="0"/>
    <n v="11390"/>
  </r>
  <r>
    <s v="dom."/>
    <x v="4"/>
    <x v="84"/>
    <x v="115"/>
    <n v="35900"/>
    <x v="7"/>
    <x v="0"/>
    <x v="3"/>
    <n v="35900"/>
  </r>
  <r>
    <s v="dom."/>
    <x v="4"/>
    <x v="84"/>
    <x v="331"/>
    <n v="26500"/>
    <x v="7"/>
    <x v="0"/>
    <x v="3"/>
    <n v="26500"/>
  </r>
  <r>
    <s v="lun."/>
    <x v="4"/>
    <x v="85"/>
    <x v="36"/>
    <n v="14490"/>
    <x v="3"/>
    <x v="0"/>
    <x v="0"/>
    <n v="14490"/>
  </r>
  <r>
    <s v="lun."/>
    <x v="4"/>
    <x v="85"/>
    <x v="296"/>
    <n v="5190"/>
    <x v="3"/>
    <x v="1"/>
    <x v="0"/>
    <n v="10380"/>
  </r>
  <r>
    <s v="lun."/>
    <x v="4"/>
    <x v="85"/>
    <x v="48"/>
    <n v="5090"/>
    <x v="3"/>
    <x v="0"/>
    <x v="0"/>
    <n v="5090"/>
  </r>
  <r>
    <s v="lun."/>
    <x v="4"/>
    <x v="85"/>
    <x v="90"/>
    <n v="2690"/>
    <x v="3"/>
    <x v="0"/>
    <x v="0"/>
    <n v="2690"/>
  </r>
  <r>
    <s v="lun."/>
    <x v="4"/>
    <x v="85"/>
    <x v="99"/>
    <n v="6250"/>
    <x v="3"/>
    <x v="0"/>
    <x v="0"/>
    <n v="6250"/>
  </r>
  <r>
    <s v="lun."/>
    <x v="4"/>
    <x v="85"/>
    <x v="119"/>
    <n v="2390"/>
    <x v="3"/>
    <x v="0"/>
    <x v="0"/>
    <n v="2390"/>
  </r>
  <r>
    <s v="lun."/>
    <x v="4"/>
    <x v="85"/>
    <x v="30"/>
    <n v="9908"/>
    <x v="3"/>
    <x v="0"/>
    <x v="0"/>
    <n v="9908"/>
  </r>
  <r>
    <s v="lun."/>
    <x v="4"/>
    <x v="85"/>
    <x v="332"/>
    <n v="550"/>
    <x v="3"/>
    <x v="0"/>
    <x v="0"/>
    <n v="550"/>
  </r>
  <r>
    <s v="mar."/>
    <x v="4"/>
    <x v="86"/>
    <x v="281"/>
    <n v="37900"/>
    <x v="17"/>
    <x v="1"/>
    <x v="3"/>
    <n v="75800"/>
  </r>
  <r>
    <s v="mar."/>
    <x v="4"/>
    <x v="86"/>
    <x v="333"/>
    <n v="24900"/>
    <x v="32"/>
    <x v="0"/>
    <x v="3"/>
    <n v="24900"/>
  </r>
  <r>
    <s v="mar."/>
    <x v="4"/>
    <x v="86"/>
    <x v="334"/>
    <n v="16900"/>
    <x v="32"/>
    <x v="0"/>
    <x v="3"/>
    <n v="16900"/>
  </r>
  <r>
    <s v="mié."/>
    <x v="4"/>
    <x v="87"/>
    <x v="93"/>
    <n v="3590"/>
    <x v="1"/>
    <x v="0"/>
    <x v="0"/>
    <n v="3590"/>
  </r>
  <r>
    <s v="mié."/>
    <x v="4"/>
    <x v="87"/>
    <x v="228"/>
    <n v="400"/>
    <x v="1"/>
    <x v="2"/>
    <x v="0"/>
    <n v="1600"/>
  </r>
  <r>
    <s v="mié."/>
    <x v="4"/>
    <x v="87"/>
    <x v="272"/>
    <n v="13900"/>
    <x v="1"/>
    <x v="0"/>
    <x v="0"/>
    <n v="13900"/>
  </r>
  <r>
    <s v="mié."/>
    <x v="4"/>
    <x v="87"/>
    <x v="132"/>
    <n v="4990"/>
    <x v="1"/>
    <x v="0"/>
    <x v="0"/>
    <n v="4990"/>
  </r>
  <r>
    <s v="mié."/>
    <x v="4"/>
    <x v="87"/>
    <x v="45"/>
    <n v="5190"/>
    <x v="1"/>
    <x v="0"/>
    <x v="0"/>
    <n v="5190"/>
  </r>
  <r>
    <s v="mié."/>
    <x v="4"/>
    <x v="87"/>
    <x v="46"/>
    <n v="4950"/>
    <x v="1"/>
    <x v="1"/>
    <x v="0"/>
    <n v="9900"/>
  </r>
  <r>
    <s v="mié."/>
    <x v="4"/>
    <x v="87"/>
    <x v="173"/>
    <n v="4490"/>
    <x v="1"/>
    <x v="0"/>
    <x v="0"/>
    <n v="4490"/>
  </r>
  <r>
    <s v="mié."/>
    <x v="4"/>
    <x v="87"/>
    <x v="43"/>
    <n v="3550"/>
    <x v="1"/>
    <x v="4"/>
    <x v="0"/>
    <n v="10650"/>
  </r>
  <r>
    <s v="mié."/>
    <x v="4"/>
    <x v="87"/>
    <x v="335"/>
    <n v="12390"/>
    <x v="1"/>
    <x v="0"/>
    <x v="0"/>
    <n v="12390"/>
  </r>
  <r>
    <s v="mié."/>
    <x v="4"/>
    <x v="87"/>
    <x v="336"/>
    <n v="1390"/>
    <x v="1"/>
    <x v="0"/>
    <x v="0"/>
    <n v="1390"/>
  </r>
  <r>
    <s v="mié."/>
    <x v="4"/>
    <x v="87"/>
    <x v="98"/>
    <n v="7990"/>
    <x v="1"/>
    <x v="0"/>
    <x v="0"/>
    <n v="7990"/>
  </r>
  <r>
    <s v="mié."/>
    <x v="4"/>
    <x v="87"/>
    <x v="71"/>
    <n v="3890"/>
    <x v="1"/>
    <x v="0"/>
    <x v="0"/>
    <n v="3890"/>
  </r>
  <r>
    <s v="mié."/>
    <x v="4"/>
    <x v="87"/>
    <x v="337"/>
    <n v="3790"/>
    <x v="1"/>
    <x v="0"/>
    <x v="0"/>
    <n v="3790"/>
  </r>
  <r>
    <s v="mié."/>
    <x v="4"/>
    <x v="87"/>
    <x v="202"/>
    <n v="4990"/>
    <x v="1"/>
    <x v="0"/>
    <x v="0"/>
    <n v="4990"/>
  </r>
  <r>
    <s v="mié."/>
    <x v="4"/>
    <x v="87"/>
    <x v="296"/>
    <n v="5190"/>
    <x v="3"/>
    <x v="1"/>
    <x v="0"/>
    <n v="10380"/>
  </r>
  <r>
    <s v="mié."/>
    <x v="4"/>
    <x v="87"/>
    <x v="243"/>
    <n v="3090"/>
    <x v="3"/>
    <x v="0"/>
    <x v="0"/>
    <n v="3090"/>
  </r>
  <r>
    <s v="mié."/>
    <x v="4"/>
    <x v="87"/>
    <x v="90"/>
    <n v="2690"/>
    <x v="3"/>
    <x v="1"/>
    <x v="0"/>
    <n v="5380"/>
  </r>
  <r>
    <s v="mié."/>
    <x v="4"/>
    <x v="87"/>
    <x v="338"/>
    <n v="8790"/>
    <x v="3"/>
    <x v="0"/>
    <x v="0"/>
    <n v="8790"/>
  </r>
  <r>
    <s v="jue."/>
    <x v="4"/>
    <x v="88"/>
    <x v="339"/>
    <n v="16900"/>
    <x v="42"/>
    <x v="0"/>
    <x v="3"/>
    <n v="16900"/>
  </r>
  <r>
    <s v="jue."/>
    <x v="4"/>
    <x v="88"/>
    <x v="340"/>
    <n v="35900"/>
    <x v="42"/>
    <x v="0"/>
    <x v="3"/>
    <n v="35900"/>
  </r>
  <r>
    <s v="jue."/>
    <x v="4"/>
    <x v="88"/>
    <x v="341"/>
    <n v="33900"/>
    <x v="42"/>
    <x v="0"/>
    <x v="3"/>
    <n v="33900"/>
  </r>
  <r>
    <s v="jue."/>
    <x v="4"/>
    <x v="88"/>
    <x v="243"/>
    <n v="7900"/>
    <x v="42"/>
    <x v="1"/>
    <x v="3"/>
    <n v="15800"/>
  </r>
  <r>
    <s v="jue."/>
    <x v="4"/>
    <x v="88"/>
    <x v="342"/>
    <n v="7900"/>
    <x v="42"/>
    <x v="1"/>
    <x v="3"/>
    <n v="15800"/>
  </r>
  <r>
    <s v="vie."/>
    <x v="4"/>
    <x v="89"/>
    <x v="86"/>
    <n v="3800"/>
    <x v="5"/>
    <x v="0"/>
    <x v="2"/>
    <n v="3800"/>
  </r>
  <r>
    <s v="vie."/>
    <x v="4"/>
    <x v="89"/>
    <x v="343"/>
    <n v="3100"/>
    <x v="5"/>
    <x v="0"/>
    <x v="2"/>
    <n v="3100"/>
  </r>
  <r>
    <s v="vie."/>
    <x v="4"/>
    <x v="89"/>
    <x v="92"/>
    <n v="2900"/>
    <x v="5"/>
    <x v="0"/>
    <x v="2"/>
    <n v="2900"/>
  </r>
  <r>
    <s v="dom."/>
    <x v="4"/>
    <x v="90"/>
    <x v="344"/>
    <n v="26950"/>
    <x v="43"/>
    <x v="0"/>
    <x v="3"/>
    <n v="26950"/>
  </r>
  <r>
    <s v="dom."/>
    <x v="4"/>
    <x v="90"/>
    <x v="345"/>
    <n v="31450"/>
    <x v="43"/>
    <x v="0"/>
    <x v="3"/>
    <n v="31450"/>
  </r>
  <r>
    <s v="dom."/>
    <x v="4"/>
    <x v="90"/>
    <x v="346"/>
    <n v="25000"/>
    <x v="38"/>
    <x v="0"/>
    <x v="3"/>
    <n v="25000"/>
  </r>
  <r>
    <s v="lun."/>
    <x v="4"/>
    <x v="91"/>
    <x v="347"/>
    <n v="8556"/>
    <x v="0"/>
    <x v="0"/>
    <x v="0"/>
    <n v="8556"/>
  </r>
  <r>
    <s v="lun."/>
    <x v="4"/>
    <x v="91"/>
    <x v="13"/>
    <n v="1600"/>
    <x v="0"/>
    <x v="0"/>
    <x v="0"/>
    <n v="1600"/>
  </r>
  <r>
    <s v="mié."/>
    <x v="4"/>
    <x v="92"/>
    <x v="348"/>
    <n v="7909"/>
    <x v="44"/>
    <x v="0"/>
    <x v="6"/>
    <n v="7909"/>
  </r>
  <r>
    <s v="jue."/>
    <x v="4"/>
    <x v="93"/>
    <x v="266"/>
    <n v="34150"/>
    <x v="13"/>
    <x v="0"/>
    <x v="5"/>
    <n v="34150"/>
  </r>
  <r>
    <s v="jue."/>
    <x v="4"/>
    <x v="93"/>
    <x v="349"/>
    <n v="17000"/>
    <x v="13"/>
    <x v="0"/>
    <x v="5"/>
    <n v="17000"/>
  </r>
  <r>
    <s v="jue."/>
    <x v="4"/>
    <x v="93"/>
    <x v="350"/>
    <n v="4250"/>
    <x v="13"/>
    <x v="0"/>
    <x v="5"/>
    <n v="4250"/>
  </r>
  <r>
    <s v="jue."/>
    <x v="4"/>
    <x v="93"/>
    <x v="224"/>
    <n v="4950"/>
    <x v="5"/>
    <x v="0"/>
    <x v="2"/>
    <n v="4950"/>
  </r>
  <r>
    <s v="jue."/>
    <x v="4"/>
    <x v="93"/>
    <x v="348"/>
    <n v="13933"/>
    <x v="44"/>
    <x v="0"/>
    <x v="6"/>
    <n v="13933"/>
  </r>
  <r>
    <s v="jue."/>
    <x v="4"/>
    <x v="93"/>
    <x v="348"/>
    <n v="12154"/>
    <x v="44"/>
    <x v="0"/>
    <x v="6"/>
    <n v="12154"/>
  </r>
  <r>
    <s v="sáb."/>
    <x v="4"/>
    <x v="94"/>
    <x v="270"/>
    <n v="268700"/>
    <x v="2"/>
    <x v="0"/>
    <x v="1"/>
    <n v="268700"/>
  </r>
  <r>
    <s v="dom."/>
    <x v="4"/>
    <x v="95"/>
    <x v="30"/>
    <n v="9642"/>
    <x v="3"/>
    <x v="0"/>
    <x v="0"/>
    <n v="9642"/>
  </r>
  <r>
    <s v="dom."/>
    <x v="4"/>
    <x v="95"/>
    <x v="281"/>
    <n v="37900"/>
    <x v="17"/>
    <x v="1"/>
    <x v="3"/>
    <n v="75800"/>
  </r>
  <r>
    <s v="mar."/>
    <x v="4"/>
    <x v="96"/>
    <x v="351"/>
    <n v="35600"/>
    <x v="21"/>
    <x v="0"/>
    <x v="4"/>
    <n v="35600"/>
  </r>
  <r>
    <s v="mar."/>
    <x v="4"/>
    <x v="96"/>
    <x v="352"/>
    <n v="14000"/>
    <x v="27"/>
    <x v="0"/>
    <x v="3"/>
    <n v="14000"/>
  </r>
  <r>
    <s v="mar."/>
    <x v="4"/>
    <x v="96"/>
    <x v="353"/>
    <n v="15900"/>
    <x v="27"/>
    <x v="0"/>
    <x v="3"/>
    <n v="15900"/>
  </r>
  <r>
    <s v="mar."/>
    <x v="4"/>
    <x v="96"/>
    <x v="354"/>
    <n v="6000"/>
    <x v="27"/>
    <x v="1"/>
    <x v="3"/>
    <n v="12000"/>
  </r>
  <r>
    <s v="mar."/>
    <x v="4"/>
    <x v="96"/>
    <x v="348"/>
    <n v="10209"/>
    <x v="44"/>
    <x v="0"/>
    <x v="6"/>
    <n v="10209"/>
  </r>
  <r>
    <s v="mié."/>
    <x v="4"/>
    <x v="97"/>
    <x v="355"/>
    <n v="12900"/>
    <x v="9"/>
    <x v="0"/>
    <x v="3"/>
    <n v="12900"/>
  </r>
  <r>
    <s v="jue."/>
    <x v="4"/>
    <x v="98"/>
    <x v="356"/>
    <n v="5490"/>
    <x v="3"/>
    <x v="0"/>
    <x v="0"/>
    <n v="5490"/>
  </r>
  <r>
    <s v="jue."/>
    <x v="4"/>
    <x v="98"/>
    <x v="107"/>
    <n v="3290"/>
    <x v="3"/>
    <x v="0"/>
    <x v="0"/>
    <n v="3290"/>
  </r>
  <r>
    <s v="jue."/>
    <x v="4"/>
    <x v="98"/>
    <x v="357"/>
    <n v="17490"/>
    <x v="3"/>
    <x v="0"/>
    <x v="0"/>
    <n v="17490"/>
  </r>
  <r>
    <s v="jue."/>
    <x v="4"/>
    <x v="98"/>
    <x v="43"/>
    <n v="5750"/>
    <x v="3"/>
    <x v="0"/>
    <x v="0"/>
    <n v="5750"/>
  </r>
  <r>
    <s v="sáb."/>
    <x v="4"/>
    <x v="99"/>
    <x v="358"/>
    <n v="24900"/>
    <x v="45"/>
    <x v="0"/>
    <x v="3"/>
    <n v="24900"/>
  </r>
  <r>
    <s v="sáb."/>
    <x v="4"/>
    <x v="99"/>
    <x v="359"/>
    <n v="33900"/>
    <x v="45"/>
    <x v="0"/>
    <x v="3"/>
    <n v="33900"/>
  </r>
  <r>
    <s v="sáb."/>
    <x v="4"/>
    <x v="99"/>
    <x v="239"/>
    <n v="2400"/>
    <x v="13"/>
    <x v="0"/>
    <x v="0"/>
    <n v="2400"/>
  </r>
  <r>
    <s v="sáb."/>
    <x v="4"/>
    <x v="99"/>
    <x v="241"/>
    <n v="4700"/>
    <x v="13"/>
    <x v="0"/>
    <x v="0"/>
    <n v="4700"/>
  </r>
  <r>
    <s v="sáb."/>
    <x v="4"/>
    <x v="99"/>
    <x v="348"/>
    <n v="9531"/>
    <x v="44"/>
    <x v="0"/>
    <x v="6"/>
    <n v="9531"/>
  </r>
  <r>
    <s v="sáb."/>
    <x v="4"/>
    <x v="99"/>
    <x v="348"/>
    <n v="9442"/>
    <x v="44"/>
    <x v="0"/>
    <x v="6"/>
    <n v="9442"/>
  </r>
  <r>
    <s v="dom."/>
    <x v="4"/>
    <x v="100"/>
    <x v="348"/>
    <n v="18464"/>
    <x v="44"/>
    <x v="0"/>
    <x v="6"/>
    <n v="18464"/>
  </r>
  <r>
    <s v="dom."/>
    <x v="4"/>
    <x v="100"/>
    <x v="348"/>
    <n v="14109"/>
    <x v="44"/>
    <x v="0"/>
    <x v="6"/>
    <n v="14109"/>
  </r>
  <r>
    <s v="dom."/>
    <x v="4"/>
    <x v="100"/>
    <x v="348"/>
    <n v="16891"/>
    <x v="44"/>
    <x v="0"/>
    <x v="6"/>
    <n v="16891"/>
  </r>
  <r>
    <s v="dom."/>
    <x v="4"/>
    <x v="100"/>
    <x v="348"/>
    <n v="15822"/>
    <x v="44"/>
    <x v="0"/>
    <x v="6"/>
    <n v="15822"/>
  </r>
  <r>
    <s v="dom."/>
    <x v="4"/>
    <x v="100"/>
    <x v="348"/>
    <n v="11979"/>
    <x v="44"/>
    <x v="0"/>
    <x v="6"/>
    <n v="11979"/>
  </r>
  <r>
    <s v="lun."/>
    <x v="4"/>
    <x v="101"/>
    <x v="348"/>
    <n v="19721"/>
    <x v="44"/>
    <x v="0"/>
    <x v="6"/>
    <n v="19721"/>
  </r>
  <r>
    <s v="lun."/>
    <x v="4"/>
    <x v="101"/>
    <x v="348"/>
    <n v="18464"/>
    <x v="44"/>
    <x v="0"/>
    <x v="6"/>
    <n v="18464"/>
  </r>
  <r>
    <s v="jue."/>
    <x v="5"/>
    <x v="102"/>
    <x v="6"/>
    <n v="6490"/>
    <x v="3"/>
    <x v="0"/>
    <x v="0"/>
    <n v="6490"/>
  </r>
  <r>
    <s v="jue."/>
    <x v="5"/>
    <x v="102"/>
    <x v="360"/>
    <n v="8967"/>
    <x v="3"/>
    <x v="0"/>
    <x v="0"/>
    <n v="8967"/>
  </r>
  <r>
    <s v="jue."/>
    <x v="5"/>
    <x v="102"/>
    <x v="361"/>
    <n v="1948"/>
    <x v="3"/>
    <x v="0"/>
    <x v="0"/>
    <n v="1948"/>
  </r>
  <r>
    <s v="jue."/>
    <x v="5"/>
    <x v="102"/>
    <x v="362"/>
    <n v="1979"/>
    <x v="3"/>
    <x v="0"/>
    <x v="0"/>
    <n v="1979"/>
  </r>
  <r>
    <s v="jue."/>
    <x v="5"/>
    <x v="102"/>
    <x v="363"/>
    <n v="2317"/>
    <x v="3"/>
    <x v="0"/>
    <x v="0"/>
    <n v="2317"/>
  </r>
  <r>
    <s v="jue."/>
    <x v="5"/>
    <x v="102"/>
    <x v="364"/>
    <n v="2179"/>
    <x v="3"/>
    <x v="0"/>
    <x v="0"/>
    <n v="2179"/>
  </r>
  <r>
    <s v="jue."/>
    <x v="5"/>
    <x v="102"/>
    <x v="365"/>
    <n v="2238"/>
    <x v="3"/>
    <x v="0"/>
    <x v="0"/>
    <n v="2238"/>
  </r>
  <r>
    <s v="jue."/>
    <x v="5"/>
    <x v="102"/>
    <x v="3"/>
    <n v="5405"/>
    <x v="3"/>
    <x v="0"/>
    <x v="0"/>
    <n v="5405"/>
  </r>
  <r>
    <s v="jue."/>
    <x v="5"/>
    <x v="102"/>
    <x v="1"/>
    <n v="674"/>
    <x v="3"/>
    <x v="0"/>
    <x v="0"/>
    <n v="674"/>
  </r>
  <r>
    <s v="jue."/>
    <x v="5"/>
    <x v="102"/>
    <x v="11"/>
    <n v="1472"/>
    <x v="3"/>
    <x v="0"/>
    <x v="0"/>
    <n v="1472"/>
  </r>
  <r>
    <s v="jue."/>
    <x v="5"/>
    <x v="102"/>
    <x v="8"/>
    <n v="2323"/>
    <x v="3"/>
    <x v="0"/>
    <x v="0"/>
    <n v="2323"/>
  </r>
  <r>
    <s v="jue."/>
    <x v="5"/>
    <x v="102"/>
    <x v="366"/>
    <n v="5750"/>
    <x v="3"/>
    <x v="0"/>
    <x v="0"/>
    <n v="5750"/>
  </r>
  <r>
    <s v="jue."/>
    <x v="5"/>
    <x v="102"/>
    <x v="367"/>
    <n v="17090"/>
    <x v="3"/>
    <x v="0"/>
    <x v="0"/>
    <n v="17090"/>
  </r>
  <r>
    <s v="jue."/>
    <x v="5"/>
    <x v="102"/>
    <x v="84"/>
    <n v="24150"/>
    <x v="3"/>
    <x v="0"/>
    <x v="0"/>
    <n v="24150"/>
  </r>
  <r>
    <s v="jue."/>
    <x v="5"/>
    <x v="102"/>
    <x v="368"/>
    <n v="12390"/>
    <x v="3"/>
    <x v="0"/>
    <x v="0"/>
    <n v="12390"/>
  </r>
  <r>
    <s v="jue."/>
    <x v="5"/>
    <x v="102"/>
    <x v="369"/>
    <n v="9780"/>
    <x v="3"/>
    <x v="0"/>
    <x v="0"/>
    <n v="9780"/>
  </r>
  <r>
    <s v="jue."/>
    <x v="5"/>
    <x v="102"/>
    <x v="370"/>
    <n v="13990"/>
    <x v="3"/>
    <x v="0"/>
    <x v="0"/>
    <n v="13990"/>
  </r>
  <r>
    <s v="jue."/>
    <x v="5"/>
    <x v="102"/>
    <x v="371"/>
    <n v="4990"/>
    <x v="3"/>
    <x v="0"/>
    <x v="0"/>
    <n v="4990"/>
  </r>
  <r>
    <s v="jue."/>
    <x v="5"/>
    <x v="102"/>
    <x v="372"/>
    <n v="15471"/>
    <x v="3"/>
    <x v="0"/>
    <x v="0"/>
    <n v="15471"/>
  </r>
  <r>
    <s v="jue."/>
    <x v="5"/>
    <x v="102"/>
    <x v="34"/>
    <n v="16390"/>
    <x v="3"/>
    <x v="0"/>
    <x v="0"/>
    <n v="16390"/>
  </r>
  <r>
    <s v="jue."/>
    <x v="5"/>
    <x v="102"/>
    <x v="46"/>
    <n v="7990"/>
    <x v="3"/>
    <x v="1"/>
    <x v="0"/>
    <n v="15980"/>
  </r>
  <r>
    <s v="jue."/>
    <x v="5"/>
    <x v="102"/>
    <x v="317"/>
    <n v="38990"/>
    <x v="3"/>
    <x v="0"/>
    <x v="0"/>
    <n v="38990"/>
  </r>
  <r>
    <s v="jue."/>
    <x v="5"/>
    <x v="102"/>
    <x v="272"/>
    <n v="16990"/>
    <x v="3"/>
    <x v="0"/>
    <x v="0"/>
    <n v="16990"/>
  </r>
  <r>
    <s v="mié."/>
    <x v="6"/>
    <x v="103"/>
    <x v="373"/>
    <n v="500"/>
    <x v="46"/>
    <x v="7"/>
    <x v="4"/>
    <n v="13500"/>
  </r>
  <r>
    <s v="sáb."/>
    <x v="7"/>
    <x v="104"/>
    <x v="330"/>
    <n v="11000"/>
    <x v="47"/>
    <x v="0"/>
    <x v="3"/>
    <n v="11000"/>
  </r>
  <r>
    <s v="sáb."/>
    <x v="7"/>
    <x v="104"/>
    <x v="374"/>
    <n v="12999"/>
    <x v="47"/>
    <x v="0"/>
    <x v="3"/>
    <n v="12999"/>
  </r>
  <r>
    <s v="sáb."/>
    <x v="7"/>
    <x v="104"/>
    <x v="375"/>
    <n v="3500"/>
    <x v="47"/>
    <x v="1"/>
    <x v="3"/>
    <n v="7000"/>
  </r>
  <r>
    <s v="sáb."/>
    <x v="7"/>
    <x v="104"/>
    <x v="160"/>
    <n v="4500"/>
    <x v="47"/>
    <x v="0"/>
    <x v="3"/>
    <n v="4500"/>
  </r>
  <r>
    <s v="sáb."/>
    <x v="7"/>
    <x v="104"/>
    <x v="376"/>
    <n v="4500"/>
    <x v="47"/>
    <x v="0"/>
    <x v="3"/>
    <n v="4500"/>
  </r>
  <r>
    <s v="sáb."/>
    <x v="7"/>
    <x v="104"/>
    <x v="377"/>
    <n v="2200"/>
    <x v="47"/>
    <x v="0"/>
    <x v="3"/>
    <n v="2200"/>
  </r>
  <r>
    <s v="sáb."/>
    <x v="7"/>
    <x v="104"/>
    <x v="378"/>
    <n v="2200"/>
    <x v="47"/>
    <x v="0"/>
    <x v="3"/>
    <n v="2200"/>
  </r>
  <r>
    <s v="sáb."/>
    <x v="7"/>
    <x v="105"/>
    <x v="379"/>
    <n v="4200"/>
    <x v="13"/>
    <x v="0"/>
    <x v="0"/>
    <n v="4200"/>
  </r>
  <r>
    <s v="jue."/>
    <x v="7"/>
    <x v="106"/>
    <x v="380"/>
    <n v="27900"/>
    <x v="48"/>
    <x v="0"/>
    <x v="3"/>
    <n v="27900"/>
  </r>
  <r>
    <s v="jue."/>
    <x v="7"/>
    <x v="106"/>
    <x v="381"/>
    <n v="24900"/>
    <x v="48"/>
    <x v="0"/>
    <x v="3"/>
    <n v="24900"/>
  </r>
  <r>
    <s v="jue."/>
    <x v="7"/>
    <x v="106"/>
    <x v="124"/>
    <n v="5000"/>
    <x v="48"/>
    <x v="0"/>
    <x v="3"/>
    <n v="5000"/>
  </r>
  <r>
    <s v="sáb."/>
    <x v="7"/>
    <x v="107"/>
    <x v="348"/>
    <n v="12877"/>
    <x v="44"/>
    <x v="0"/>
    <x v="6"/>
    <n v="12877"/>
  </r>
  <r>
    <s v="lun."/>
    <x v="7"/>
    <x v="108"/>
    <x v="54"/>
    <n v="7350"/>
    <x v="1"/>
    <x v="0"/>
    <x v="0"/>
    <n v="7350"/>
  </r>
  <r>
    <s v="lun."/>
    <x v="7"/>
    <x v="108"/>
    <x v="103"/>
    <n v="1750"/>
    <x v="1"/>
    <x v="0"/>
    <x v="0"/>
    <n v="1750"/>
  </r>
  <r>
    <s v="lun."/>
    <x v="7"/>
    <x v="108"/>
    <x v="43"/>
    <n v="3490"/>
    <x v="1"/>
    <x v="0"/>
    <x v="0"/>
    <n v="3490"/>
  </r>
  <r>
    <s v="lun."/>
    <x v="7"/>
    <x v="108"/>
    <x v="85"/>
    <n v="3990"/>
    <x v="1"/>
    <x v="0"/>
    <x v="0"/>
    <n v="3990"/>
  </r>
  <r>
    <s v="jue."/>
    <x v="7"/>
    <x v="109"/>
    <x v="382"/>
    <n v="95065"/>
    <x v="49"/>
    <x v="0"/>
    <x v="7"/>
    <n v="95065"/>
  </r>
  <r>
    <s v="jue."/>
    <x v="7"/>
    <x v="109"/>
    <x v="383"/>
    <n v="59470"/>
    <x v="50"/>
    <x v="0"/>
    <x v="8"/>
    <n v="59470"/>
  </r>
  <r>
    <s v="jue."/>
    <x v="7"/>
    <x v="109"/>
    <x v="384"/>
    <n v="145696"/>
    <x v="51"/>
    <x v="0"/>
    <x v="9"/>
    <n v="145696"/>
  </r>
  <r>
    <s v="jue."/>
    <x v="7"/>
    <x v="109"/>
    <x v="385"/>
    <n v="53000"/>
    <x v="52"/>
    <x v="0"/>
    <x v="4"/>
    <n v="53000"/>
  </r>
  <r>
    <s v="jue."/>
    <x v="7"/>
    <x v="109"/>
    <x v="348"/>
    <n v="11644"/>
    <x v="44"/>
    <x v="0"/>
    <x v="6"/>
    <n v="11644"/>
  </r>
  <r>
    <s v="jue."/>
    <x v="7"/>
    <x v="109"/>
    <x v="348"/>
    <n v="15441"/>
    <x v="44"/>
    <x v="0"/>
    <x v="6"/>
    <n v="15441"/>
  </r>
  <r>
    <s v="vie."/>
    <x v="7"/>
    <x v="110"/>
    <x v="348"/>
    <n v="16963"/>
    <x v="44"/>
    <x v="0"/>
    <x v="6"/>
    <n v="16963"/>
  </r>
  <r>
    <s v="vie."/>
    <x v="7"/>
    <x v="110"/>
    <x v="348"/>
    <n v="15213"/>
    <x v="44"/>
    <x v="0"/>
    <x v="6"/>
    <n v="15213"/>
  </r>
  <r>
    <s v="vie."/>
    <x v="7"/>
    <x v="110"/>
    <x v="348"/>
    <n v="13801"/>
    <x v="44"/>
    <x v="0"/>
    <x v="6"/>
    <n v="13801"/>
  </r>
  <r>
    <s v="sáb."/>
    <x v="8"/>
    <x v="111"/>
    <x v="386"/>
    <n v="2157"/>
    <x v="0"/>
    <x v="0"/>
    <x v="0"/>
    <n v="2157"/>
  </r>
  <r>
    <s v="sáb."/>
    <x v="8"/>
    <x v="111"/>
    <x v="387"/>
    <n v="55900"/>
    <x v="25"/>
    <x v="0"/>
    <x v="3"/>
    <n v="55900"/>
  </r>
  <r>
    <s v="sáb."/>
    <x v="8"/>
    <x v="111"/>
    <x v="348"/>
    <n v="19361"/>
    <x v="44"/>
    <x v="0"/>
    <x v="6"/>
    <n v="19361"/>
  </r>
  <r>
    <s v="sáb."/>
    <x v="8"/>
    <x v="111"/>
    <x v="224"/>
    <n v="13500"/>
    <x v="53"/>
    <x v="0"/>
    <x v="3"/>
    <n v="13500"/>
  </r>
  <r>
    <s v="sáb."/>
    <x v="8"/>
    <x v="111"/>
    <x v="348"/>
    <n v="12977"/>
    <x v="44"/>
    <x v="0"/>
    <x v="6"/>
    <n v="12977"/>
  </r>
  <r>
    <s v="sáb."/>
    <x v="8"/>
    <x v="111"/>
    <x v="388"/>
    <n v="31900"/>
    <x v="43"/>
    <x v="0"/>
    <x v="3"/>
    <n v="31900"/>
  </r>
  <r>
    <s v="sáb."/>
    <x v="8"/>
    <x v="111"/>
    <x v="130"/>
    <n v="13000"/>
    <x v="43"/>
    <x v="0"/>
    <x v="3"/>
    <n v="13000"/>
  </r>
  <r>
    <s v="sáb."/>
    <x v="8"/>
    <x v="111"/>
    <x v="131"/>
    <n v="32900"/>
    <x v="43"/>
    <x v="0"/>
    <x v="3"/>
    <n v="32900"/>
  </r>
  <r>
    <s v="sáb."/>
    <x v="8"/>
    <x v="111"/>
    <x v="389"/>
    <n v="39900"/>
    <x v="43"/>
    <x v="0"/>
    <x v="3"/>
    <n v="39900"/>
  </r>
  <r>
    <s v="sáb."/>
    <x v="8"/>
    <x v="111"/>
    <x v="390"/>
    <n v="9900"/>
    <x v="43"/>
    <x v="0"/>
    <x v="3"/>
    <n v="9900"/>
  </r>
  <r>
    <s v="sáb."/>
    <x v="8"/>
    <x v="111"/>
    <x v="348"/>
    <n v="19371"/>
    <x v="44"/>
    <x v="0"/>
    <x v="6"/>
    <n v="19371"/>
  </r>
  <r>
    <s v="sáb."/>
    <x v="8"/>
    <x v="111"/>
    <x v="348"/>
    <n v="12977"/>
    <x v="44"/>
    <x v="0"/>
    <x v="6"/>
    <n v="12977"/>
  </r>
  <r>
    <s v="dom."/>
    <x v="8"/>
    <x v="112"/>
    <x v="348"/>
    <n v="16325"/>
    <x v="44"/>
    <x v="0"/>
    <x v="6"/>
    <n v="16325"/>
  </r>
  <r>
    <s v="dom."/>
    <x v="8"/>
    <x v="112"/>
    <x v="348"/>
    <n v="18253"/>
    <x v="44"/>
    <x v="0"/>
    <x v="6"/>
    <n v="18253"/>
  </r>
  <r>
    <s v="lun."/>
    <x v="8"/>
    <x v="113"/>
    <x v="348"/>
    <n v="13558"/>
    <x v="44"/>
    <x v="0"/>
    <x v="6"/>
    <n v="13558"/>
  </r>
  <r>
    <s v="lun."/>
    <x v="8"/>
    <x v="113"/>
    <x v="348"/>
    <n v="12617"/>
    <x v="44"/>
    <x v="0"/>
    <x v="6"/>
    <n v="12617"/>
  </r>
  <r>
    <s v="lun."/>
    <x v="8"/>
    <x v="113"/>
    <x v="348"/>
    <n v="12869"/>
    <x v="44"/>
    <x v="0"/>
    <x v="6"/>
    <n v="12869"/>
  </r>
  <r>
    <s v="lun."/>
    <x v="8"/>
    <x v="113"/>
    <x v="348"/>
    <n v="13653"/>
    <x v="44"/>
    <x v="0"/>
    <x v="6"/>
    <n v="13653"/>
  </r>
  <r>
    <s v="mar."/>
    <x v="8"/>
    <x v="114"/>
    <x v="391"/>
    <n v="13990"/>
    <x v="3"/>
    <x v="0"/>
    <x v="0"/>
    <n v="13990"/>
  </r>
  <r>
    <s v="mar."/>
    <x v="8"/>
    <x v="114"/>
    <x v="392"/>
    <n v="15990"/>
    <x v="3"/>
    <x v="1"/>
    <x v="0"/>
    <n v="31980"/>
  </r>
  <r>
    <s v="mar."/>
    <x v="8"/>
    <x v="114"/>
    <x v="393"/>
    <n v="7450"/>
    <x v="3"/>
    <x v="0"/>
    <x v="0"/>
    <n v="7450"/>
  </r>
  <r>
    <s v="mar."/>
    <x v="8"/>
    <x v="114"/>
    <x v="394"/>
    <n v="8390"/>
    <x v="3"/>
    <x v="0"/>
    <x v="0"/>
    <n v="8390"/>
  </r>
  <r>
    <s v="mar."/>
    <x v="8"/>
    <x v="114"/>
    <x v="394"/>
    <n v="2600"/>
    <x v="3"/>
    <x v="1"/>
    <x v="0"/>
    <n v="5200"/>
  </r>
  <r>
    <s v="mié."/>
    <x v="8"/>
    <x v="115"/>
    <x v="395"/>
    <n v="750000"/>
    <x v="54"/>
    <x v="0"/>
    <x v="10"/>
    <n v="750000"/>
  </r>
  <r>
    <s v="mié."/>
    <x v="8"/>
    <x v="115"/>
    <x v="348"/>
    <n v="14056"/>
    <x v="44"/>
    <x v="0"/>
    <x v="6"/>
    <n v="14056"/>
  </r>
  <r>
    <s v="mié."/>
    <x v="8"/>
    <x v="115"/>
    <x v="348"/>
    <n v="14460"/>
    <x v="44"/>
    <x v="0"/>
    <x v="6"/>
    <n v="14460"/>
  </r>
  <r>
    <s v="jue."/>
    <x v="8"/>
    <x v="116"/>
    <x v="348"/>
    <n v="11607"/>
    <x v="44"/>
    <x v="0"/>
    <x v="6"/>
    <n v="11607"/>
  </r>
  <r>
    <s v="jue."/>
    <x v="8"/>
    <x v="116"/>
    <x v="348"/>
    <n v="6300"/>
    <x v="44"/>
    <x v="0"/>
    <x v="6"/>
    <n v="6300"/>
  </r>
  <r>
    <s v="jue."/>
    <x v="8"/>
    <x v="116"/>
    <x v="348"/>
    <n v="10306"/>
    <x v="44"/>
    <x v="0"/>
    <x v="6"/>
    <n v="10306"/>
  </r>
  <r>
    <s v="jue."/>
    <x v="8"/>
    <x v="116"/>
    <x v="348"/>
    <n v="15583"/>
    <x v="44"/>
    <x v="0"/>
    <x v="6"/>
    <n v="15583"/>
  </r>
  <r>
    <s v="vie."/>
    <x v="8"/>
    <x v="117"/>
    <x v="396"/>
    <n v="17602"/>
    <x v="3"/>
    <x v="0"/>
    <x v="0"/>
    <n v="17602"/>
  </r>
  <r>
    <s v="vie."/>
    <x v="8"/>
    <x v="117"/>
    <x v="397"/>
    <n v="7980"/>
    <x v="3"/>
    <x v="0"/>
    <x v="0"/>
    <n v="7980"/>
  </r>
  <r>
    <s v="sáb."/>
    <x v="8"/>
    <x v="118"/>
    <x v="270"/>
    <n v="75237"/>
    <x v="2"/>
    <x v="0"/>
    <x v="1"/>
    <n v="75237"/>
  </r>
  <r>
    <s v="sáb."/>
    <x v="8"/>
    <x v="118"/>
    <x v="398"/>
    <n v="29800"/>
    <x v="39"/>
    <x v="0"/>
    <x v="3"/>
    <n v="29800"/>
  </r>
  <r>
    <s v="sáb."/>
    <x v="8"/>
    <x v="118"/>
    <x v="130"/>
    <n v="6700"/>
    <x v="39"/>
    <x v="0"/>
    <x v="3"/>
    <n v="6700"/>
  </r>
  <r>
    <s v="sáb."/>
    <x v="8"/>
    <x v="118"/>
    <x v="284"/>
    <n v="5400"/>
    <x v="39"/>
    <x v="0"/>
    <x v="3"/>
    <n v="5400"/>
  </r>
  <r>
    <s v="sáb."/>
    <x v="8"/>
    <x v="118"/>
    <x v="390"/>
    <n v="5900"/>
    <x v="39"/>
    <x v="0"/>
    <x v="3"/>
    <n v="5900"/>
  </r>
  <r>
    <s v="sáb."/>
    <x v="8"/>
    <x v="118"/>
    <x v="399"/>
    <n v="5400"/>
    <x v="39"/>
    <x v="0"/>
    <x v="3"/>
    <n v="5400"/>
  </r>
  <r>
    <s v="sáb."/>
    <x v="8"/>
    <x v="118"/>
    <x v="304"/>
    <n v="12300"/>
    <x v="39"/>
    <x v="0"/>
    <x v="3"/>
    <n v="12300"/>
  </r>
  <r>
    <s v="sáb."/>
    <x v="8"/>
    <x v="118"/>
    <x v="301"/>
    <n v="37900"/>
    <x v="39"/>
    <x v="0"/>
    <x v="3"/>
    <n v="37900"/>
  </r>
  <r>
    <s v="sáb."/>
    <x v="8"/>
    <x v="118"/>
    <x v="400"/>
    <n v="39900"/>
    <x v="39"/>
    <x v="0"/>
    <x v="3"/>
    <n v="39900"/>
  </r>
  <r>
    <s v="sáb."/>
    <x v="8"/>
    <x v="118"/>
    <x v="103"/>
    <n v="1750"/>
    <x v="1"/>
    <x v="0"/>
    <x v="0"/>
    <n v="1750"/>
  </r>
  <r>
    <s v="lun."/>
    <x v="8"/>
    <x v="119"/>
    <x v="85"/>
    <n v="3990"/>
    <x v="1"/>
    <x v="0"/>
    <x v="0"/>
    <n v="3990"/>
  </r>
  <r>
    <s v="lun."/>
    <x v="8"/>
    <x v="119"/>
    <x v="401"/>
    <n v="11100.002400000001"/>
    <x v="55"/>
    <x v="0"/>
    <x v="3"/>
    <n v="11100.002400000001"/>
  </r>
  <r>
    <s v="lun."/>
    <x v="8"/>
    <x v="119"/>
    <x v="378"/>
    <n v="3456"/>
    <x v="55"/>
    <x v="1"/>
    <x v="3"/>
    <n v="6912"/>
  </r>
  <r>
    <s v="lun."/>
    <x v="8"/>
    <x v="119"/>
    <x v="402"/>
    <n v="3888.0000000000005"/>
    <x v="55"/>
    <x v="0"/>
    <x v="3"/>
    <n v="3888.0000000000005"/>
  </r>
  <r>
    <s v="lun."/>
    <x v="8"/>
    <x v="119"/>
    <x v="375"/>
    <n v="2900.0052000000001"/>
    <x v="55"/>
    <x v="4"/>
    <x v="3"/>
    <n v="8700.0156000000006"/>
  </r>
  <r>
    <s v="lun."/>
    <x v="8"/>
    <x v="119"/>
    <x v="231"/>
    <n v="5899.9968000000008"/>
    <x v="55"/>
    <x v="0"/>
    <x v="3"/>
    <n v="5899.9968000000008"/>
  </r>
  <r>
    <s v="lun."/>
    <x v="8"/>
    <x v="119"/>
    <x v="160"/>
    <n v="4299.9984000000004"/>
    <x v="55"/>
    <x v="0"/>
    <x v="3"/>
    <n v="4299.9984000000004"/>
  </r>
  <r>
    <s v="lun."/>
    <x v="8"/>
    <x v="119"/>
    <x v="130"/>
    <n v="2592"/>
    <x v="55"/>
    <x v="0"/>
    <x v="3"/>
    <n v="2592"/>
  </r>
  <r>
    <s v="mar."/>
    <x v="8"/>
    <x v="120"/>
    <x v="403"/>
    <n v="11900"/>
    <x v="13"/>
    <x v="1"/>
    <x v="5"/>
    <n v="23800"/>
  </r>
  <r>
    <s v="mar."/>
    <x v="8"/>
    <x v="120"/>
    <x v="404"/>
    <n v="400"/>
    <x v="6"/>
    <x v="0"/>
    <x v="0"/>
    <n v="400"/>
  </r>
  <r>
    <s v="mar."/>
    <x v="8"/>
    <x v="120"/>
    <x v="405"/>
    <n v="8000"/>
    <x v="6"/>
    <x v="0"/>
    <x v="0"/>
    <n v="8000"/>
  </r>
  <r>
    <s v="mar."/>
    <x v="8"/>
    <x v="120"/>
    <x v="406"/>
    <n v="5000"/>
    <x v="6"/>
    <x v="0"/>
    <x v="0"/>
    <n v="5000"/>
  </r>
  <r>
    <s v="mar."/>
    <x v="8"/>
    <x v="120"/>
    <x v="407"/>
    <n v="14000"/>
    <x v="6"/>
    <x v="0"/>
    <x v="0"/>
    <n v="14000"/>
  </r>
  <r>
    <s v="mar."/>
    <x v="8"/>
    <x v="120"/>
    <x v="408"/>
    <n v="4000"/>
    <x v="6"/>
    <x v="0"/>
    <x v="0"/>
    <n v="4000"/>
  </r>
  <r>
    <s v="mar."/>
    <x v="8"/>
    <x v="120"/>
    <x v="409"/>
    <n v="10000"/>
    <x v="6"/>
    <x v="0"/>
    <x v="0"/>
    <n v="10000"/>
  </r>
  <r>
    <s v="mar."/>
    <x v="8"/>
    <x v="120"/>
    <x v="410"/>
    <n v="8000"/>
    <x v="6"/>
    <x v="0"/>
    <x v="0"/>
    <n v="8000"/>
  </r>
  <r>
    <s v="mar."/>
    <x v="8"/>
    <x v="120"/>
    <x v="411"/>
    <n v="7000"/>
    <x v="6"/>
    <x v="0"/>
    <x v="0"/>
    <n v="7000"/>
  </r>
  <r>
    <s v="mar."/>
    <x v="8"/>
    <x v="120"/>
    <x v="64"/>
    <n v="8000"/>
    <x v="6"/>
    <x v="0"/>
    <x v="0"/>
    <n v="8000"/>
  </r>
  <r>
    <s v="mar."/>
    <x v="8"/>
    <x v="120"/>
    <x v="115"/>
    <n v="35900"/>
    <x v="7"/>
    <x v="1"/>
    <x v="3"/>
    <n v="71800"/>
  </r>
  <r>
    <s v="jue."/>
    <x v="8"/>
    <x v="121"/>
    <x v="270"/>
    <n v="123165"/>
    <x v="2"/>
    <x v="0"/>
    <x v="1"/>
    <n v="123165"/>
  </r>
  <r>
    <s v="vie."/>
    <x v="8"/>
    <x v="122"/>
    <x v="412"/>
    <n v="20900"/>
    <x v="56"/>
    <x v="0"/>
    <x v="3"/>
    <n v="20900"/>
  </r>
  <r>
    <s v="vie."/>
    <x v="8"/>
    <x v="122"/>
    <x v="284"/>
    <n v="5500"/>
    <x v="56"/>
    <x v="0"/>
    <x v="3"/>
    <n v="5500"/>
  </r>
  <r>
    <s v="vie."/>
    <x v="8"/>
    <x v="122"/>
    <x v="413"/>
    <n v="24950"/>
    <x v="13"/>
    <x v="0"/>
    <x v="4"/>
    <n v="24950"/>
  </r>
  <r>
    <s v="vie."/>
    <x v="8"/>
    <x v="122"/>
    <x v="399"/>
    <n v="8000"/>
    <x v="38"/>
    <x v="0"/>
    <x v="3"/>
    <n v="8000"/>
  </r>
  <r>
    <s v="vie."/>
    <x v="8"/>
    <x v="122"/>
    <x v="130"/>
    <n v="8900"/>
    <x v="57"/>
    <x v="0"/>
    <x v="3"/>
    <n v="8900"/>
  </r>
  <r>
    <s v="vie."/>
    <x v="8"/>
    <x v="122"/>
    <x v="390"/>
    <n v="7900"/>
    <x v="57"/>
    <x v="0"/>
    <x v="3"/>
    <n v="7900"/>
  </r>
  <r>
    <s v="vie."/>
    <x v="8"/>
    <x v="122"/>
    <x v="414"/>
    <n v="14950"/>
    <x v="57"/>
    <x v="0"/>
    <x v="3"/>
    <n v="14950"/>
  </r>
  <r>
    <s v="vie."/>
    <x v="8"/>
    <x v="122"/>
    <x v="415"/>
    <n v="14950"/>
    <x v="57"/>
    <x v="0"/>
    <x v="3"/>
    <n v="14950"/>
  </r>
  <r>
    <s v="vie."/>
    <x v="8"/>
    <x v="122"/>
    <x v="416"/>
    <n v="14950"/>
    <x v="57"/>
    <x v="0"/>
    <x v="3"/>
    <n v="14950"/>
  </r>
  <r>
    <s v="vie."/>
    <x v="8"/>
    <x v="122"/>
    <x v="417"/>
    <n v="14950"/>
    <x v="57"/>
    <x v="0"/>
    <x v="3"/>
    <n v="14950"/>
  </r>
  <r>
    <s v="vie."/>
    <x v="8"/>
    <x v="122"/>
    <x v="399"/>
    <n v="8900"/>
    <x v="57"/>
    <x v="0"/>
    <x v="3"/>
    <n v="8900"/>
  </r>
  <r>
    <s v="vie."/>
    <x v="8"/>
    <x v="122"/>
    <x v="370"/>
    <n v="7900"/>
    <x v="57"/>
    <x v="0"/>
    <x v="3"/>
    <n v="7900"/>
  </r>
  <r>
    <s v="vie."/>
    <x v="8"/>
    <x v="122"/>
    <x v="348"/>
    <n v="15945"/>
    <x v="44"/>
    <x v="0"/>
    <x v="6"/>
    <n v="15945"/>
  </r>
  <r>
    <s v="vie."/>
    <x v="8"/>
    <x v="122"/>
    <x v="348"/>
    <n v="18107"/>
    <x v="44"/>
    <x v="0"/>
    <x v="6"/>
    <n v="18107"/>
  </r>
  <r>
    <s v="vie."/>
    <x v="8"/>
    <x v="122"/>
    <x v="348"/>
    <n v="14840"/>
    <x v="44"/>
    <x v="0"/>
    <x v="6"/>
    <n v="14840"/>
  </r>
  <r>
    <s v="vie."/>
    <x v="8"/>
    <x v="122"/>
    <x v="348"/>
    <n v="12961"/>
    <x v="44"/>
    <x v="0"/>
    <x v="6"/>
    <n v="12961"/>
  </r>
  <r>
    <s v="vie."/>
    <x v="8"/>
    <x v="122"/>
    <x v="348"/>
    <n v="13078"/>
    <x v="44"/>
    <x v="0"/>
    <x v="6"/>
    <n v="13078"/>
  </r>
  <r>
    <s v="sáb."/>
    <x v="8"/>
    <x v="123"/>
    <x v="418"/>
    <n v="35899.199999999997"/>
    <x v="58"/>
    <x v="8"/>
    <x v="3"/>
    <n v="0"/>
  </r>
  <r>
    <s v="sáb."/>
    <x v="8"/>
    <x v="123"/>
    <x v="419"/>
    <n v="37759.5"/>
    <x v="58"/>
    <x v="0"/>
    <x v="3"/>
    <n v="37759.5"/>
  </r>
  <r>
    <s v="sáb."/>
    <x v="8"/>
    <x v="123"/>
    <x v="420"/>
    <n v="35899.199999999997"/>
    <x v="58"/>
    <x v="0"/>
    <x v="3"/>
    <n v="35899.199999999997"/>
  </r>
  <r>
    <s v="sáb."/>
    <x v="8"/>
    <x v="123"/>
    <x v="130"/>
    <n v="7899.93"/>
    <x v="58"/>
    <x v="1"/>
    <x v="3"/>
    <n v="15799.86"/>
  </r>
  <r>
    <s v="sáb."/>
    <x v="8"/>
    <x v="123"/>
    <x v="243"/>
    <n v="8899.2000000000007"/>
    <x v="58"/>
    <x v="0"/>
    <x v="3"/>
    <n v="8899.2000000000007"/>
  </r>
  <r>
    <s v="sáb."/>
    <x v="8"/>
    <x v="123"/>
    <x v="421"/>
    <n v="22899.24"/>
    <x v="58"/>
    <x v="8"/>
    <x v="3"/>
    <n v="0"/>
  </r>
  <r>
    <s v="sáb."/>
    <x v="8"/>
    <x v="123"/>
    <x v="422"/>
    <n v="21899.16"/>
    <x v="58"/>
    <x v="0"/>
    <x v="3"/>
    <n v="21899.16"/>
  </r>
  <r>
    <s v="sáb."/>
    <x v="8"/>
    <x v="123"/>
    <x v="423"/>
    <n v="24899.4"/>
    <x v="58"/>
    <x v="0"/>
    <x v="3"/>
    <n v="24899.4"/>
  </r>
  <r>
    <s v="sáb."/>
    <x v="8"/>
    <x v="123"/>
    <x v="224"/>
    <n v="7899.12"/>
    <x v="58"/>
    <x v="0"/>
    <x v="3"/>
    <n v="7899.12"/>
  </r>
  <r>
    <s v="sáb."/>
    <x v="8"/>
    <x v="123"/>
    <x v="424"/>
    <n v="23715"/>
    <x v="2"/>
    <x v="0"/>
    <x v="1"/>
    <n v="23715"/>
  </r>
  <r>
    <s v="sáb."/>
    <x v="8"/>
    <x v="123"/>
    <x v="425"/>
    <n v="7565"/>
    <x v="2"/>
    <x v="0"/>
    <x v="1"/>
    <n v="7565"/>
  </r>
  <r>
    <s v="sáb."/>
    <x v="8"/>
    <x v="123"/>
    <x v="426"/>
    <n v="6715"/>
    <x v="2"/>
    <x v="0"/>
    <x v="1"/>
    <n v="6715"/>
  </r>
  <r>
    <s v="sáb."/>
    <x v="8"/>
    <x v="123"/>
    <x v="427"/>
    <n v="39015"/>
    <x v="2"/>
    <x v="0"/>
    <x v="1"/>
    <n v="39015"/>
  </r>
  <r>
    <s v="sáb."/>
    <x v="8"/>
    <x v="123"/>
    <x v="428"/>
    <n v="23715"/>
    <x v="2"/>
    <x v="0"/>
    <x v="1"/>
    <n v="23715"/>
  </r>
  <r>
    <s v="sáb."/>
    <x v="8"/>
    <x v="123"/>
    <x v="409"/>
    <n v="2950"/>
    <x v="1"/>
    <x v="0"/>
    <x v="0"/>
    <n v="2950"/>
  </r>
  <r>
    <s v="sáb."/>
    <x v="8"/>
    <x v="123"/>
    <x v="85"/>
    <n v="3990"/>
    <x v="1"/>
    <x v="0"/>
    <x v="0"/>
    <n v="3990"/>
  </r>
  <r>
    <s v="sáb."/>
    <x v="8"/>
    <x v="123"/>
    <x v="429"/>
    <n v="110000"/>
    <x v="59"/>
    <x v="0"/>
    <x v="4"/>
    <n v="110000"/>
  </r>
  <r>
    <s v="sáb."/>
    <x v="8"/>
    <x v="123"/>
    <x v="348"/>
    <n v="4504"/>
    <x v="44"/>
    <x v="0"/>
    <x v="6"/>
    <n v="4504"/>
  </r>
  <r>
    <s v="dom."/>
    <x v="8"/>
    <x v="124"/>
    <x v="54"/>
    <n v="7350"/>
    <x v="1"/>
    <x v="0"/>
    <x v="0"/>
    <n v="7350"/>
  </r>
  <r>
    <s v="dom."/>
    <x v="8"/>
    <x v="124"/>
    <x v="103"/>
    <n v="1750"/>
    <x v="1"/>
    <x v="1"/>
    <x v="0"/>
    <n v="3500"/>
  </r>
  <r>
    <s v="dom."/>
    <x v="8"/>
    <x v="124"/>
    <x v="43"/>
    <n v="3490"/>
    <x v="1"/>
    <x v="0"/>
    <x v="0"/>
    <n v="3490"/>
  </r>
  <r>
    <s v="dom."/>
    <x v="8"/>
    <x v="124"/>
    <x v="430"/>
    <n v="7550"/>
    <x v="3"/>
    <x v="0"/>
    <x v="0"/>
    <n v="7550"/>
  </r>
  <r>
    <s v="dom."/>
    <x v="8"/>
    <x v="124"/>
    <x v="431"/>
    <n v="17000"/>
    <x v="60"/>
    <x v="0"/>
    <x v="3"/>
    <n v="17000"/>
  </r>
  <r>
    <s v="dom."/>
    <x v="8"/>
    <x v="124"/>
    <x v="348"/>
    <n v="13635"/>
    <x v="44"/>
    <x v="0"/>
    <x v="6"/>
    <n v="13635"/>
  </r>
  <r>
    <s v="dom."/>
    <x v="8"/>
    <x v="124"/>
    <x v="348"/>
    <n v="15763"/>
    <x v="44"/>
    <x v="0"/>
    <x v="6"/>
    <n v="15763"/>
  </r>
  <r>
    <s v="dom."/>
    <x v="8"/>
    <x v="124"/>
    <x v="432"/>
    <n v="4000"/>
    <x v="61"/>
    <x v="2"/>
    <x v="3"/>
    <n v="16000"/>
  </r>
  <r>
    <s v="dom."/>
    <x v="8"/>
    <x v="124"/>
    <x v="433"/>
    <n v="39900"/>
    <x v="61"/>
    <x v="1"/>
    <x v="3"/>
    <n v="79800"/>
  </r>
  <r>
    <s v="dom."/>
    <x v="8"/>
    <x v="124"/>
    <x v="434"/>
    <n v="6000"/>
    <x v="61"/>
    <x v="0"/>
    <x v="3"/>
    <n v="6000"/>
  </r>
  <r>
    <s v="dom."/>
    <x v="8"/>
    <x v="124"/>
    <x v="435"/>
    <n v="7000"/>
    <x v="61"/>
    <x v="4"/>
    <x v="3"/>
    <n v="21000"/>
  </r>
  <r>
    <s v="dom."/>
    <x v="8"/>
    <x v="124"/>
    <x v="436"/>
    <n v="6000"/>
    <x v="61"/>
    <x v="1"/>
    <x v="3"/>
    <n v="12000"/>
  </r>
  <r>
    <s v="dom."/>
    <x v="8"/>
    <x v="124"/>
    <x v="437"/>
    <n v="42000"/>
    <x v="61"/>
    <x v="0"/>
    <x v="3"/>
    <n v="42000"/>
  </r>
  <r>
    <s v="lun."/>
    <x v="8"/>
    <x v="125"/>
    <x v="438"/>
    <n v="6990"/>
    <x v="1"/>
    <x v="0"/>
    <x v="0"/>
    <n v="6990"/>
  </r>
  <r>
    <s v="lun."/>
    <x v="8"/>
    <x v="125"/>
    <x v="439"/>
    <n v="3200"/>
    <x v="1"/>
    <x v="0"/>
    <x v="0"/>
    <n v="3200"/>
  </r>
  <r>
    <s v="lun."/>
    <x v="8"/>
    <x v="125"/>
    <x v="440"/>
    <n v="6990"/>
    <x v="1"/>
    <x v="1"/>
    <x v="0"/>
    <n v="13980"/>
  </r>
  <r>
    <s v="lun."/>
    <x v="8"/>
    <x v="125"/>
    <x v="29"/>
    <n v="21950"/>
    <x v="1"/>
    <x v="0"/>
    <x v="0"/>
    <n v="21950"/>
  </r>
  <r>
    <s v="lun."/>
    <x v="8"/>
    <x v="125"/>
    <x v="29"/>
    <n v="21950"/>
    <x v="1"/>
    <x v="0"/>
    <x v="0"/>
    <n v="21950"/>
  </r>
  <r>
    <s v="lun."/>
    <x v="8"/>
    <x v="125"/>
    <x v="317"/>
    <n v="14950"/>
    <x v="1"/>
    <x v="0"/>
    <x v="0"/>
    <n v="14950"/>
  </r>
  <r>
    <s v="lun."/>
    <x v="8"/>
    <x v="125"/>
    <x v="441"/>
    <n v="14950"/>
    <x v="1"/>
    <x v="0"/>
    <x v="0"/>
    <n v="14950"/>
  </r>
  <r>
    <s v="lun."/>
    <x v="8"/>
    <x v="125"/>
    <x v="442"/>
    <n v="5700"/>
    <x v="1"/>
    <x v="0"/>
    <x v="0"/>
    <n v="5700"/>
  </r>
  <r>
    <s v="lun."/>
    <x v="8"/>
    <x v="125"/>
    <x v="443"/>
    <n v="6490"/>
    <x v="1"/>
    <x v="0"/>
    <x v="0"/>
    <n v="6490"/>
  </r>
  <r>
    <s v="lun."/>
    <x v="8"/>
    <x v="125"/>
    <x v="444"/>
    <n v="5990"/>
    <x v="1"/>
    <x v="0"/>
    <x v="0"/>
    <n v="5990"/>
  </r>
  <r>
    <s v="lun."/>
    <x v="8"/>
    <x v="125"/>
    <x v="445"/>
    <n v="8990"/>
    <x v="1"/>
    <x v="0"/>
    <x v="0"/>
    <n v="8990"/>
  </r>
  <r>
    <s v="lun."/>
    <x v="8"/>
    <x v="125"/>
    <x v="54"/>
    <n v="7350"/>
    <x v="1"/>
    <x v="0"/>
    <x v="0"/>
    <n v="7350"/>
  </r>
  <r>
    <s v="lun."/>
    <x v="8"/>
    <x v="125"/>
    <x v="103"/>
    <n v="1750"/>
    <x v="1"/>
    <x v="0"/>
    <x v="0"/>
    <n v="1750"/>
  </r>
  <r>
    <s v="lun."/>
    <x v="8"/>
    <x v="125"/>
    <x v="43"/>
    <n v="3490"/>
    <x v="1"/>
    <x v="1"/>
    <x v="0"/>
    <n v="6980"/>
  </r>
  <r>
    <s v="lun."/>
    <x v="8"/>
    <x v="125"/>
    <x v="317"/>
    <n v="16800"/>
    <x v="1"/>
    <x v="0"/>
    <x v="0"/>
    <n v="16800"/>
  </r>
  <r>
    <s v="lun."/>
    <x v="8"/>
    <x v="125"/>
    <x v="85"/>
    <n v="3990"/>
    <x v="1"/>
    <x v="0"/>
    <x v="0"/>
    <n v="3990"/>
  </r>
  <r>
    <s v="lun."/>
    <x v="8"/>
    <x v="125"/>
    <x v="397"/>
    <n v="7980"/>
    <x v="3"/>
    <x v="0"/>
    <x v="0"/>
    <n v="7980"/>
  </r>
  <r>
    <s v="lun."/>
    <x v="8"/>
    <x v="125"/>
    <x v="446"/>
    <n v="3192"/>
    <x v="3"/>
    <x v="0"/>
    <x v="0"/>
    <n v="3192"/>
  </r>
  <r>
    <s v="lun."/>
    <x v="8"/>
    <x v="125"/>
    <x v="84"/>
    <n v="24150"/>
    <x v="3"/>
    <x v="0"/>
    <x v="0"/>
    <n v="24150"/>
  </r>
  <r>
    <s v="lun."/>
    <x v="8"/>
    <x v="125"/>
    <x v="447"/>
    <n v="13800"/>
    <x v="0"/>
    <x v="0"/>
    <x v="0"/>
    <n v="13800"/>
  </r>
  <r>
    <s v="lun."/>
    <x v="8"/>
    <x v="125"/>
    <x v="30"/>
    <n v="9017"/>
    <x v="0"/>
    <x v="0"/>
    <x v="0"/>
    <n v="9017"/>
  </r>
  <r>
    <s v="lun."/>
    <x v="8"/>
    <x v="125"/>
    <x v="448"/>
    <n v="1512"/>
    <x v="0"/>
    <x v="0"/>
    <x v="0"/>
    <n v="1512"/>
  </r>
  <r>
    <s v="lun."/>
    <x v="8"/>
    <x v="125"/>
    <x v="8"/>
    <n v="2365"/>
    <x v="0"/>
    <x v="0"/>
    <x v="0"/>
    <n v="2365"/>
  </r>
  <r>
    <s v="lun."/>
    <x v="8"/>
    <x v="125"/>
    <x v="449"/>
    <n v="4945"/>
    <x v="0"/>
    <x v="0"/>
    <x v="0"/>
    <n v="4945"/>
  </r>
  <r>
    <s v="lun."/>
    <x v="8"/>
    <x v="125"/>
    <x v="450"/>
    <n v="5831"/>
    <x v="0"/>
    <x v="0"/>
    <x v="0"/>
    <n v="5831"/>
  </r>
  <r>
    <s v="mar."/>
    <x v="8"/>
    <x v="126"/>
    <x v="399"/>
    <n v="4100"/>
    <x v="5"/>
    <x v="0"/>
    <x v="2"/>
    <n v="4100"/>
  </r>
  <r>
    <s v="mar."/>
    <x v="8"/>
    <x v="126"/>
    <x v="451"/>
    <n v="2900"/>
    <x v="5"/>
    <x v="0"/>
    <x v="2"/>
    <n v="2900"/>
  </r>
  <r>
    <s v="mar."/>
    <x v="8"/>
    <x v="126"/>
    <x v="452"/>
    <n v="30500"/>
    <x v="62"/>
    <x v="0"/>
    <x v="4"/>
    <n v="30500"/>
  </r>
  <r>
    <s v="mar."/>
    <x v="8"/>
    <x v="126"/>
    <x v="453"/>
    <n v="2500"/>
    <x v="62"/>
    <x v="1"/>
    <x v="4"/>
    <n v="5000"/>
  </r>
  <r>
    <s v="mar."/>
    <x v="8"/>
    <x v="126"/>
    <x v="130"/>
    <n v="6700"/>
    <x v="62"/>
    <x v="0"/>
    <x v="4"/>
    <n v="6700"/>
  </r>
  <r>
    <s v="mié."/>
    <x v="8"/>
    <x v="127"/>
    <x v="454"/>
    <n v="4500"/>
    <x v="63"/>
    <x v="1"/>
    <x v="3"/>
    <n v="9000"/>
  </r>
  <r>
    <s v="mié."/>
    <x v="8"/>
    <x v="127"/>
    <x v="455"/>
    <n v="4200"/>
    <x v="63"/>
    <x v="0"/>
    <x v="3"/>
    <n v="4200"/>
  </r>
  <r>
    <s v="mié."/>
    <x v="8"/>
    <x v="127"/>
    <x v="456"/>
    <n v="4400"/>
    <x v="63"/>
    <x v="0"/>
    <x v="3"/>
    <n v="4400"/>
  </r>
  <r>
    <s v="mié."/>
    <x v="8"/>
    <x v="127"/>
    <x v="160"/>
    <n v="6300"/>
    <x v="63"/>
    <x v="0"/>
    <x v="3"/>
    <n v="6300"/>
  </r>
  <r>
    <s v="mié."/>
    <x v="8"/>
    <x v="127"/>
    <x v="457"/>
    <n v="5600"/>
    <x v="63"/>
    <x v="0"/>
    <x v="3"/>
    <n v="5600"/>
  </r>
  <r>
    <s v="mié."/>
    <x v="8"/>
    <x v="127"/>
    <x v="399"/>
    <n v="7000"/>
    <x v="63"/>
    <x v="0"/>
    <x v="3"/>
    <n v="7000"/>
  </r>
  <r>
    <s v="mié."/>
    <x v="8"/>
    <x v="127"/>
    <x v="458"/>
    <n v="3800"/>
    <x v="63"/>
    <x v="1"/>
    <x v="3"/>
    <n v="7600"/>
  </r>
  <r>
    <s v="mié."/>
    <x v="8"/>
    <x v="127"/>
    <x v="459"/>
    <n v="4500"/>
    <x v="63"/>
    <x v="0"/>
    <x v="3"/>
    <n v="4500"/>
  </r>
  <r>
    <s v="mié."/>
    <x v="8"/>
    <x v="127"/>
    <x v="460"/>
    <n v="4500"/>
    <x v="63"/>
    <x v="0"/>
    <x v="3"/>
    <n v="4500"/>
  </r>
  <r>
    <s v="mié."/>
    <x v="8"/>
    <x v="127"/>
    <x v="348"/>
    <n v="15121"/>
    <x v="44"/>
    <x v="0"/>
    <x v="6"/>
    <n v="15121"/>
  </r>
  <r>
    <s v="mié."/>
    <x v="8"/>
    <x v="127"/>
    <x v="348"/>
    <n v="39646"/>
    <x v="44"/>
    <x v="0"/>
    <x v="6"/>
    <n v="39646"/>
  </r>
  <r>
    <s v="jue."/>
    <x v="8"/>
    <x v="128"/>
    <x v="461"/>
    <n v="30300"/>
    <x v="64"/>
    <x v="0"/>
    <x v="9"/>
    <n v="30300"/>
  </r>
  <r>
    <s v="jue."/>
    <x v="8"/>
    <x v="128"/>
    <x v="462"/>
    <n v="13300"/>
    <x v="22"/>
    <x v="1"/>
    <x v="3"/>
    <n v="26600"/>
  </r>
  <r>
    <s v="jue."/>
    <x v="8"/>
    <x v="128"/>
    <x v="348"/>
    <n v="17131"/>
    <x v="44"/>
    <x v="0"/>
    <x v="6"/>
    <n v="17131"/>
  </r>
  <r>
    <s v="jue."/>
    <x v="8"/>
    <x v="128"/>
    <x v="348"/>
    <n v="23509"/>
    <x v="44"/>
    <x v="0"/>
    <x v="6"/>
    <n v="23509"/>
  </r>
  <r>
    <s v="jue."/>
    <x v="8"/>
    <x v="128"/>
    <x v="348"/>
    <n v="15121"/>
    <x v="44"/>
    <x v="0"/>
    <x v="6"/>
    <n v="15121"/>
  </r>
  <r>
    <s v="jue."/>
    <x v="8"/>
    <x v="128"/>
    <x v="348"/>
    <n v="17131"/>
    <x v="44"/>
    <x v="0"/>
    <x v="6"/>
    <n v="17131"/>
  </r>
  <r>
    <s v="jue."/>
    <x v="8"/>
    <x v="128"/>
    <x v="348"/>
    <n v="23609"/>
    <x v="44"/>
    <x v="0"/>
    <x v="6"/>
    <n v="23609"/>
  </r>
  <r>
    <s v="vie."/>
    <x v="8"/>
    <x v="129"/>
    <x v="463"/>
    <n v="66800"/>
    <x v="65"/>
    <x v="0"/>
    <x v="5"/>
    <n v="66800"/>
  </r>
  <r>
    <s v="vie."/>
    <x v="8"/>
    <x v="129"/>
    <x v="464"/>
    <n v="41800"/>
    <x v="32"/>
    <x v="0"/>
    <x v="3"/>
    <n v="41800"/>
  </r>
  <r>
    <s v="vie."/>
    <x v="8"/>
    <x v="129"/>
    <x v="277"/>
    <n v="9600"/>
    <x v="32"/>
    <x v="0"/>
    <x v="3"/>
    <n v="9600"/>
  </r>
  <r>
    <s v="vie."/>
    <x v="8"/>
    <x v="129"/>
    <x v="465"/>
    <n v="39800"/>
    <x v="32"/>
    <x v="0"/>
    <x v="3"/>
    <n v="39800"/>
  </r>
  <r>
    <s v="vie."/>
    <x v="8"/>
    <x v="129"/>
    <x v="132"/>
    <n v="9600"/>
    <x v="32"/>
    <x v="0"/>
    <x v="3"/>
    <n v="9600"/>
  </r>
  <r>
    <s v="vie."/>
    <x v="8"/>
    <x v="129"/>
    <x v="279"/>
    <n v="9500"/>
    <x v="32"/>
    <x v="0"/>
    <x v="3"/>
    <n v="9500"/>
  </r>
  <r>
    <s v="vie."/>
    <x v="8"/>
    <x v="129"/>
    <x v="466"/>
    <n v="8500"/>
    <x v="32"/>
    <x v="0"/>
    <x v="3"/>
    <n v="8500"/>
  </r>
  <r>
    <s v="sáb."/>
    <x v="8"/>
    <x v="130"/>
    <x v="8"/>
    <n v="2358"/>
    <x v="0"/>
    <x v="0"/>
    <x v="0"/>
    <n v="2358"/>
  </r>
  <r>
    <s v="sáb."/>
    <x v="8"/>
    <x v="130"/>
    <x v="467"/>
    <n v="12000"/>
    <x v="6"/>
    <x v="0"/>
    <x v="0"/>
    <n v="12000"/>
  </r>
  <r>
    <s v="sáb."/>
    <x v="8"/>
    <x v="130"/>
    <x v="468"/>
    <n v="22590"/>
    <x v="3"/>
    <x v="0"/>
    <x v="0"/>
    <n v="22590"/>
  </r>
  <r>
    <s v="sáb."/>
    <x v="8"/>
    <x v="130"/>
    <x v="394"/>
    <n v="5900"/>
    <x v="66"/>
    <x v="0"/>
    <x v="3"/>
    <n v="5900"/>
  </r>
  <r>
    <s v="sáb."/>
    <x v="8"/>
    <x v="130"/>
    <x v="469"/>
    <n v="16900"/>
    <x v="32"/>
    <x v="0"/>
    <x v="3"/>
    <n v="16900"/>
  </r>
  <r>
    <s v="sáb."/>
    <x v="8"/>
    <x v="130"/>
    <x v="399"/>
    <n v="6900"/>
    <x v="32"/>
    <x v="0"/>
    <x v="3"/>
    <n v="6900"/>
  </r>
  <r>
    <s v="sáb."/>
    <x v="8"/>
    <x v="130"/>
    <x v="348"/>
    <n v="23946"/>
    <x v="44"/>
    <x v="0"/>
    <x v="6"/>
    <n v="23946"/>
  </r>
  <r>
    <s v="sáb."/>
    <x v="8"/>
    <x v="130"/>
    <x v="399"/>
    <n v="12300"/>
    <x v="14"/>
    <x v="0"/>
    <x v="3"/>
    <n v="12300"/>
  </r>
  <r>
    <s v="sáb."/>
    <x v="8"/>
    <x v="130"/>
    <x v="470"/>
    <n v="8000"/>
    <x v="14"/>
    <x v="0"/>
    <x v="3"/>
    <n v="8000"/>
  </r>
  <r>
    <s v="sáb."/>
    <x v="8"/>
    <x v="130"/>
    <x v="471"/>
    <n v="151000"/>
    <x v="67"/>
    <x v="0"/>
    <x v="3"/>
    <n v="151000"/>
  </r>
  <r>
    <s v="sáb."/>
    <x v="8"/>
    <x v="130"/>
    <x v="472"/>
    <n v="53900"/>
    <x v="67"/>
    <x v="0"/>
    <x v="3"/>
    <n v="53900"/>
  </r>
  <r>
    <s v="sáb."/>
    <x v="8"/>
    <x v="130"/>
    <x v="473"/>
    <n v="5000"/>
    <x v="67"/>
    <x v="0"/>
    <x v="3"/>
    <n v="5000"/>
  </r>
  <r>
    <s v="sáb."/>
    <x v="8"/>
    <x v="130"/>
    <x v="348"/>
    <n v="22946"/>
    <x v="44"/>
    <x v="0"/>
    <x v="6"/>
    <n v="22946"/>
  </r>
  <r>
    <s v="dom."/>
    <x v="8"/>
    <x v="131"/>
    <x v="168"/>
    <n v="11199.999600000001"/>
    <x v="55"/>
    <x v="0"/>
    <x v="3"/>
    <n v="11199.999600000001"/>
  </r>
  <r>
    <s v="dom."/>
    <x v="8"/>
    <x v="131"/>
    <x v="474"/>
    <n v="15300.003600000002"/>
    <x v="55"/>
    <x v="0"/>
    <x v="3"/>
    <n v="15300.003600000002"/>
  </r>
  <r>
    <s v="dom."/>
    <x v="8"/>
    <x v="131"/>
    <x v="160"/>
    <n v="8599.9968000000008"/>
    <x v="55"/>
    <x v="1"/>
    <x v="3"/>
    <n v="17199.993600000002"/>
  </r>
  <r>
    <s v="dom."/>
    <x v="8"/>
    <x v="131"/>
    <x v="402"/>
    <n v="3600"/>
    <x v="55"/>
    <x v="0"/>
    <x v="3"/>
    <n v="3600"/>
  </r>
  <r>
    <s v="dom."/>
    <x v="8"/>
    <x v="131"/>
    <x v="43"/>
    <n v="3490"/>
    <x v="1"/>
    <x v="0"/>
    <x v="0"/>
    <n v="3490"/>
  </r>
  <r>
    <s v="dom."/>
    <x v="8"/>
    <x v="131"/>
    <x v="222"/>
    <n v="1300"/>
    <x v="1"/>
    <x v="0"/>
    <x v="0"/>
    <n v="1300"/>
  </r>
  <r>
    <s v="dom."/>
    <x v="8"/>
    <x v="131"/>
    <x v="475"/>
    <n v="7900"/>
    <x v="1"/>
    <x v="0"/>
    <x v="0"/>
    <n v="7900"/>
  </r>
  <r>
    <s v="dom."/>
    <x v="8"/>
    <x v="131"/>
    <x v="103"/>
    <n v="1750"/>
    <x v="1"/>
    <x v="0"/>
    <x v="0"/>
    <n v="1750"/>
  </r>
  <r>
    <s v="lun."/>
    <x v="8"/>
    <x v="132"/>
    <x v="476"/>
    <n v="49500"/>
    <x v="31"/>
    <x v="0"/>
    <x v="4"/>
    <n v="49500"/>
  </r>
  <r>
    <s v="lun."/>
    <x v="8"/>
    <x v="132"/>
    <x v="450"/>
    <n v="7176"/>
    <x v="68"/>
    <x v="0"/>
    <x v="0"/>
    <n v="7176"/>
  </r>
  <r>
    <s v="lun."/>
    <x v="8"/>
    <x v="132"/>
    <x v="477"/>
    <n v="10778"/>
    <x v="68"/>
    <x v="0"/>
    <x v="0"/>
    <n v="10778"/>
  </r>
  <r>
    <s v="lun."/>
    <x v="8"/>
    <x v="132"/>
    <x v="478"/>
    <n v="2000"/>
    <x v="68"/>
    <x v="0"/>
    <x v="0"/>
    <n v="2000"/>
  </r>
  <r>
    <s v="mar."/>
    <x v="8"/>
    <x v="133"/>
    <x v="348"/>
    <n v="14085"/>
    <x v="44"/>
    <x v="0"/>
    <x v="6"/>
    <n v="14085"/>
  </r>
  <r>
    <s v="mar."/>
    <x v="8"/>
    <x v="133"/>
    <x v="348"/>
    <n v="14636"/>
    <x v="44"/>
    <x v="0"/>
    <x v="6"/>
    <n v="14636"/>
  </r>
  <r>
    <s v="mié."/>
    <x v="8"/>
    <x v="134"/>
    <x v="247"/>
    <n v="1150"/>
    <x v="1"/>
    <x v="0"/>
    <x v="0"/>
    <n v="1150"/>
  </r>
  <r>
    <s v="mié."/>
    <x v="8"/>
    <x v="134"/>
    <x v="317"/>
    <n v="16800"/>
    <x v="1"/>
    <x v="0"/>
    <x v="0"/>
    <n v="16800"/>
  </r>
  <r>
    <s v="mié."/>
    <x v="8"/>
    <x v="134"/>
    <x v="46"/>
    <n v="4950"/>
    <x v="1"/>
    <x v="0"/>
    <x v="0"/>
    <n v="4950"/>
  </r>
  <r>
    <s v="mié."/>
    <x v="8"/>
    <x v="134"/>
    <x v="43"/>
    <n v="3490"/>
    <x v="1"/>
    <x v="0"/>
    <x v="0"/>
    <n v="3490"/>
  </r>
  <r>
    <s v="mié."/>
    <x v="8"/>
    <x v="134"/>
    <x v="85"/>
    <n v="3990"/>
    <x v="1"/>
    <x v="0"/>
    <x v="0"/>
    <n v="3990"/>
  </r>
  <r>
    <s v="mié."/>
    <x v="8"/>
    <x v="134"/>
    <x v="270"/>
    <n v="68765"/>
    <x v="2"/>
    <x v="0"/>
    <x v="1"/>
    <n v="68765"/>
  </r>
  <r>
    <s v="vie."/>
    <x v="8"/>
    <x v="135"/>
    <x v="479"/>
    <n v="95065"/>
    <x v="49"/>
    <x v="0"/>
    <x v="7"/>
    <n v="95065"/>
  </r>
  <r>
    <s v="sáb."/>
    <x v="8"/>
    <x v="136"/>
    <x v="480"/>
    <n v="73000"/>
    <x v="69"/>
    <x v="0"/>
    <x v="5"/>
    <n v="73000"/>
  </r>
  <r>
    <s v="sáb."/>
    <x v="8"/>
    <x v="136"/>
    <x v="43"/>
    <n v="3490"/>
    <x v="1"/>
    <x v="0"/>
    <x v="0"/>
    <n v="3490"/>
  </r>
  <r>
    <s v="sáb."/>
    <x v="8"/>
    <x v="136"/>
    <x v="54"/>
    <n v="7350"/>
    <x v="1"/>
    <x v="0"/>
    <x v="0"/>
    <n v="7350"/>
  </r>
  <r>
    <s v="sáb."/>
    <x v="8"/>
    <x v="136"/>
    <x v="103"/>
    <n v="1750"/>
    <x v="1"/>
    <x v="0"/>
    <x v="0"/>
    <n v="1750"/>
  </r>
  <r>
    <s v="dom."/>
    <x v="8"/>
    <x v="137"/>
    <x v="481"/>
    <n v="7600"/>
    <x v="19"/>
    <x v="0"/>
    <x v="5"/>
    <n v="7600"/>
  </r>
  <r>
    <s v="lun."/>
    <x v="9"/>
    <x v="138"/>
    <x v="482"/>
    <n v="7500"/>
    <x v="70"/>
    <x v="0"/>
    <x v="3"/>
    <n v="7500"/>
  </r>
  <r>
    <s v="lun."/>
    <x v="9"/>
    <x v="138"/>
    <x v="270"/>
    <n v="68765"/>
    <x v="2"/>
    <x v="0"/>
    <x v="1"/>
    <n v="68765"/>
  </r>
  <r>
    <s v="lun."/>
    <x v="9"/>
    <x v="138"/>
    <x v="483"/>
    <n v="13900"/>
    <x v="12"/>
    <x v="0"/>
    <x v="3"/>
    <n v="13900"/>
  </r>
  <r>
    <s v="lun."/>
    <x v="9"/>
    <x v="138"/>
    <x v="484"/>
    <n v="6200"/>
    <x v="12"/>
    <x v="0"/>
    <x v="3"/>
    <n v="6200"/>
  </r>
  <r>
    <s v="lun."/>
    <x v="9"/>
    <x v="138"/>
    <x v="390"/>
    <n v="5899"/>
    <x v="12"/>
    <x v="0"/>
    <x v="3"/>
    <n v="5899"/>
  </r>
  <r>
    <s v="lun."/>
    <x v="9"/>
    <x v="138"/>
    <x v="290"/>
    <n v="26900"/>
    <x v="12"/>
    <x v="0"/>
    <x v="3"/>
    <n v="26900"/>
  </r>
  <r>
    <s v="lun."/>
    <x v="9"/>
    <x v="138"/>
    <x v="485"/>
    <n v="26900"/>
    <x v="12"/>
    <x v="0"/>
    <x v="3"/>
    <n v="26900"/>
  </r>
  <r>
    <s v="lun."/>
    <x v="9"/>
    <x v="138"/>
    <x v="486"/>
    <n v="15900"/>
    <x v="12"/>
    <x v="0"/>
    <x v="3"/>
    <n v="15900"/>
  </r>
  <r>
    <s v="mar."/>
    <x v="9"/>
    <x v="139"/>
    <x v="487"/>
    <n v="1900"/>
    <x v="5"/>
    <x v="0"/>
    <x v="2"/>
    <n v="1900"/>
  </r>
  <r>
    <s v="mar."/>
    <x v="9"/>
    <x v="139"/>
    <x v="399"/>
    <n v="5600"/>
    <x v="5"/>
    <x v="0"/>
    <x v="2"/>
    <n v="5600"/>
  </r>
  <r>
    <s v="mar."/>
    <x v="9"/>
    <x v="139"/>
    <x v="488"/>
    <n v="20378"/>
    <x v="19"/>
    <x v="0"/>
    <x v="0"/>
    <n v="20378"/>
  </r>
  <r>
    <s v="mar."/>
    <x v="9"/>
    <x v="139"/>
    <x v="489"/>
    <n v="59900"/>
    <x v="62"/>
    <x v="0"/>
    <x v="4"/>
    <n v="59900"/>
  </r>
  <r>
    <s v="mar."/>
    <x v="9"/>
    <x v="139"/>
    <x v="490"/>
    <n v="3300"/>
    <x v="62"/>
    <x v="0"/>
    <x v="4"/>
    <n v="3300"/>
  </r>
  <r>
    <s v="mar."/>
    <x v="9"/>
    <x v="139"/>
    <x v="491"/>
    <n v="15800"/>
    <x v="62"/>
    <x v="0"/>
    <x v="4"/>
    <n v="15800"/>
  </r>
  <r>
    <s v="mié."/>
    <x v="9"/>
    <x v="140"/>
    <x v="86"/>
    <n v="3950"/>
    <x v="13"/>
    <x v="0"/>
    <x v="3"/>
    <n v="3950"/>
  </r>
  <r>
    <s v="mié."/>
    <x v="9"/>
    <x v="140"/>
    <x v="492"/>
    <n v="9863"/>
    <x v="19"/>
    <x v="0"/>
    <x v="5"/>
    <n v="9863"/>
  </r>
  <r>
    <s v="mié."/>
    <x v="9"/>
    <x v="140"/>
    <x v="348"/>
    <n v="11552"/>
    <x v="44"/>
    <x v="0"/>
    <x v="6"/>
    <n v="11552"/>
  </r>
  <r>
    <s v="mié."/>
    <x v="9"/>
    <x v="140"/>
    <x v="348"/>
    <n v="12289"/>
    <x v="44"/>
    <x v="0"/>
    <x v="6"/>
    <n v="12289"/>
  </r>
  <r>
    <s v="jue."/>
    <x v="9"/>
    <x v="141"/>
    <x v="493"/>
    <n v="8500"/>
    <x v="40"/>
    <x v="0"/>
    <x v="3"/>
    <n v="8500"/>
  </r>
  <r>
    <s v="jue."/>
    <x v="9"/>
    <x v="141"/>
    <x v="494"/>
    <n v="17900"/>
    <x v="43"/>
    <x v="0"/>
    <x v="3"/>
    <n v="17900"/>
  </r>
  <r>
    <s v="jue."/>
    <x v="9"/>
    <x v="141"/>
    <x v="389"/>
    <n v="39900"/>
    <x v="43"/>
    <x v="0"/>
    <x v="3"/>
    <n v="39900"/>
  </r>
  <r>
    <s v="jue."/>
    <x v="9"/>
    <x v="141"/>
    <x v="475"/>
    <n v="36900"/>
    <x v="43"/>
    <x v="0"/>
    <x v="3"/>
    <n v="36900"/>
  </r>
  <r>
    <s v="jue."/>
    <x v="9"/>
    <x v="141"/>
    <x v="495"/>
    <n v="6900"/>
    <x v="43"/>
    <x v="0"/>
    <x v="3"/>
    <n v="6900"/>
  </r>
  <r>
    <s v="jue."/>
    <x v="9"/>
    <x v="141"/>
    <x v="239"/>
    <n v="6900"/>
    <x v="43"/>
    <x v="0"/>
    <x v="3"/>
    <n v="6900"/>
  </r>
  <r>
    <s v="jue."/>
    <x v="9"/>
    <x v="141"/>
    <x v="130"/>
    <n v="6500"/>
    <x v="43"/>
    <x v="0"/>
    <x v="3"/>
    <n v="6500"/>
  </r>
  <r>
    <s v="jue."/>
    <x v="9"/>
    <x v="141"/>
    <x v="496"/>
    <n v="5900"/>
    <x v="31"/>
    <x v="0"/>
    <x v="11"/>
    <n v="5900"/>
  </r>
  <r>
    <s v="jue."/>
    <x v="9"/>
    <x v="141"/>
    <x v="497"/>
    <n v="49900"/>
    <x v="31"/>
    <x v="0"/>
    <x v="11"/>
    <n v="49900"/>
  </r>
  <r>
    <s v="jue."/>
    <x v="9"/>
    <x v="141"/>
    <x v="399"/>
    <n v="8500"/>
    <x v="38"/>
    <x v="0"/>
    <x v="3"/>
    <n v="8500"/>
  </r>
  <r>
    <s v="jue."/>
    <x v="9"/>
    <x v="141"/>
    <x v="135"/>
    <n v="14900"/>
    <x v="12"/>
    <x v="0"/>
    <x v="3"/>
    <n v="14900"/>
  </r>
  <r>
    <s v="jue."/>
    <x v="9"/>
    <x v="141"/>
    <x v="399"/>
    <n v="4950"/>
    <x v="5"/>
    <x v="0"/>
    <x v="2"/>
    <n v="4950"/>
  </r>
  <r>
    <s v="jue."/>
    <x v="9"/>
    <x v="141"/>
    <x v="498"/>
    <n v="2750"/>
    <x v="5"/>
    <x v="0"/>
    <x v="2"/>
    <n v="2750"/>
  </r>
  <r>
    <s v="jue."/>
    <x v="9"/>
    <x v="141"/>
    <x v="348"/>
    <n v="12209"/>
    <x v="44"/>
    <x v="0"/>
    <x v="6"/>
    <n v="12209"/>
  </r>
  <r>
    <s v="jue."/>
    <x v="9"/>
    <x v="141"/>
    <x v="348"/>
    <n v="11474"/>
    <x v="44"/>
    <x v="0"/>
    <x v="6"/>
    <n v="11474"/>
  </r>
  <r>
    <s v="jue."/>
    <x v="9"/>
    <x v="141"/>
    <x v="348"/>
    <n v="12360"/>
    <x v="44"/>
    <x v="0"/>
    <x v="6"/>
    <n v="12360"/>
  </r>
  <r>
    <s v="vie."/>
    <x v="9"/>
    <x v="142"/>
    <x v="399"/>
    <n v="4950"/>
    <x v="5"/>
    <x v="0"/>
    <x v="2"/>
    <n v="4950"/>
  </r>
  <r>
    <s v="vie."/>
    <x v="9"/>
    <x v="142"/>
    <x v="499"/>
    <n v="2500"/>
    <x v="5"/>
    <x v="0"/>
    <x v="2"/>
    <n v="2500"/>
  </r>
  <r>
    <s v="vie."/>
    <x v="9"/>
    <x v="142"/>
    <x v="449"/>
    <n v="7647"/>
    <x v="0"/>
    <x v="0"/>
    <x v="0"/>
    <n v="7647"/>
  </r>
  <r>
    <s v="vie."/>
    <x v="9"/>
    <x v="142"/>
    <x v="6"/>
    <n v="4000"/>
    <x v="0"/>
    <x v="0"/>
    <x v="0"/>
    <n v="4000"/>
  </r>
  <r>
    <s v="vie."/>
    <x v="9"/>
    <x v="142"/>
    <x v="10"/>
    <n v="1863"/>
    <x v="0"/>
    <x v="0"/>
    <x v="0"/>
    <n v="1863"/>
  </r>
  <r>
    <s v="vie."/>
    <x v="9"/>
    <x v="142"/>
    <x v="347"/>
    <n v="2645"/>
    <x v="0"/>
    <x v="0"/>
    <x v="0"/>
    <n v="2645"/>
  </r>
  <r>
    <s v="vie."/>
    <x v="9"/>
    <x v="142"/>
    <x v="348"/>
    <n v="11366"/>
    <x v="44"/>
    <x v="0"/>
    <x v="6"/>
    <n v="11366"/>
  </r>
  <r>
    <s v="vie."/>
    <x v="9"/>
    <x v="142"/>
    <x v="348"/>
    <n v="14882"/>
    <x v="44"/>
    <x v="0"/>
    <x v="6"/>
    <n v="14882"/>
  </r>
  <r>
    <s v="vie."/>
    <x v="9"/>
    <x v="142"/>
    <x v="348"/>
    <n v="16172"/>
    <x v="44"/>
    <x v="0"/>
    <x v="6"/>
    <n v="16172"/>
  </r>
  <r>
    <s v="vie."/>
    <x v="9"/>
    <x v="142"/>
    <x v="395"/>
    <n v="750000"/>
    <x v="54"/>
    <x v="0"/>
    <x v="10"/>
    <n v="750000"/>
  </r>
  <r>
    <s v="sáb."/>
    <x v="9"/>
    <x v="143"/>
    <x v="500"/>
    <n v="350"/>
    <x v="71"/>
    <x v="0"/>
    <x v="6"/>
    <n v="350"/>
  </r>
  <r>
    <s v="sáb."/>
    <x v="9"/>
    <x v="143"/>
    <x v="500"/>
    <n v="350"/>
    <x v="71"/>
    <x v="0"/>
    <x v="6"/>
    <n v="350"/>
  </r>
  <r>
    <s v="sáb."/>
    <x v="9"/>
    <x v="143"/>
    <x v="501"/>
    <n v="14400"/>
    <x v="24"/>
    <x v="0"/>
    <x v="3"/>
    <n v="14400"/>
  </r>
  <r>
    <s v="sáb."/>
    <x v="9"/>
    <x v="143"/>
    <x v="499"/>
    <n v="2800"/>
    <x v="72"/>
    <x v="9"/>
    <x v="3"/>
    <n v="19600"/>
  </r>
  <r>
    <s v="sáb."/>
    <x v="9"/>
    <x v="143"/>
    <x v="284"/>
    <n v="3500"/>
    <x v="72"/>
    <x v="0"/>
    <x v="3"/>
    <n v="3500"/>
  </r>
  <r>
    <s v="sáb."/>
    <x v="9"/>
    <x v="143"/>
    <x v="502"/>
    <n v="2000"/>
    <x v="72"/>
    <x v="0"/>
    <x v="3"/>
    <n v="2000"/>
  </r>
  <r>
    <s v="sáb."/>
    <x v="9"/>
    <x v="143"/>
    <x v="348"/>
    <n v="15108"/>
    <x v="44"/>
    <x v="0"/>
    <x v="6"/>
    <n v="15108"/>
  </r>
  <r>
    <s v="dom."/>
    <x v="9"/>
    <x v="144"/>
    <x v="347"/>
    <n v="9280"/>
    <x v="3"/>
    <x v="0"/>
    <x v="0"/>
    <n v="9280"/>
  </r>
  <r>
    <s v="dom."/>
    <x v="9"/>
    <x v="144"/>
    <x v="503"/>
    <n v="11900"/>
    <x v="53"/>
    <x v="0"/>
    <x v="3"/>
    <n v="11900"/>
  </r>
  <r>
    <s v="dom."/>
    <x v="9"/>
    <x v="144"/>
    <x v="504"/>
    <n v="15500"/>
    <x v="53"/>
    <x v="0"/>
    <x v="3"/>
    <n v="15500"/>
  </r>
  <r>
    <s v="dom."/>
    <x v="9"/>
    <x v="144"/>
    <x v="505"/>
    <n v="64900"/>
    <x v="53"/>
    <x v="0"/>
    <x v="4"/>
    <n v="64900"/>
  </r>
  <r>
    <s v="dom."/>
    <x v="9"/>
    <x v="144"/>
    <x v="506"/>
    <n v="10500"/>
    <x v="53"/>
    <x v="0"/>
    <x v="3"/>
    <n v="10500"/>
  </r>
  <r>
    <s v="dom."/>
    <x v="9"/>
    <x v="144"/>
    <x v="507"/>
    <n v="4900"/>
    <x v="53"/>
    <x v="0"/>
    <x v="3"/>
    <n v="4900"/>
  </r>
  <r>
    <s v="dom."/>
    <x v="9"/>
    <x v="144"/>
    <x v="508"/>
    <n v="24798.960000000003"/>
    <x v="55"/>
    <x v="0"/>
    <x v="3"/>
    <n v="24798.960000000003"/>
  </r>
  <r>
    <s v="dom."/>
    <x v="9"/>
    <x v="144"/>
    <x v="509"/>
    <n v="11199.6"/>
    <x v="55"/>
    <x v="0"/>
    <x v="3"/>
    <n v="11199.6"/>
  </r>
  <r>
    <s v="dom."/>
    <x v="9"/>
    <x v="144"/>
    <x v="394"/>
    <n v="2400"/>
    <x v="55"/>
    <x v="0"/>
    <x v="3"/>
    <n v="2400"/>
  </r>
  <r>
    <s v="dom."/>
    <x v="9"/>
    <x v="144"/>
    <x v="348"/>
    <n v="15935"/>
    <x v="44"/>
    <x v="0"/>
    <x v="6"/>
    <n v="15935"/>
  </r>
  <r>
    <s v="dom."/>
    <x v="9"/>
    <x v="144"/>
    <x v="348"/>
    <n v="15383"/>
    <x v="44"/>
    <x v="0"/>
    <x v="6"/>
    <n v="15383"/>
  </r>
  <r>
    <s v="lun."/>
    <x v="9"/>
    <x v="145"/>
    <x v="3"/>
    <n v="2258"/>
    <x v="0"/>
    <x v="0"/>
    <x v="0"/>
    <n v="2258"/>
  </r>
  <r>
    <s v="lun."/>
    <x v="9"/>
    <x v="145"/>
    <x v="103"/>
    <n v="1750"/>
    <x v="1"/>
    <x v="0"/>
    <x v="0"/>
    <n v="1750"/>
  </r>
  <r>
    <s v="lun."/>
    <x v="9"/>
    <x v="145"/>
    <x v="43"/>
    <n v="3490"/>
    <x v="1"/>
    <x v="0"/>
    <x v="0"/>
    <n v="3490"/>
  </r>
  <r>
    <s v="lun."/>
    <x v="9"/>
    <x v="145"/>
    <x v="507"/>
    <n v="2700"/>
    <x v="1"/>
    <x v="0"/>
    <x v="0"/>
    <n v="2700"/>
  </r>
  <r>
    <s v="lun."/>
    <x v="9"/>
    <x v="145"/>
    <x v="85"/>
    <n v="3990"/>
    <x v="1"/>
    <x v="0"/>
    <x v="0"/>
    <n v="3990"/>
  </r>
  <r>
    <s v="lun."/>
    <x v="9"/>
    <x v="145"/>
    <x v="499"/>
    <n v="2500"/>
    <x v="5"/>
    <x v="0"/>
    <x v="2"/>
    <n v="2500"/>
  </r>
  <r>
    <s v="lun."/>
    <x v="9"/>
    <x v="145"/>
    <x v="86"/>
    <n v="4200"/>
    <x v="5"/>
    <x v="0"/>
    <x v="2"/>
    <n v="4200"/>
  </r>
  <r>
    <s v="lun."/>
    <x v="9"/>
    <x v="145"/>
    <x v="348"/>
    <n v="12157"/>
    <x v="44"/>
    <x v="0"/>
    <x v="6"/>
    <n v="12157"/>
  </r>
  <r>
    <s v="lun."/>
    <x v="9"/>
    <x v="145"/>
    <x v="348"/>
    <n v="7715"/>
    <x v="44"/>
    <x v="0"/>
    <x v="6"/>
    <n v="7715"/>
  </r>
  <r>
    <s v="lun."/>
    <x v="9"/>
    <x v="145"/>
    <x v="348"/>
    <n v="13783"/>
    <x v="44"/>
    <x v="0"/>
    <x v="6"/>
    <n v="13783"/>
  </r>
  <r>
    <s v="mar."/>
    <x v="9"/>
    <x v="146"/>
    <x v="510"/>
    <n v="2200"/>
    <x v="3"/>
    <x v="0"/>
    <x v="4"/>
    <n v="2200"/>
  </r>
  <r>
    <s v="mar."/>
    <x v="9"/>
    <x v="146"/>
    <x v="13"/>
    <n v="1500"/>
    <x v="0"/>
    <x v="0"/>
    <x v="0"/>
    <n v="1500"/>
  </r>
  <r>
    <s v="mar."/>
    <x v="9"/>
    <x v="146"/>
    <x v="511"/>
    <n v="13813"/>
    <x v="0"/>
    <x v="0"/>
    <x v="0"/>
    <n v="13813"/>
  </r>
  <r>
    <s v="mar."/>
    <x v="9"/>
    <x v="146"/>
    <x v="512"/>
    <n v="1235"/>
    <x v="0"/>
    <x v="0"/>
    <x v="0"/>
    <n v="1235"/>
  </r>
  <r>
    <s v="mar."/>
    <x v="9"/>
    <x v="146"/>
    <x v="450"/>
    <n v="4141"/>
    <x v="0"/>
    <x v="0"/>
    <x v="0"/>
    <n v="4141"/>
  </r>
  <r>
    <s v="mar."/>
    <x v="9"/>
    <x v="146"/>
    <x v="348"/>
    <n v="8229"/>
    <x v="44"/>
    <x v="0"/>
    <x v="6"/>
    <n v="8229"/>
  </r>
  <r>
    <s v="mié."/>
    <x v="9"/>
    <x v="147"/>
    <x v="513"/>
    <n v="20900"/>
    <x v="56"/>
    <x v="0"/>
    <x v="3"/>
    <n v="20900"/>
  </r>
  <r>
    <s v="mié."/>
    <x v="9"/>
    <x v="147"/>
    <x v="514"/>
    <n v="9500"/>
    <x v="56"/>
    <x v="0"/>
    <x v="3"/>
    <n v="9500"/>
  </r>
  <r>
    <s v="mié."/>
    <x v="9"/>
    <x v="147"/>
    <x v="515"/>
    <n v="15900"/>
    <x v="56"/>
    <x v="0"/>
    <x v="3"/>
    <n v="15900"/>
  </r>
  <r>
    <s v="mié."/>
    <x v="9"/>
    <x v="147"/>
    <x v="516"/>
    <n v="18900"/>
    <x v="73"/>
    <x v="0"/>
    <x v="3"/>
    <n v="18900"/>
  </r>
  <r>
    <s v="mié."/>
    <x v="9"/>
    <x v="147"/>
    <x v="517"/>
    <n v="1000"/>
    <x v="73"/>
    <x v="0"/>
    <x v="3"/>
    <n v="1000"/>
  </r>
  <r>
    <s v="mié."/>
    <x v="9"/>
    <x v="147"/>
    <x v="518"/>
    <n v="39990"/>
    <x v="74"/>
    <x v="0"/>
    <x v="12"/>
    <n v="39990"/>
  </r>
  <r>
    <s v="jue."/>
    <x v="9"/>
    <x v="148"/>
    <x v="519"/>
    <n v="2700"/>
    <x v="1"/>
    <x v="9"/>
    <x v="1"/>
    <n v="18900"/>
  </r>
  <r>
    <s v="jue."/>
    <x v="9"/>
    <x v="148"/>
    <x v="103"/>
    <n v="1750"/>
    <x v="1"/>
    <x v="0"/>
    <x v="0"/>
    <n v="1750"/>
  </r>
  <r>
    <s v="jue."/>
    <x v="9"/>
    <x v="148"/>
    <x v="238"/>
    <n v="5190"/>
    <x v="3"/>
    <x v="0"/>
    <x v="0"/>
    <n v="5190"/>
  </r>
  <r>
    <s v="vie."/>
    <x v="9"/>
    <x v="149"/>
    <x v="520"/>
    <n v="5900"/>
    <x v="75"/>
    <x v="0"/>
    <x v="12"/>
    <n v="5900"/>
  </r>
  <r>
    <s v="vie."/>
    <x v="9"/>
    <x v="149"/>
    <x v="521"/>
    <n v="3500"/>
    <x v="75"/>
    <x v="0"/>
    <x v="12"/>
    <n v="3500"/>
  </r>
  <r>
    <s v="vie."/>
    <x v="9"/>
    <x v="149"/>
    <x v="522"/>
    <n v="1500"/>
    <x v="75"/>
    <x v="2"/>
    <x v="12"/>
    <n v="6000"/>
  </r>
  <r>
    <s v="vie."/>
    <x v="9"/>
    <x v="149"/>
    <x v="518"/>
    <n v="39990"/>
    <x v="74"/>
    <x v="0"/>
    <x v="12"/>
    <n v="39990"/>
  </r>
  <r>
    <s v="vie."/>
    <x v="9"/>
    <x v="149"/>
    <x v="270"/>
    <n v="75237"/>
    <x v="2"/>
    <x v="0"/>
    <x v="1"/>
    <n v="75237"/>
  </r>
  <r>
    <s v="vie."/>
    <x v="9"/>
    <x v="149"/>
    <x v="348"/>
    <n v="16147"/>
    <x v="44"/>
    <x v="0"/>
    <x v="6"/>
    <n v="16147"/>
  </r>
  <r>
    <s v="vie."/>
    <x v="9"/>
    <x v="149"/>
    <x v="348"/>
    <n v="21061"/>
    <x v="44"/>
    <x v="0"/>
    <x v="6"/>
    <n v="21061"/>
  </r>
  <r>
    <s v="vie."/>
    <x v="9"/>
    <x v="149"/>
    <x v="348"/>
    <n v="10194"/>
    <x v="44"/>
    <x v="0"/>
    <x v="6"/>
    <n v="10194"/>
  </r>
  <r>
    <s v="vie."/>
    <x v="9"/>
    <x v="149"/>
    <x v="348"/>
    <n v="18420"/>
    <x v="44"/>
    <x v="0"/>
    <x v="6"/>
    <n v="18420"/>
  </r>
  <r>
    <s v="vie."/>
    <x v="9"/>
    <x v="149"/>
    <x v="348"/>
    <n v="15879"/>
    <x v="44"/>
    <x v="0"/>
    <x v="6"/>
    <n v="15879"/>
  </r>
  <r>
    <s v="sáb."/>
    <x v="9"/>
    <x v="150"/>
    <x v="523"/>
    <n v="1664"/>
    <x v="0"/>
    <x v="0"/>
    <x v="0"/>
    <n v="1664"/>
  </r>
  <r>
    <s v="sáb."/>
    <x v="9"/>
    <x v="150"/>
    <x v="131"/>
    <n v="32900"/>
    <x v="43"/>
    <x v="0"/>
    <x v="3"/>
    <n v="32900"/>
  </r>
  <r>
    <s v="sáb."/>
    <x v="9"/>
    <x v="150"/>
    <x v="524"/>
    <n v="37900"/>
    <x v="43"/>
    <x v="0"/>
    <x v="3"/>
    <n v="37900"/>
  </r>
  <r>
    <s v="sáb."/>
    <x v="9"/>
    <x v="150"/>
    <x v="130"/>
    <n v="6500"/>
    <x v="43"/>
    <x v="0"/>
    <x v="3"/>
    <n v="6500"/>
  </r>
  <r>
    <s v="sáb."/>
    <x v="9"/>
    <x v="150"/>
    <x v="495"/>
    <n v="6900"/>
    <x v="43"/>
    <x v="0"/>
    <x v="3"/>
    <n v="6900"/>
  </r>
  <r>
    <s v="sáb."/>
    <x v="9"/>
    <x v="150"/>
    <x v="18"/>
    <n v="1150"/>
    <x v="1"/>
    <x v="0"/>
    <x v="0"/>
    <n v="1150"/>
  </r>
  <r>
    <s v="sáb."/>
    <x v="9"/>
    <x v="150"/>
    <x v="54"/>
    <n v="7350"/>
    <x v="1"/>
    <x v="0"/>
    <x v="0"/>
    <n v="7350"/>
  </r>
  <r>
    <s v="sáb."/>
    <x v="9"/>
    <x v="150"/>
    <x v="103"/>
    <n v="1759"/>
    <x v="1"/>
    <x v="0"/>
    <x v="0"/>
    <n v="1759"/>
  </r>
  <r>
    <s v="sáb."/>
    <x v="9"/>
    <x v="150"/>
    <x v="43"/>
    <n v="3490"/>
    <x v="1"/>
    <x v="0"/>
    <x v="0"/>
    <n v="3490"/>
  </r>
  <r>
    <s v="sáb."/>
    <x v="9"/>
    <x v="150"/>
    <x v="348"/>
    <n v="23406"/>
    <x v="44"/>
    <x v="0"/>
    <x v="6"/>
    <n v="23406"/>
  </r>
  <r>
    <s v="sáb."/>
    <x v="9"/>
    <x v="150"/>
    <x v="348"/>
    <n v="17534"/>
    <x v="44"/>
    <x v="0"/>
    <x v="6"/>
    <n v="17534"/>
  </r>
  <r>
    <s v="sáb."/>
    <x v="9"/>
    <x v="150"/>
    <x v="348"/>
    <n v="15664"/>
    <x v="44"/>
    <x v="0"/>
    <x v="6"/>
    <n v="15664"/>
  </r>
  <r>
    <s v="dom."/>
    <x v="9"/>
    <x v="151"/>
    <x v="277"/>
    <n v="22900"/>
    <x v="24"/>
    <x v="0"/>
    <x v="0"/>
    <n v="22900"/>
  </r>
  <r>
    <s v="dom."/>
    <x v="9"/>
    <x v="151"/>
    <x v="525"/>
    <n v="13275"/>
    <x v="24"/>
    <x v="0"/>
    <x v="0"/>
    <n v="13275"/>
  </r>
  <r>
    <s v="dom."/>
    <x v="9"/>
    <x v="151"/>
    <x v="526"/>
    <n v="9700"/>
    <x v="24"/>
    <x v="0"/>
    <x v="0"/>
    <n v="9700"/>
  </r>
  <r>
    <s v="dom."/>
    <x v="9"/>
    <x v="151"/>
    <x v="173"/>
    <n v="7900"/>
    <x v="24"/>
    <x v="0"/>
    <x v="0"/>
    <n v="7900"/>
  </r>
  <r>
    <s v="dom."/>
    <x v="9"/>
    <x v="151"/>
    <x v="32"/>
    <n v="6900"/>
    <x v="24"/>
    <x v="0"/>
    <x v="0"/>
    <n v="6900"/>
  </r>
  <r>
    <s v="dom."/>
    <x v="9"/>
    <x v="151"/>
    <x v="527"/>
    <n v="4900"/>
    <x v="24"/>
    <x v="0"/>
    <x v="0"/>
    <n v="4900"/>
  </r>
  <r>
    <s v="dom."/>
    <x v="9"/>
    <x v="151"/>
    <x v="408"/>
    <n v="4500"/>
    <x v="24"/>
    <x v="0"/>
    <x v="0"/>
    <n v="4500"/>
  </r>
  <r>
    <s v="dom."/>
    <x v="9"/>
    <x v="151"/>
    <x v="528"/>
    <n v="4500"/>
    <x v="24"/>
    <x v="6"/>
    <x v="0"/>
    <n v="22500"/>
  </r>
  <r>
    <s v="dom."/>
    <x v="9"/>
    <x v="151"/>
    <x v="495"/>
    <n v="3200"/>
    <x v="24"/>
    <x v="0"/>
    <x v="0"/>
    <n v="3200"/>
  </r>
  <r>
    <s v="dom."/>
    <x v="9"/>
    <x v="151"/>
    <x v="529"/>
    <n v="490"/>
    <x v="24"/>
    <x v="1"/>
    <x v="0"/>
    <n v="980"/>
  </r>
  <r>
    <s v="dom."/>
    <x v="9"/>
    <x v="151"/>
    <x v="197"/>
    <n v="4500"/>
    <x v="24"/>
    <x v="0"/>
    <x v="0"/>
    <n v="4500"/>
  </r>
  <r>
    <s v="dom."/>
    <x v="9"/>
    <x v="151"/>
    <x v="348"/>
    <n v="29701"/>
    <x v="44"/>
    <x v="0"/>
    <x v="6"/>
    <n v="29701"/>
  </r>
  <r>
    <s v="lun."/>
    <x v="9"/>
    <x v="152"/>
    <x v="399"/>
    <n v="6050"/>
    <x v="5"/>
    <x v="0"/>
    <x v="2"/>
    <n v="6050"/>
  </r>
  <r>
    <s v="lun."/>
    <x v="9"/>
    <x v="152"/>
    <x v="530"/>
    <n v="14800"/>
    <x v="76"/>
    <x v="0"/>
    <x v="3"/>
    <n v="14800"/>
  </r>
  <r>
    <s v="lun."/>
    <x v="9"/>
    <x v="152"/>
    <x v="131"/>
    <n v="29051.989200000004"/>
    <x v="58"/>
    <x v="0"/>
    <x v="3"/>
    <n v="29051.989200000004"/>
  </r>
  <r>
    <s v="lun."/>
    <x v="9"/>
    <x v="152"/>
    <x v="291"/>
    <n v="10691.9892"/>
    <x v="58"/>
    <x v="0"/>
    <x v="3"/>
    <n v="10691.9892"/>
  </r>
  <r>
    <s v="lun."/>
    <x v="9"/>
    <x v="152"/>
    <x v="420"/>
    <n v="38772"/>
    <x v="58"/>
    <x v="0"/>
    <x v="3"/>
    <n v="38772"/>
  </r>
  <r>
    <s v="lun."/>
    <x v="9"/>
    <x v="152"/>
    <x v="531"/>
    <n v="56051.989200000004"/>
    <x v="58"/>
    <x v="0"/>
    <x v="3"/>
    <n v="56051.989200000004"/>
  </r>
  <r>
    <s v="lun."/>
    <x v="9"/>
    <x v="152"/>
    <x v="130"/>
    <n v="8531.9892"/>
    <x v="58"/>
    <x v="0"/>
    <x v="3"/>
    <n v="8531.9892"/>
  </r>
  <r>
    <s v="lun."/>
    <x v="9"/>
    <x v="152"/>
    <x v="532"/>
    <n v="86000"/>
    <x v="31"/>
    <x v="0"/>
    <x v="4"/>
    <n v="86000"/>
  </r>
  <r>
    <s v="lun."/>
    <x v="9"/>
    <x v="152"/>
    <x v="533"/>
    <n v="64960"/>
    <x v="19"/>
    <x v="0"/>
    <x v="5"/>
    <n v="64960"/>
  </r>
  <r>
    <s v="lun."/>
    <x v="9"/>
    <x v="152"/>
    <x v="348"/>
    <n v="14945"/>
    <x v="44"/>
    <x v="0"/>
    <x v="6"/>
    <n v="14945"/>
  </r>
  <r>
    <s v="mar."/>
    <x v="9"/>
    <x v="153"/>
    <x v="534"/>
    <n v="63000"/>
    <x v="77"/>
    <x v="0"/>
    <x v="3"/>
    <n v="63000"/>
  </r>
  <r>
    <s v="mar."/>
    <x v="9"/>
    <x v="153"/>
    <x v="535"/>
    <n v="67000"/>
    <x v="77"/>
    <x v="0"/>
    <x v="3"/>
    <n v="67000"/>
  </r>
  <r>
    <s v="mar."/>
    <x v="9"/>
    <x v="153"/>
    <x v="390"/>
    <n v="9000"/>
    <x v="77"/>
    <x v="1"/>
    <x v="3"/>
    <n v="18000"/>
  </r>
  <r>
    <s v="mar."/>
    <x v="9"/>
    <x v="153"/>
    <x v="466"/>
    <n v="7000"/>
    <x v="77"/>
    <x v="0"/>
    <x v="3"/>
    <n v="7000"/>
  </r>
  <r>
    <s v="mar."/>
    <x v="9"/>
    <x v="153"/>
    <x v="397"/>
    <n v="7890"/>
    <x v="3"/>
    <x v="0"/>
    <x v="0"/>
    <n v="7890"/>
  </r>
  <r>
    <s v="mar."/>
    <x v="9"/>
    <x v="153"/>
    <x v="536"/>
    <n v="15390"/>
    <x v="3"/>
    <x v="0"/>
    <x v="0"/>
    <n v="15390"/>
  </r>
  <r>
    <s v="mar."/>
    <x v="9"/>
    <x v="153"/>
    <x v="537"/>
    <n v="13050"/>
    <x v="3"/>
    <x v="0"/>
    <x v="0"/>
    <n v="13050"/>
  </r>
  <r>
    <s v="mar."/>
    <x v="9"/>
    <x v="153"/>
    <x v="272"/>
    <n v="14990"/>
    <x v="1"/>
    <x v="1"/>
    <x v="0"/>
    <n v="29980"/>
  </r>
  <r>
    <s v="mar."/>
    <x v="9"/>
    <x v="153"/>
    <x v="18"/>
    <n v="4600"/>
    <x v="1"/>
    <x v="1"/>
    <x v="0"/>
    <n v="9200"/>
  </r>
  <r>
    <s v="mar."/>
    <x v="9"/>
    <x v="153"/>
    <x v="18"/>
    <n v="1150"/>
    <x v="1"/>
    <x v="0"/>
    <x v="0"/>
    <n v="1150"/>
  </r>
  <r>
    <s v="mar."/>
    <x v="9"/>
    <x v="153"/>
    <x v="538"/>
    <n v="7990"/>
    <x v="1"/>
    <x v="0"/>
    <x v="0"/>
    <n v="7990"/>
  </r>
  <r>
    <s v="mar."/>
    <x v="9"/>
    <x v="153"/>
    <x v="103"/>
    <n v="1750"/>
    <x v="1"/>
    <x v="1"/>
    <x v="0"/>
    <n v="3500"/>
  </r>
  <r>
    <s v="mar."/>
    <x v="9"/>
    <x v="153"/>
    <x v="22"/>
    <n v="4350"/>
    <x v="1"/>
    <x v="0"/>
    <x v="0"/>
    <n v="4350"/>
  </r>
  <r>
    <s v="mar."/>
    <x v="9"/>
    <x v="153"/>
    <x v="475"/>
    <n v="7900"/>
    <x v="1"/>
    <x v="0"/>
    <x v="0"/>
    <n v="7900"/>
  </r>
  <r>
    <s v="mar."/>
    <x v="9"/>
    <x v="153"/>
    <x v="442"/>
    <n v="5700"/>
    <x v="1"/>
    <x v="1"/>
    <x v="0"/>
    <n v="11400"/>
  </r>
  <r>
    <s v="mar."/>
    <x v="9"/>
    <x v="153"/>
    <x v="29"/>
    <n v="21950"/>
    <x v="1"/>
    <x v="1"/>
    <x v="0"/>
    <n v="43900"/>
  </r>
  <r>
    <s v="mar."/>
    <x v="9"/>
    <x v="153"/>
    <x v="317"/>
    <n v="16800"/>
    <x v="1"/>
    <x v="1"/>
    <x v="0"/>
    <n v="33600"/>
  </r>
  <r>
    <s v="mar."/>
    <x v="9"/>
    <x v="153"/>
    <x v="443"/>
    <n v="6490"/>
    <x v="1"/>
    <x v="0"/>
    <x v="0"/>
    <n v="6490"/>
  </r>
  <r>
    <s v="mar."/>
    <x v="9"/>
    <x v="153"/>
    <x v="539"/>
    <n v="9750"/>
    <x v="1"/>
    <x v="0"/>
    <x v="0"/>
    <n v="9750"/>
  </r>
  <r>
    <s v="mar."/>
    <x v="9"/>
    <x v="153"/>
    <x v="540"/>
    <n v="9490"/>
    <x v="1"/>
    <x v="0"/>
    <x v="0"/>
    <n v="9490"/>
  </r>
  <r>
    <s v="mar."/>
    <x v="9"/>
    <x v="153"/>
    <x v="85"/>
    <n v="12750"/>
    <x v="1"/>
    <x v="0"/>
    <x v="0"/>
    <n v="12750"/>
  </r>
  <r>
    <s v="mar."/>
    <x v="9"/>
    <x v="153"/>
    <x v="457"/>
    <n v="6400"/>
    <x v="1"/>
    <x v="1"/>
    <x v="0"/>
    <n v="12800"/>
  </r>
  <r>
    <s v="mar."/>
    <x v="9"/>
    <x v="153"/>
    <x v="541"/>
    <n v="14950"/>
    <x v="1"/>
    <x v="0"/>
    <x v="0"/>
    <n v="14950"/>
  </r>
  <r>
    <s v="mar."/>
    <x v="9"/>
    <x v="153"/>
    <x v="316"/>
    <n v="7990"/>
    <x v="1"/>
    <x v="0"/>
    <x v="0"/>
    <n v="7990"/>
  </r>
  <r>
    <s v="mar."/>
    <x v="9"/>
    <x v="153"/>
    <x v="43"/>
    <n v="3490"/>
    <x v="1"/>
    <x v="1"/>
    <x v="0"/>
    <n v="6980"/>
  </r>
  <r>
    <s v="mar."/>
    <x v="9"/>
    <x v="153"/>
    <x v="46"/>
    <n v="4950"/>
    <x v="1"/>
    <x v="1"/>
    <x v="0"/>
    <n v="9900"/>
  </r>
  <r>
    <s v="mar."/>
    <x v="9"/>
    <x v="153"/>
    <x v="440"/>
    <n v="6990"/>
    <x v="1"/>
    <x v="0"/>
    <x v="0"/>
    <n v="6990"/>
  </r>
  <r>
    <s v="mar."/>
    <x v="9"/>
    <x v="153"/>
    <x v="270"/>
    <n v="75237"/>
    <x v="2"/>
    <x v="0"/>
    <x v="1"/>
    <n v="75237"/>
  </r>
  <r>
    <s v="mar."/>
    <x v="9"/>
    <x v="153"/>
    <x v="542"/>
    <n v="3894"/>
    <x v="0"/>
    <x v="0"/>
    <x v="0"/>
    <n v="3894"/>
  </r>
  <r>
    <s v="mar."/>
    <x v="9"/>
    <x v="153"/>
    <x v="11"/>
    <n v="1431"/>
    <x v="0"/>
    <x v="0"/>
    <x v="0"/>
    <n v="1431"/>
  </r>
  <r>
    <s v="mar."/>
    <x v="9"/>
    <x v="153"/>
    <x v="3"/>
    <n v="3280"/>
    <x v="0"/>
    <x v="0"/>
    <x v="0"/>
    <n v="3280"/>
  </r>
  <r>
    <s v="mar."/>
    <x v="9"/>
    <x v="153"/>
    <x v="543"/>
    <n v="1767"/>
    <x v="0"/>
    <x v="0"/>
    <x v="0"/>
    <n v="1767"/>
  </r>
  <r>
    <s v="mar."/>
    <x v="9"/>
    <x v="153"/>
    <x v="1"/>
    <n v="2582"/>
    <x v="0"/>
    <x v="0"/>
    <x v="0"/>
    <n v="2582"/>
  </r>
  <r>
    <s v="mar."/>
    <x v="9"/>
    <x v="153"/>
    <x v="544"/>
    <n v="21700"/>
    <x v="0"/>
    <x v="0"/>
    <x v="0"/>
    <n v="21700"/>
  </r>
  <r>
    <s v="mar."/>
    <x v="9"/>
    <x v="153"/>
    <x v="361"/>
    <n v="2158"/>
    <x v="0"/>
    <x v="0"/>
    <x v="0"/>
    <n v="2158"/>
  </r>
  <r>
    <s v="mar."/>
    <x v="9"/>
    <x v="153"/>
    <x v="8"/>
    <n v="2544"/>
    <x v="0"/>
    <x v="0"/>
    <x v="0"/>
    <n v="2544"/>
  </r>
  <r>
    <s v="mar."/>
    <x v="9"/>
    <x v="153"/>
    <x v="30"/>
    <n v="34239"/>
    <x v="0"/>
    <x v="0"/>
    <x v="0"/>
    <n v="34239"/>
  </r>
  <r>
    <s v="mar."/>
    <x v="9"/>
    <x v="153"/>
    <x v="348"/>
    <n v="14440"/>
    <x v="44"/>
    <x v="0"/>
    <x v="6"/>
    <n v="14440"/>
  </r>
  <r>
    <s v="mar."/>
    <x v="9"/>
    <x v="153"/>
    <x v="348"/>
    <n v="18186"/>
    <x v="44"/>
    <x v="0"/>
    <x v="6"/>
    <n v="18186"/>
  </r>
  <r>
    <s v="mié."/>
    <x v="9"/>
    <x v="154"/>
    <x v="493"/>
    <n v="8600"/>
    <x v="40"/>
    <x v="0"/>
    <x v="3"/>
    <n v="8600"/>
  </r>
  <r>
    <s v="mié."/>
    <x v="9"/>
    <x v="154"/>
    <x v="545"/>
    <n v="30900"/>
    <x v="7"/>
    <x v="0"/>
    <x v="3"/>
    <n v="30900"/>
  </r>
  <r>
    <s v="mié."/>
    <x v="9"/>
    <x v="154"/>
    <x v="546"/>
    <n v="5000"/>
    <x v="7"/>
    <x v="0"/>
    <x v="3"/>
    <n v="5000"/>
  </r>
  <r>
    <s v="mié."/>
    <x v="9"/>
    <x v="154"/>
    <x v="547"/>
    <n v="41900"/>
    <x v="45"/>
    <x v="0"/>
    <x v="3"/>
    <n v="41900"/>
  </r>
  <r>
    <s v="mié."/>
    <x v="9"/>
    <x v="154"/>
    <x v="348"/>
    <n v="15355"/>
    <x v="44"/>
    <x v="0"/>
    <x v="6"/>
    <n v="15355"/>
  </r>
  <r>
    <s v="mié."/>
    <x v="9"/>
    <x v="154"/>
    <x v="348"/>
    <n v="15330"/>
    <x v="44"/>
    <x v="0"/>
    <x v="6"/>
    <n v="15330"/>
  </r>
  <r>
    <s v="jue."/>
    <x v="9"/>
    <x v="155"/>
    <x v="348"/>
    <n v="19869"/>
    <x v="44"/>
    <x v="0"/>
    <x v="6"/>
    <n v="19869"/>
  </r>
  <r>
    <s v="jue."/>
    <x v="9"/>
    <x v="155"/>
    <x v="348"/>
    <n v="12806"/>
    <x v="44"/>
    <x v="0"/>
    <x v="6"/>
    <n v="12806"/>
  </r>
  <r>
    <s v="jue."/>
    <x v="9"/>
    <x v="155"/>
    <x v="348"/>
    <n v="14006"/>
    <x v="44"/>
    <x v="0"/>
    <x v="6"/>
    <n v="14006"/>
  </r>
  <r>
    <s v="jue."/>
    <x v="9"/>
    <x v="155"/>
    <x v="348"/>
    <n v="14619"/>
    <x v="44"/>
    <x v="0"/>
    <x v="6"/>
    <n v="14619"/>
  </r>
  <r>
    <s v="vie."/>
    <x v="9"/>
    <x v="156"/>
    <x v="548"/>
    <n v="13900"/>
    <x v="12"/>
    <x v="0"/>
    <x v="3"/>
    <n v="13900"/>
  </r>
  <r>
    <s v="vie."/>
    <x v="9"/>
    <x v="156"/>
    <x v="484"/>
    <n v="6200"/>
    <x v="12"/>
    <x v="0"/>
    <x v="3"/>
    <n v="6200"/>
  </r>
  <r>
    <s v="vie."/>
    <x v="9"/>
    <x v="156"/>
    <x v="243"/>
    <n v="5300"/>
    <x v="12"/>
    <x v="0"/>
    <x v="3"/>
    <n v="5300"/>
  </r>
  <r>
    <s v="vie."/>
    <x v="9"/>
    <x v="156"/>
    <x v="549"/>
    <n v="26900"/>
    <x v="12"/>
    <x v="0"/>
    <x v="3"/>
    <n v="26900"/>
  </r>
  <r>
    <s v="vie."/>
    <x v="9"/>
    <x v="156"/>
    <x v="550"/>
    <n v="25900"/>
    <x v="12"/>
    <x v="0"/>
    <x v="3"/>
    <n v="25900"/>
  </r>
  <r>
    <s v="vie."/>
    <x v="9"/>
    <x v="156"/>
    <x v="457"/>
    <n v="4200"/>
    <x v="12"/>
    <x v="0"/>
    <x v="3"/>
    <n v="4200"/>
  </r>
  <r>
    <s v="vie."/>
    <x v="9"/>
    <x v="156"/>
    <x v="399"/>
    <n v="5400"/>
    <x v="12"/>
    <x v="0"/>
    <x v="3"/>
    <n v="5400"/>
  </r>
  <r>
    <s v="vie."/>
    <x v="9"/>
    <x v="156"/>
    <x v="551"/>
    <n v="11900"/>
    <x v="12"/>
    <x v="0"/>
    <x v="3"/>
    <n v="11900"/>
  </r>
  <r>
    <s v="vie."/>
    <x v="9"/>
    <x v="156"/>
    <x v="348"/>
    <n v="15295"/>
    <x v="44"/>
    <x v="0"/>
    <x v="6"/>
    <n v="15295"/>
  </r>
  <r>
    <s v="vie."/>
    <x v="9"/>
    <x v="156"/>
    <x v="348"/>
    <n v="13173"/>
    <x v="44"/>
    <x v="0"/>
    <x v="6"/>
    <n v="13173"/>
  </r>
  <r>
    <s v="vie."/>
    <x v="9"/>
    <x v="156"/>
    <x v="348"/>
    <n v="12032"/>
    <x v="44"/>
    <x v="0"/>
    <x v="6"/>
    <n v="12032"/>
  </r>
  <r>
    <s v="sáb."/>
    <x v="9"/>
    <x v="157"/>
    <x v="552"/>
    <n v="13207"/>
    <x v="3"/>
    <x v="0"/>
    <x v="0"/>
    <n v="13207"/>
  </r>
  <r>
    <s v="sáb."/>
    <x v="9"/>
    <x v="157"/>
    <x v="553"/>
    <n v="11890"/>
    <x v="3"/>
    <x v="0"/>
    <x v="0"/>
    <n v="11890"/>
  </r>
  <r>
    <s v="sáb."/>
    <x v="9"/>
    <x v="157"/>
    <x v="554"/>
    <n v="5590"/>
    <x v="3"/>
    <x v="0"/>
    <x v="0"/>
    <n v="5590"/>
  </r>
  <r>
    <s v="sáb."/>
    <x v="9"/>
    <x v="157"/>
    <x v="555"/>
    <n v="10790"/>
    <x v="3"/>
    <x v="0"/>
    <x v="0"/>
    <n v="10790"/>
  </r>
  <r>
    <s v="sáb."/>
    <x v="9"/>
    <x v="157"/>
    <x v="556"/>
    <n v="33900"/>
    <x v="45"/>
    <x v="0"/>
    <x v="3"/>
    <n v="33900"/>
  </r>
  <r>
    <s v="sáb."/>
    <x v="9"/>
    <x v="157"/>
    <x v="557"/>
    <n v="28900"/>
    <x v="45"/>
    <x v="0"/>
    <x v="3"/>
    <n v="28900"/>
  </r>
  <r>
    <s v="sáb."/>
    <x v="9"/>
    <x v="157"/>
    <x v="348"/>
    <n v="16633"/>
    <x v="44"/>
    <x v="0"/>
    <x v="6"/>
    <n v="16633"/>
  </r>
  <r>
    <s v="dom."/>
    <x v="9"/>
    <x v="158"/>
    <x v="130"/>
    <n v="6900"/>
    <x v="78"/>
    <x v="0"/>
    <x v="3"/>
    <n v="6900"/>
  </r>
  <r>
    <s v="dom."/>
    <x v="9"/>
    <x v="158"/>
    <x v="243"/>
    <n v="6900"/>
    <x v="78"/>
    <x v="0"/>
    <x v="3"/>
    <n v="6900"/>
  </r>
  <r>
    <s v="dom."/>
    <x v="9"/>
    <x v="158"/>
    <x v="558"/>
    <n v="45000"/>
    <x v="78"/>
    <x v="0"/>
    <x v="3"/>
    <n v="45000"/>
  </r>
  <r>
    <s v="dom."/>
    <x v="9"/>
    <x v="158"/>
    <x v="559"/>
    <n v="53000"/>
    <x v="78"/>
    <x v="0"/>
    <x v="3"/>
    <n v="53000"/>
  </r>
  <r>
    <s v="dom."/>
    <x v="9"/>
    <x v="158"/>
    <x v="348"/>
    <n v="20688"/>
    <x v="44"/>
    <x v="0"/>
    <x v="6"/>
    <n v="20688"/>
  </r>
  <r>
    <s v="dom."/>
    <x v="9"/>
    <x v="158"/>
    <x v="348"/>
    <n v="18362"/>
    <x v="44"/>
    <x v="0"/>
    <x v="6"/>
    <n v="18362"/>
  </r>
  <r>
    <s v="lun."/>
    <x v="9"/>
    <x v="159"/>
    <x v="399"/>
    <n v="6000"/>
    <x v="38"/>
    <x v="0"/>
    <x v="3"/>
    <n v="6000"/>
  </r>
  <r>
    <s v="lun."/>
    <x v="9"/>
    <x v="159"/>
    <x v="560"/>
    <n v="5000"/>
    <x v="38"/>
    <x v="0"/>
    <x v="3"/>
    <n v="5000"/>
  </r>
  <r>
    <s v="lun."/>
    <x v="9"/>
    <x v="159"/>
    <x v="270"/>
    <n v="75237"/>
    <x v="2"/>
    <x v="0"/>
    <x v="1"/>
    <n v="75237"/>
  </r>
  <r>
    <s v="lun."/>
    <x v="9"/>
    <x v="159"/>
    <x v="399"/>
    <n v="5600"/>
    <x v="5"/>
    <x v="0"/>
    <x v="2"/>
    <n v="5600"/>
  </r>
  <r>
    <s v="lun."/>
    <x v="9"/>
    <x v="159"/>
    <x v="561"/>
    <n v="1700"/>
    <x v="5"/>
    <x v="0"/>
    <x v="2"/>
    <n v="1700"/>
  </r>
  <r>
    <s v="mar."/>
    <x v="9"/>
    <x v="160"/>
    <x v="192"/>
    <n v="2800"/>
    <x v="3"/>
    <x v="0"/>
    <x v="0"/>
    <n v="2800"/>
  </r>
  <r>
    <s v="mar."/>
    <x v="9"/>
    <x v="160"/>
    <x v="562"/>
    <n v="15600"/>
    <x v="3"/>
    <x v="0"/>
    <x v="0"/>
    <n v="15600"/>
  </r>
  <r>
    <s v="mar."/>
    <x v="9"/>
    <x v="160"/>
    <x v="555"/>
    <n v="10790"/>
    <x v="3"/>
    <x v="0"/>
    <x v="0"/>
    <n v="10790"/>
  </r>
  <r>
    <s v="mar."/>
    <x v="9"/>
    <x v="160"/>
    <x v="563"/>
    <n v="11990"/>
    <x v="3"/>
    <x v="0"/>
    <x v="0"/>
    <n v="11990"/>
  </r>
  <r>
    <s v="mar."/>
    <x v="9"/>
    <x v="160"/>
    <x v="440"/>
    <n v="6990"/>
    <x v="1"/>
    <x v="0"/>
    <x v="0"/>
    <n v="6990"/>
  </r>
  <r>
    <s v="mar."/>
    <x v="9"/>
    <x v="160"/>
    <x v="103"/>
    <n v="1750"/>
    <x v="1"/>
    <x v="0"/>
    <x v="0"/>
    <n v="1750"/>
  </r>
  <r>
    <s v="mar."/>
    <x v="9"/>
    <x v="160"/>
    <x v="94"/>
    <n v="4700"/>
    <x v="1"/>
    <x v="0"/>
    <x v="0"/>
    <n v="4700"/>
  </r>
  <r>
    <s v="mar."/>
    <x v="9"/>
    <x v="160"/>
    <x v="348"/>
    <n v="17228"/>
    <x v="44"/>
    <x v="0"/>
    <x v="6"/>
    <n v="17228"/>
  </r>
  <r>
    <s v="mié."/>
    <x v="9"/>
    <x v="161"/>
    <x v="103"/>
    <n v="1750"/>
    <x v="1"/>
    <x v="0"/>
    <x v="0"/>
    <n v="1750"/>
  </r>
  <r>
    <s v="mié."/>
    <x v="9"/>
    <x v="161"/>
    <x v="46"/>
    <n v="4950"/>
    <x v="1"/>
    <x v="2"/>
    <x v="0"/>
    <n v="19800"/>
  </r>
  <r>
    <s v="mié."/>
    <x v="9"/>
    <x v="161"/>
    <x v="348"/>
    <n v="14106"/>
    <x v="44"/>
    <x v="0"/>
    <x v="6"/>
    <n v="14106"/>
  </r>
  <r>
    <s v="mié."/>
    <x v="9"/>
    <x v="161"/>
    <x v="348"/>
    <n v="15011"/>
    <x v="44"/>
    <x v="0"/>
    <x v="6"/>
    <n v="15011"/>
  </r>
  <r>
    <s v="jue."/>
    <x v="9"/>
    <x v="162"/>
    <x v="348"/>
    <n v="22693"/>
    <x v="44"/>
    <x v="0"/>
    <x v="6"/>
    <n v="22693"/>
  </r>
  <r>
    <s v="jue."/>
    <x v="9"/>
    <x v="162"/>
    <x v="348"/>
    <n v="14957"/>
    <x v="44"/>
    <x v="0"/>
    <x v="6"/>
    <n v="14957"/>
  </r>
  <r>
    <s v="vie."/>
    <x v="9"/>
    <x v="163"/>
    <x v="348"/>
    <n v="14425"/>
    <x v="44"/>
    <x v="0"/>
    <x v="6"/>
    <n v="14425"/>
  </r>
  <r>
    <s v="vie."/>
    <x v="9"/>
    <x v="163"/>
    <x v="348"/>
    <n v="14055"/>
    <x v="44"/>
    <x v="0"/>
    <x v="6"/>
    <n v="14055"/>
  </r>
  <r>
    <s v="vie."/>
    <x v="9"/>
    <x v="163"/>
    <x v="348"/>
    <n v="14833"/>
    <x v="44"/>
    <x v="0"/>
    <x v="6"/>
    <n v="14833"/>
  </r>
  <r>
    <s v="sáb."/>
    <x v="9"/>
    <x v="164"/>
    <x v="564"/>
    <n v="24900"/>
    <x v="79"/>
    <x v="0"/>
    <x v="4"/>
    <n v="24900"/>
  </r>
  <r>
    <s v="sáb."/>
    <x v="9"/>
    <x v="164"/>
    <x v="348"/>
    <n v="16268"/>
    <x v="44"/>
    <x v="0"/>
    <x v="6"/>
    <n v="16268"/>
  </r>
  <r>
    <s v="sáb."/>
    <x v="9"/>
    <x v="164"/>
    <x v="348"/>
    <n v="15000"/>
    <x v="44"/>
    <x v="0"/>
    <x v="6"/>
    <n v="15000"/>
  </r>
  <r>
    <s v="sáb."/>
    <x v="9"/>
    <x v="164"/>
    <x v="348"/>
    <n v="18368"/>
    <x v="44"/>
    <x v="0"/>
    <x v="6"/>
    <n v="18368"/>
  </r>
  <r>
    <s v="dom."/>
    <x v="9"/>
    <x v="165"/>
    <x v="103"/>
    <n v="1750"/>
    <x v="1"/>
    <x v="0"/>
    <x v="0"/>
    <n v="1750"/>
  </r>
  <r>
    <s v="dom."/>
    <x v="9"/>
    <x v="165"/>
    <x v="232"/>
    <n v="500"/>
    <x v="1"/>
    <x v="0"/>
    <x v="0"/>
    <n v="500"/>
  </r>
  <r>
    <s v="dom."/>
    <x v="9"/>
    <x v="165"/>
    <x v="46"/>
    <n v="4950"/>
    <x v="1"/>
    <x v="4"/>
    <x v="0"/>
    <n v="14850"/>
  </r>
  <r>
    <s v="lun."/>
    <x v="9"/>
    <x v="166"/>
    <x v="565"/>
    <n v="44800"/>
    <x v="32"/>
    <x v="0"/>
    <x v="3"/>
    <n v="44800"/>
  </r>
  <r>
    <s v="lun."/>
    <x v="9"/>
    <x v="166"/>
    <x v="277"/>
    <n v="9600"/>
    <x v="32"/>
    <x v="0"/>
    <x v="3"/>
    <n v="9600"/>
  </r>
  <r>
    <s v="lun."/>
    <x v="9"/>
    <x v="166"/>
    <x v="566"/>
    <n v="60900"/>
    <x v="32"/>
    <x v="0"/>
    <x v="3"/>
    <n v="60900"/>
  </r>
  <r>
    <s v="lun."/>
    <x v="9"/>
    <x v="166"/>
    <x v="466"/>
    <n v="8500"/>
    <x v="32"/>
    <x v="0"/>
    <x v="3"/>
    <n v="8500"/>
  </r>
  <r>
    <s v="lun."/>
    <x v="9"/>
    <x v="166"/>
    <x v="390"/>
    <n v="9900"/>
    <x v="32"/>
    <x v="0"/>
    <x v="3"/>
    <n v="9900"/>
  </r>
  <r>
    <s v="lun."/>
    <x v="9"/>
    <x v="166"/>
    <x v="399"/>
    <n v="8500"/>
    <x v="32"/>
    <x v="0"/>
    <x v="3"/>
    <n v="8500"/>
  </r>
  <r>
    <s v="lun."/>
    <x v="9"/>
    <x v="166"/>
    <x v="399"/>
    <n v="6600"/>
    <x v="5"/>
    <x v="0"/>
    <x v="2"/>
    <n v="6600"/>
  </r>
  <r>
    <s v="lun."/>
    <x v="9"/>
    <x v="166"/>
    <x v="567"/>
    <n v="5100"/>
    <x v="5"/>
    <x v="0"/>
    <x v="2"/>
    <n v="5100"/>
  </r>
  <r>
    <s v="lun."/>
    <x v="9"/>
    <x v="166"/>
    <x v="103"/>
    <n v="1700"/>
    <x v="5"/>
    <x v="0"/>
    <x v="2"/>
    <n v="1700"/>
  </r>
  <r>
    <s v="lun."/>
    <x v="9"/>
    <x v="166"/>
    <x v="568"/>
    <n v="54800"/>
    <x v="19"/>
    <x v="0"/>
    <x v="5"/>
    <n v="54800"/>
  </r>
  <r>
    <s v="lun."/>
    <x v="9"/>
    <x v="166"/>
    <x v="569"/>
    <n v="35198"/>
    <x v="19"/>
    <x v="0"/>
    <x v="5"/>
    <n v="35198"/>
  </r>
  <r>
    <s v="lun."/>
    <x v="9"/>
    <x v="166"/>
    <x v="570"/>
    <n v="17062"/>
    <x v="19"/>
    <x v="0"/>
    <x v="5"/>
    <n v="17062"/>
  </r>
  <r>
    <s v="lun."/>
    <x v="9"/>
    <x v="166"/>
    <x v="164"/>
    <n v="26458"/>
    <x v="19"/>
    <x v="0"/>
    <x v="5"/>
    <n v="26458"/>
  </r>
  <r>
    <s v="lun."/>
    <x v="9"/>
    <x v="166"/>
    <x v="571"/>
    <n v="15665"/>
    <x v="19"/>
    <x v="0"/>
    <x v="5"/>
    <n v="15665"/>
  </r>
  <r>
    <s v="lun."/>
    <x v="9"/>
    <x v="166"/>
    <x v="348"/>
    <n v="31725"/>
    <x v="44"/>
    <x v="0"/>
    <x v="6"/>
    <n v="31725"/>
  </r>
  <r>
    <s v="lun."/>
    <x v="9"/>
    <x v="166"/>
    <x v="348"/>
    <n v="17609"/>
    <x v="44"/>
    <x v="0"/>
    <x v="6"/>
    <n v="17609"/>
  </r>
  <r>
    <s v="mar."/>
    <x v="9"/>
    <x v="167"/>
    <x v="572"/>
    <n v="2000"/>
    <x v="38"/>
    <x v="0"/>
    <x v="3"/>
    <n v="2000"/>
  </r>
  <r>
    <s v="mar."/>
    <x v="9"/>
    <x v="167"/>
    <x v="399"/>
    <n v="6600"/>
    <x v="5"/>
    <x v="0"/>
    <x v="2"/>
    <n v="6600"/>
  </r>
  <r>
    <s v="mar."/>
    <x v="9"/>
    <x v="167"/>
    <x v="103"/>
    <n v="1700"/>
    <x v="5"/>
    <x v="0"/>
    <x v="2"/>
    <n v="1700"/>
  </r>
  <r>
    <s v="mar."/>
    <x v="9"/>
    <x v="167"/>
    <x v="115"/>
    <n v="47900"/>
    <x v="7"/>
    <x v="1"/>
    <x v="3"/>
    <n v="95800"/>
  </r>
  <r>
    <s v="mar."/>
    <x v="9"/>
    <x v="167"/>
    <x v="348"/>
    <n v="14943"/>
    <x v="44"/>
    <x v="0"/>
    <x v="6"/>
    <n v="14943"/>
  </r>
  <r>
    <s v="mar."/>
    <x v="9"/>
    <x v="167"/>
    <x v="348"/>
    <n v="14986"/>
    <x v="44"/>
    <x v="0"/>
    <x v="6"/>
    <n v="14986"/>
  </r>
  <r>
    <s v="mar."/>
    <x v="9"/>
    <x v="167"/>
    <x v="399"/>
    <n v="8500"/>
    <x v="80"/>
    <x v="0"/>
    <x v="3"/>
    <n v="8500"/>
  </r>
  <r>
    <s v="mar."/>
    <x v="9"/>
    <x v="167"/>
    <x v="367"/>
    <n v="9500"/>
    <x v="80"/>
    <x v="0"/>
    <x v="3"/>
    <n v="9500"/>
  </r>
  <r>
    <s v="mar."/>
    <x v="9"/>
    <x v="167"/>
    <x v="573"/>
    <n v="10000"/>
    <x v="80"/>
    <x v="0"/>
    <x v="3"/>
    <n v="10000"/>
  </r>
  <r>
    <s v="mié."/>
    <x v="9"/>
    <x v="168"/>
    <x v="399"/>
    <n v="6600"/>
    <x v="5"/>
    <x v="0"/>
    <x v="2"/>
    <n v="6600"/>
  </r>
  <r>
    <s v="mié."/>
    <x v="9"/>
    <x v="168"/>
    <x v="574"/>
    <n v="2900"/>
    <x v="5"/>
    <x v="0"/>
    <x v="2"/>
    <n v="2900"/>
  </r>
  <r>
    <s v="mié."/>
    <x v="9"/>
    <x v="168"/>
    <x v="575"/>
    <n v="22900"/>
    <x v="43"/>
    <x v="0"/>
    <x v="3"/>
    <n v="22900"/>
  </r>
  <r>
    <s v="mié."/>
    <x v="9"/>
    <x v="168"/>
    <x v="389"/>
    <n v="39900"/>
    <x v="43"/>
    <x v="0"/>
    <x v="3"/>
    <n v="39900"/>
  </r>
  <r>
    <s v="mié."/>
    <x v="9"/>
    <x v="168"/>
    <x v="131"/>
    <n v="32900"/>
    <x v="43"/>
    <x v="0"/>
    <x v="3"/>
    <n v="32900"/>
  </r>
  <r>
    <s v="mié."/>
    <x v="9"/>
    <x v="168"/>
    <x v="130"/>
    <n v="5500"/>
    <x v="43"/>
    <x v="0"/>
    <x v="3"/>
    <n v="5500"/>
  </r>
  <r>
    <s v="mié."/>
    <x v="9"/>
    <x v="168"/>
    <x v="390"/>
    <n v="9900"/>
    <x v="43"/>
    <x v="0"/>
    <x v="3"/>
    <n v="9900"/>
  </r>
  <r>
    <s v="mié."/>
    <x v="9"/>
    <x v="168"/>
    <x v="399"/>
    <n v="6900"/>
    <x v="43"/>
    <x v="0"/>
    <x v="3"/>
    <n v="6900"/>
  </r>
  <r>
    <s v="mié."/>
    <x v="9"/>
    <x v="168"/>
    <x v="348"/>
    <n v="15394"/>
    <x v="44"/>
    <x v="0"/>
    <x v="6"/>
    <n v="15394"/>
  </r>
  <r>
    <s v="mié."/>
    <x v="9"/>
    <x v="168"/>
    <x v="348"/>
    <n v="14969"/>
    <x v="44"/>
    <x v="0"/>
    <x v="6"/>
    <n v="14969"/>
  </r>
  <r>
    <s v="jue."/>
    <x v="10"/>
    <x v="169"/>
    <x v="484"/>
    <n v="6200"/>
    <x v="12"/>
    <x v="0"/>
    <x v="3"/>
    <n v="6200"/>
  </r>
  <r>
    <s v="jue."/>
    <x v="10"/>
    <x v="169"/>
    <x v="576"/>
    <n v="18900"/>
    <x v="12"/>
    <x v="0"/>
    <x v="3"/>
    <n v="18900"/>
  </r>
  <r>
    <s v="jue."/>
    <x v="10"/>
    <x v="169"/>
    <x v="577"/>
    <n v="26700"/>
    <x v="12"/>
    <x v="0"/>
    <x v="3"/>
    <n v="26700"/>
  </r>
  <r>
    <s v="jue."/>
    <x v="10"/>
    <x v="169"/>
    <x v="455"/>
    <n v="3400"/>
    <x v="12"/>
    <x v="0"/>
    <x v="3"/>
    <n v="3400"/>
  </r>
  <r>
    <s v="jue."/>
    <x v="10"/>
    <x v="169"/>
    <x v="135"/>
    <n v="14900"/>
    <x v="12"/>
    <x v="0"/>
    <x v="3"/>
    <n v="14900"/>
  </r>
  <r>
    <s v="jue."/>
    <x v="10"/>
    <x v="169"/>
    <x v="399"/>
    <n v="5400"/>
    <x v="12"/>
    <x v="0"/>
    <x v="3"/>
    <n v="5400"/>
  </r>
  <r>
    <s v="jue."/>
    <x v="10"/>
    <x v="169"/>
    <x v="243"/>
    <n v="5300"/>
    <x v="12"/>
    <x v="0"/>
    <x v="3"/>
    <n v="5300"/>
  </r>
  <r>
    <s v="jue."/>
    <x v="10"/>
    <x v="169"/>
    <x v="131"/>
    <n v="23900"/>
    <x v="57"/>
    <x v="0"/>
    <x v="0"/>
    <n v="23900"/>
  </r>
  <r>
    <s v="jue."/>
    <x v="10"/>
    <x v="169"/>
    <x v="578"/>
    <n v="10900"/>
    <x v="57"/>
    <x v="0"/>
    <x v="0"/>
    <n v="10900"/>
  </r>
  <r>
    <s v="jue."/>
    <x v="10"/>
    <x v="169"/>
    <x v="399"/>
    <n v="8900"/>
    <x v="57"/>
    <x v="0"/>
    <x v="0"/>
    <n v="8900"/>
  </r>
  <r>
    <s v="jue."/>
    <x v="10"/>
    <x v="169"/>
    <x v="370"/>
    <n v="7900"/>
    <x v="57"/>
    <x v="0"/>
    <x v="0"/>
    <n v="7900"/>
  </r>
  <r>
    <s v="jue."/>
    <x v="10"/>
    <x v="169"/>
    <x v="348"/>
    <n v="10364"/>
    <x v="44"/>
    <x v="0"/>
    <x v="6"/>
    <n v="10364"/>
  </r>
  <r>
    <s v="jue."/>
    <x v="10"/>
    <x v="169"/>
    <x v="348"/>
    <n v="10348"/>
    <x v="44"/>
    <x v="0"/>
    <x v="6"/>
    <n v="10348"/>
  </r>
  <r>
    <s v="jue."/>
    <x v="10"/>
    <x v="169"/>
    <x v="348"/>
    <n v="15024"/>
    <x v="44"/>
    <x v="0"/>
    <x v="6"/>
    <n v="15024"/>
  </r>
  <r>
    <s v="vie."/>
    <x v="10"/>
    <x v="170"/>
    <x v="103"/>
    <n v="1750"/>
    <x v="1"/>
    <x v="0"/>
    <x v="0"/>
    <n v="1750"/>
  </r>
  <r>
    <s v="vie."/>
    <x v="10"/>
    <x v="170"/>
    <x v="43"/>
    <n v="3490"/>
    <x v="1"/>
    <x v="0"/>
    <x v="0"/>
    <n v="3490"/>
  </r>
  <r>
    <s v="vie."/>
    <x v="10"/>
    <x v="170"/>
    <x v="500"/>
    <n v="1300"/>
    <x v="71"/>
    <x v="0"/>
    <x v="13"/>
    <n v="1300"/>
  </r>
  <r>
    <s v="vie."/>
    <x v="10"/>
    <x v="170"/>
    <x v="579"/>
    <n v="5300"/>
    <x v="31"/>
    <x v="0"/>
    <x v="4"/>
    <n v="5300"/>
  </r>
  <r>
    <s v="vie."/>
    <x v="10"/>
    <x v="170"/>
    <x v="580"/>
    <n v="79000"/>
    <x v="31"/>
    <x v="0"/>
    <x v="4"/>
    <n v="79000"/>
  </r>
  <r>
    <s v="vie."/>
    <x v="10"/>
    <x v="170"/>
    <x v="581"/>
    <n v="13900"/>
    <x v="81"/>
    <x v="0"/>
    <x v="3"/>
    <n v="13900"/>
  </r>
  <r>
    <s v="vie."/>
    <x v="10"/>
    <x v="170"/>
    <x v="582"/>
    <n v="3000"/>
    <x v="81"/>
    <x v="0"/>
    <x v="3"/>
    <n v="3000"/>
  </r>
  <r>
    <s v="vie."/>
    <x v="10"/>
    <x v="170"/>
    <x v="348"/>
    <n v="13939"/>
    <x v="44"/>
    <x v="0"/>
    <x v="6"/>
    <n v="13939"/>
  </r>
  <r>
    <s v="vie."/>
    <x v="10"/>
    <x v="170"/>
    <x v="348"/>
    <n v="11502"/>
    <x v="44"/>
    <x v="0"/>
    <x v="6"/>
    <n v="11502"/>
  </r>
  <r>
    <s v="vie."/>
    <x v="10"/>
    <x v="170"/>
    <x v="281"/>
    <n v="38900"/>
    <x v="17"/>
    <x v="0"/>
    <x v="14"/>
    <n v="38900"/>
  </r>
  <r>
    <s v="vie."/>
    <x v="10"/>
    <x v="170"/>
    <x v="583"/>
    <n v="24900"/>
    <x v="17"/>
    <x v="0"/>
    <x v="14"/>
    <n v="24900"/>
  </r>
  <r>
    <s v="vie."/>
    <x v="10"/>
    <x v="170"/>
    <x v="484"/>
    <n v="6200"/>
    <x v="82"/>
    <x v="0"/>
    <x v="3"/>
    <n v="6200"/>
  </r>
  <r>
    <s v="vie."/>
    <x v="10"/>
    <x v="170"/>
    <x v="243"/>
    <n v="5300"/>
    <x v="82"/>
    <x v="1"/>
    <x v="3"/>
    <n v="10600"/>
  </r>
  <r>
    <s v="vie."/>
    <x v="10"/>
    <x v="170"/>
    <x v="548"/>
    <n v="13900"/>
    <x v="82"/>
    <x v="0"/>
    <x v="3"/>
    <n v="13900"/>
  </r>
  <r>
    <s v="vie."/>
    <x v="10"/>
    <x v="170"/>
    <x v="584"/>
    <n v="24900"/>
    <x v="82"/>
    <x v="0"/>
    <x v="3"/>
    <n v="24900"/>
  </r>
  <r>
    <s v="vie."/>
    <x v="10"/>
    <x v="170"/>
    <x v="585"/>
    <n v="33500"/>
    <x v="82"/>
    <x v="0"/>
    <x v="3"/>
    <n v="33500"/>
  </r>
  <r>
    <s v="vie."/>
    <x v="10"/>
    <x v="170"/>
    <x v="399"/>
    <n v="5400"/>
    <x v="82"/>
    <x v="0"/>
    <x v="3"/>
    <n v="5400"/>
  </r>
  <r>
    <s v="sáb."/>
    <x v="10"/>
    <x v="171"/>
    <x v="54"/>
    <n v="7350"/>
    <x v="1"/>
    <x v="0"/>
    <x v="0"/>
    <n v="7350"/>
  </r>
  <r>
    <s v="sáb."/>
    <x v="10"/>
    <x v="171"/>
    <x v="232"/>
    <n v="500"/>
    <x v="1"/>
    <x v="1"/>
    <x v="0"/>
    <n v="1000"/>
  </r>
  <r>
    <s v="sáb."/>
    <x v="10"/>
    <x v="171"/>
    <x v="586"/>
    <n v="3490"/>
    <x v="1"/>
    <x v="4"/>
    <x v="0"/>
    <n v="10470"/>
  </r>
  <r>
    <s v="sáb."/>
    <x v="10"/>
    <x v="171"/>
    <x v="18"/>
    <n v="1990"/>
    <x v="1"/>
    <x v="0"/>
    <x v="0"/>
    <n v="1990"/>
  </r>
  <r>
    <s v="sáb."/>
    <x v="10"/>
    <x v="171"/>
    <x v="587"/>
    <n v="1150"/>
    <x v="1"/>
    <x v="1"/>
    <x v="0"/>
    <n v="2300"/>
  </r>
  <r>
    <s v="sáb."/>
    <x v="10"/>
    <x v="171"/>
    <x v="588"/>
    <n v="7990"/>
    <x v="1"/>
    <x v="0"/>
    <x v="0"/>
    <n v="7990"/>
  </r>
  <r>
    <s v="sáb."/>
    <x v="10"/>
    <x v="171"/>
    <x v="589"/>
    <n v="3300"/>
    <x v="1"/>
    <x v="1"/>
    <x v="0"/>
    <n v="6600"/>
  </r>
  <r>
    <s v="sáb."/>
    <x v="10"/>
    <x v="171"/>
    <x v="590"/>
    <n v="6990"/>
    <x v="1"/>
    <x v="0"/>
    <x v="0"/>
    <n v="6990"/>
  </r>
  <r>
    <s v="sáb."/>
    <x v="10"/>
    <x v="171"/>
    <x v="316"/>
    <n v="7990"/>
    <x v="1"/>
    <x v="0"/>
    <x v="0"/>
    <n v="7990"/>
  </r>
  <r>
    <s v="sáb."/>
    <x v="10"/>
    <x v="171"/>
    <x v="272"/>
    <n v="13990"/>
    <x v="1"/>
    <x v="0"/>
    <x v="0"/>
    <n v="13990"/>
  </r>
  <r>
    <s v="sáb."/>
    <x v="10"/>
    <x v="171"/>
    <x v="46"/>
    <n v="4950"/>
    <x v="1"/>
    <x v="2"/>
    <x v="0"/>
    <n v="19800"/>
  </r>
  <r>
    <s v="sáb."/>
    <x v="10"/>
    <x v="171"/>
    <x v="315"/>
    <n v="5200"/>
    <x v="1"/>
    <x v="0"/>
    <x v="0"/>
    <n v="5200"/>
  </r>
  <r>
    <s v="sáb."/>
    <x v="10"/>
    <x v="171"/>
    <x v="84"/>
    <n v="10950"/>
    <x v="1"/>
    <x v="0"/>
    <x v="0"/>
    <n v="10950"/>
  </r>
  <r>
    <s v="sáb."/>
    <x v="10"/>
    <x v="171"/>
    <x v="591"/>
    <n v="3990"/>
    <x v="1"/>
    <x v="0"/>
    <x v="0"/>
    <n v="3990"/>
  </r>
  <r>
    <s v="sáb."/>
    <x v="10"/>
    <x v="171"/>
    <x v="561"/>
    <n v="1750"/>
    <x v="1"/>
    <x v="1"/>
    <x v="0"/>
    <n v="3500"/>
  </r>
  <r>
    <s v="sáb."/>
    <x v="10"/>
    <x v="171"/>
    <x v="243"/>
    <n v="15599.71"/>
    <x v="83"/>
    <x v="0"/>
    <x v="3"/>
    <n v="15599.71"/>
  </r>
  <r>
    <s v="sáb."/>
    <x v="10"/>
    <x v="171"/>
    <x v="130"/>
    <n v="7500.57"/>
    <x v="83"/>
    <x v="0"/>
    <x v="3"/>
    <n v="7500.57"/>
  </r>
  <r>
    <s v="sáb."/>
    <x v="10"/>
    <x v="171"/>
    <x v="592"/>
    <n v="63780.43"/>
    <x v="83"/>
    <x v="0"/>
    <x v="3"/>
    <n v="63780.43"/>
  </r>
  <r>
    <s v="sáb."/>
    <x v="10"/>
    <x v="171"/>
    <x v="126"/>
    <n v="33899.53"/>
    <x v="83"/>
    <x v="0"/>
    <x v="3"/>
    <n v="33899.53"/>
  </r>
  <r>
    <s v="sáb."/>
    <x v="10"/>
    <x v="171"/>
    <x v="129"/>
    <n v="22900.36"/>
    <x v="83"/>
    <x v="0"/>
    <x v="3"/>
    <n v="22900.36"/>
  </r>
  <r>
    <s v="sáb."/>
    <x v="10"/>
    <x v="171"/>
    <x v="355"/>
    <n v="12499.76"/>
    <x v="83"/>
    <x v="0"/>
    <x v="3"/>
    <n v="12499.76"/>
  </r>
  <r>
    <s v="sáb."/>
    <x v="10"/>
    <x v="171"/>
    <x v="270"/>
    <n v="75237"/>
    <x v="2"/>
    <x v="0"/>
    <x v="1"/>
    <n v="75237"/>
  </r>
  <r>
    <s v="lun."/>
    <x v="10"/>
    <x v="172"/>
    <x v="281"/>
    <n v="37900.31"/>
    <x v="17"/>
    <x v="1"/>
    <x v="3"/>
    <n v="75800.62"/>
  </r>
  <r>
    <s v="lun."/>
    <x v="10"/>
    <x v="172"/>
    <x v="346"/>
    <n v="25000"/>
    <x v="38"/>
    <x v="0"/>
    <x v="3"/>
    <n v="25000"/>
  </r>
  <r>
    <s v="lun."/>
    <x v="10"/>
    <x v="172"/>
    <x v="593"/>
    <n v="1000"/>
    <x v="38"/>
    <x v="1"/>
    <x v="3"/>
    <n v="2000"/>
  </r>
  <r>
    <s v="lun."/>
    <x v="10"/>
    <x v="172"/>
    <x v="399"/>
    <n v="6000"/>
    <x v="38"/>
    <x v="0"/>
    <x v="3"/>
    <n v="6000"/>
  </r>
  <r>
    <s v="lun."/>
    <x v="10"/>
    <x v="172"/>
    <x v="348"/>
    <n v="12762"/>
    <x v="44"/>
    <x v="0"/>
    <x v="6"/>
    <n v="12762"/>
  </r>
  <r>
    <s v="lun."/>
    <x v="10"/>
    <x v="172"/>
    <x v="493"/>
    <n v="8500"/>
    <x v="40"/>
    <x v="0"/>
    <x v="3"/>
    <n v="8500"/>
  </r>
  <r>
    <s v="mar."/>
    <x v="10"/>
    <x v="173"/>
    <x v="475"/>
    <n v="7900"/>
    <x v="1"/>
    <x v="0"/>
    <x v="0"/>
    <n v="7900"/>
  </r>
  <r>
    <s v="mar."/>
    <x v="10"/>
    <x v="173"/>
    <x v="54"/>
    <n v="14990"/>
    <x v="1"/>
    <x v="0"/>
    <x v="0"/>
    <n v="14990"/>
  </r>
  <r>
    <s v="mar."/>
    <x v="10"/>
    <x v="173"/>
    <x v="243"/>
    <n v="1990"/>
    <x v="1"/>
    <x v="1"/>
    <x v="0"/>
    <n v="3980"/>
  </r>
  <r>
    <s v="mar."/>
    <x v="10"/>
    <x v="173"/>
    <x v="103"/>
    <n v="1759"/>
    <x v="1"/>
    <x v="0"/>
    <x v="0"/>
    <n v="1759"/>
  </r>
  <r>
    <s v="mar."/>
    <x v="10"/>
    <x v="173"/>
    <x v="561"/>
    <n v="1750"/>
    <x v="1"/>
    <x v="0"/>
    <x v="0"/>
    <n v="1750"/>
  </r>
  <r>
    <s v="mié."/>
    <x v="10"/>
    <x v="174"/>
    <x v="348"/>
    <n v="14877"/>
    <x v="44"/>
    <x v="0"/>
    <x v="6"/>
    <n v="14877"/>
  </r>
  <r>
    <s v="mié."/>
    <x v="10"/>
    <x v="174"/>
    <x v="395"/>
    <n v="930000"/>
    <x v="54"/>
    <x v="0"/>
    <x v="10"/>
    <n v="930000"/>
  </r>
  <r>
    <s v="jue."/>
    <x v="10"/>
    <x v="175"/>
    <x v="348"/>
    <n v="19320"/>
    <x v="44"/>
    <x v="0"/>
    <x v="6"/>
    <n v="19320"/>
  </r>
  <r>
    <s v="jue."/>
    <x v="10"/>
    <x v="175"/>
    <x v="348"/>
    <n v="13334"/>
    <x v="44"/>
    <x v="0"/>
    <x v="6"/>
    <n v="13334"/>
  </r>
  <r>
    <s v="jue."/>
    <x v="10"/>
    <x v="175"/>
    <x v="348"/>
    <n v="11615"/>
    <x v="44"/>
    <x v="0"/>
    <x v="6"/>
    <n v="11615"/>
  </r>
  <r>
    <s v="jue."/>
    <x v="10"/>
    <x v="175"/>
    <x v="399"/>
    <n v="6600"/>
    <x v="5"/>
    <x v="0"/>
    <x v="2"/>
    <n v="6600"/>
  </r>
  <r>
    <s v="jue."/>
    <x v="10"/>
    <x v="175"/>
    <x v="594"/>
    <n v="1350"/>
    <x v="5"/>
    <x v="0"/>
    <x v="2"/>
    <n v="1350"/>
  </r>
  <r>
    <s v="vie."/>
    <x v="10"/>
    <x v="176"/>
    <x v="355"/>
    <n v="12500"/>
    <x v="83"/>
    <x v="0"/>
    <x v="3"/>
    <n v="12500"/>
  </r>
  <r>
    <s v="sáb."/>
    <x v="10"/>
    <x v="177"/>
    <x v="348"/>
    <n v="25312"/>
    <x v="44"/>
    <x v="0"/>
    <x v="6"/>
    <n v="25312"/>
  </r>
  <r>
    <s v="sáb."/>
    <x v="10"/>
    <x v="177"/>
    <x v="348"/>
    <n v="15356"/>
    <x v="44"/>
    <x v="0"/>
    <x v="6"/>
    <n v="15356"/>
  </r>
  <r>
    <s v="sáb."/>
    <x v="10"/>
    <x v="177"/>
    <x v="348"/>
    <n v="12332"/>
    <x v="44"/>
    <x v="0"/>
    <x v="6"/>
    <n v="12332"/>
  </r>
  <r>
    <s v="sáb."/>
    <x v="10"/>
    <x v="177"/>
    <x v="348"/>
    <n v="21271"/>
    <x v="44"/>
    <x v="0"/>
    <x v="6"/>
    <n v="21271"/>
  </r>
  <r>
    <s v="sáb."/>
    <x v="10"/>
    <x v="177"/>
    <x v="499"/>
    <n v="2200"/>
    <x v="5"/>
    <x v="0"/>
    <x v="2"/>
    <n v="2200"/>
  </r>
  <r>
    <s v="sáb."/>
    <x v="10"/>
    <x v="177"/>
    <x v="399"/>
    <n v="5600"/>
    <x v="5"/>
    <x v="0"/>
    <x v="2"/>
    <n v="5600"/>
  </r>
  <r>
    <s v="sáb."/>
    <x v="10"/>
    <x v="177"/>
    <x v="595"/>
    <n v="3200"/>
    <x v="5"/>
    <x v="0"/>
    <x v="2"/>
    <n v="3200"/>
  </r>
  <r>
    <s v="sáb."/>
    <x v="10"/>
    <x v="177"/>
    <x v="399"/>
    <n v="7500"/>
    <x v="84"/>
    <x v="0"/>
    <x v="3"/>
    <n v="7500"/>
  </r>
  <r>
    <s v="sáb."/>
    <x v="10"/>
    <x v="177"/>
    <x v="596"/>
    <n v="10900"/>
    <x v="85"/>
    <x v="0"/>
    <x v="3"/>
    <n v="10900"/>
  </r>
  <r>
    <s v="sáb."/>
    <x v="10"/>
    <x v="177"/>
    <x v="431"/>
    <n v="12900"/>
    <x v="85"/>
    <x v="0"/>
    <x v="3"/>
    <n v="12900"/>
  </r>
  <r>
    <s v="sáb."/>
    <x v="10"/>
    <x v="177"/>
    <x v="399"/>
    <n v="8900"/>
    <x v="85"/>
    <x v="0"/>
    <x v="3"/>
    <n v="8900"/>
  </r>
  <r>
    <s v="sáb."/>
    <x v="10"/>
    <x v="177"/>
    <x v="270"/>
    <n v="61350"/>
    <x v="2"/>
    <x v="0"/>
    <x v="1"/>
    <n v="61350"/>
  </r>
  <r>
    <s v="dom."/>
    <x v="10"/>
    <x v="178"/>
    <x v="281"/>
    <n v="37900.31"/>
    <x v="17"/>
    <x v="1"/>
    <x v="3"/>
    <n v="75800.62"/>
  </r>
  <r>
    <s v="lun."/>
    <x v="10"/>
    <x v="179"/>
    <x v="388"/>
    <n v="31900"/>
    <x v="43"/>
    <x v="0"/>
    <x v="3"/>
    <n v="31900"/>
  </r>
  <r>
    <s v="lun."/>
    <x v="10"/>
    <x v="179"/>
    <x v="131"/>
    <n v="32900"/>
    <x v="43"/>
    <x v="0"/>
    <x v="3"/>
    <n v="32900"/>
  </r>
  <r>
    <s v="lun."/>
    <x v="10"/>
    <x v="179"/>
    <x v="597"/>
    <n v="29900"/>
    <x v="43"/>
    <x v="0"/>
    <x v="3"/>
    <n v="29900"/>
  </r>
  <r>
    <s v="lun."/>
    <x v="10"/>
    <x v="179"/>
    <x v="130"/>
    <n v="6500"/>
    <x v="43"/>
    <x v="0"/>
    <x v="3"/>
    <n v="6500"/>
  </r>
  <r>
    <s v="lun."/>
    <x v="10"/>
    <x v="179"/>
    <x v="390"/>
    <n v="9900"/>
    <x v="43"/>
    <x v="0"/>
    <x v="3"/>
    <n v="9900"/>
  </r>
  <r>
    <s v="lun."/>
    <x v="10"/>
    <x v="179"/>
    <x v="598"/>
    <n v="27500"/>
    <x v="31"/>
    <x v="0"/>
    <x v="4"/>
    <n v="27500"/>
  </r>
  <r>
    <s v="lun."/>
    <x v="10"/>
    <x v="179"/>
    <x v="580"/>
    <n v="86000"/>
    <x v="31"/>
    <x v="0"/>
    <x v="4"/>
    <n v="86000"/>
  </r>
  <r>
    <s v="lun."/>
    <x v="10"/>
    <x v="179"/>
    <x v="493"/>
    <n v="8500"/>
    <x v="40"/>
    <x v="0"/>
    <x v="3"/>
    <n v="8500"/>
  </r>
  <r>
    <s v="mar."/>
    <x v="10"/>
    <x v="180"/>
    <x v="399"/>
    <n v="6600"/>
    <x v="86"/>
    <x v="0"/>
    <x v="3"/>
    <n v="6600"/>
  </r>
  <r>
    <s v="mar."/>
    <x v="10"/>
    <x v="180"/>
    <x v="499"/>
    <n v="2500"/>
    <x v="86"/>
    <x v="0"/>
    <x v="3"/>
    <n v="2500"/>
  </r>
  <r>
    <s v="mar."/>
    <x v="10"/>
    <x v="180"/>
    <x v="599"/>
    <n v="2800"/>
    <x v="86"/>
    <x v="0"/>
    <x v="3"/>
    <n v="2800"/>
  </r>
  <r>
    <s v="mar."/>
    <x v="10"/>
    <x v="180"/>
    <x v="348"/>
    <n v="21734"/>
    <x v="44"/>
    <x v="0"/>
    <x v="6"/>
    <n v="21734"/>
  </r>
  <r>
    <s v="mar."/>
    <x v="10"/>
    <x v="180"/>
    <x v="348"/>
    <n v="16063"/>
    <x v="44"/>
    <x v="0"/>
    <x v="6"/>
    <n v="16063"/>
  </r>
  <r>
    <s v="mar."/>
    <x v="10"/>
    <x v="180"/>
    <x v="348"/>
    <n v="15447"/>
    <x v="44"/>
    <x v="0"/>
    <x v="6"/>
    <n v="15447"/>
  </r>
  <r>
    <s v="mar."/>
    <x v="10"/>
    <x v="180"/>
    <x v="348"/>
    <n v="14766"/>
    <x v="44"/>
    <x v="0"/>
    <x v="6"/>
    <n v="14766"/>
  </r>
  <r>
    <s v="mié."/>
    <x v="10"/>
    <x v="181"/>
    <x v="348"/>
    <n v="22139"/>
    <x v="44"/>
    <x v="0"/>
    <x v="6"/>
    <n v="22139"/>
  </r>
  <r>
    <s v="jue."/>
    <x v="10"/>
    <x v="182"/>
    <x v="348"/>
    <n v="17346"/>
    <x v="44"/>
    <x v="0"/>
    <x v="6"/>
    <n v="17346"/>
  </r>
  <r>
    <s v="jue."/>
    <x v="10"/>
    <x v="182"/>
    <x v="348"/>
    <n v="16604"/>
    <x v="44"/>
    <x v="0"/>
    <x v="6"/>
    <n v="16604"/>
  </r>
  <r>
    <s v="jue."/>
    <x v="10"/>
    <x v="182"/>
    <x v="600"/>
    <n v="4200"/>
    <x v="5"/>
    <x v="0"/>
    <x v="2"/>
    <n v="4200"/>
  </r>
  <r>
    <s v="jue."/>
    <x v="10"/>
    <x v="182"/>
    <x v="399"/>
    <n v="6600"/>
    <x v="5"/>
    <x v="0"/>
    <x v="2"/>
    <n v="6600"/>
  </r>
  <r>
    <s v="jue."/>
    <x v="10"/>
    <x v="182"/>
    <x v="601"/>
    <n v="2900"/>
    <x v="5"/>
    <x v="0"/>
    <x v="2"/>
    <n v="2900"/>
  </r>
  <r>
    <s v="jue."/>
    <x v="10"/>
    <x v="182"/>
    <x v="602"/>
    <n v="3990"/>
    <x v="1"/>
    <x v="0"/>
    <x v="0"/>
    <n v="3990"/>
  </r>
  <r>
    <s v="jue."/>
    <x v="10"/>
    <x v="182"/>
    <x v="586"/>
    <n v="3490"/>
    <x v="1"/>
    <x v="0"/>
    <x v="0"/>
    <n v="3490"/>
  </r>
  <r>
    <s v="jue."/>
    <x v="10"/>
    <x v="182"/>
    <x v="561"/>
    <n v="1750"/>
    <x v="1"/>
    <x v="0"/>
    <x v="0"/>
    <n v="1750"/>
  </r>
  <r>
    <s v="jue."/>
    <x v="10"/>
    <x v="182"/>
    <x v="18"/>
    <n v="3990"/>
    <x v="1"/>
    <x v="1"/>
    <x v="0"/>
    <n v="7980"/>
  </r>
  <r>
    <s v="jue."/>
    <x v="10"/>
    <x v="182"/>
    <x v="603"/>
    <n v="4700"/>
    <x v="1"/>
    <x v="0"/>
    <x v="0"/>
    <n v="4700"/>
  </r>
  <r>
    <s v="jue."/>
    <x v="10"/>
    <x v="182"/>
    <x v="408"/>
    <n v="3990"/>
    <x v="1"/>
    <x v="0"/>
    <x v="0"/>
    <n v="3990"/>
  </r>
  <r>
    <s v="jue."/>
    <x v="10"/>
    <x v="182"/>
    <x v="270"/>
    <n v="226730"/>
    <x v="2"/>
    <x v="0"/>
    <x v="1"/>
    <n v="226730"/>
  </r>
  <r>
    <s v="jue."/>
    <x v="10"/>
    <x v="182"/>
    <x v="604"/>
    <n v="12665"/>
    <x v="2"/>
    <x v="0"/>
    <x v="1"/>
    <n v="12665"/>
  </r>
  <r>
    <s v="vie."/>
    <x v="10"/>
    <x v="183"/>
    <x v="605"/>
    <n v="26600"/>
    <x v="87"/>
    <x v="0"/>
    <x v="3"/>
    <n v="26600"/>
  </r>
  <r>
    <s v="vie."/>
    <x v="10"/>
    <x v="183"/>
    <x v="606"/>
    <n v="43400"/>
    <x v="87"/>
    <x v="0"/>
    <x v="3"/>
    <n v="43400"/>
  </r>
  <r>
    <s v="vie."/>
    <x v="10"/>
    <x v="183"/>
    <x v="607"/>
    <n v="39800"/>
    <x v="87"/>
    <x v="0"/>
    <x v="3"/>
    <n v="39800"/>
  </r>
  <r>
    <s v="vie."/>
    <x v="10"/>
    <x v="183"/>
    <x v="390"/>
    <n v="6900"/>
    <x v="87"/>
    <x v="0"/>
    <x v="3"/>
    <n v="6900"/>
  </r>
  <r>
    <s v="vie."/>
    <x v="10"/>
    <x v="183"/>
    <x v="608"/>
    <n v="4900"/>
    <x v="87"/>
    <x v="0"/>
    <x v="3"/>
    <n v="4900"/>
  </r>
  <r>
    <s v="vie."/>
    <x v="10"/>
    <x v="183"/>
    <x v="399"/>
    <n v="5500"/>
    <x v="87"/>
    <x v="0"/>
    <x v="3"/>
    <n v="5500"/>
  </r>
  <r>
    <s v="vie."/>
    <x v="10"/>
    <x v="183"/>
    <x v="399"/>
    <n v="6600"/>
    <x v="5"/>
    <x v="0"/>
    <x v="2"/>
    <n v="6600"/>
  </r>
  <r>
    <s v="vie."/>
    <x v="10"/>
    <x v="183"/>
    <x v="609"/>
    <n v="1900"/>
    <x v="5"/>
    <x v="0"/>
    <x v="2"/>
    <n v="1900"/>
  </r>
  <r>
    <s v="vie."/>
    <x v="10"/>
    <x v="183"/>
    <x v="348"/>
    <n v="12773"/>
    <x v="44"/>
    <x v="0"/>
    <x v="6"/>
    <n v="12773"/>
  </r>
  <r>
    <s v="vie."/>
    <x v="10"/>
    <x v="183"/>
    <x v="348"/>
    <n v="14950"/>
    <x v="44"/>
    <x v="0"/>
    <x v="6"/>
    <n v="14950"/>
  </r>
  <r>
    <s v="vie."/>
    <x v="10"/>
    <x v="183"/>
    <x v="399"/>
    <n v="5600"/>
    <x v="5"/>
    <x v="0"/>
    <x v="2"/>
    <n v="5600"/>
  </r>
  <r>
    <s v="vie."/>
    <x v="10"/>
    <x v="183"/>
    <x v="348"/>
    <n v="12773"/>
    <x v="44"/>
    <x v="0"/>
    <x v="6"/>
    <n v="12773"/>
  </r>
  <r>
    <s v="sáb."/>
    <x v="10"/>
    <x v="184"/>
    <x v="610"/>
    <n v="2300"/>
    <x v="5"/>
    <x v="0"/>
    <x v="2"/>
    <n v="2300"/>
  </r>
  <r>
    <s v="sáb."/>
    <x v="10"/>
    <x v="184"/>
    <x v="499"/>
    <n v="2500"/>
    <x v="5"/>
    <x v="0"/>
    <x v="2"/>
    <n v="2500"/>
  </r>
  <r>
    <s v="sáb."/>
    <x v="10"/>
    <x v="184"/>
    <x v="238"/>
    <n v="4300"/>
    <x v="5"/>
    <x v="0"/>
    <x v="2"/>
    <n v="4300"/>
  </r>
  <r>
    <s v="sáb."/>
    <x v="10"/>
    <x v="184"/>
    <x v="43"/>
    <n v="6600"/>
    <x v="5"/>
    <x v="0"/>
    <x v="2"/>
    <n v="6600"/>
  </r>
  <r>
    <s v="sáb."/>
    <x v="10"/>
    <x v="184"/>
    <x v="348"/>
    <n v="15054"/>
    <x v="44"/>
    <x v="0"/>
    <x v="6"/>
    <n v="15054"/>
  </r>
  <r>
    <s v="sáb."/>
    <x v="10"/>
    <x v="184"/>
    <x v="348"/>
    <n v="11713"/>
    <x v="44"/>
    <x v="0"/>
    <x v="6"/>
    <n v="11713"/>
  </r>
  <r>
    <s v="sáb."/>
    <x v="10"/>
    <x v="184"/>
    <x v="348"/>
    <n v="12568"/>
    <x v="44"/>
    <x v="0"/>
    <x v="6"/>
    <n v="12568"/>
  </r>
  <r>
    <s v="sáb."/>
    <x v="10"/>
    <x v="184"/>
    <x v="348"/>
    <n v="12077"/>
    <x v="44"/>
    <x v="0"/>
    <x v="6"/>
    <n v="12077"/>
  </r>
  <r>
    <s v="sáb."/>
    <x v="10"/>
    <x v="184"/>
    <x v="556"/>
    <n v="33900"/>
    <x v="45"/>
    <x v="0"/>
    <x v="3"/>
    <n v="33900"/>
  </r>
  <r>
    <s v="sáb."/>
    <x v="10"/>
    <x v="184"/>
    <x v="435"/>
    <n v="15000"/>
    <x v="3"/>
    <x v="1"/>
    <x v="4"/>
    <n v="30000"/>
  </r>
  <r>
    <s v="dom."/>
    <x v="10"/>
    <x v="185"/>
    <x v="348"/>
    <n v="17649"/>
    <x v="44"/>
    <x v="0"/>
    <x v="6"/>
    <n v="17649"/>
  </r>
  <r>
    <s v="dom."/>
    <x v="10"/>
    <x v="185"/>
    <x v="348"/>
    <n v="18173"/>
    <x v="44"/>
    <x v="0"/>
    <x v="6"/>
    <n v="18173"/>
  </r>
  <r>
    <s v="lun."/>
    <x v="10"/>
    <x v="186"/>
    <x v="611"/>
    <n v="40900"/>
    <x v="45"/>
    <x v="0"/>
    <x v="3"/>
    <n v="40900"/>
  </r>
  <r>
    <s v="mar."/>
    <x v="10"/>
    <x v="187"/>
    <x v="612"/>
    <n v="11600"/>
    <x v="3"/>
    <x v="0"/>
    <x v="0"/>
    <n v="11600"/>
  </r>
  <r>
    <s v="mar."/>
    <x v="10"/>
    <x v="187"/>
    <x v="43"/>
    <n v="5850"/>
    <x v="3"/>
    <x v="0"/>
    <x v="0"/>
    <n v="5850"/>
  </r>
  <r>
    <s v="mar."/>
    <x v="10"/>
    <x v="187"/>
    <x v="613"/>
    <n v="4790"/>
    <x v="3"/>
    <x v="0"/>
    <x v="0"/>
    <n v="4790"/>
  </r>
  <r>
    <s v="mar."/>
    <x v="10"/>
    <x v="187"/>
    <x v="115"/>
    <n v="47900"/>
    <x v="7"/>
    <x v="0"/>
    <x v="3"/>
    <n v="47900"/>
  </r>
  <r>
    <s v="mar."/>
    <x v="10"/>
    <x v="187"/>
    <x v="614"/>
    <n v="8900"/>
    <x v="7"/>
    <x v="0"/>
    <x v="3"/>
    <n v="8900"/>
  </r>
  <r>
    <s v="mar."/>
    <x v="10"/>
    <x v="187"/>
    <x v="115"/>
    <n v="47900"/>
    <x v="7"/>
    <x v="0"/>
    <x v="3"/>
    <n v="47900"/>
  </r>
  <r>
    <s v="mar."/>
    <x v="10"/>
    <x v="187"/>
    <x v="117"/>
    <n v="8900"/>
    <x v="7"/>
    <x v="0"/>
    <x v="3"/>
    <n v="8900"/>
  </r>
  <r>
    <s v="mar."/>
    <x v="10"/>
    <x v="187"/>
    <x v="348"/>
    <n v="13833"/>
    <x v="44"/>
    <x v="0"/>
    <x v="6"/>
    <n v="13833"/>
  </r>
  <r>
    <s v="mar."/>
    <x v="10"/>
    <x v="187"/>
    <x v="348"/>
    <n v="14508"/>
    <x v="44"/>
    <x v="0"/>
    <x v="6"/>
    <n v="14508"/>
  </r>
  <r>
    <s v="mié."/>
    <x v="10"/>
    <x v="188"/>
    <x v="348"/>
    <n v="13788"/>
    <x v="44"/>
    <x v="0"/>
    <x v="6"/>
    <n v="13788"/>
  </r>
  <r>
    <s v="mié."/>
    <x v="10"/>
    <x v="188"/>
    <x v="348"/>
    <n v="15129"/>
    <x v="44"/>
    <x v="0"/>
    <x v="6"/>
    <n v="15129"/>
  </r>
  <r>
    <s v="jue."/>
    <x v="10"/>
    <x v="189"/>
    <x v="399"/>
    <n v="5660"/>
    <x v="5"/>
    <x v="0"/>
    <x v="2"/>
    <n v="5660"/>
  </r>
  <r>
    <s v="jue."/>
    <x v="10"/>
    <x v="189"/>
    <x v="399"/>
    <n v="5600"/>
    <x v="5"/>
    <x v="0"/>
    <x v="2"/>
    <n v="5600"/>
  </r>
  <r>
    <s v="jue."/>
    <x v="10"/>
    <x v="189"/>
    <x v="615"/>
    <n v="1350"/>
    <x v="5"/>
    <x v="0"/>
    <x v="2"/>
    <n v="1350"/>
  </r>
  <r>
    <s v="jue."/>
    <x v="10"/>
    <x v="189"/>
    <x v="616"/>
    <n v="1100"/>
    <x v="5"/>
    <x v="0"/>
    <x v="2"/>
    <n v="1100"/>
  </r>
  <r>
    <s v="jue."/>
    <x v="10"/>
    <x v="189"/>
    <x v="617"/>
    <n v="5100"/>
    <x v="5"/>
    <x v="0"/>
    <x v="2"/>
    <n v="5100"/>
  </r>
  <r>
    <s v="jue."/>
    <x v="10"/>
    <x v="189"/>
    <x v="115"/>
    <n v="47900"/>
    <x v="7"/>
    <x v="0"/>
    <x v="3"/>
    <n v="47900"/>
  </r>
  <r>
    <s v="vie."/>
    <x v="10"/>
    <x v="190"/>
    <x v="618"/>
    <n v="26900"/>
    <x v="56"/>
    <x v="0"/>
    <x v="3"/>
    <n v="26900"/>
  </r>
  <r>
    <s v="vie."/>
    <x v="10"/>
    <x v="190"/>
    <x v="619"/>
    <n v="9500"/>
    <x v="56"/>
    <x v="0"/>
    <x v="3"/>
    <n v="9500"/>
  </r>
  <r>
    <s v="vie."/>
    <x v="10"/>
    <x v="190"/>
    <x v="620"/>
    <n v="10900"/>
    <x v="70"/>
    <x v="1"/>
    <x v="3"/>
    <n v="21800"/>
  </r>
  <r>
    <s v="vie."/>
    <x v="10"/>
    <x v="190"/>
    <x v="43"/>
    <n v="5850"/>
    <x v="3"/>
    <x v="0"/>
    <x v="0"/>
    <n v="5850"/>
  </r>
  <r>
    <s v="vie."/>
    <x v="10"/>
    <x v="190"/>
    <x v="602"/>
    <n v="4970"/>
    <x v="3"/>
    <x v="0"/>
    <x v="0"/>
    <n v="4970"/>
  </r>
  <r>
    <s v="vie."/>
    <x v="10"/>
    <x v="190"/>
    <x v="621"/>
    <n v="3290"/>
    <x v="3"/>
    <x v="0"/>
    <x v="0"/>
    <n v="3290"/>
  </r>
  <r>
    <s v="vie."/>
    <x v="10"/>
    <x v="190"/>
    <x v="348"/>
    <n v="16034"/>
    <x v="44"/>
    <x v="0"/>
    <x v="6"/>
    <n v="16034"/>
  </r>
  <r>
    <s v="vie."/>
    <x v="10"/>
    <x v="190"/>
    <x v="348"/>
    <n v="14418"/>
    <x v="44"/>
    <x v="0"/>
    <x v="6"/>
    <n v="14418"/>
  </r>
  <r>
    <s v="sáb."/>
    <x v="10"/>
    <x v="191"/>
    <x v="622"/>
    <n v="14800"/>
    <x v="76"/>
    <x v="0"/>
    <x v="3"/>
    <n v="14800"/>
  </r>
  <r>
    <s v="sáb."/>
    <x v="10"/>
    <x v="191"/>
    <x v="622"/>
    <n v="4300"/>
    <x v="5"/>
    <x v="0"/>
    <x v="2"/>
    <n v="4300"/>
  </r>
  <r>
    <s v="sáb."/>
    <x v="10"/>
    <x v="191"/>
    <x v="348"/>
    <n v="14931"/>
    <x v="44"/>
    <x v="0"/>
    <x v="6"/>
    <n v="14931"/>
  </r>
  <r>
    <s v="lun."/>
    <x v="10"/>
    <x v="192"/>
    <x v="623"/>
    <n v="18600"/>
    <x v="82"/>
    <x v="0"/>
    <x v="3"/>
    <n v="18600"/>
  </r>
  <r>
    <s v="lun."/>
    <x v="10"/>
    <x v="192"/>
    <x v="576"/>
    <n v="18900"/>
    <x v="82"/>
    <x v="0"/>
    <x v="3"/>
    <n v="18900"/>
  </r>
  <r>
    <s v="lun."/>
    <x v="10"/>
    <x v="192"/>
    <x v="624"/>
    <n v="6200"/>
    <x v="82"/>
    <x v="0"/>
    <x v="3"/>
    <n v="6200"/>
  </r>
  <r>
    <s v="lun."/>
    <x v="10"/>
    <x v="192"/>
    <x v="625"/>
    <n v="5300"/>
    <x v="82"/>
    <x v="0"/>
    <x v="3"/>
    <n v="5300"/>
  </r>
  <r>
    <s v="lun."/>
    <x v="10"/>
    <x v="192"/>
    <x v="399"/>
    <n v="5400"/>
    <x v="82"/>
    <x v="0"/>
    <x v="3"/>
    <n v="5400"/>
  </r>
  <r>
    <s v="lun."/>
    <x v="10"/>
    <x v="192"/>
    <x v="399"/>
    <n v="9100"/>
    <x v="88"/>
    <x v="0"/>
    <x v="3"/>
    <n v="9100"/>
  </r>
  <r>
    <s v="lun."/>
    <x v="10"/>
    <x v="192"/>
    <x v="626"/>
    <n v="4700"/>
    <x v="88"/>
    <x v="0"/>
    <x v="3"/>
    <n v="4700"/>
  </r>
  <r>
    <s v="lun."/>
    <x v="10"/>
    <x v="192"/>
    <x v="493"/>
    <n v="8500"/>
    <x v="40"/>
    <x v="0"/>
    <x v="3"/>
    <n v="8500"/>
  </r>
  <r>
    <s v="lun."/>
    <x v="10"/>
    <x v="192"/>
    <x v="399"/>
    <n v="6600"/>
    <x v="5"/>
    <x v="0"/>
    <x v="2"/>
    <n v="6600"/>
  </r>
  <r>
    <s v="lun."/>
    <x v="10"/>
    <x v="192"/>
    <x v="615"/>
    <n v="1350"/>
    <x v="5"/>
    <x v="0"/>
    <x v="2"/>
    <n v="1350"/>
  </r>
  <r>
    <s v="lun."/>
    <x v="10"/>
    <x v="192"/>
    <x v="399"/>
    <n v="6600"/>
    <x v="5"/>
    <x v="0"/>
    <x v="2"/>
    <n v="6600"/>
  </r>
  <r>
    <s v="mar."/>
    <x v="10"/>
    <x v="193"/>
    <x v="375"/>
    <n v="4600"/>
    <x v="5"/>
    <x v="0"/>
    <x v="2"/>
    <n v="4600"/>
  </r>
  <r>
    <s v="mar."/>
    <x v="10"/>
    <x v="193"/>
    <x v="348"/>
    <n v="13865"/>
    <x v="44"/>
    <x v="0"/>
    <x v="6"/>
    <n v="13865"/>
  </r>
  <r>
    <s v="mié."/>
    <x v="10"/>
    <x v="194"/>
    <x v="348"/>
    <n v="16514"/>
    <x v="44"/>
    <x v="0"/>
    <x v="6"/>
    <n v="16514"/>
  </r>
  <r>
    <s v="mié."/>
    <x v="10"/>
    <x v="194"/>
    <x v="348"/>
    <n v="15137"/>
    <x v="44"/>
    <x v="0"/>
    <x v="6"/>
    <n v="15137"/>
  </r>
  <r>
    <s v="mié."/>
    <x v="10"/>
    <x v="194"/>
    <x v="348"/>
    <n v="15073"/>
    <x v="44"/>
    <x v="0"/>
    <x v="6"/>
    <n v="15073"/>
  </r>
  <r>
    <s v="mié."/>
    <x v="10"/>
    <x v="194"/>
    <x v="399"/>
    <n v="6600"/>
    <x v="5"/>
    <x v="0"/>
    <x v="2"/>
    <n v="6600"/>
  </r>
  <r>
    <s v="mié."/>
    <x v="10"/>
    <x v="194"/>
    <x v="602"/>
    <n v="3990"/>
    <x v="1"/>
    <x v="0"/>
    <x v="0"/>
    <n v="3990"/>
  </r>
  <r>
    <s v="mié."/>
    <x v="10"/>
    <x v="194"/>
    <x v="43"/>
    <n v="3490"/>
    <x v="1"/>
    <x v="0"/>
    <x v="0"/>
    <n v="3490"/>
  </r>
  <r>
    <s v="mié."/>
    <x v="10"/>
    <x v="194"/>
    <x v="627"/>
    <n v="7350"/>
    <x v="1"/>
    <x v="0"/>
    <x v="0"/>
    <n v="7350"/>
  </r>
  <r>
    <s v="mié."/>
    <x v="10"/>
    <x v="194"/>
    <x v="628"/>
    <n v="4700"/>
    <x v="1"/>
    <x v="1"/>
    <x v="0"/>
    <n v="9400"/>
  </r>
  <r>
    <s v="jue."/>
    <x v="10"/>
    <x v="195"/>
    <x v="399"/>
    <n v="6600"/>
    <x v="5"/>
    <x v="0"/>
    <x v="2"/>
    <n v="6600"/>
  </r>
  <r>
    <s v="vie."/>
    <x v="10"/>
    <x v="196"/>
    <x v="629"/>
    <n v="67220"/>
    <x v="50"/>
    <x v="0"/>
    <x v="8"/>
    <n v="67220"/>
  </r>
  <r>
    <s v="vie."/>
    <x v="10"/>
    <x v="196"/>
    <x v="630"/>
    <n v="385350"/>
    <x v="64"/>
    <x v="0"/>
    <x v="9"/>
    <n v="385350"/>
  </r>
  <r>
    <s v="vie."/>
    <x v="10"/>
    <x v="196"/>
    <x v="384"/>
    <n v="145696"/>
    <x v="51"/>
    <x v="0"/>
    <x v="9"/>
    <n v="145696"/>
  </r>
  <r>
    <s v="vie."/>
    <x v="10"/>
    <x v="196"/>
    <x v="631"/>
    <n v="386100"/>
    <x v="89"/>
    <x v="0"/>
    <x v="9"/>
    <n v="386100"/>
  </r>
  <r>
    <s v="vie."/>
    <x v="10"/>
    <x v="196"/>
    <x v="348"/>
    <n v="11713"/>
    <x v="44"/>
    <x v="0"/>
    <x v="6"/>
    <n v="11713"/>
  </r>
  <r>
    <s v="vie."/>
    <x v="10"/>
    <x v="196"/>
    <x v="399"/>
    <n v="8500"/>
    <x v="38"/>
    <x v="0"/>
    <x v="3"/>
    <n v="8500"/>
  </r>
  <r>
    <s v="vie."/>
    <x v="10"/>
    <x v="196"/>
    <x v="632"/>
    <n v="50000"/>
    <x v="38"/>
    <x v="0"/>
    <x v="3"/>
    <n v="50000"/>
  </r>
  <r>
    <s v="vie."/>
    <x v="10"/>
    <x v="196"/>
    <x v="633"/>
    <n v="290000"/>
    <x v="90"/>
    <x v="0"/>
    <x v="15"/>
    <n v="290000"/>
  </r>
  <r>
    <s v="vie."/>
    <x v="10"/>
    <x v="196"/>
    <x v="348"/>
    <n v="12049"/>
    <x v="44"/>
    <x v="0"/>
    <x v="6"/>
    <n v="12049"/>
  </r>
  <r>
    <s v="vie."/>
    <x v="10"/>
    <x v="196"/>
    <x v="634"/>
    <n v="14100"/>
    <x v="91"/>
    <x v="0"/>
    <x v="3"/>
    <n v="14100"/>
  </r>
  <r>
    <s v="vie."/>
    <x v="10"/>
    <x v="196"/>
    <x v="635"/>
    <n v="134800"/>
    <x v="92"/>
    <x v="0"/>
    <x v="4"/>
    <n v="134800"/>
  </r>
  <r>
    <s v="vie."/>
    <x v="10"/>
    <x v="196"/>
    <x v="636"/>
    <n v="157810"/>
    <x v="93"/>
    <x v="0"/>
    <x v="8"/>
    <n v="157810"/>
  </r>
  <r>
    <s v="vie."/>
    <x v="10"/>
    <x v="196"/>
    <x v="637"/>
    <n v="29600.002800000002"/>
    <x v="94"/>
    <x v="0"/>
    <x v="3"/>
    <n v="29600.002800000002"/>
  </r>
  <r>
    <s v="vie."/>
    <x v="10"/>
    <x v="196"/>
    <x v="638"/>
    <n v="40199.997600000002"/>
    <x v="94"/>
    <x v="0"/>
    <x v="3"/>
    <n v="40199.997600000002"/>
  </r>
  <r>
    <s v="vie."/>
    <x v="10"/>
    <x v="196"/>
    <x v="639"/>
    <n v="32600.0052"/>
    <x v="94"/>
    <x v="0"/>
    <x v="3"/>
    <n v="32600.0052"/>
  </r>
  <r>
    <s v="vie."/>
    <x v="10"/>
    <x v="196"/>
    <x v="640"/>
    <n v="26399.995200000001"/>
    <x v="94"/>
    <x v="0"/>
    <x v="3"/>
    <n v="26399.995200000001"/>
  </r>
  <r>
    <s v="vie."/>
    <x v="10"/>
    <x v="196"/>
    <x v="130"/>
    <n v="6500.0016000000005"/>
    <x v="94"/>
    <x v="0"/>
    <x v="3"/>
    <n v="6500.0016000000005"/>
  </r>
  <r>
    <s v="vie."/>
    <x v="10"/>
    <x v="196"/>
    <x v="243"/>
    <n v="6599.9988000000003"/>
    <x v="94"/>
    <x v="0"/>
    <x v="3"/>
    <n v="6599.9988000000003"/>
  </r>
  <r>
    <s v="vie."/>
    <x v="10"/>
    <x v="196"/>
    <x v="641"/>
    <n v="17899.995600000002"/>
    <x v="94"/>
    <x v="0"/>
    <x v="3"/>
    <n v="17899.995600000002"/>
  </r>
  <r>
    <s v="vie."/>
    <x v="10"/>
    <x v="196"/>
    <x v="399"/>
    <n v="6199.9992000000002"/>
    <x v="94"/>
    <x v="0"/>
    <x v="3"/>
    <n v="6199.9992000000002"/>
  </r>
  <r>
    <s v="vie."/>
    <x v="10"/>
    <x v="196"/>
    <x v="642"/>
    <n v="12900"/>
    <x v="95"/>
    <x v="0"/>
    <x v="4"/>
    <n v="12900"/>
  </r>
  <r>
    <s v="sáb."/>
    <x v="10"/>
    <x v="197"/>
    <x v="281"/>
    <n v="38900"/>
    <x v="17"/>
    <x v="1"/>
    <x v="3"/>
    <n v="77800"/>
  </r>
  <r>
    <s v="sáb."/>
    <x v="10"/>
    <x v="197"/>
    <x v="643"/>
    <n v="2045000"/>
    <x v="96"/>
    <x v="0"/>
    <x v="12"/>
    <n v="2045000"/>
  </r>
  <r>
    <s v="sáb."/>
    <x v="10"/>
    <x v="197"/>
    <x v="399"/>
    <n v="11900"/>
    <x v="81"/>
    <x v="0"/>
    <x v="3"/>
    <n v="11900"/>
  </r>
  <r>
    <s v="sáb."/>
    <x v="10"/>
    <x v="197"/>
    <x v="581"/>
    <n v="11815"/>
    <x v="81"/>
    <x v="0"/>
    <x v="3"/>
    <n v="11815"/>
  </r>
  <r>
    <s v="sáb."/>
    <x v="10"/>
    <x v="197"/>
    <x v="644"/>
    <n v="14900"/>
    <x v="81"/>
    <x v="0"/>
    <x v="3"/>
    <n v="14900"/>
  </r>
  <r>
    <s v="sáb."/>
    <x v="10"/>
    <x v="197"/>
    <x v="572"/>
    <n v="3000"/>
    <x v="81"/>
    <x v="0"/>
    <x v="3"/>
    <n v="3000"/>
  </r>
  <r>
    <s v="sáb."/>
    <x v="10"/>
    <x v="197"/>
    <x v="575"/>
    <n v="22900"/>
    <x v="43"/>
    <x v="0"/>
    <x v="3"/>
    <n v="22900"/>
  </r>
  <r>
    <s v="sáb."/>
    <x v="10"/>
    <x v="197"/>
    <x v="645"/>
    <n v="89900"/>
    <x v="43"/>
    <x v="0"/>
    <x v="3"/>
    <n v="89900"/>
  </r>
  <r>
    <s v="sáb."/>
    <x v="10"/>
    <x v="197"/>
    <x v="130"/>
    <n v="6500"/>
    <x v="43"/>
    <x v="0"/>
    <x v="3"/>
    <n v="6500"/>
  </r>
  <r>
    <s v="sáb."/>
    <x v="10"/>
    <x v="197"/>
    <x v="390"/>
    <n v="9900"/>
    <x v="43"/>
    <x v="1"/>
    <x v="3"/>
    <n v="19800"/>
  </r>
  <r>
    <s v="sáb."/>
    <x v="10"/>
    <x v="197"/>
    <x v="646"/>
    <n v="9999"/>
    <x v="97"/>
    <x v="0"/>
    <x v="4"/>
    <n v="9999"/>
  </r>
  <r>
    <s v="sáb."/>
    <x v="10"/>
    <x v="197"/>
    <x v="647"/>
    <n v="63000"/>
    <x v="98"/>
    <x v="0"/>
    <x v="3"/>
    <n v="63000"/>
  </r>
  <r>
    <s v="sáb."/>
    <x v="10"/>
    <x v="197"/>
    <x v="648"/>
    <n v="21920"/>
    <x v="99"/>
    <x v="0"/>
    <x v="6"/>
    <n v="21920"/>
  </r>
  <r>
    <s v="sáb."/>
    <x v="10"/>
    <x v="197"/>
    <x v="348"/>
    <n v="16619"/>
    <x v="44"/>
    <x v="0"/>
    <x v="6"/>
    <n v="16619"/>
  </r>
  <r>
    <s v="sáb."/>
    <x v="10"/>
    <x v="197"/>
    <x v="649"/>
    <n v="54500"/>
    <x v="90"/>
    <x v="0"/>
    <x v="9"/>
    <n v="54500"/>
  </r>
  <r>
    <s v="sáb."/>
    <x v="10"/>
    <x v="197"/>
    <x v="650"/>
    <n v="23000"/>
    <x v="100"/>
    <x v="0"/>
    <x v="4"/>
    <n v="23000"/>
  </r>
  <r>
    <s v="sáb."/>
    <x v="10"/>
    <x v="197"/>
    <x v="651"/>
    <n v="24500"/>
    <x v="101"/>
    <x v="0"/>
    <x v="10"/>
    <n v="24500"/>
  </r>
  <r>
    <s v="sáb."/>
    <x v="10"/>
    <x v="197"/>
    <x v="651"/>
    <n v="9100"/>
    <x v="101"/>
    <x v="0"/>
    <x v="10"/>
    <n v="9100"/>
  </r>
  <r>
    <s v="dom."/>
    <x v="11"/>
    <x v="198"/>
    <x v="348"/>
    <n v="15025"/>
    <x v="44"/>
    <x v="0"/>
    <x v="6"/>
    <n v="15025"/>
  </r>
  <r>
    <s v="dom."/>
    <x v="11"/>
    <x v="198"/>
    <x v="348"/>
    <n v="15279"/>
    <x v="44"/>
    <x v="0"/>
    <x v="6"/>
    <n v="15279"/>
  </r>
  <r>
    <s v="dom."/>
    <x v="11"/>
    <x v="198"/>
    <x v="652"/>
    <n v="13900"/>
    <x v="102"/>
    <x v="0"/>
    <x v="3"/>
    <n v="13900"/>
  </r>
  <r>
    <s v="dom."/>
    <x v="11"/>
    <x v="198"/>
    <x v="399"/>
    <n v="8500"/>
    <x v="38"/>
    <x v="0"/>
    <x v="3"/>
    <n v="8500"/>
  </r>
  <r>
    <s v="dom."/>
    <x v="11"/>
    <x v="198"/>
    <x v="484"/>
    <n v="6200"/>
    <x v="82"/>
    <x v="1"/>
    <x v="3"/>
    <n v="12400"/>
  </r>
  <r>
    <s v="dom."/>
    <x v="11"/>
    <x v="198"/>
    <x v="291"/>
    <n v="10500"/>
    <x v="82"/>
    <x v="0"/>
    <x v="3"/>
    <n v="10500"/>
  </r>
  <r>
    <s v="dom."/>
    <x v="11"/>
    <x v="198"/>
    <x v="653"/>
    <n v="25900"/>
    <x v="82"/>
    <x v="0"/>
    <x v="3"/>
    <n v="25900"/>
  </r>
  <r>
    <s v="dom."/>
    <x v="11"/>
    <x v="198"/>
    <x v="654"/>
    <n v="19900"/>
    <x v="82"/>
    <x v="0"/>
    <x v="3"/>
    <n v="19900"/>
  </r>
  <r>
    <s v="dom."/>
    <x v="11"/>
    <x v="198"/>
    <x v="655"/>
    <n v="20000"/>
    <x v="21"/>
    <x v="0"/>
    <x v="4"/>
    <n v="20000"/>
  </r>
  <r>
    <s v="dom."/>
    <x v="11"/>
    <x v="198"/>
    <x v="656"/>
    <n v="50300"/>
    <x v="101"/>
    <x v="0"/>
    <x v="3"/>
    <n v="50300"/>
  </r>
  <r>
    <s v="dom."/>
    <x v="11"/>
    <x v="198"/>
    <x v="657"/>
    <n v="39900"/>
    <x v="45"/>
    <x v="0"/>
    <x v="3"/>
    <n v="39900"/>
  </r>
  <r>
    <s v="lun."/>
    <x v="11"/>
    <x v="199"/>
    <x v="399"/>
    <n v="5600"/>
    <x v="5"/>
    <x v="0"/>
    <x v="2"/>
    <n v="5600"/>
  </r>
  <r>
    <s v="lun."/>
    <x v="11"/>
    <x v="199"/>
    <x v="658"/>
    <n v="4600"/>
    <x v="5"/>
    <x v="0"/>
    <x v="2"/>
    <n v="4600"/>
  </r>
  <r>
    <s v="lun."/>
    <x v="11"/>
    <x v="199"/>
    <x v="617"/>
    <n v="2900"/>
    <x v="5"/>
    <x v="0"/>
    <x v="2"/>
    <n v="2900"/>
  </r>
  <r>
    <s v="lun."/>
    <x v="11"/>
    <x v="199"/>
    <x v="399"/>
    <n v="4600"/>
    <x v="5"/>
    <x v="0"/>
    <x v="2"/>
    <n v="4600"/>
  </r>
  <r>
    <s v="lun."/>
    <x v="11"/>
    <x v="199"/>
    <x v="578"/>
    <n v="19296"/>
    <x v="0"/>
    <x v="0"/>
    <x v="0"/>
    <n v="19296"/>
  </r>
  <r>
    <s v="lun."/>
    <x v="11"/>
    <x v="199"/>
    <x v="659"/>
    <n v="6720"/>
    <x v="0"/>
    <x v="0"/>
    <x v="0"/>
    <n v="6720"/>
  </r>
  <r>
    <s v="lun."/>
    <x v="11"/>
    <x v="199"/>
    <x v="660"/>
    <n v="1936"/>
    <x v="0"/>
    <x v="0"/>
    <x v="0"/>
    <n v="1936"/>
  </r>
  <r>
    <s v="lun."/>
    <x v="11"/>
    <x v="199"/>
    <x v="10"/>
    <n v="10120"/>
    <x v="0"/>
    <x v="0"/>
    <x v="0"/>
    <n v="10120"/>
  </r>
  <r>
    <s v="lun."/>
    <x v="11"/>
    <x v="199"/>
    <x v="661"/>
    <n v="7800"/>
    <x v="0"/>
    <x v="0"/>
    <x v="0"/>
    <n v="7800"/>
  </r>
  <r>
    <s v="lun."/>
    <x v="11"/>
    <x v="199"/>
    <x v="8"/>
    <n v="5150"/>
    <x v="0"/>
    <x v="0"/>
    <x v="0"/>
    <n v="5150"/>
  </r>
  <r>
    <s v="lun."/>
    <x v="11"/>
    <x v="199"/>
    <x v="386"/>
    <n v="774"/>
    <x v="0"/>
    <x v="0"/>
    <x v="0"/>
    <n v="774"/>
  </r>
  <r>
    <s v="lun."/>
    <x v="11"/>
    <x v="199"/>
    <x v="542"/>
    <n v="648"/>
    <x v="0"/>
    <x v="0"/>
    <x v="0"/>
    <n v="648"/>
  </r>
  <r>
    <s v="lun."/>
    <x v="11"/>
    <x v="199"/>
    <x v="317"/>
    <n v="16800"/>
    <x v="1"/>
    <x v="1"/>
    <x v="0"/>
    <n v="33600"/>
  </r>
  <r>
    <s v="lun."/>
    <x v="11"/>
    <x v="199"/>
    <x v="18"/>
    <n v="3990"/>
    <x v="1"/>
    <x v="0"/>
    <x v="0"/>
    <n v="3990"/>
  </r>
  <r>
    <s v="lun."/>
    <x v="11"/>
    <x v="199"/>
    <x v="29"/>
    <n v="21950"/>
    <x v="1"/>
    <x v="0"/>
    <x v="0"/>
    <n v="21950"/>
  </r>
  <r>
    <s v="lun."/>
    <x v="11"/>
    <x v="199"/>
    <x v="336"/>
    <n v="1390"/>
    <x v="1"/>
    <x v="0"/>
    <x v="0"/>
    <n v="1390"/>
  </r>
  <r>
    <s v="lun."/>
    <x v="11"/>
    <x v="199"/>
    <x v="662"/>
    <n v="1650"/>
    <x v="1"/>
    <x v="0"/>
    <x v="0"/>
    <n v="1650"/>
  </r>
  <r>
    <s v="lun."/>
    <x v="11"/>
    <x v="199"/>
    <x v="663"/>
    <n v="14950"/>
    <x v="1"/>
    <x v="0"/>
    <x v="0"/>
    <n v="14950"/>
  </r>
  <r>
    <s v="lun."/>
    <x v="11"/>
    <x v="199"/>
    <x v="46"/>
    <n v="8900"/>
    <x v="1"/>
    <x v="4"/>
    <x v="0"/>
    <n v="26700"/>
  </r>
  <r>
    <s v="lun."/>
    <x v="11"/>
    <x v="199"/>
    <x v="43"/>
    <n v="3490"/>
    <x v="1"/>
    <x v="0"/>
    <x v="0"/>
    <n v="3490"/>
  </r>
  <r>
    <s v="lun."/>
    <x v="11"/>
    <x v="199"/>
    <x v="272"/>
    <n v="4450"/>
    <x v="1"/>
    <x v="0"/>
    <x v="0"/>
    <n v="4450"/>
  </r>
  <r>
    <s v="jue."/>
    <x v="11"/>
    <x v="200"/>
    <x v="493"/>
    <n v="8500"/>
    <x v="40"/>
    <x v="0"/>
    <x v="3"/>
    <n v="8500"/>
  </r>
  <r>
    <s v="jue."/>
    <x v="11"/>
    <x v="200"/>
    <x v="561"/>
    <n v="1750"/>
    <x v="1"/>
    <x v="0"/>
    <x v="0"/>
    <n v="1750"/>
  </r>
  <r>
    <s v="jue."/>
    <x v="11"/>
    <x v="200"/>
    <x v="664"/>
    <n v="6990"/>
    <x v="1"/>
    <x v="0"/>
    <x v="0"/>
    <n v="6990"/>
  </r>
  <r>
    <s v="jue."/>
    <x v="11"/>
    <x v="200"/>
    <x v="281"/>
    <n v="36005"/>
    <x v="17"/>
    <x v="1"/>
    <x v="3"/>
    <n v="72010"/>
  </r>
  <r>
    <s v="vie."/>
    <x v="11"/>
    <x v="201"/>
    <x v="665"/>
    <n v="37500"/>
    <x v="103"/>
    <x v="0"/>
    <x v="3"/>
    <n v="37500"/>
  </r>
  <r>
    <s v="vie."/>
    <x v="11"/>
    <x v="201"/>
    <x v="132"/>
    <n v="9300"/>
    <x v="103"/>
    <x v="0"/>
    <x v="3"/>
    <n v="9300"/>
  </r>
  <r>
    <s v="vie."/>
    <x v="11"/>
    <x v="201"/>
    <x v="666"/>
    <n v="183920"/>
    <x v="104"/>
    <x v="0"/>
    <x v="12"/>
    <n v="183920"/>
  </r>
  <r>
    <s v="vie."/>
    <x v="11"/>
    <x v="201"/>
    <x v="667"/>
    <n v="191920"/>
    <x v="104"/>
    <x v="0"/>
    <x v="12"/>
    <n v="191920"/>
  </r>
  <r>
    <s v="vie."/>
    <x v="11"/>
    <x v="201"/>
    <x v="668"/>
    <n v="2900"/>
    <x v="41"/>
    <x v="0"/>
    <x v="12"/>
    <n v="2900"/>
  </r>
  <r>
    <s v="vie."/>
    <x v="11"/>
    <x v="201"/>
    <x v="668"/>
    <n v="3900"/>
    <x v="41"/>
    <x v="0"/>
    <x v="12"/>
    <n v="3900"/>
  </r>
  <r>
    <s v="vie."/>
    <x v="11"/>
    <x v="201"/>
    <x v="669"/>
    <n v="38000"/>
    <x v="105"/>
    <x v="0"/>
    <x v="12"/>
    <n v="38000"/>
  </r>
  <r>
    <s v="vie."/>
    <x v="11"/>
    <x v="201"/>
    <x v="670"/>
    <n v="30000"/>
    <x v="105"/>
    <x v="0"/>
    <x v="12"/>
    <n v="30000"/>
  </r>
  <r>
    <s v="vie."/>
    <x v="11"/>
    <x v="201"/>
    <x v="671"/>
    <n v="40000"/>
    <x v="105"/>
    <x v="0"/>
    <x v="12"/>
    <n v="40000"/>
  </r>
  <r>
    <s v="sáb."/>
    <x v="11"/>
    <x v="202"/>
    <x v="672"/>
    <n v="39900"/>
    <x v="106"/>
    <x v="0"/>
    <x v="3"/>
    <n v="39900"/>
  </r>
  <r>
    <s v="sáb."/>
    <x v="11"/>
    <x v="202"/>
    <x v="673"/>
    <n v="16900"/>
    <x v="106"/>
    <x v="0"/>
    <x v="3"/>
    <n v="16900"/>
  </r>
  <r>
    <s v="sáb."/>
    <x v="11"/>
    <x v="202"/>
    <x v="130"/>
    <n v="7900"/>
    <x v="106"/>
    <x v="1"/>
    <x v="3"/>
    <n v="15800"/>
  </r>
  <r>
    <s v="sáb."/>
    <x v="11"/>
    <x v="202"/>
    <x v="291"/>
    <n v="85900"/>
    <x v="106"/>
    <x v="0"/>
    <x v="3"/>
    <n v="85900"/>
  </r>
  <r>
    <s v="sáb."/>
    <x v="11"/>
    <x v="202"/>
    <x v="674"/>
    <n v="9900"/>
    <x v="106"/>
    <x v="0"/>
    <x v="3"/>
    <n v="9900"/>
  </r>
  <r>
    <s v="sáb."/>
    <x v="11"/>
    <x v="202"/>
    <x v="399"/>
    <n v="7900"/>
    <x v="106"/>
    <x v="0"/>
    <x v="3"/>
    <n v="7900"/>
  </r>
  <r>
    <s v="sáb."/>
    <x v="11"/>
    <x v="202"/>
    <x v="675"/>
    <n v="39900"/>
    <x v="106"/>
    <x v="0"/>
    <x v="3"/>
    <n v="39900"/>
  </r>
  <r>
    <s v="sáb."/>
    <x v="11"/>
    <x v="202"/>
    <x v="395"/>
    <n v="930000"/>
    <x v="54"/>
    <x v="0"/>
    <x v="10"/>
    <n v="930000"/>
  </r>
  <r>
    <s v="dom."/>
    <x v="11"/>
    <x v="203"/>
    <x v="281"/>
    <n v="38900"/>
    <x v="17"/>
    <x v="1"/>
    <x v="3"/>
    <n v="77800"/>
  </r>
  <r>
    <s v="dom."/>
    <x v="11"/>
    <x v="203"/>
    <x v="399"/>
    <n v="7900.41"/>
    <x v="17"/>
    <x v="0"/>
    <x v="3"/>
    <n v="7900.41"/>
  </r>
  <r>
    <s v="dom."/>
    <x v="11"/>
    <x v="203"/>
    <x v="676"/>
    <n v="11400"/>
    <x v="107"/>
    <x v="0"/>
    <x v="3"/>
    <n v="11400"/>
  </r>
  <r>
    <s v="dom."/>
    <x v="11"/>
    <x v="203"/>
    <x v="677"/>
    <n v="31400"/>
    <x v="21"/>
    <x v="0"/>
    <x v="3"/>
    <n v="31400"/>
  </r>
  <r>
    <s v="dom."/>
    <x v="11"/>
    <x v="203"/>
    <x v="678"/>
    <n v="4100"/>
    <x v="21"/>
    <x v="0"/>
    <x v="3"/>
    <n v="4100"/>
  </r>
  <r>
    <s v="dom."/>
    <x v="11"/>
    <x v="203"/>
    <x v="184"/>
    <n v="17400"/>
    <x v="21"/>
    <x v="0"/>
    <x v="3"/>
    <n v="17400"/>
  </r>
  <r>
    <s v="dom."/>
    <x v="11"/>
    <x v="203"/>
    <x v="399"/>
    <n v="6500"/>
    <x v="21"/>
    <x v="0"/>
    <x v="3"/>
    <n v="6500"/>
  </r>
  <r>
    <s v="dom."/>
    <x v="11"/>
    <x v="203"/>
    <x v="130"/>
    <n v="5900"/>
    <x v="21"/>
    <x v="0"/>
    <x v="3"/>
    <n v="5900"/>
  </r>
  <r>
    <s v="dom."/>
    <x v="11"/>
    <x v="203"/>
    <x v="182"/>
    <n v="31400"/>
    <x v="21"/>
    <x v="0"/>
    <x v="3"/>
    <n v="31400"/>
  </r>
  <r>
    <s v="dom."/>
    <x v="11"/>
    <x v="203"/>
    <x v="679"/>
    <n v="27850"/>
    <x v="21"/>
    <x v="2"/>
    <x v="4"/>
    <n v="111400"/>
  </r>
  <r>
    <s v="lun."/>
    <x v="11"/>
    <x v="204"/>
    <x v="348"/>
    <n v="13292"/>
    <x v="44"/>
    <x v="0"/>
    <x v="6"/>
    <n v="13292"/>
  </r>
  <r>
    <s v="lun."/>
    <x v="11"/>
    <x v="204"/>
    <x v="270"/>
    <n v="53630"/>
    <x v="2"/>
    <x v="0"/>
    <x v="1"/>
    <n v="53630"/>
  </r>
  <r>
    <s v="lun."/>
    <x v="11"/>
    <x v="204"/>
    <x v="604"/>
    <n v="6715"/>
    <x v="2"/>
    <x v="0"/>
    <x v="1"/>
    <n v="6715"/>
  </r>
  <r>
    <s v="lun."/>
    <x v="11"/>
    <x v="204"/>
    <x v="399"/>
    <n v="6600"/>
    <x v="5"/>
    <x v="0"/>
    <x v="2"/>
    <n v="6600"/>
  </r>
  <r>
    <s v="mar."/>
    <x v="11"/>
    <x v="205"/>
    <x v="399"/>
    <n v="6600"/>
    <x v="5"/>
    <x v="0"/>
    <x v="2"/>
    <n v="6600"/>
  </r>
  <r>
    <s v="mar."/>
    <x v="11"/>
    <x v="205"/>
    <x v="487"/>
    <n v="1500"/>
    <x v="5"/>
    <x v="0"/>
    <x v="2"/>
    <n v="1500"/>
  </r>
  <r>
    <s v="mar."/>
    <x v="11"/>
    <x v="205"/>
    <x v="399"/>
    <n v="5600"/>
    <x v="5"/>
    <x v="0"/>
    <x v="2"/>
    <n v="5600"/>
  </r>
  <r>
    <s v="mar."/>
    <x v="11"/>
    <x v="205"/>
    <x v="680"/>
    <n v="2300"/>
    <x v="5"/>
    <x v="0"/>
    <x v="2"/>
    <n v="2300"/>
  </r>
  <r>
    <s v="mié."/>
    <x v="11"/>
    <x v="206"/>
    <x v="115"/>
    <n v="47900"/>
    <x v="7"/>
    <x v="1"/>
    <x v="3"/>
    <n v="95800"/>
  </r>
  <r>
    <s v="mié."/>
    <x v="11"/>
    <x v="206"/>
    <x v="117"/>
    <n v="8900"/>
    <x v="7"/>
    <x v="0"/>
    <x v="3"/>
    <n v="8900"/>
  </r>
  <r>
    <s v="jue."/>
    <x v="11"/>
    <x v="207"/>
    <x v="390"/>
    <n v="7900.41"/>
    <x v="83"/>
    <x v="0"/>
    <x v="3"/>
    <n v="7900.41"/>
  </r>
  <r>
    <s v="jue."/>
    <x v="11"/>
    <x v="207"/>
    <x v="681"/>
    <n v="9099.93"/>
    <x v="83"/>
    <x v="1"/>
    <x v="3"/>
    <n v="18199.86"/>
  </r>
  <r>
    <s v="jue."/>
    <x v="11"/>
    <x v="207"/>
    <x v="592"/>
    <n v="63899.43"/>
    <x v="83"/>
    <x v="0"/>
    <x v="3"/>
    <n v="63899.43"/>
  </r>
  <r>
    <s v="jue."/>
    <x v="11"/>
    <x v="207"/>
    <x v="126"/>
    <n v="33899.53"/>
    <x v="83"/>
    <x v="0"/>
    <x v="3"/>
    <n v="33899.53"/>
  </r>
  <r>
    <s v="jue."/>
    <x v="11"/>
    <x v="207"/>
    <x v="129"/>
    <n v="22900.36"/>
    <x v="83"/>
    <x v="0"/>
    <x v="3"/>
    <n v="22900.36"/>
  </r>
  <r>
    <s v="jue."/>
    <x v="11"/>
    <x v="207"/>
    <x v="355"/>
    <n v="12499.76"/>
    <x v="83"/>
    <x v="0"/>
    <x v="3"/>
    <n v="12499.76"/>
  </r>
  <r>
    <s v="jue."/>
    <x v="11"/>
    <x v="207"/>
    <x v="399"/>
    <n v="8500"/>
    <x v="38"/>
    <x v="0"/>
    <x v="3"/>
    <n v="8500"/>
  </r>
  <r>
    <s v="sáb."/>
    <x v="11"/>
    <x v="208"/>
    <x v="348"/>
    <n v="12226"/>
    <x v="44"/>
    <x v="0"/>
    <x v="6"/>
    <n v="12226"/>
  </r>
  <r>
    <s v="sáb."/>
    <x v="11"/>
    <x v="208"/>
    <x v="348"/>
    <n v="21092"/>
    <x v="44"/>
    <x v="0"/>
    <x v="6"/>
    <n v="21092"/>
  </r>
  <r>
    <s v="sáb."/>
    <x v="11"/>
    <x v="208"/>
    <x v="461"/>
    <n v="42900"/>
    <x v="64"/>
    <x v="0"/>
    <x v="9"/>
    <n v="42900"/>
  </r>
  <r>
    <s v="sáb."/>
    <x v="11"/>
    <x v="208"/>
    <x v="461"/>
    <n v="12000"/>
    <x v="64"/>
    <x v="0"/>
    <x v="9"/>
    <n v="12000"/>
  </r>
  <r>
    <s v="sáb."/>
    <x v="11"/>
    <x v="208"/>
    <x v="348"/>
    <n v="13664"/>
    <x v="44"/>
    <x v="0"/>
    <x v="6"/>
    <n v="13664"/>
  </r>
  <r>
    <s v="sáb."/>
    <x v="11"/>
    <x v="208"/>
    <x v="651"/>
    <n v="24500"/>
    <x v="101"/>
    <x v="0"/>
    <x v="10"/>
    <n v="24500"/>
  </r>
  <r>
    <s v="sáb."/>
    <x v="11"/>
    <x v="208"/>
    <x v="348"/>
    <n v="15482"/>
    <x v="44"/>
    <x v="0"/>
    <x v="6"/>
    <n v="15482"/>
  </r>
  <r>
    <s v="sáb."/>
    <x v="11"/>
    <x v="208"/>
    <x v="348"/>
    <n v="13664"/>
    <x v="44"/>
    <x v="0"/>
    <x v="6"/>
    <n v="13664"/>
  </r>
  <r>
    <s v="lun."/>
    <x v="11"/>
    <x v="209"/>
    <x v="270"/>
    <n v="75237"/>
    <x v="2"/>
    <x v="0"/>
    <x v="1"/>
    <n v="75237"/>
  </r>
  <r>
    <s v="lun."/>
    <x v="11"/>
    <x v="209"/>
    <x v="682"/>
    <n v="12927"/>
    <x v="2"/>
    <x v="0"/>
    <x v="1"/>
    <n v="12927"/>
  </r>
  <r>
    <s v="vie."/>
    <x v="11"/>
    <x v="210"/>
    <x v="683"/>
    <n v="1750"/>
    <x v="5"/>
    <x v="0"/>
    <x v="2"/>
    <n v="1750"/>
  </r>
  <r>
    <s v="vie."/>
    <x v="11"/>
    <x v="210"/>
    <x v="684"/>
    <n v="2850"/>
    <x v="5"/>
    <x v="0"/>
    <x v="2"/>
    <n v="2850"/>
  </r>
  <r>
    <s v="vie."/>
    <x v="11"/>
    <x v="210"/>
    <x v="268"/>
    <n v="1950"/>
    <x v="5"/>
    <x v="0"/>
    <x v="2"/>
    <n v="1950"/>
  </r>
  <r>
    <s v="vie."/>
    <x v="11"/>
    <x v="210"/>
    <x v="685"/>
    <n v="6344"/>
    <x v="5"/>
    <x v="0"/>
    <x v="2"/>
    <n v="6344"/>
  </r>
  <r>
    <s v="sáb."/>
    <x v="11"/>
    <x v="211"/>
    <x v="270"/>
    <n v="134757"/>
    <x v="2"/>
    <x v="0"/>
    <x v="1"/>
    <n v="134757"/>
  </r>
  <r>
    <s v="sáb."/>
    <x v="11"/>
    <x v="211"/>
    <x v="686"/>
    <n v="25071"/>
    <x v="2"/>
    <x v="0"/>
    <x v="1"/>
    <n v="25071"/>
  </r>
  <r>
    <s v="sáb."/>
    <x v="11"/>
    <x v="211"/>
    <x v="424"/>
    <n v="23715"/>
    <x v="2"/>
    <x v="0"/>
    <x v="1"/>
    <n v="23715"/>
  </r>
  <r>
    <s v="sáb."/>
    <x v="11"/>
    <x v="211"/>
    <x v="424"/>
    <n v="1785"/>
    <x v="2"/>
    <x v="0"/>
    <x v="1"/>
    <n v="1785"/>
  </r>
  <r>
    <s v="dom."/>
    <x v="11"/>
    <x v="212"/>
    <x v="687"/>
    <n v="3500"/>
    <x v="47"/>
    <x v="1"/>
    <x v="3"/>
    <n v="7000"/>
  </r>
  <r>
    <s v="dom."/>
    <x v="11"/>
    <x v="212"/>
    <x v="160"/>
    <n v="4500"/>
    <x v="47"/>
    <x v="0"/>
    <x v="3"/>
    <n v="4500"/>
  </r>
  <r>
    <s v="dom."/>
    <x v="11"/>
    <x v="212"/>
    <x v="688"/>
    <n v="8000"/>
    <x v="47"/>
    <x v="0"/>
    <x v="3"/>
    <n v="8000"/>
  </r>
  <r>
    <s v="dom."/>
    <x v="11"/>
    <x v="212"/>
    <x v="689"/>
    <n v="6000"/>
    <x v="47"/>
    <x v="0"/>
    <x v="3"/>
    <n v="6000"/>
  </r>
  <r>
    <s v="dom."/>
    <x v="11"/>
    <x v="212"/>
    <x v="690"/>
    <n v="13000"/>
    <x v="47"/>
    <x v="0"/>
    <x v="3"/>
    <n v="13000"/>
  </r>
  <r>
    <s v="dom."/>
    <x v="11"/>
    <x v="212"/>
    <x v="691"/>
    <n v="4500"/>
    <x v="47"/>
    <x v="0"/>
    <x v="3"/>
    <n v="4500"/>
  </r>
  <r>
    <s v="lun."/>
    <x v="11"/>
    <x v="213"/>
    <x v="692"/>
    <n v="105950"/>
    <x v="19"/>
    <x v="0"/>
    <x v="9"/>
    <n v="105950"/>
  </r>
  <r>
    <s v="lun."/>
    <x v="11"/>
    <x v="213"/>
    <x v="693"/>
    <n v="25300"/>
    <x v="19"/>
    <x v="1"/>
    <x v="9"/>
    <n v="50600"/>
  </r>
  <r>
    <s v="lun."/>
    <x v="11"/>
    <x v="213"/>
    <x v="694"/>
    <n v="14900"/>
    <x v="12"/>
    <x v="0"/>
    <x v="3"/>
    <n v="14900"/>
  </r>
  <r>
    <s v="lun."/>
    <x v="11"/>
    <x v="213"/>
    <x v="695"/>
    <n v="1000"/>
    <x v="12"/>
    <x v="0"/>
    <x v="3"/>
    <n v="1000"/>
  </r>
  <r>
    <s v="mar."/>
    <x v="0"/>
    <x v="214"/>
    <x v="10"/>
    <n v="2544"/>
    <x v="108"/>
    <x v="0"/>
    <x v="0"/>
    <n v="2544"/>
  </r>
  <r>
    <s v="mar."/>
    <x v="0"/>
    <x v="214"/>
    <x v="696"/>
    <n v="1550"/>
    <x v="108"/>
    <x v="0"/>
    <x v="0"/>
    <n v="1550"/>
  </r>
  <r>
    <s v="mar."/>
    <x v="0"/>
    <x v="214"/>
    <x v="697"/>
    <n v="14490"/>
    <x v="108"/>
    <x v="0"/>
    <x v="0"/>
    <n v="14490"/>
  </r>
  <r>
    <s v="mar."/>
    <x v="0"/>
    <x v="214"/>
    <x v="43"/>
    <n v="2990"/>
    <x v="108"/>
    <x v="4"/>
    <x v="0"/>
    <n v="8970"/>
  </r>
  <r>
    <s v="mar."/>
    <x v="0"/>
    <x v="214"/>
    <x v="251"/>
    <n v="3675"/>
    <x v="108"/>
    <x v="0"/>
    <x v="0"/>
    <n v="3675"/>
  </r>
  <r>
    <s v="mar."/>
    <x v="0"/>
    <x v="214"/>
    <x v="192"/>
    <n v="5180"/>
    <x v="108"/>
    <x v="1"/>
    <x v="0"/>
    <n v="10360"/>
  </r>
  <r>
    <s v="mar."/>
    <x v="0"/>
    <x v="214"/>
    <x v="698"/>
    <n v="5750"/>
    <x v="108"/>
    <x v="0"/>
    <x v="0"/>
    <n v="5750"/>
  </r>
  <r>
    <s v="mar."/>
    <x v="0"/>
    <x v="214"/>
    <x v="699"/>
    <n v="3990"/>
    <x v="108"/>
    <x v="4"/>
    <x v="0"/>
    <n v="11970"/>
  </r>
  <r>
    <s v="mar."/>
    <x v="0"/>
    <x v="214"/>
    <x v="700"/>
    <n v="3990"/>
    <x v="108"/>
    <x v="0"/>
    <x v="0"/>
    <n v="3990"/>
  </r>
  <r>
    <s v="mar."/>
    <x v="0"/>
    <x v="214"/>
    <x v="701"/>
    <n v="2450"/>
    <x v="108"/>
    <x v="0"/>
    <x v="0"/>
    <n v="2450"/>
  </r>
  <r>
    <s v="mar."/>
    <x v="0"/>
    <x v="214"/>
    <x v="702"/>
    <n v="15990"/>
    <x v="108"/>
    <x v="0"/>
    <x v="0"/>
    <n v="15990"/>
  </r>
  <r>
    <s v="mar."/>
    <x v="0"/>
    <x v="214"/>
    <x v="6"/>
    <n v="3200"/>
    <x v="108"/>
    <x v="0"/>
    <x v="0"/>
    <n v="3200"/>
  </r>
  <r>
    <s v="mar."/>
    <x v="0"/>
    <x v="214"/>
    <x v="363"/>
    <n v="2528"/>
    <x v="108"/>
    <x v="0"/>
    <x v="0"/>
    <n v="2528"/>
  </r>
  <r>
    <s v="mar."/>
    <x v="0"/>
    <x v="214"/>
    <x v="703"/>
    <n v="14990"/>
    <x v="108"/>
    <x v="0"/>
    <x v="0"/>
    <n v="14990"/>
  </r>
  <r>
    <s v="mar."/>
    <x v="0"/>
    <x v="214"/>
    <x v="704"/>
    <n v="5990"/>
    <x v="108"/>
    <x v="1"/>
    <x v="0"/>
    <n v="11980"/>
  </r>
  <r>
    <s v="mar."/>
    <x v="0"/>
    <x v="214"/>
    <x v="705"/>
    <n v="15950"/>
    <x v="108"/>
    <x v="0"/>
    <x v="0"/>
    <n v="15950"/>
  </r>
  <r>
    <s v="mar."/>
    <x v="0"/>
    <x v="214"/>
    <x v="706"/>
    <n v="1220"/>
    <x v="108"/>
    <x v="0"/>
    <x v="0"/>
    <n v="1220"/>
  </r>
  <r>
    <s v="mar."/>
    <x v="0"/>
    <x v="214"/>
    <x v="2"/>
    <n v="1218"/>
    <x v="108"/>
    <x v="0"/>
    <x v="0"/>
    <n v="1218"/>
  </r>
  <r>
    <s v="mar."/>
    <x v="0"/>
    <x v="214"/>
    <x v="3"/>
    <n v="1836"/>
    <x v="108"/>
    <x v="0"/>
    <x v="0"/>
    <n v="1836"/>
  </r>
  <r>
    <s v="mar."/>
    <x v="0"/>
    <x v="214"/>
    <x v="707"/>
    <n v="4440"/>
    <x v="108"/>
    <x v="2"/>
    <x v="0"/>
    <n v="17760"/>
  </r>
  <r>
    <s v="mar."/>
    <x v="0"/>
    <x v="214"/>
    <x v="708"/>
    <n v="13990"/>
    <x v="108"/>
    <x v="0"/>
    <x v="0"/>
    <n v="13990"/>
  </r>
  <r>
    <s v="mar."/>
    <x v="0"/>
    <x v="214"/>
    <x v="709"/>
    <n v="7605"/>
    <x v="108"/>
    <x v="0"/>
    <x v="0"/>
    <n v="7605"/>
  </r>
  <r>
    <s v="mar."/>
    <x v="0"/>
    <x v="214"/>
    <x v="552"/>
    <n v="1330"/>
    <x v="108"/>
    <x v="0"/>
    <x v="0"/>
    <n v="1330"/>
  </r>
  <r>
    <s v="mar."/>
    <x v="0"/>
    <x v="214"/>
    <x v="710"/>
    <n v="3100"/>
    <x v="108"/>
    <x v="0"/>
    <x v="0"/>
    <n v="3100"/>
  </r>
  <r>
    <s v="mar."/>
    <x v="0"/>
    <x v="214"/>
    <x v="320"/>
    <n v="16990"/>
    <x v="108"/>
    <x v="0"/>
    <x v="0"/>
    <n v="16990"/>
  </r>
  <r>
    <s v="mar."/>
    <x v="0"/>
    <x v="214"/>
    <x v="711"/>
    <n v="5900"/>
    <x v="108"/>
    <x v="0"/>
    <x v="0"/>
    <n v="5900"/>
  </r>
  <r>
    <s v="mar."/>
    <x v="0"/>
    <x v="214"/>
    <x v="712"/>
    <n v="16990"/>
    <x v="1"/>
    <x v="1"/>
    <x v="0"/>
    <n v="33980"/>
  </r>
  <r>
    <s v="mar."/>
    <x v="0"/>
    <x v="214"/>
    <x v="713"/>
    <n v="6990"/>
    <x v="1"/>
    <x v="4"/>
    <x v="0"/>
    <n v="20970"/>
  </r>
  <r>
    <s v="mar."/>
    <x v="0"/>
    <x v="214"/>
    <x v="84"/>
    <n v="10950"/>
    <x v="1"/>
    <x v="0"/>
    <x v="0"/>
    <n v="10950"/>
  </r>
  <r>
    <s v="mar."/>
    <x v="0"/>
    <x v="214"/>
    <x v="714"/>
    <n v="6490"/>
    <x v="1"/>
    <x v="1"/>
    <x v="0"/>
    <n v="12980"/>
  </r>
  <r>
    <s v="mar."/>
    <x v="0"/>
    <x v="214"/>
    <x v="715"/>
    <n v="7990"/>
    <x v="1"/>
    <x v="0"/>
    <x v="0"/>
    <n v="7990"/>
  </r>
  <r>
    <s v="mar."/>
    <x v="0"/>
    <x v="214"/>
    <x v="716"/>
    <n v="3990"/>
    <x v="1"/>
    <x v="0"/>
    <x v="0"/>
    <n v="3990"/>
  </r>
  <r>
    <s v="mar."/>
    <x v="0"/>
    <x v="214"/>
    <x v="717"/>
    <n v="8990"/>
    <x v="1"/>
    <x v="0"/>
    <x v="0"/>
    <n v="8990"/>
  </r>
  <r>
    <s v="mar."/>
    <x v="0"/>
    <x v="214"/>
    <x v="62"/>
    <n v="7990"/>
    <x v="1"/>
    <x v="0"/>
    <x v="0"/>
    <n v="7990"/>
  </r>
  <r>
    <s v="mar."/>
    <x v="0"/>
    <x v="214"/>
    <x v="718"/>
    <n v="7490"/>
    <x v="1"/>
    <x v="0"/>
    <x v="0"/>
    <n v="7490"/>
  </r>
  <r>
    <s v="mar."/>
    <x v="0"/>
    <x v="214"/>
    <x v="719"/>
    <n v="16000"/>
    <x v="3"/>
    <x v="0"/>
    <x v="0"/>
    <n v="16000"/>
  </r>
  <r>
    <s v="mar."/>
    <x v="0"/>
    <x v="214"/>
    <x v="720"/>
    <n v="4690"/>
    <x v="3"/>
    <x v="0"/>
    <x v="0"/>
    <n v="4690"/>
  </r>
  <r>
    <s v="mar."/>
    <x v="0"/>
    <x v="214"/>
    <x v="721"/>
    <n v="79700"/>
    <x v="3"/>
    <x v="0"/>
    <x v="0"/>
    <n v="79700"/>
  </r>
  <r>
    <s v="mar."/>
    <x v="0"/>
    <x v="214"/>
    <x v="722"/>
    <n v="15600"/>
    <x v="3"/>
    <x v="0"/>
    <x v="0"/>
    <n v="15600"/>
  </r>
  <r>
    <s v="mar."/>
    <x v="0"/>
    <x v="214"/>
    <x v="723"/>
    <n v="36890"/>
    <x v="3"/>
    <x v="0"/>
    <x v="0"/>
    <n v="36890"/>
  </r>
  <r>
    <s v="mar."/>
    <x v="0"/>
    <x v="214"/>
    <x v="724"/>
    <n v="8550"/>
    <x v="3"/>
    <x v="0"/>
    <x v="0"/>
    <n v="8550"/>
  </r>
  <r>
    <s v="mar."/>
    <x v="0"/>
    <x v="214"/>
    <x v="397"/>
    <n v="7980"/>
    <x v="3"/>
    <x v="0"/>
    <x v="0"/>
    <n v="7980"/>
  </r>
  <r>
    <s v="mar."/>
    <x v="0"/>
    <x v="214"/>
    <x v="725"/>
    <n v="4550"/>
    <x v="3"/>
    <x v="0"/>
    <x v="0"/>
    <n v="4550"/>
  </r>
  <r>
    <s v="mar."/>
    <x v="0"/>
    <x v="214"/>
    <x v="317"/>
    <n v="24020"/>
    <x v="3"/>
    <x v="0"/>
    <x v="0"/>
    <n v="24020"/>
  </r>
  <r>
    <s v="mar."/>
    <x v="0"/>
    <x v="214"/>
    <x v="726"/>
    <n v="2040"/>
    <x v="3"/>
    <x v="0"/>
    <x v="0"/>
    <n v="2040"/>
  </r>
  <r>
    <s v="mar."/>
    <x v="0"/>
    <x v="214"/>
    <x v="727"/>
    <n v="7890"/>
    <x v="3"/>
    <x v="0"/>
    <x v="0"/>
    <n v="7890"/>
  </r>
  <r>
    <s v="mar."/>
    <x v="0"/>
    <x v="214"/>
    <x v="728"/>
    <n v="6380"/>
    <x v="99"/>
    <x v="0"/>
    <x v="16"/>
    <n v="6380"/>
  </r>
  <r>
    <s v="mié."/>
    <x v="0"/>
    <x v="215"/>
    <x v="729"/>
    <n v="5000"/>
    <x v="6"/>
    <x v="0"/>
    <x v="0"/>
    <n v="5000"/>
  </r>
  <r>
    <s v="mié."/>
    <x v="0"/>
    <x v="215"/>
    <x v="730"/>
    <n v="10000"/>
    <x v="6"/>
    <x v="0"/>
    <x v="9"/>
    <n v="10000"/>
  </r>
  <r>
    <s v="mié."/>
    <x v="0"/>
    <x v="215"/>
    <x v="731"/>
    <n v="14000"/>
    <x v="6"/>
    <x v="0"/>
    <x v="9"/>
    <n v="14000"/>
  </r>
  <r>
    <s v="mié."/>
    <x v="0"/>
    <x v="215"/>
    <x v="732"/>
    <n v="32950"/>
    <x v="13"/>
    <x v="1"/>
    <x v="9"/>
    <n v="65900"/>
  </r>
  <r>
    <s v="mié."/>
    <x v="0"/>
    <x v="215"/>
    <x v="733"/>
    <n v="350"/>
    <x v="13"/>
    <x v="0"/>
    <x v="0"/>
    <n v="350"/>
  </r>
  <r>
    <s v="mié."/>
    <x v="0"/>
    <x v="215"/>
    <x v="493"/>
    <n v="8500.17"/>
    <x v="109"/>
    <x v="0"/>
    <x v="3"/>
    <n v="8500.17"/>
  </r>
  <r>
    <s v="mié."/>
    <x v="0"/>
    <x v="215"/>
    <x v="734"/>
    <n v="50899.869999999995"/>
    <x v="109"/>
    <x v="0"/>
    <x v="3"/>
    <n v="50899.869999999995"/>
  </r>
  <r>
    <s v="jue."/>
    <x v="0"/>
    <x v="216"/>
    <x v="735"/>
    <n v="16900"/>
    <x v="39"/>
    <x v="0"/>
    <x v="3"/>
    <n v="16900"/>
  </r>
  <r>
    <s v="jue."/>
    <x v="0"/>
    <x v="216"/>
    <x v="736"/>
    <n v="22700"/>
    <x v="39"/>
    <x v="0"/>
    <x v="3"/>
    <n v="22700"/>
  </r>
  <r>
    <s v="jue."/>
    <x v="0"/>
    <x v="216"/>
    <x v="399"/>
    <n v="5600"/>
    <x v="39"/>
    <x v="0"/>
    <x v="3"/>
    <n v="5600"/>
  </r>
  <r>
    <s v="jue."/>
    <x v="0"/>
    <x v="216"/>
    <x v="737"/>
    <n v="6900"/>
    <x v="39"/>
    <x v="0"/>
    <x v="3"/>
    <n v="6900"/>
  </r>
  <r>
    <s v="jue."/>
    <x v="0"/>
    <x v="216"/>
    <x v="738"/>
    <n v="29900"/>
    <x v="39"/>
    <x v="0"/>
    <x v="3"/>
    <n v="29900"/>
  </r>
  <r>
    <s v="jue."/>
    <x v="0"/>
    <x v="216"/>
    <x v="739"/>
    <n v="13200"/>
    <x v="39"/>
    <x v="0"/>
    <x v="3"/>
    <n v="13200"/>
  </r>
  <r>
    <s v="jue."/>
    <x v="0"/>
    <x v="216"/>
    <x v="284"/>
    <n v="5500"/>
    <x v="39"/>
    <x v="0"/>
    <x v="3"/>
    <n v="5500"/>
  </r>
  <r>
    <s v="jue."/>
    <x v="0"/>
    <x v="216"/>
    <x v="740"/>
    <n v="37900"/>
    <x v="39"/>
    <x v="0"/>
    <x v="3"/>
    <n v="37900"/>
  </r>
  <r>
    <s v="jue."/>
    <x v="0"/>
    <x v="216"/>
    <x v="741"/>
    <n v="38900"/>
    <x v="39"/>
    <x v="0"/>
    <x v="3"/>
    <n v="38900"/>
  </r>
  <r>
    <s v="jue."/>
    <x v="0"/>
    <x v="216"/>
    <x v="742"/>
    <n v="49000"/>
    <x v="39"/>
    <x v="0"/>
    <x v="3"/>
    <n v="49000"/>
  </r>
  <r>
    <s v="jue."/>
    <x v="0"/>
    <x v="216"/>
    <x v="481"/>
    <n v="13750"/>
    <x v="13"/>
    <x v="0"/>
    <x v="9"/>
    <n v="13750"/>
  </r>
  <r>
    <s v="vie."/>
    <x v="0"/>
    <x v="217"/>
    <x v="743"/>
    <n v="6500"/>
    <x v="25"/>
    <x v="0"/>
    <x v="3"/>
    <n v="6500"/>
  </r>
  <r>
    <s v="vie."/>
    <x v="0"/>
    <x v="217"/>
    <x v="744"/>
    <n v="25100"/>
    <x v="110"/>
    <x v="0"/>
    <x v="3"/>
    <n v="25100"/>
  </r>
  <r>
    <s v="sáb."/>
    <x v="0"/>
    <x v="218"/>
    <x v="500"/>
    <n v="600"/>
    <x v="111"/>
    <x v="0"/>
    <x v="13"/>
    <n v="600"/>
  </r>
  <r>
    <s v="sáb."/>
    <x v="0"/>
    <x v="218"/>
    <x v="745"/>
    <n v="2200"/>
    <x v="5"/>
    <x v="0"/>
    <x v="2"/>
    <n v="2200"/>
  </r>
  <r>
    <s v="sáb."/>
    <x v="0"/>
    <x v="218"/>
    <x v="243"/>
    <n v="5200"/>
    <x v="5"/>
    <x v="0"/>
    <x v="2"/>
    <n v="5200"/>
  </r>
  <r>
    <s v="sáb."/>
    <x v="0"/>
    <x v="218"/>
    <x v="746"/>
    <n v="8750"/>
    <x v="3"/>
    <x v="0"/>
    <x v="0"/>
    <n v="8750"/>
  </r>
  <r>
    <s v="sáb."/>
    <x v="0"/>
    <x v="218"/>
    <x v="747"/>
    <n v="17550"/>
    <x v="3"/>
    <x v="0"/>
    <x v="0"/>
    <n v="17550"/>
  </r>
  <r>
    <s v="sáb."/>
    <x v="0"/>
    <x v="218"/>
    <x v="748"/>
    <n v="4700"/>
    <x v="3"/>
    <x v="0"/>
    <x v="0"/>
    <n v="4700"/>
  </r>
  <r>
    <s v="sáb."/>
    <x v="0"/>
    <x v="218"/>
    <x v="348"/>
    <n v="15399"/>
    <x v="44"/>
    <x v="0"/>
    <x v="6"/>
    <n v="15399"/>
  </r>
  <r>
    <s v="sáb."/>
    <x v="0"/>
    <x v="218"/>
    <x v="348"/>
    <n v="15444"/>
    <x v="44"/>
    <x v="0"/>
    <x v="6"/>
    <n v="15444"/>
  </r>
  <r>
    <s v="sáb."/>
    <x v="0"/>
    <x v="218"/>
    <x v="728"/>
    <n v="14337"/>
    <x v="99"/>
    <x v="0"/>
    <x v="16"/>
    <n v="14337"/>
  </r>
  <r>
    <s v="sáb."/>
    <x v="0"/>
    <x v="218"/>
    <x v="655"/>
    <n v="28400"/>
    <x v="112"/>
    <x v="1"/>
    <x v="4"/>
    <n v="56800"/>
  </r>
  <r>
    <s v="sáb."/>
    <x v="0"/>
    <x v="218"/>
    <x v="399"/>
    <n v="5300"/>
    <x v="29"/>
    <x v="0"/>
    <x v="3"/>
    <n v="5300"/>
  </r>
  <r>
    <s v="sáb."/>
    <x v="0"/>
    <x v="218"/>
    <x v="728"/>
    <n v="5000"/>
    <x v="99"/>
    <x v="0"/>
    <x v="6"/>
    <n v="5000"/>
  </r>
  <r>
    <s v="sáb."/>
    <x v="0"/>
    <x v="218"/>
    <x v="728"/>
    <n v="6600"/>
    <x v="99"/>
    <x v="0"/>
    <x v="6"/>
    <n v="6600"/>
  </r>
  <r>
    <s v="dom."/>
    <x v="0"/>
    <x v="219"/>
    <x v="749"/>
    <n v="4500"/>
    <x v="47"/>
    <x v="0"/>
    <x v="3"/>
    <n v="4500"/>
  </r>
  <r>
    <s v="dom."/>
    <x v="0"/>
    <x v="219"/>
    <x v="687"/>
    <n v="3500"/>
    <x v="47"/>
    <x v="1"/>
    <x v="3"/>
    <n v="7000"/>
  </r>
  <r>
    <s v="dom."/>
    <x v="0"/>
    <x v="219"/>
    <x v="688"/>
    <n v="8000"/>
    <x v="47"/>
    <x v="0"/>
    <x v="3"/>
    <n v="8000"/>
  </r>
  <r>
    <s v="dom."/>
    <x v="0"/>
    <x v="219"/>
    <x v="689"/>
    <n v="6500"/>
    <x v="47"/>
    <x v="0"/>
    <x v="3"/>
    <n v="6500"/>
  </r>
  <r>
    <s v="dom."/>
    <x v="0"/>
    <x v="219"/>
    <x v="750"/>
    <n v="11000"/>
    <x v="47"/>
    <x v="0"/>
    <x v="3"/>
    <n v="11000"/>
  </r>
  <r>
    <s v="dom."/>
    <x v="0"/>
    <x v="219"/>
    <x v="232"/>
    <n v="500"/>
    <x v="47"/>
    <x v="0"/>
    <x v="3"/>
    <n v="500"/>
  </r>
  <r>
    <s v="dom."/>
    <x v="0"/>
    <x v="219"/>
    <x v="751"/>
    <n v="2000"/>
    <x v="47"/>
    <x v="0"/>
    <x v="3"/>
    <n v="2000"/>
  </r>
  <r>
    <s v="dom."/>
    <x v="0"/>
    <x v="219"/>
    <x v="376"/>
    <n v="4500"/>
    <x v="47"/>
    <x v="0"/>
    <x v="3"/>
    <n v="4500"/>
  </r>
  <r>
    <s v="dom."/>
    <x v="0"/>
    <x v="219"/>
    <x v="752"/>
    <n v="500"/>
    <x v="47"/>
    <x v="0"/>
    <x v="3"/>
    <n v="500"/>
  </r>
  <r>
    <s v="dom."/>
    <x v="0"/>
    <x v="219"/>
    <x v="348"/>
    <n v="15074"/>
    <x v="44"/>
    <x v="0"/>
    <x v="6"/>
    <n v="15074"/>
  </r>
  <r>
    <s v="dom."/>
    <x v="0"/>
    <x v="219"/>
    <x v="348"/>
    <n v="17090"/>
    <x v="44"/>
    <x v="0"/>
    <x v="6"/>
    <n v="17090"/>
  </r>
  <r>
    <s v="lun."/>
    <x v="0"/>
    <x v="220"/>
    <x v="399"/>
    <n v="6600"/>
    <x v="86"/>
    <x v="0"/>
    <x v="3"/>
    <n v="6600"/>
  </r>
  <r>
    <s v="lun."/>
    <x v="0"/>
    <x v="220"/>
    <x v="753"/>
    <n v="80753"/>
    <x v="49"/>
    <x v="0"/>
    <x v="17"/>
    <n v="80753"/>
  </r>
  <r>
    <s v="lun."/>
    <x v="0"/>
    <x v="220"/>
    <x v="754"/>
    <n v="10000"/>
    <x v="113"/>
    <x v="0"/>
    <x v="3"/>
    <n v="10000"/>
  </r>
  <r>
    <s v="lun."/>
    <x v="0"/>
    <x v="220"/>
    <x v="755"/>
    <n v="68630"/>
    <x v="50"/>
    <x v="0"/>
    <x v="17"/>
    <n v="68630"/>
  </r>
  <r>
    <s v="lun."/>
    <x v="0"/>
    <x v="220"/>
    <x v="756"/>
    <n v="5400"/>
    <x v="31"/>
    <x v="0"/>
    <x v="18"/>
    <n v="5400"/>
  </r>
  <r>
    <s v="lun."/>
    <x v="0"/>
    <x v="220"/>
    <x v="395"/>
    <n v="930000"/>
    <x v="54"/>
    <x v="0"/>
    <x v="10"/>
    <n v="930000"/>
  </r>
  <r>
    <s v="mar."/>
    <x v="0"/>
    <x v="221"/>
    <x v="636"/>
    <n v="132850"/>
    <x v="93"/>
    <x v="0"/>
    <x v="17"/>
    <n v="132850"/>
  </r>
  <r>
    <s v="mié."/>
    <x v="0"/>
    <x v="222"/>
    <x v="745"/>
    <n v="1950"/>
    <x v="13"/>
    <x v="0"/>
    <x v="3"/>
    <n v="1950"/>
  </r>
  <r>
    <s v="mié."/>
    <x v="0"/>
    <x v="222"/>
    <x v="296"/>
    <n v="5450"/>
    <x v="13"/>
    <x v="0"/>
    <x v="3"/>
    <n v="5450"/>
  </r>
  <r>
    <s v="mié."/>
    <x v="0"/>
    <x v="222"/>
    <x v="399"/>
    <n v="3500"/>
    <x v="13"/>
    <x v="0"/>
    <x v="3"/>
    <n v="3500"/>
  </r>
  <r>
    <s v="mié."/>
    <x v="0"/>
    <x v="222"/>
    <x v="192"/>
    <n v="2350"/>
    <x v="13"/>
    <x v="1"/>
    <x v="3"/>
    <n v="4700"/>
  </r>
  <r>
    <s v="mié."/>
    <x v="0"/>
    <x v="222"/>
    <x v="757"/>
    <n v="69000"/>
    <x v="114"/>
    <x v="0"/>
    <x v="18"/>
    <n v="69000"/>
  </r>
  <r>
    <s v="vie."/>
    <x v="0"/>
    <x v="223"/>
    <x v="399"/>
    <n v="8500"/>
    <x v="38"/>
    <x v="0"/>
    <x v="3"/>
    <n v="8500"/>
  </r>
  <r>
    <s v="vie."/>
    <x v="0"/>
    <x v="223"/>
    <x v="130"/>
    <n v="6500"/>
    <x v="38"/>
    <x v="0"/>
    <x v="3"/>
    <n v="6500"/>
  </r>
  <r>
    <s v="vie."/>
    <x v="0"/>
    <x v="223"/>
    <x v="243"/>
    <n v="6500"/>
    <x v="38"/>
    <x v="0"/>
    <x v="3"/>
    <n v="6500"/>
  </r>
  <r>
    <s v="vie."/>
    <x v="0"/>
    <x v="223"/>
    <x v="758"/>
    <n v="16500"/>
    <x v="70"/>
    <x v="0"/>
    <x v="3"/>
    <n v="16500"/>
  </r>
  <r>
    <s v="vie."/>
    <x v="0"/>
    <x v="223"/>
    <x v="620"/>
    <n v="10900"/>
    <x v="70"/>
    <x v="0"/>
    <x v="3"/>
    <n v="10900"/>
  </r>
  <r>
    <s v="vie."/>
    <x v="0"/>
    <x v="223"/>
    <x v="759"/>
    <n v="18200"/>
    <x v="115"/>
    <x v="0"/>
    <x v="9"/>
    <n v="18200"/>
  </r>
  <r>
    <s v="vie."/>
    <x v="0"/>
    <x v="223"/>
    <x v="560"/>
    <n v="5000"/>
    <x v="38"/>
    <x v="1"/>
    <x v="3"/>
    <n v="10000"/>
  </r>
  <r>
    <s v="vie."/>
    <x v="0"/>
    <x v="223"/>
    <x v="399"/>
    <n v="8500"/>
    <x v="38"/>
    <x v="0"/>
    <x v="3"/>
    <n v="8500"/>
  </r>
  <r>
    <s v="sáb."/>
    <x v="0"/>
    <x v="224"/>
    <x v="348"/>
    <n v="17645"/>
    <x v="30"/>
    <x v="0"/>
    <x v="6"/>
    <n v="17645"/>
  </r>
  <r>
    <s v="sáb."/>
    <x v="0"/>
    <x v="224"/>
    <x v="270"/>
    <n v="50000"/>
    <x v="2"/>
    <x v="0"/>
    <x v="1"/>
    <n v="50000"/>
  </r>
  <r>
    <s v="sáb."/>
    <x v="0"/>
    <x v="224"/>
    <x v="348"/>
    <n v="17902"/>
    <x v="44"/>
    <x v="0"/>
    <x v="6"/>
    <n v="17902"/>
  </r>
  <r>
    <s v="dom."/>
    <x v="0"/>
    <x v="225"/>
    <x v="689"/>
    <n v="6500"/>
    <x v="47"/>
    <x v="0"/>
    <x v="3"/>
    <n v="6500"/>
  </r>
  <r>
    <s v="dom."/>
    <x v="0"/>
    <x v="225"/>
    <x v="690"/>
    <n v="13000"/>
    <x v="47"/>
    <x v="0"/>
    <x v="3"/>
    <n v="13000"/>
  </r>
  <r>
    <s v="dom."/>
    <x v="0"/>
    <x v="225"/>
    <x v="760"/>
    <n v="12000"/>
    <x v="47"/>
    <x v="1"/>
    <x v="3"/>
    <n v="24000"/>
  </r>
  <r>
    <s v="dom."/>
    <x v="0"/>
    <x v="225"/>
    <x v="725"/>
    <n v="800"/>
    <x v="47"/>
    <x v="0"/>
    <x v="3"/>
    <n v="800"/>
  </r>
  <r>
    <s v="dom."/>
    <x v="0"/>
    <x v="225"/>
    <x v="454"/>
    <n v="2500"/>
    <x v="47"/>
    <x v="0"/>
    <x v="3"/>
    <n v="2500"/>
  </r>
  <r>
    <s v="dom."/>
    <x v="0"/>
    <x v="225"/>
    <x v="761"/>
    <n v="30000"/>
    <x v="116"/>
    <x v="0"/>
    <x v="3"/>
    <n v="30000"/>
  </r>
  <r>
    <s v="dom."/>
    <x v="0"/>
    <x v="225"/>
    <x v="762"/>
    <n v="30000"/>
    <x v="116"/>
    <x v="0"/>
    <x v="3"/>
    <n v="30000"/>
  </r>
  <r>
    <s v="dom."/>
    <x v="0"/>
    <x v="225"/>
    <x v="763"/>
    <n v="32000"/>
    <x v="116"/>
    <x v="0"/>
    <x v="3"/>
    <n v="32000"/>
  </r>
  <r>
    <s v="dom."/>
    <x v="0"/>
    <x v="225"/>
    <x v="764"/>
    <n v="16000"/>
    <x v="116"/>
    <x v="0"/>
    <x v="3"/>
    <n v="16000"/>
  </r>
  <r>
    <s v="dom."/>
    <x v="0"/>
    <x v="225"/>
    <x v="765"/>
    <n v="6500"/>
    <x v="116"/>
    <x v="4"/>
    <x v="3"/>
    <n v="19500"/>
  </r>
  <r>
    <s v="jue."/>
    <x v="1"/>
    <x v="226"/>
    <x v="395"/>
    <n v="930000"/>
    <x v="54"/>
    <x v="0"/>
    <x v="10"/>
    <n v="93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6">
  <r>
    <s v="sáb."/>
    <x v="0"/>
    <d v="2024-09-14T00:00:00"/>
    <s v="Cabify"/>
    <x v="0"/>
    <n v="16401"/>
  </r>
  <r>
    <s v="dom."/>
    <x v="0"/>
    <d v="2024-09-15T00:00:00"/>
    <s v="Cabify"/>
    <x v="0"/>
    <n v="16030"/>
  </r>
  <r>
    <s v="dom."/>
    <x v="0"/>
    <d v="2024-09-15T00:00:00"/>
    <s v="Cabify"/>
    <x v="0"/>
    <n v="19072"/>
  </r>
  <r>
    <s v="dom."/>
    <x v="0"/>
    <d v="2024-09-15T00:00:00"/>
    <s v="Cabify"/>
    <x v="0"/>
    <n v="15528"/>
  </r>
  <r>
    <s v="dom."/>
    <x v="0"/>
    <d v="2024-09-15T00:00:00"/>
    <s v="Cabify"/>
    <x v="0"/>
    <n v="9925"/>
  </r>
  <r>
    <s v="dom."/>
    <x v="0"/>
    <d v="2024-09-15T00:00:00"/>
    <s v="Cabify"/>
    <x v="0"/>
    <n v="15330"/>
  </r>
  <r>
    <s v="mar."/>
    <x v="0"/>
    <d v="2024-09-17T00:00:00"/>
    <s v="Cabify"/>
    <x v="0"/>
    <n v="19414"/>
  </r>
  <r>
    <s v="vie."/>
    <x v="0"/>
    <d v="2024-09-27T00:00:00"/>
    <s v="Cabify"/>
    <x v="0"/>
    <n v="15401"/>
  </r>
  <r>
    <s v="vie."/>
    <x v="0"/>
    <d v="2024-09-27T00:00:00"/>
    <s v="Cabify"/>
    <x v="0"/>
    <n v="16060"/>
  </r>
  <r>
    <s v="mar."/>
    <x v="1"/>
    <d v="2024-10-01T00:00:00"/>
    <s v="Dunkin Donuts"/>
    <x v="1"/>
    <n v="8500"/>
  </r>
  <r>
    <s v="mar."/>
    <x v="1"/>
    <d v="2024-10-01T00:00:00"/>
    <s v="Oxxo"/>
    <x v="1"/>
    <n v="7900"/>
  </r>
  <r>
    <s v="mié."/>
    <x v="1"/>
    <d v="2024-10-02T00:00:00"/>
    <s v="Burger king"/>
    <x v="2"/>
    <n v="110300"/>
  </r>
  <r>
    <s v="mié."/>
    <x v="1"/>
    <d v="2024-10-02T00:00:00"/>
    <s v="Milagros"/>
    <x v="3"/>
    <n v="100000"/>
  </r>
  <r>
    <s v="mié."/>
    <x v="1"/>
    <d v="2024-10-02T00:00:00"/>
    <s v="Oxxo"/>
    <x v="1"/>
    <n v="6600"/>
  </r>
  <r>
    <s v="jue."/>
    <x v="1"/>
    <d v="2024-10-03T00:00:00"/>
    <s v="Vending Machine"/>
    <x v="2"/>
    <n v="2300"/>
  </r>
  <r>
    <s v="jue."/>
    <x v="1"/>
    <d v="2024-10-03T00:00:00"/>
    <s v="Vending Machine"/>
    <x v="2"/>
    <n v="2800"/>
  </r>
  <r>
    <s v="jue."/>
    <x v="1"/>
    <d v="2024-10-03T00:00:00"/>
    <s v="Drogeria San Remo"/>
    <x v="2"/>
    <n v="4000"/>
  </r>
  <r>
    <s v="jue."/>
    <x v="1"/>
    <d v="2024-10-03T00:00:00"/>
    <s v="Vending Machine"/>
    <x v="2"/>
    <n v="2500"/>
  </r>
  <r>
    <s v="jue."/>
    <x v="1"/>
    <d v="2024-10-03T00:00:00"/>
    <s v="Oxxo"/>
    <x v="1"/>
    <n v="6600"/>
  </r>
  <r>
    <s v="jue."/>
    <x v="1"/>
    <d v="2024-10-03T00:00:00"/>
    <s v="Vending Machine"/>
    <x v="2"/>
    <n v="1500"/>
  </r>
  <r>
    <s v="jue."/>
    <x v="1"/>
    <d v="2024-10-03T00:00:00"/>
    <s v="Oxxo"/>
    <x v="1"/>
    <n v="10300"/>
  </r>
  <r>
    <s v="vie."/>
    <x v="1"/>
    <d v="2024-10-04T00:00:00"/>
    <s v="El corral"/>
    <x v="2"/>
    <n v="33900"/>
  </r>
  <r>
    <s v="vie."/>
    <x v="1"/>
    <d v="2024-10-04T00:00:00"/>
    <s v="Dominos"/>
    <x v="2"/>
    <n v="49300"/>
  </r>
  <r>
    <s v="vie."/>
    <x v="1"/>
    <d v="2024-10-04T00:00:00"/>
    <s v="Drogeria San Remo"/>
    <x v="2"/>
    <n v="7000"/>
  </r>
  <r>
    <s v="vie."/>
    <x v="1"/>
    <d v="2024-10-04T00:00:00"/>
    <s v="Oma"/>
    <x v="2"/>
    <n v="11800"/>
  </r>
  <r>
    <s v="sáb."/>
    <x v="1"/>
    <d v="2024-10-05T00:00:00"/>
    <s v="Bono Medisanitas"/>
    <x v="4"/>
    <n v="85800"/>
  </r>
  <r>
    <s v="dom."/>
    <x v="1"/>
    <d v="2024-10-06T00:00:00"/>
    <s v="Rappi - McDonalds"/>
    <x v="2"/>
    <n v="82900"/>
  </r>
  <r>
    <s v="dom."/>
    <x v="1"/>
    <d v="2024-10-06T00:00:00"/>
    <s v="Cinepolis"/>
    <x v="2"/>
    <n v="94300"/>
  </r>
  <r>
    <s v="lun."/>
    <x v="1"/>
    <d v="2024-10-07T00:00:00"/>
    <s v="McDonalds"/>
    <x v="2"/>
    <n v="76800"/>
  </r>
  <r>
    <s v="lun."/>
    <x v="1"/>
    <d v="2024-10-07T00:00:00"/>
    <s v="Tostao"/>
    <x v="2"/>
    <n v="8800"/>
  </r>
  <r>
    <s v="lun."/>
    <x v="1"/>
    <d v="2024-10-07T00:00:00"/>
    <s v="Pan pa ya"/>
    <x v="2"/>
    <n v="50100"/>
  </r>
  <r>
    <s v="mar."/>
    <x v="1"/>
    <d v="2024-10-08T00:00:00"/>
    <s v="Foodology"/>
    <x v="1"/>
    <n v="13000"/>
  </r>
  <r>
    <s v="mié."/>
    <x v="1"/>
    <d v="2024-10-09T00:00:00"/>
    <s v="Farmatodo"/>
    <x v="2"/>
    <n v="15600"/>
  </r>
  <r>
    <s v="mié."/>
    <x v="1"/>
    <d v="2024-10-09T00:00:00"/>
    <s v="Randys"/>
    <x v="2"/>
    <n v="107800"/>
  </r>
  <r>
    <s v="jue."/>
    <x v="1"/>
    <d v="2024-10-10T00:00:00"/>
    <s v="Oxxo"/>
    <x v="1"/>
    <n v="10800"/>
  </r>
  <r>
    <s v="jue."/>
    <x v="1"/>
    <d v="2024-10-10T00:00:00"/>
    <s v="Gurus "/>
    <x v="2"/>
    <n v="97519"/>
  </r>
  <r>
    <s v="jue."/>
    <x v="1"/>
    <d v="2024-10-10T00:00:00"/>
    <s v="Tostao"/>
    <x v="2"/>
    <n v="6800"/>
  </r>
  <r>
    <s v="jue."/>
    <x v="1"/>
    <d v="2024-10-10T00:00:00"/>
    <s v="Drogeria San Remo"/>
    <x v="2"/>
    <n v="4300"/>
  </r>
  <r>
    <s v="jue."/>
    <x v="1"/>
    <d v="2024-10-10T00:00:00"/>
    <s v="Oxxo"/>
    <x v="1"/>
    <n v="6600"/>
  </r>
  <r>
    <s v="vie."/>
    <x v="1"/>
    <d v="2024-10-11T00:00:00"/>
    <s v="Dunkin Donuts"/>
    <x v="1"/>
    <n v="21500"/>
  </r>
  <r>
    <s v="vie."/>
    <x v="1"/>
    <d v="2024-10-11T00:00:00"/>
    <s v="Dunkin Donuts"/>
    <x v="1"/>
    <n v="18500"/>
  </r>
  <r>
    <s v="vie."/>
    <x v="1"/>
    <d v="2024-10-11T00:00:00"/>
    <s v="Oxxo"/>
    <x v="1"/>
    <n v="6500"/>
  </r>
  <r>
    <s v="sáb."/>
    <x v="1"/>
    <d v="2024-10-12T00:00:00"/>
    <s v="La Burra del gordo"/>
    <x v="2"/>
    <n v="102000"/>
  </r>
  <r>
    <s v="sáb."/>
    <x v="1"/>
    <d v="2024-10-12T00:00:00"/>
    <s v="Oxxo"/>
    <x v="1"/>
    <n v="7950"/>
  </r>
  <r>
    <s v="lun."/>
    <x v="1"/>
    <d v="2024-10-14T00:00:00"/>
    <s v="Carnal"/>
    <x v="2"/>
    <n v="48300"/>
  </r>
  <r>
    <s v="mar."/>
    <x v="1"/>
    <d v="2024-10-15T00:00:00"/>
    <s v="Fruvar"/>
    <x v="5"/>
    <n v="16976"/>
  </r>
  <r>
    <s v="mar."/>
    <x v="1"/>
    <d v="2024-10-15T00:00:00"/>
    <s v="Oxxo"/>
    <x v="1"/>
    <n v="6600"/>
  </r>
  <r>
    <s v="mar."/>
    <x v="1"/>
    <d v="2024-10-15T00:00:00"/>
    <s v="Cabify"/>
    <x v="0"/>
    <n v="17645"/>
  </r>
  <r>
    <s v="mar."/>
    <x v="1"/>
    <d v="2024-10-15T00:00:00"/>
    <s v="Jumbo"/>
    <x v="2"/>
    <n v="59020"/>
  </r>
  <r>
    <s v="mar."/>
    <x v="1"/>
    <d v="2024-10-15T00:00:00"/>
    <s v="Cabify"/>
    <x v="0"/>
    <n v="19648"/>
  </r>
  <r>
    <s v="mar."/>
    <x v="1"/>
    <d v="2024-10-15T00:00:00"/>
    <s v="McDonalds"/>
    <x v="2"/>
    <n v="48800"/>
  </r>
  <r>
    <s v="mar."/>
    <x v="1"/>
    <d v="2024-10-15T00:00:00"/>
    <s v="Tu Arte, tu vino"/>
    <x v="6"/>
    <n v="210000"/>
  </r>
  <r>
    <s v="mar."/>
    <x v="1"/>
    <d v="2024-10-15T00:00:00"/>
    <s v="Arreglo bici"/>
    <x v="6"/>
    <n v="390000"/>
  </r>
  <r>
    <s v="mar."/>
    <x v="1"/>
    <d v="2024-10-15T00:00:00"/>
    <s v="Cabify"/>
    <x v="0"/>
    <n v="14801"/>
  </r>
  <r>
    <s v="mar."/>
    <x v="1"/>
    <d v="2024-10-15T00:00:00"/>
    <s v="Dunot factory"/>
    <x v="1"/>
    <n v="37800"/>
  </r>
  <r>
    <s v="mar."/>
    <x v="1"/>
    <d v="2024-10-15T00:00:00"/>
    <s v="Medisanitas"/>
    <x v="4"/>
    <n v="385350"/>
  </r>
  <r>
    <s v="mar."/>
    <x v="1"/>
    <d v="2024-10-15T00:00:00"/>
    <s v="Bono sanitas"/>
    <x v="4"/>
    <n v="42900"/>
  </r>
  <r>
    <s v="mar."/>
    <x v="1"/>
    <d v="2024-10-15T00:00:00"/>
    <s v="Bono sanitas"/>
    <x v="4"/>
    <n v="42900"/>
  </r>
  <r>
    <s v="mié."/>
    <x v="1"/>
    <d v="2024-10-16T00:00:00"/>
    <s v="Ara"/>
    <x v="5"/>
    <n v="126982"/>
  </r>
  <r>
    <s v="mié."/>
    <x v="1"/>
    <d v="2024-10-16T00:00:00"/>
    <s v="D1"/>
    <x v="5"/>
    <n v="69170"/>
  </r>
  <r>
    <s v="mié."/>
    <x v="1"/>
    <d v="2024-10-16T00:00:00"/>
    <s v="Agua"/>
    <x v="5"/>
    <n v="54000"/>
  </r>
  <r>
    <s v="mié."/>
    <x v="1"/>
    <d v="2024-10-16T00:00:00"/>
    <s v="Certificado L&amp;T"/>
    <x v="7"/>
    <n v="20900"/>
  </r>
  <r>
    <s v="mié."/>
    <x v="1"/>
    <d v="2024-10-16T00:00:00"/>
    <s v="Hornitos"/>
    <x v="2"/>
    <n v="7400"/>
  </r>
  <r>
    <s v="mié."/>
    <x v="1"/>
    <d v="2024-10-16T00:00:00"/>
    <s v="H&amp;M"/>
    <x v="8"/>
    <n v="24900"/>
  </r>
  <r>
    <s v="mié."/>
    <x v="1"/>
    <d v="2024-10-16T00:00:00"/>
    <s v="Cabify"/>
    <x v="0"/>
    <n v="38285"/>
  </r>
  <r>
    <s v="mié."/>
    <x v="1"/>
    <d v="2024-10-16T00:00:00"/>
    <s v="Cabify"/>
    <x v="0"/>
    <n v="21260"/>
  </r>
  <r>
    <s v="mié."/>
    <x v="1"/>
    <d v="2024-10-16T00:00:00"/>
    <s v="Massaje"/>
    <x v="4"/>
    <n v="32000"/>
  </r>
  <r>
    <s v="mié."/>
    <x v="1"/>
    <d v="2024-10-16T00:00:00"/>
    <s v="Disney +"/>
    <x v="6"/>
    <n v="34900"/>
  </r>
  <r>
    <s v="mié."/>
    <x v="1"/>
    <d v="2024-10-16T00:00:00"/>
    <s v="Crepes &amp; Waffles"/>
    <x v="2"/>
    <n v="14900"/>
  </r>
  <r>
    <s v="mié."/>
    <x v="1"/>
    <d v="2024-10-16T00:00:00"/>
    <s v="Buffalo Wings"/>
    <x v="2"/>
    <n v="178535"/>
  </r>
  <r>
    <s v="jue."/>
    <x v="1"/>
    <d v="2024-10-17T00:00:00"/>
    <s v="Burger King"/>
    <x v="2"/>
    <n v="9000"/>
  </r>
  <r>
    <s v="jue."/>
    <x v="1"/>
    <d v="2024-10-17T00:00:00"/>
    <s v="Carnal"/>
    <x v="2"/>
    <n v="25400"/>
  </r>
  <r>
    <s v="jue."/>
    <x v="1"/>
    <d v="2024-10-17T00:00:00"/>
    <s v="Fillet Station"/>
    <x v="2"/>
    <n v="52700"/>
  </r>
  <r>
    <s v="jue."/>
    <x v="1"/>
    <d v="2024-10-17T00:00:00"/>
    <s v="Puppies"/>
    <x v="9"/>
    <n v="75237"/>
  </r>
  <r>
    <s v="jue."/>
    <x v="1"/>
    <d v="2024-10-17T00:00:00"/>
    <s v="Cabify"/>
    <x v="0"/>
    <n v="14149"/>
  </r>
  <r>
    <s v="jue."/>
    <x v="1"/>
    <d v="2024-10-17T00:00:00"/>
    <s v="Cabify"/>
    <x v="0"/>
    <n v="16325"/>
  </r>
  <r>
    <s v="jue."/>
    <x v="1"/>
    <d v="2024-10-17T00:00:00"/>
    <s v="Peluqueria"/>
    <x v="10"/>
    <n v="25000"/>
  </r>
  <r>
    <s v="mar."/>
    <x v="1"/>
    <d v="2024-10-22T00:00:00"/>
    <s v="Cafe Quindio"/>
    <x v="1"/>
    <n v="10100"/>
  </r>
  <r>
    <s v="mar."/>
    <x v="1"/>
    <d v="2024-10-22T00:00:00"/>
    <s v="Cabify"/>
    <x v="0"/>
    <n v="10715"/>
  </r>
  <r>
    <s v="mié."/>
    <x v="1"/>
    <d v="2024-10-23T00:00:00"/>
    <s v="ETB"/>
    <x v="11"/>
    <n v="114820"/>
  </r>
  <r>
    <s v="mié."/>
    <x v="1"/>
    <d v="2024-10-23T00:00:00"/>
    <s v="Oxxo"/>
    <x v="1"/>
    <n v="18450"/>
  </r>
  <r>
    <s v="mié."/>
    <x v="1"/>
    <d v="2024-10-23T00:00:00"/>
    <s v="Transmilenio"/>
    <x v="0"/>
    <n v="20000"/>
  </r>
  <r>
    <s v="mié."/>
    <x v="1"/>
    <d v="2024-10-23T00:00:00"/>
    <s v="Bono Medisanitas"/>
    <x v="4"/>
    <n v="30300"/>
  </r>
  <r>
    <s v="mié."/>
    <x v="1"/>
    <d v="2024-10-23T00:00:00"/>
    <s v="Oxxo"/>
    <x v="1"/>
    <n v="18450"/>
  </r>
  <r>
    <s v="mié."/>
    <x v="1"/>
    <d v="2024-10-23T00:00:00"/>
    <s v="Ara"/>
    <x v="5"/>
    <n v="26691"/>
  </r>
  <r>
    <s v="mié."/>
    <x v="1"/>
    <d v="2024-10-23T00:00:00"/>
    <s v="Dunkin Donuts"/>
    <x v="1"/>
    <n v="8500"/>
  </r>
  <r>
    <s v="jue."/>
    <x v="1"/>
    <d v="2024-10-24T00:00:00"/>
    <s v="Ara"/>
    <x v="5"/>
    <n v="18144"/>
  </r>
  <r>
    <s v="jue."/>
    <x v="1"/>
    <d v="2024-10-24T00:00:00"/>
    <s v="Jumbo"/>
    <x v="5"/>
    <n v="10790"/>
  </r>
  <r>
    <s v="jue."/>
    <x v="1"/>
    <d v="2024-10-24T00:00:00"/>
    <s v="D1"/>
    <x v="5"/>
    <n v="3990"/>
  </r>
  <r>
    <s v="vie."/>
    <x v="1"/>
    <d v="2024-10-25T00:00:00"/>
    <s v="Dunkin Donuts"/>
    <x v="1"/>
    <n v="23500"/>
  </r>
  <r>
    <s v="vie."/>
    <x v="1"/>
    <d v="2024-10-25T00:00:00"/>
    <s v="Ara"/>
    <x v="5"/>
    <n v="5750"/>
  </r>
  <r>
    <s v="vie."/>
    <x v="1"/>
    <d v="2024-10-25T00:00:00"/>
    <s v="Ara"/>
    <x v="5"/>
    <n v="8766"/>
  </r>
  <r>
    <s v="vie."/>
    <x v="1"/>
    <d v="2024-10-25T00:00:00"/>
    <s v="Goyurt"/>
    <x v="2"/>
    <n v="11900"/>
  </r>
  <r>
    <s v="sáb."/>
    <x v="1"/>
    <d v="2024-10-26T00:00:00"/>
    <s v="Fruvar"/>
    <x v="5"/>
    <n v="30931"/>
  </r>
  <r>
    <s v="sáb."/>
    <x v="1"/>
    <d v="2024-10-26T00:00:00"/>
    <s v="Fruvar"/>
    <x v="5"/>
    <n v="9165"/>
  </r>
  <r>
    <s v="sáb."/>
    <x v="1"/>
    <d v="2024-10-26T00:00:00"/>
    <s v="D1"/>
    <x v="5"/>
    <n v="38670"/>
  </r>
  <r>
    <s v="sáb."/>
    <x v="1"/>
    <d v="2024-10-26T00:00:00"/>
    <s v="Ara"/>
    <x v="5"/>
    <n v="6540"/>
  </r>
  <r>
    <s v="sáb."/>
    <x v="1"/>
    <d v="2024-10-26T00:00:00"/>
    <s v="D1"/>
    <x v="5"/>
    <n v="10750"/>
  </r>
  <r>
    <s v="dom."/>
    <x v="1"/>
    <d v="2024-10-27T00:00:00"/>
    <s v="Fruvar"/>
    <x v="5"/>
    <n v="6400"/>
  </r>
  <r>
    <s v="lun."/>
    <x v="1"/>
    <d v="2024-10-28T00:00:00"/>
    <s v="Oxxo"/>
    <x v="1"/>
    <n v="6800"/>
  </r>
  <r>
    <s v="lun."/>
    <x v="1"/>
    <d v="2024-10-28T00:00:00"/>
    <s v="Oxxo"/>
    <x v="1"/>
    <n v="6800"/>
  </r>
  <r>
    <s v="mar."/>
    <x v="1"/>
    <d v="2024-10-29T00:00:00"/>
    <s v="Mercadolibre"/>
    <x v="12"/>
    <n v="53000"/>
  </r>
  <r>
    <s v="mar."/>
    <x v="1"/>
    <d v="2024-10-29T00:00:00"/>
    <s v="Mercadolibre"/>
    <x v="12"/>
    <n v="68000"/>
  </r>
  <r>
    <s v="mar."/>
    <x v="1"/>
    <d v="2024-10-29T00:00:00"/>
    <s v="Crepes &amp; Waffles"/>
    <x v="2"/>
    <n v="112500"/>
  </r>
  <r>
    <s v="mar."/>
    <x v="1"/>
    <d v="2024-10-29T00:00:00"/>
    <s v="Oxxo"/>
    <x v="1"/>
    <n v="5500"/>
  </r>
  <r>
    <s v="mar."/>
    <x v="1"/>
    <d v="2024-10-29T00:00:00"/>
    <s v="Transmilenio"/>
    <x v="0"/>
    <n v="9200"/>
  </r>
  <r>
    <s v="mié."/>
    <x v="1"/>
    <d v="2024-10-30T00:00:00"/>
    <s v="Dunkin Donuts"/>
    <x v="1"/>
    <n v="8500"/>
  </r>
  <r>
    <s v="mié."/>
    <x v="1"/>
    <d v="2024-10-30T00:00:00"/>
    <s v="El carnal"/>
    <x v="2"/>
    <n v="48300"/>
  </r>
  <r>
    <s v="mié."/>
    <x v="1"/>
    <d v="2024-10-30T00:00:00"/>
    <s v="Sanitas Premium"/>
    <x v="4"/>
    <n v="96300"/>
  </r>
  <r>
    <s v="mié."/>
    <x v="1"/>
    <d v="2024-10-30T00:00:00"/>
    <s v="Oxxo"/>
    <x v="1"/>
    <n v="10550"/>
  </r>
  <r>
    <s v="mié."/>
    <x v="1"/>
    <d v="2024-10-30T00:00:00"/>
    <s v="Oxxo"/>
    <x v="1"/>
    <n v="8900"/>
  </r>
  <r>
    <s v="jue."/>
    <x v="1"/>
    <d v="2024-10-31T00:00:00"/>
    <s v="Oxxo"/>
    <x v="1"/>
    <n v="13200"/>
  </r>
  <r>
    <s v="jue."/>
    <x v="1"/>
    <d v="2024-10-31T00:00:00"/>
    <s v="Bono Colsanitas"/>
    <x v="4"/>
    <n v="42900"/>
  </r>
  <r>
    <s v="jue."/>
    <x v="1"/>
    <d v="2024-10-31T00:00:00"/>
    <s v="Bono Sanitas"/>
    <x v="4"/>
    <n v="30300"/>
  </r>
  <r>
    <s v="vie."/>
    <x v="2"/>
    <d v="2024-11-01T00:00:00"/>
    <s v="Hornitos"/>
    <x v="2"/>
    <n v="5000"/>
  </r>
  <r>
    <s v="dom."/>
    <x v="2"/>
    <d v="2024-11-03T00:00:00"/>
    <m/>
    <x v="2"/>
    <n v="30100"/>
  </r>
  <r>
    <s v="dom."/>
    <x v="2"/>
    <d v="2024-11-03T00:00:00"/>
    <s v="Oxxo"/>
    <x v="1"/>
    <n v="5600"/>
  </r>
  <r>
    <s v="mar."/>
    <x v="2"/>
    <d v="2024-11-05T00:00:00"/>
    <s v="Semolina"/>
    <x v="2"/>
    <n v="227478"/>
  </r>
  <r>
    <s v="mié."/>
    <x v="2"/>
    <d v="2024-11-06T00:00:00"/>
    <s v="Gordo Bar"/>
    <x v="2"/>
    <n v="196448"/>
  </r>
  <r>
    <s v="mié."/>
    <x v="2"/>
    <d v="2024-11-06T00:00:00"/>
    <s v="Medisanitas"/>
    <x v="4"/>
    <n v="364350"/>
  </r>
  <r>
    <s v="mié."/>
    <x v="2"/>
    <d v="2024-11-06T00:00:00"/>
    <s v="Emermedica"/>
    <x v="4"/>
    <n v="437088"/>
  </r>
  <r>
    <s v="mié."/>
    <x v="2"/>
    <d v="2024-11-06T00:00:00"/>
    <s v="Medicines"/>
    <x v="4"/>
    <n v="29925"/>
  </r>
  <r>
    <s v="mié."/>
    <x v="2"/>
    <d v="2024-11-06T00:00:00"/>
    <s v="Decathelon"/>
    <x v="13"/>
    <n v="394000"/>
  </r>
  <r>
    <s v="mié."/>
    <x v="2"/>
    <d v="2024-11-06T00:00:00"/>
    <s v="Bono Colsanitas"/>
    <x v="4"/>
    <n v="42900"/>
  </r>
  <r>
    <s v="mié."/>
    <x v="2"/>
    <d v="2024-11-06T00:00:00"/>
    <s v="Oxxo"/>
    <x v="1"/>
    <n v="5600"/>
  </r>
  <r>
    <s v="mié."/>
    <x v="2"/>
    <d v="2024-11-06T00:00:00"/>
    <s v="Hornitos"/>
    <x v="2"/>
    <n v="42800"/>
  </r>
  <r>
    <s v="mié."/>
    <x v="2"/>
    <d v="2024-11-06T00:00:00"/>
    <s v="Hornitos"/>
    <x v="2"/>
    <n v="13600"/>
  </r>
  <r>
    <s v="jue."/>
    <x v="2"/>
    <d v="2024-11-07T00:00:00"/>
    <s v="Apple"/>
    <x v="6"/>
    <n v="12900"/>
  </r>
  <r>
    <s v="jue."/>
    <x v="2"/>
    <d v="2024-11-07T00:00:00"/>
    <s v="Verona"/>
    <x v="5"/>
    <n v="31000"/>
  </r>
  <r>
    <s v="jue."/>
    <x v="2"/>
    <d v="2024-11-07T00:00:00"/>
    <s v="Burger King"/>
    <x v="2"/>
    <n v="9000"/>
  </r>
  <r>
    <s v="jue."/>
    <x v="2"/>
    <d v="2024-11-07T00:00:00"/>
    <s v="Phone accesories"/>
    <x v="7"/>
    <n v="200000"/>
  </r>
  <r>
    <s v="jue."/>
    <x v="2"/>
    <d v="2024-11-07T00:00:00"/>
    <s v="La biferia"/>
    <x v="2"/>
    <n v="220048"/>
  </r>
  <r>
    <s v="jue."/>
    <x v="2"/>
    <d v="2024-11-07T00:00:00"/>
    <s v="Cinemark"/>
    <x v="6"/>
    <n v="55700"/>
  </r>
  <r>
    <s v="jue."/>
    <x v="2"/>
    <d v="2024-11-07T00:00:00"/>
    <s v="Oxxo"/>
    <x v="1"/>
    <n v="6600"/>
  </r>
  <r>
    <s v="jue."/>
    <x v="2"/>
    <d v="2024-11-07T00:00:00"/>
    <s v="Hornitos"/>
    <x v="2"/>
    <n v="19700"/>
  </r>
  <r>
    <s v="jue."/>
    <x v="2"/>
    <d v="2024-11-07T00:00:00"/>
    <s v="Suchi nogal"/>
    <x v="2"/>
    <n v="15900"/>
  </r>
  <r>
    <s v="jue."/>
    <x v="2"/>
    <d v="2024-11-07T00:00:00"/>
    <s v="Oxxo"/>
    <x v="1"/>
    <n v="19100"/>
  </r>
  <r>
    <s v="vie."/>
    <x v="2"/>
    <d v="2024-11-08T00:00:00"/>
    <s v="Panamericana"/>
    <x v="6"/>
    <n v="171000"/>
  </r>
  <r>
    <s v="vie."/>
    <x v="2"/>
    <d v="2024-11-08T00:00:00"/>
    <s v="Wok"/>
    <x v="2"/>
    <n v="184300"/>
  </r>
  <r>
    <s v="vie."/>
    <x v="2"/>
    <d v="2024-11-08T00:00:00"/>
    <s v="Vital home - Food"/>
    <x v="14"/>
    <n v="166200"/>
  </r>
  <r>
    <s v="vie."/>
    <x v="2"/>
    <d v="2024-11-08T00:00:00"/>
    <s v="Vital home"/>
    <x v="14"/>
    <n v="350000"/>
  </r>
  <r>
    <s v="vie."/>
    <x v="2"/>
    <d v="2024-11-08T00:00:00"/>
    <s v="Starbucks"/>
    <x v="8"/>
    <n v="26900"/>
  </r>
  <r>
    <s v="vie."/>
    <x v="2"/>
    <d v="2024-11-08T00:00:00"/>
    <s v="Godo Burger"/>
    <x v="2"/>
    <n v="126060"/>
  </r>
  <r>
    <s v="vie."/>
    <x v="2"/>
    <d v="2024-11-08T00:00:00"/>
    <s v="Mercadolibre"/>
    <x v="8"/>
    <n v="376510"/>
  </r>
  <r>
    <s v="sáb."/>
    <x v="2"/>
    <d v="2024-11-09T00:00:00"/>
    <s v="Bono Colsanitas"/>
    <x v="4"/>
    <n v="42900"/>
  </r>
  <r>
    <s v="sáb."/>
    <x v="2"/>
    <d v="2024-11-09T00:00:00"/>
    <s v="Cinemark"/>
    <x v="6"/>
    <n v="54800"/>
  </r>
  <r>
    <s v="sáb."/>
    <x v="2"/>
    <d v="2024-11-09T00:00:00"/>
    <s v="Street Bao"/>
    <x v="2"/>
    <n v="105000"/>
  </r>
  <r>
    <s v="sáb."/>
    <x v="2"/>
    <d v="2024-11-09T00:00:00"/>
    <s v="Farmatodo"/>
    <x v="4"/>
    <n v="105600"/>
  </r>
  <r>
    <s v="sáb."/>
    <x v="2"/>
    <d v="2024-11-09T00:00:00"/>
    <s v="Cruz verde"/>
    <x v="4"/>
    <n v="57143"/>
  </r>
  <r>
    <s v="sáb."/>
    <x v="2"/>
    <d v="2024-11-09T00:00:00"/>
    <s v="Dollarcity"/>
    <x v="3"/>
    <n v="84900"/>
  </r>
  <r>
    <s v="sáb."/>
    <x v="2"/>
    <d v="2024-11-09T00:00:00"/>
    <s v="Brissa"/>
    <x v="3"/>
    <n v="287246"/>
  </r>
  <r>
    <s v="sáb."/>
    <x v="2"/>
    <d v="2024-11-09T00:00:00"/>
    <s v="Mazorcas"/>
    <x v="2"/>
    <n v="14000"/>
  </r>
  <r>
    <s v="sáb."/>
    <x v="2"/>
    <d v="2024-11-09T00:00:00"/>
    <s v="Cruz verde"/>
    <x v="4"/>
    <n v="136850"/>
  </r>
  <r>
    <s v="sáb."/>
    <x v="2"/>
    <d v="2024-11-09T00:00:00"/>
    <s v="D1"/>
    <x v="5"/>
    <n v="20830"/>
  </r>
  <r>
    <s v="sáb."/>
    <x v="2"/>
    <d v="2024-11-09T00:00:00"/>
    <s v="Ara"/>
    <x v="5"/>
    <n v="29158"/>
  </r>
  <r>
    <s v="dom."/>
    <x v="2"/>
    <d v="2024-11-10T00:00:00"/>
    <s v="Cabify"/>
    <x v="0"/>
    <n v="21066"/>
  </r>
  <r>
    <s v="dom."/>
    <x v="2"/>
    <d v="2024-11-10T00:00:00"/>
    <s v="McDonalds"/>
    <x v="2"/>
    <n v="89760"/>
  </r>
  <r>
    <s v="dom."/>
    <x v="2"/>
    <d v="2024-11-10T00:00:00"/>
    <s v="Cabify"/>
    <x v="0"/>
    <n v="23560"/>
  </r>
  <r>
    <s v="dom."/>
    <x v="2"/>
    <d v="2024-11-10T00:00:00"/>
    <s v="Oma"/>
    <x v="2"/>
    <n v="11800"/>
  </r>
  <r>
    <s v="dom."/>
    <x v="2"/>
    <d v="2024-11-10T00:00:00"/>
    <s v="Subway"/>
    <x v="2"/>
    <n v="57900"/>
  </r>
  <r>
    <s v="dom."/>
    <x v="2"/>
    <d v="2024-11-10T00:00:00"/>
    <s v="Tickets Feria Automovil"/>
    <x v="6"/>
    <n v="70000"/>
  </r>
  <r>
    <s v="dom."/>
    <x v="2"/>
    <d v="2024-11-10T00:00:00"/>
    <s v="Cabify"/>
    <x v="0"/>
    <n v="16426"/>
  </r>
  <r>
    <s v="dom."/>
    <x v="2"/>
    <d v="2024-11-10T00:00:00"/>
    <s v="Hornitos"/>
    <x v="2"/>
    <n v="61750"/>
  </r>
  <r>
    <s v="dom."/>
    <x v="2"/>
    <d v="2024-11-10T00:00:00"/>
    <s v="Bono Medisanitas"/>
    <x v="4"/>
    <n v="60600"/>
  </r>
  <r>
    <s v="dom."/>
    <x v="2"/>
    <d v="2024-11-10T00:00:00"/>
    <s v="Cabify"/>
    <x v="0"/>
    <n v="12062"/>
  </r>
  <r>
    <s v="lun."/>
    <x v="2"/>
    <d v="2024-11-11T00:00:00"/>
    <s v="Ara"/>
    <x v="5"/>
    <n v="19780"/>
  </r>
  <r>
    <s v="lun."/>
    <x v="2"/>
    <d v="2024-11-11T00:00:00"/>
    <s v="Cabify"/>
    <x v="0"/>
    <n v="14804"/>
  </r>
  <r>
    <s v="lun."/>
    <x v="2"/>
    <d v="2024-11-11T00:00:00"/>
    <s v="Cabify"/>
    <x v="0"/>
    <n v="18865"/>
  </r>
  <r>
    <s v="lun."/>
    <x v="2"/>
    <d v="2024-11-11T00:00:00"/>
    <s v="Farmatodo"/>
    <x v="5"/>
    <n v="49850"/>
  </r>
  <r>
    <s v="lun."/>
    <x v="2"/>
    <d v="2024-11-11T00:00:00"/>
    <s v="Crepes &amp; Waffles"/>
    <x v="2"/>
    <n v="15400"/>
  </r>
  <r>
    <s v="lun."/>
    <x v="2"/>
    <d v="2024-11-11T00:00:00"/>
    <s v="Randys"/>
    <x v="2"/>
    <n v="47900"/>
  </r>
  <r>
    <s v="lun."/>
    <x v="2"/>
    <d v="2024-11-11T00:00:00"/>
    <s v="Jumbo"/>
    <x v="5"/>
    <n v="51818"/>
  </r>
  <r>
    <s v="lun."/>
    <x v="2"/>
    <d v="2024-11-11T00:00:00"/>
    <s v="Casa ideas"/>
    <x v="3"/>
    <n v="196500"/>
  </r>
  <r>
    <s v="lun."/>
    <x v="2"/>
    <d v="2024-11-11T00:00:00"/>
    <s v="Dollarcity"/>
    <x v="3"/>
    <n v="32000"/>
  </r>
  <r>
    <s v="lun."/>
    <x v="2"/>
    <d v="2024-11-11T00:00:00"/>
    <s v="El carnal"/>
    <x v="2"/>
    <n v="52300"/>
  </r>
  <r>
    <s v="lun."/>
    <x v="2"/>
    <d v="2024-11-11T00:00:00"/>
    <s v="Barberia"/>
    <x v="10"/>
    <n v="133000"/>
  </r>
  <r>
    <s v="lun."/>
    <x v="2"/>
    <d v="2024-11-11T00:00:00"/>
    <s v="Admon TDS"/>
    <x v="11"/>
    <n v="1000000"/>
  </r>
  <r>
    <s v="mar."/>
    <x v="2"/>
    <d v="2024-11-12T00:00:00"/>
    <s v="Farmatodo"/>
    <x v="4"/>
    <n v="152000"/>
  </r>
  <r>
    <s v="mar."/>
    <x v="2"/>
    <d v="2024-11-12T00:00:00"/>
    <s v="Crepes &amp; Waffles"/>
    <x v="2"/>
    <n v="111400"/>
  </r>
  <r>
    <s v="mar."/>
    <x v="2"/>
    <d v="2024-11-12T00:00:00"/>
    <s v="Agua"/>
    <x v="5"/>
    <n v="40500"/>
  </r>
  <r>
    <s v="mié."/>
    <x v="2"/>
    <d v="2024-11-13T00:00:00"/>
    <s v="Cabify"/>
    <x v="0"/>
    <n v="19199"/>
  </r>
  <r>
    <s v="mié."/>
    <x v="2"/>
    <d v="2024-11-13T00:00:00"/>
    <s v="Aseo"/>
    <x v="11"/>
    <n v="250000"/>
  </r>
  <r>
    <s v="mié."/>
    <x v="2"/>
    <d v="2024-11-13T00:00:00"/>
    <s v="Oxxo"/>
    <x v="1"/>
    <n v="33900"/>
  </r>
  <r>
    <s v="mié."/>
    <x v="2"/>
    <d v="2024-11-13T00:00:00"/>
    <s v="Mad Radio"/>
    <x v="6"/>
    <n v="21000"/>
  </r>
  <r>
    <s v="mié."/>
    <x v="2"/>
    <d v="2024-11-13T00:00:00"/>
    <s v="McDonalds"/>
    <x v="2"/>
    <n v="77800"/>
  </r>
  <r>
    <s v="mié."/>
    <x v="2"/>
    <d v="2024-11-13T00:00:00"/>
    <m/>
    <x v="7"/>
    <n v="10500"/>
  </r>
  <r>
    <s v="mié."/>
    <x v="2"/>
    <d v="2024-11-13T00:00:00"/>
    <s v="Oxxo"/>
    <x v="1"/>
    <n v="9550"/>
  </r>
  <r>
    <s v="jue."/>
    <x v="2"/>
    <d v="2024-11-14T00:00:00"/>
    <s v="Cafe Quindio"/>
    <x v="1"/>
    <n v="10100"/>
  </r>
  <r>
    <s v="jue."/>
    <x v="2"/>
    <d v="2024-11-14T00:00:00"/>
    <s v="La 75"/>
    <x v="2"/>
    <n v="15900"/>
  </r>
  <r>
    <s v="jue."/>
    <x v="2"/>
    <d v="2024-11-14T00:00:00"/>
    <s v="Randys"/>
    <x v="2"/>
    <n v="95800"/>
  </r>
  <r>
    <s v="jue."/>
    <x v="2"/>
    <d v="2024-11-14T00:00:00"/>
    <s v="Michelle"/>
    <x v="2"/>
    <n v="14800"/>
  </r>
  <r>
    <s v="jue."/>
    <x v="2"/>
    <d v="2024-11-14T00:00:00"/>
    <s v="Oxxo"/>
    <x v="1"/>
    <n v="10050"/>
  </r>
  <r>
    <s v="jue."/>
    <x v="2"/>
    <d v="2024-11-14T00:00:00"/>
    <s v="Proteina"/>
    <x v="15"/>
    <n v="240000"/>
  </r>
  <r>
    <s v="vie."/>
    <x v="2"/>
    <d v="2024-11-15T00:00:00"/>
    <s v="La Taqueria"/>
    <x v="2"/>
    <n v="232613"/>
  </r>
  <r>
    <s v="vie."/>
    <x v="2"/>
    <d v="2024-11-15T00:00:00"/>
    <s v="Puppies"/>
    <x v="9"/>
    <n v="328160"/>
  </r>
  <r>
    <s v="vie."/>
    <x v="2"/>
    <d v="2024-11-15T00:00:00"/>
    <s v="Oxxo"/>
    <x v="1"/>
    <n v="7700"/>
  </r>
  <r>
    <s v="vie."/>
    <x v="2"/>
    <d v="2024-11-15T00:00:00"/>
    <s v="Vital home - Food"/>
    <x v="14"/>
    <n v="30000"/>
  </r>
  <r>
    <s v="vie."/>
    <x v="2"/>
    <d v="2024-11-15T00:00:00"/>
    <s v="Oxxo"/>
    <x v="1"/>
    <n v="12900"/>
  </r>
  <r>
    <s v="vie."/>
    <x v="2"/>
    <d v="2024-11-15T00:00:00"/>
    <s v="Cabify"/>
    <x v="0"/>
    <n v="15302"/>
  </r>
  <r>
    <s v="vie."/>
    <x v="2"/>
    <d v="2024-11-15T00:00:00"/>
    <s v="Cabify"/>
    <x v="0"/>
    <n v="15302"/>
  </r>
  <r>
    <s v="sáb."/>
    <x v="2"/>
    <d v="2024-11-16T00:00:00"/>
    <s v="Cabify"/>
    <x v="0"/>
    <n v="7968"/>
  </r>
  <r>
    <s v="sáb."/>
    <x v="2"/>
    <d v="2024-11-16T00:00:00"/>
    <s v="Disney +"/>
    <x v="6"/>
    <n v="34900"/>
  </r>
  <r>
    <s v="dom."/>
    <x v="2"/>
    <d v="2024-11-17T00:00:00"/>
    <s v="Cabify"/>
    <x v="0"/>
    <n v="15745"/>
  </r>
  <r>
    <s v="dom."/>
    <x v="2"/>
    <d v="2024-11-17T00:00:00"/>
    <s v="Cabify"/>
    <x v="0"/>
    <n v="13748"/>
  </r>
  <r>
    <s v="mar."/>
    <x v="2"/>
    <d v="2024-11-19T00:00:00"/>
    <s v="Cafe Quindio"/>
    <x v="1"/>
    <n v="10600"/>
  </r>
  <r>
    <s v="mar."/>
    <x v="2"/>
    <d v="2024-11-19T00:00:00"/>
    <s v="Foodology"/>
    <x v="1"/>
    <n v="18900"/>
  </r>
  <r>
    <s v="mar."/>
    <x v="2"/>
    <d v="2024-11-19T00:00:00"/>
    <s v="Randys"/>
    <x v="2"/>
    <n v="56400"/>
  </r>
  <r>
    <s v="mar."/>
    <x v="2"/>
    <d v="2024-11-19T00:00:00"/>
    <s v="El corral"/>
    <x v="2"/>
    <n v="41900"/>
  </r>
  <r>
    <s v="mar."/>
    <x v="2"/>
    <d v="2024-11-19T00:00:00"/>
    <s v="Oxxo"/>
    <x v="1"/>
    <n v="6600"/>
  </r>
  <r>
    <s v="mié."/>
    <x v="2"/>
    <d v="2024-11-20T00:00:00"/>
    <s v="Crepes &amp; Waffles"/>
    <x v="2"/>
    <n v="28800"/>
  </r>
  <r>
    <s v="mié."/>
    <x v="2"/>
    <d v="2024-11-20T00:00:00"/>
    <s v="Sipote"/>
    <x v="2"/>
    <n v="82700"/>
  </r>
  <r>
    <s v="jue."/>
    <x v="2"/>
    <d v="2024-11-21T00:00:00"/>
    <s v="D1"/>
    <x v="5"/>
    <n v="14890"/>
  </r>
  <r>
    <s v="jue."/>
    <x v="2"/>
    <d v="2024-11-21T00:00:00"/>
    <s v="Jumbo"/>
    <x v="5"/>
    <n v="10900"/>
  </r>
  <r>
    <s v="jue."/>
    <x v="2"/>
    <d v="2024-11-21T00:00:00"/>
    <s v="Jumbo"/>
    <x v="5"/>
    <n v="33385"/>
  </r>
  <r>
    <s v="vie."/>
    <x v="2"/>
    <d v="2024-11-22T00:00:00"/>
    <s v="Jumbo"/>
    <x v="5"/>
    <n v="39030"/>
  </r>
  <r>
    <s v="vie."/>
    <x v="2"/>
    <d v="2024-11-22T00:00:00"/>
    <s v="Cafe Quindio"/>
    <x v="1"/>
    <n v="31300"/>
  </r>
  <r>
    <s v="vie."/>
    <x v="2"/>
    <d v="2024-11-22T00:00:00"/>
    <s v="Foodology"/>
    <x v="1"/>
    <n v="13900"/>
  </r>
  <r>
    <s v="vie."/>
    <x v="2"/>
    <d v="2024-11-22T00:00:00"/>
    <s v="McDonalds"/>
    <x v="2"/>
    <n v="60640"/>
  </r>
  <r>
    <s v="vie."/>
    <x v="2"/>
    <d v="2024-11-22T00:00:00"/>
    <s v="Vital home - Food"/>
    <x v="14"/>
    <n v="28000"/>
  </r>
  <r>
    <s v="vie."/>
    <x v="2"/>
    <d v="2024-11-22T00:00:00"/>
    <m/>
    <x v="7"/>
    <n v="42697"/>
  </r>
  <r>
    <s v="vie."/>
    <x v="2"/>
    <d v="2024-11-22T00:00:00"/>
    <s v="Vital home"/>
    <x v="14"/>
    <n v="198000"/>
  </r>
  <r>
    <s v="sáb."/>
    <x v="2"/>
    <d v="2024-11-23T00:00:00"/>
    <s v="Cabify"/>
    <x v="0"/>
    <n v="14717"/>
  </r>
  <r>
    <s v="sáb."/>
    <x v="2"/>
    <d v="2024-11-23T00:00:00"/>
    <s v="Dollarcity"/>
    <x v="16"/>
    <n v="137000"/>
  </r>
  <r>
    <s v="sáb."/>
    <x v="2"/>
    <d v="2024-11-23T00:00:00"/>
    <s v="Casa ideas"/>
    <x v="16"/>
    <n v="14900"/>
  </r>
  <r>
    <s v="sáb."/>
    <x v="2"/>
    <d v="2024-11-23T00:00:00"/>
    <s v="Baskin robbins"/>
    <x v="1"/>
    <n v="8500"/>
  </r>
  <r>
    <s v="sáb."/>
    <x v="2"/>
    <d v="2024-11-23T00:00:00"/>
    <s v="Ellinika"/>
    <x v="1"/>
    <n v="27800"/>
  </r>
  <r>
    <s v="sáb."/>
    <x v="2"/>
    <d v="2024-11-23T00:00:00"/>
    <s v="Palos de leña"/>
    <x v="2"/>
    <n v="127500"/>
  </r>
  <r>
    <s v="sáb."/>
    <x v="2"/>
    <d v="2024-11-23T00:00:00"/>
    <s v="Cabify"/>
    <x v="0"/>
    <n v="16428"/>
  </r>
  <r>
    <s v="sáb."/>
    <x v="2"/>
    <d v="2024-11-23T00:00:00"/>
    <s v="D1"/>
    <x v="5"/>
    <n v="1750"/>
  </r>
  <r>
    <s v="sáb."/>
    <x v="2"/>
    <d v="2024-11-23T00:00:00"/>
    <s v="Dunkin Donuts"/>
    <x v="1"/>
    <n v="9500"/>
  </r>
  <r>
    <s v="sáb."/>
    <x v="2"/>
    <d v="2024-11-23T00:00:00"/>
    <m/>
    <x v="7"/>
    <n v="35000"/>
  </r>
  <r>
    <s v="sáb."/>
    <x v="2"/>
    <d v="2024-11-23T00:00:00"/>
    <m/>
    <x v="7"/>
    <n v="55000"/>
  </r>
  <r>
    <s v="sáb."/>
    <x v="2"/>
    <d v="2024-11-23T00:00:00"/>
    <s v="Oxxo"/>
    <x v="1"/>
    <n v="20350"/>
  </r>
  <r>
    <s v="dom."/>
    <x v="2"/>
    <d v="2024-11-24T00:00:00"/>
    <m/>
    <x v="7"/>
    <n v="416000"/>
  </r>
  <r>
    <s v="dom."/>
    <x v="2"/>
    <d v="2024-11-24T00:00:00"/>
    <s v="Jumbo"/>
    <x v="5"/>
    <n v="167672"/>
  </r>
  <r>
    <s v="dom."/>
    <x v="2"/>
    <d v="2024-11-24T00:00:00"/>
    <m/>
    <x v="7"/>
    <n v="6000"/>
  </r>
  <r>
    <s v="dom."/>
    <x v="2"/>
    <d v="2024-11-24T00:00:00"/>
    <s v="D1"/>
    <x v="5"/>
    <n v="125040"/>
  </r>
  <r>
    <s v="dom."/>
    <x v="2"/>
    <d v="2024-11-24T00:00:00"/>
    <s v="Fruvar"/>
    <x v="5"/>
    <n v="67655"/>
  </r>
  <r>
    <s v="dom."/>
    <x v="2"/>
    <d v="2024-11-24T00:00:00"/>
    <s v="Ara"/>
    <x v="5"/>
    <n v="121559"/>
  </r>
  <r>
    <s v="lun."/>
    <x v="2"/>
    <d v="2024-11-25T00:00:00"/>
    <s v="D1"/>
    <x v="5"/>
    <n v="35730"/>
  </r>
  <r>
    <s v="lun."/>
    <x v="2"/>
    <d v="2024-11-25T00:00:00"/>
    <s v="Transmilenio"/>
    <x v="0"/>
    <n v="9200"/>
  </r>
  <r>
    <s v="lun."/>
    <x v="2"/>
    <d v="2024-11-25T00:00:00"/>
    <s v="Oxxo"/>
    <x v="1"/>
    <n v="1900"/>
  </r>
  <r>
    <s v="mar."/>
    <x v="2"/>
    <d v="2024-11-26T00:00:00"/>
    <s v="Obleas la villa"/>
    <x v="1"/>
    <n v="7900"/>
  </r>
  <r>
    <s v="mar."/>
    <x v="2"/>
    <d v="2024-11-26T00:00:00"/>
    <s v="Cafe Quindio"/>
    <x v="1"/>
    <n v="18200"/>
  </r>
  <r>
    <s v="mar."/>
    <x v="2"/>
    <d v="2024-11-26T00:00:00"/>
    <s v="Jumbo"/>
    <x v="5"/>
    <n v="2800"/>
  </r>
  <r>
    <s v="mar."/>
    <x v="2"/>
    <d v="2024-11-26T00:00:00"/>
    <s v="El Carnal"/>
    <x v="2"/>
    <n v="20900"/>
  </r>
  <r>
    <s v="mar."/>
    <x v="2"/>
    <d v="2024-11-26T00:00:00"/>
    <s v="Randys"/>
    <x v="2"/>
    <n v="47900"/>
  </r>
  <r>
    <s v="mar."/>
    <x v="2"/>
    <d v="2024-11-26T00:00:00"/>
    <s v="Minca - taller"/>
    <x v="0"/>
    <n v="35000"/>
  </r>
  <r>
    <s v="mar."/>
    <x v="2"/>
    <d v="2024-11-26T00:00:00"/>
    <s v="Cabify"/>
    <x v="0"/>
    <n v="16208"/>
  </r>
  <r>
    <s v="mar."/>
    <x v="2"/>
    <d v="2024-11-26T00:00:00"/>
    <s v="Cabify"/>
    <x v="0"/>
    <n v="24960"/>
  </r>
  <r>
    <s v="mar."/>
    <x v="2"/>
    <d v="2024-11-26T00:00:00"/>
    <m/>
    <x v="7"/>
    <n v="52956"/>
  </r>
  <r>
    <s v="mar."/>
    <x v="2"/>
    <d v="2024-11-26T00:00:00"/>
    <m/>
    <x v="7"/>
    <n v="53000"/>
  </r>
  <r>
    <s v="mar."/>
    <x v="2"/>
    <d v="2024-11-26T00:00:00"/>
    <s v="Cabify"/>
    <x v="0"/>
    <n v="18942"/>
  </r>
  <r>
    <s v="mié."/>
    <x v="2"/>
    <d v="2024-11-27T00:00:00"/>
    <s v="Obleas la villa"/>
    <x v="1"/>
    <n v="8900"/>
  </r>
  <r>
    <s v="mié."/>
    <x v="2"/>
    <d v="2024-11-27T00:00:00"/>
    <s v="la75"/>
    <x v="1"/>
    <n v="9000"/>
  </r>
  <r>
    <s v="mié."/>
    <x v="2"/>
    <d v="2024-11-27T00:00:00"/>
    <s v="Dunkin Donuts"/>
    <x v="1"/>
    <n v="9500"/>
  </r>
  <r>
    <s v="mié."/>
    <x v="2"/>
    <d v="2024-11-27T00:00:00"/>
    <m/>
    <x v="7"/>
    <n v="62240"/>
  </r>
  <r>
    <s v="mié."/>
    <x v="2"/>
    <d v="2024-11-27T00:00:00"/>
    <s v="Oxxo"/>
    <x v="1"/>
    <n v="6950"/>
  </r>
  <r>
    <s v="jue."/>
    <x v="2"/>
    <d v="2024-11-28T00:00:00"/>
    <s v="Aportes en linea"/>
    <x v="4"/>
    <n v="376400"/>
  </r>
  <r>
    <s v="jue."/>
    <x v="2"/>
    <d v="2024-11-28T00:00:00"/>
    <s v="Cafe Quindio"/>
    <x v="1"/>
    <n v="10100"/>
  </r>
  <r>
    <s v="jue."/>
    <x v="2"/>
    <d v="2024-11-28T00:00:00"/>
    <s v="Farmatodo"/>
    <x v="4"/>
    <n v="42230"/>
  </r>
  <r>
    <s v="jue."/>
    <x v="2"/>
    <d v="2024-11-28T00:00:00"/>
    <s v="La biferia"/>
    <x v="2"/>
    <n v="170226"/>
  </r>
  <r>
    <s v="jue."/>
    <x v="2"/>
    <d v="2024-11-28T00:00:00"/>
    <s v="Minca - taller"/>
    <x v="0"/>
    <n v="135000"/>
  </r>
  <r>
    <s v="jue."/>
    <x v="2"/>
    <d v="2024-11-28T00:00:00"/>
    <s v="Transmilenio"/>
    <x v="0"/>
    <n v="10200"/>
  </r>
  <r>
    <s v="jue."/>
    <x v="2"/>
    <d v="2024-11-28T00:00:00"/>
    <s v="Cafe Quindio"/>
    <x v="1"/>
    <n v="10100"/>
  </r>
  <r>
    <s v="jue."/>
    <x v="2"/>
    <d v="2024-11-28T00:00:00"/>
    <s v="Farmatodo"/>
    <x v="4"/>
    <n v="42230"/>
  </r>
  <r>
    <s v="jue."/>
    <x v="2"/>
    <d v="2024-11-28T00:00:00"/>
    <s v="La Biferia"/>
    <x v="2"/>
    <n v="170226"/>
  </r>
  <r>
    <s v="jue."/>
    <x v="2"/>
    <d v="2024-11-28T00:00:00"/>
    <s v="Oxxo"/>
    <x v="1"/>
    <n v="6700"/>
  </r>
  <r>
    <s v="jue."/>
    <x v="2"/>
    <d v="2024-11-28T00:00:00"/>
    <m/>
    <x v="1"/>
    <n v="2500"/>
  </r>
  <r>
    <s v="vie."/>
    <x v="2"/>
    <d v="2024-11-29T00:00:00"/>
    <s v="Cabify"/>
    <x v="0"/>
    <n v="21536"/>
  </r>
  <r>
    <s v="vie."/>
    <x v="2"/>
    <d v="2024-11-29T00:00:00"/>
    <s v="Cabify"/>
    <x v="0"/>
    <n v="31549"/>
  </r>
  <r>
    <s v="vie."/>
    <x v="2"/>
    <d v="2024-11-29T00:00:00"/>
    <s v="Cabify"/>
    <x v="0"/>
    <n v="100"/>
  </r>
  <r>
    <s v="vie."/>
    <x v="2"/>
    <d v="2024-11-29T00:00:00"/>
    <s v="Zara"/>
    <x v="13"/>
    <n v="180700"/>
  </r>
  <r>
    <s v="vie."/>
    <x v="2"/>
    <d v="2024-11-29T00:00:00"/>
    <s v="KO "/>
    <x v="2"/>
    <n v="255120"/>
  </r>
  <r>
    <s v="vie."/>
    <x v="2"/>
    <d v="2024-11-29T00:00:00"/>
    <s v="Dominos"/>
    <x v="2"/>
    <n v="56300"/>
  </r>
  <r>
    <s v="vie."/>
    <x v="2"/>
    <d v="2024-11-29T00:00:00"/>
    <s v="Vital home"/>
    <x v="14"/>
    <n v="336000"/>
  </r>
  <r>
    <s v="vie."/>
    <x v="2"/>
    <d v="2024-11-29T00:00:00"/>
    <s v="Vital home"/>
    <x v="14"/>
    <n v="131500"/>
  </r>
  <r>
    <s v="vie."/>
    <x v="2"/>
    <d v="2024-11-29T00:00:00"/>
    <s v="Festa fin de año 2024"/>
    <x v="6"/>
    <n v="1440000"/>
  </r>
  <r>
    <s v="vie."/>
    <x v="2"/>
    <d v="2024-11-29T00:00:00"/>
    <s v="icloud"/>
    <x v="6"/>
    <n v="12900"/>
  </r>
  <r>
    <s v="vie."/>
    <x v="2"/>
    <d v="2024-11-29T00:00:00"/>
    <s v="Barberia"/>
    <x v="10"/>
    <n v="90000"/>
  </r>
  <r>
    <s v="vie."/>
    <x v="2"/>
    <d v="2024-11-29T00:00:00"/>
    <m/>
    <x v="7"/>
    <n v="245823"/>
  </r>
  <r>
    <s v="sáb."/>
    <x v="2"/>
    <d v="2024-11-30T00:00:00"/>
    <s v="Cabify"/>
    <x v="0"/>
    <n v="17568"/>
  </r>
  <r>
    <s v="sáb."/>
    <x v="2"/>
    <d v="2024-11-30T00:00:00"/>
    <s v="Cinemark"/>
    <x v="6"/>
    <n v="127800"/>
  </r>
  <r>
    <s v="sáb."/>
    <x v="2"/>
    <d v="2024-11-30T00:00:00"/>
    <s v="Uber"/>
    <x v="0"/>
    <n v="24471"/>
  </r>
  <r>
    <s v="sáb."/>
    <x v="2"/>
    <d v="2024-11-30T00:00:00"/>
    <s v="Ara"/>
    <x v="5"/>
    <n v="143415"/>
  </r>
  <r>
    <s v="sáb."/>
    <x v="2"/>
    <d v="2024-11-30T00:00:00"/>
    <s v="D1"/>
    <x v="5"/>
    <n v="144850"/>
  </r>
  <r>
    <s v="sáb."/>
    <x v="2"/>
    <d v="2024-11-30T00:00:00"/>
    <s v="Jumbo"/>
    <x v="5"/>
    <n v="303540"/>
  </r>
  <r>
    <s v="sáb."/>
    <x v="2"/>
    <d v="2024-11-30T00:00:00"/>
    <s v="Dunkin Donuts"/>
    <x v="1"/>
    <n v="8500"/>
  </r>
  <r>
    <s v="sáb."/>
    <x v="2"/>
    <d v="2024-11-30T00:00:00"/>
    <s v="D1"/>
    <x v="5"/>
    <n v="24700"/>
  </r>
  <r>
    <s v="sáb."/>
    <x v="2"/>
    <d v="2024-11-30T00:00:00"/>
    <s v="Oxxo"/>
    <x v="1"/>
    <n v="6600"/>
  </r>
  <r>
    <s v="sáb."/>
    <x v="2"/>
    <d v="2024-11-30T00:00:00"/>
    <s v="Puppies"/>
    <x v="17"/>
    <n v="302700"/>
  </r>
  <r>
    <s v="sáb."/>
    <x v="2"/>
    <d v="2024-11-30T00:00:00"/>
    <s v="Puppies"/>
    <x v="17"/>
    <n v="91010"/>
  </r>
  <r>
    <s v="sáb."/>
    <x v="2"/>
    <d v="2024-11-30T00:00:00"/>
    <s v="Cinemark"/>
    <x v="6"/>
    <n v="57700"/>
  </r>
  <r>
    <s v="dom."/>
    <x v="3"/>
    <d v="2024-12-01T00:00:00"/>
    <s v="Le Patissier"/>
    <x v="2"/>
    <n v="39900"/>
  </r>
  <r>
    <s v="dom."/>
    <x v="3"/>
    <d v="2024-12-01T00:00:00"/>
    <s v="Le Grand Mamma"/>
    <x v="2"/>
    <n v="183556"/>
  </r>
  <r>
    <s v="dom."/>
    <x v="3"/>
    <d v="2024-12-01T00:00:00"/>
    <s v="Cabify"/>
    <x v="0"/>
    <n v="15078"/>
  </r>
  <r>
    <s v="dom."/>
    <x v="3"/>
    <d v="2024-12-01T00:00:00"/>
    <s v="Bono Colsanitas"/>
    <x v="4"/>
    <n v="42900"/>
  </r>
  <r>
    <s v="dom."/>
    <x v="3"/>
    <d v="2024-12-01T00:00:00"/>
    <s v="Cabify"/>
    <x v="0"/>
    <n v="21731"/>
  </r>
  <r>
    <s v="dom."/>
    <x v="3"/>
    <d v="2024-12-01T00:00:00"/>
    <s v="Colo Colo Café"/>
    <x v="1"/>
    <n v="52663"/>
  </r>
  <r>
    <s v="dom."/>
    <x v="3"/>
    <d v="2024-12-01T00:00:00"/>
    <s v="Zara"/>
    <x v="13"/>
    <n v="399800"/>
  </r>
  <r>
    <s v="dom."/>
    <x v="3"/>
    <d v="2024-12-01T00:00:00"/>
    <s v="Juan Valdez"/>
    <x v="1"/>
    <n v="12700"/>
  </r>
  <r>
    <s v="dom."/>
    <x v="3"/>
    <d v="2024-12-01T00:00:00"/>
    <s v="Cabify"/>
    <x v="0"/>
    <n v="16461"/>
  </r>
  <r>
    <s v="dom."/>
    <x v="3"/>
    <d v="2024-12-01T00:00:00"/>
    <s v="Gas TDS"/>
    <x v="11"/>
    <n v="70280"/>
  </r>
  <r>
    <s v="dom."/>
    <x v="3"/>
    <d v="2024-12-01T00:00:00"/>
    <s v="Luz TDS"/>
    <x v="11"/>
    <n v="163500"/>
  </r>
  <r>
    <s v="dom."/>
    <x v="3"/>
    <d v="2024-12-01T00:00:00"/>
    <s v="Oxxo"/>
    <x v="1"/>
    <n v="17200"/>
  </r>
  <r>
    <s v="dom."/>
    <x v="3"/>
    <d v="2024-12-01T00:00:00"/>
    <s v="Max"/>
    <x v="6"/>
    <n v="64900"/>
  </r>
  <r>
    <s v="lun."/>
    <x v="3"/>
    <d v="2024-12-02T00:00:00"/>
    <s v="Acueducto"/>
    <x v="11"/>
    <n v="727895"/>
  </r>
  <r>
    <s v="lun."/>
    <x v="3"/>
    <d v="2024-12-02T00:00:00"/>
    <s v="Carbon y xilvestre"/>
    <x v="2"/>
    <n v="210870"/>
  </r>
  <r>
    <s v="lun."/>
    <x v="3"/>
    <d v="2024-12-02T00:00:00"/>
    <s v="Mr Bono"/>
    <x v="1"/>
    <n v="11200"/>
  </r>
  <r>
    <s v="lun."/>
    <x v="3"/>
    <d v="2024-12-02T00:00:00"/>
    <s v="Cabify"/>
    <x v="0"/>
    <n v="19448"/>
  </r>
  <r>
    <s v="lun."/>
    <x v="3"/>
    <d v="2024-12-02T00:00:00"/>
    <s v="American Cheese cake"/>
    <x v="1"/>
    <n v="20800"/>
  </r>
  <r>
    <s v="lun."/>
    <x v="3"/>
    <d v="2024-12-02T00:00:00"/>
    <s v="Cabify"/>
    <x v="0"/>
    <n v="25858"/>
  </r>
  <r>
    <s v="lun."/>
    <x v="3"/>
    <d v="2024-12-02T00:00:00"/>
    <s v="EPS Premium"/>
    <x v="4"/>
    <n v="96300"/>
  </r>
  <r>
    <s v="lun."/>
    <x v="3"/>
    <d v="2024-12-02T00:00:00"/>
    <s v="Bono Medisanitas"/>
    <x v="4"/>
    <n v="90900"/>
  </r>
  <r>
    <s v="lun."/>
    <x v="3"/>
    <d v="2024-12-02T00:00:00"/>
    <s v="Cabify"/>
    <x v="0"/>
    <n v="18480"/>
  </r>
  <r>
    <s v="mar."/>
    <x v="3"/>
    <d v="2024-12-03T00:00:00"/>
    <s v="Cafe Quindio"/>
    <x v="1"/>
    <n v="10100"/>
  </r>
  <r>
    <s v="mar."/>
    <x v="3"/>
    <d v="2024-12-03T00:00:00"/>
    <s v="la75"/>
    <x v="1"/>
    <n v="9000"/>
  </r>
  <r>
    <s v="mar."/>
    <x v="3"/>
    <d v="2024-12-03T00:00:00"/>
    <s v="El corral"/>
    <x v="2"/>
    <n v="62900"/>
  </r>
  <r>
    <s v="mar."/>
    <x v="3"/>
    <d v="2024-12-03T00:00:00"/>
    <s v="Randys"/>
    <x v="2"/>
    <n v="47900"/>
  </r>
  <r>
    <s v="mar."/>
    <x v="3"/>
    <d v="2024-12-03T00:00:00"/>
    <s v="Oxxo"/>
    <x v="1"/>
    <n v="6600"/>
  </r>
  <r>
    <s v="mar."/>
    <x v="3"/>
    <d v="2024-12-03T00:00:00"/>
    <s v="Fullcarga"/>
    <x v="2"/>
    <n v="79200"/>
  </r>
  <r>
    <s v="mar."/>
    <x v="3"/>
    <d v="2024-12-03T00:00:00"/>
    <s v="Agua"/>
    <x v="5"/>
    <n v="27000"/>
  </r>
  <r>
    <s v="mié."/>
    <x v="3"/>
    <d v="2024-12-04T00:00:00"/>
    <s v="Wok"/>
    <x v="2"/>
    <n v="224900"/>
  </r>
  <r>
    <s v="mié."/>
    <x v="3"/>
    <d v="2024-12-04T00:00:00"/>
    <s v="Tienda Libertario Cafe"/>
    <x v="1"/>
    <n v="40399"/>
  </r>
  <r>
    <s v="mié."/>
    <x v="3"/>
    <d v="2024-12-04T00:00:00"/>
    <s v="Oxxo"/>
    <x v="1"/>
    <n v="6600"/>
  </r>
  <r>
    <s v="mié."/>
    <x v="3"/>
    <d v="2024-12-04T00:00:00"/>
    <s v="Data camp"/>
    <x v="18"/>
    <n v="334679"/>
  </r>
  <r>
    <s v="jue."/>
    <x v="3"/>
    <d v="2024-12-05T00:00:00"/>
    <s v="Cabify"/>
    <x v="0"/>
    <n v="17344"/>
  </r>
  <r>
    <s v="jue."/>
    <x v="3"/>
    <d v="2024-12-05T00:00:00"/>
    <s v="Parking"/>
    <x v="0"/>
    <n v="1300"/>
  </r>
  <r>
    <s v="jue."/>
    <x v="3"/>
    <d v="2024-12-05T00:00:00"/>
    <s v="Exito wow"/>
    <x v="5"/>
    <n v="9190"/>
  </r>
  <r>
    <s v="jue."/>
    <x v="3"/>
    <d v="2024-12-05T00:00:00"/>
    <s v="Cabify"/>
    <x v="0"/>
    <n v="21513"/>
  </r>
  <r>
    <s v="jue."/>
    <x v="3"/>
    <d v="2024-12-05T00:00:00"/>
    <s v="Oxxo"/>
    <x v="1"/>
    <n v="4450"/>
  </r>
  <r>
    <s v="jue."/>
    <x v="3"/>
    <d v="2024-12-05T00:00:00"/>
    <m/>
    <x v="1"/>
    <n v="1500"/>
  </r>
  <r>
    <s v="vie."/>
    <x v="3"/>
    <d v="2024-12-06T00:00:00"/>
    <s v="Cabify"/>
    <x v="0"/>
    <n v="15144"/>
  </r>
  <r>
    <s v="vie."/>
    <x v="3"/>
    <d v="2024-12-06T00:00:00"/>
    <s v="Amazon.com"/>
    <x v="8"/>
    <n v="178313"/>
  </r>
  <r>
    <s v="vie."/>
    <x v="3"/>
    <d v="2024-12-06T00:00:00"/>
    <s v="Mercados de boyaca"/>
    <x v="5"/>
    <n v="74840"/>
  </r>
  <r>
    <s v="vie."/>
    <x v="3"/>
    <d v="2024-12-06T00:00:00"/>
    <s v="Uber - pet"/>
    <x v="0"/>
    <n v="52040"/>
  </r>
  <r>
    <s v="vie."/>
    <x v="3"/>
    <d v="2024-12-06T00:00:00"/>
    <s v="Oxxo"/>
    <x v="1"/>
    <n v="11850"/>
  </r>
  <r>
    <s v="vie."/>
    <x v="3"/>
    <d v="2024-12-06T00:00:00"/>
    <s v="Vital home - Food"/>
    <x v="14"/>
    <n v="54900"/>
  </r>
  <r>
    <s v="vie."/>
    <x v="3"/>
    <d v="2024-12-06T00:00:00"/>
    <s v="Parking"/>
    <x v="0"/>
    <n v="30000"/>
  </r>
  <r>
    <s v="vie."/>
    <x v="3"/>
    <d v="2024-12-06T00:00:00"/>
    <s v="Cabify"/>
    <x v="0"/>
    <n v="18516"/>
  </r>
  <r>
    <s v="vie."/>
    <x v="3"/>
    <d v="2024-12-06T00:00:00"/>
    <s v="Oxxo"/>
    <x v="1"/>
    <n v="4450"/>
  </r>
  <r>
    <s v="sáb."/>
    <x v="3"/>
    <d v="2024-12-07T00:00:00"/>
    <m/>
    <x v="2"/>
    <n v="27800"/>
  </r>
  <r>
    <s v="sáb."/>
    <x v="3"/>
    <d v="2024-12-07T00:00:00"/>
    <s v="gorro ingrid"/>
    <x v="13"/>
    <n v="20000"/>
  </r>
  <r>
    <s v="sáb."/>
    <x v="3"/>
    <d v="2024-12-07T00:00:00"/>
    <s v="Arepas y Embueltos"/>
    <x v="2"/>
    <n v="19100"/>
  </r>
  <r>
    <s v="sáb."/>
    <x v="3"/>
    <d v="2024-12-07T00:00:00"/>
    <s v="EDS La Texana "/>
    <x v="1"/>
    <n v="32700"/>
  </r>
  <r>
    <s v="sáb."/>
    <x v="3"/>
    <d v="2024-12-07T00:00:00"/>
    <s v="Uber - pet"/>
    <x v="0"/>
    <n v="45413"/>
  </r>
  <r>
    <s v="sáb."/>
    <x v="3"/>
    <d v="2024-12-07T00:00:00"/>
    <s v="Panamericana"/>
    <x v="3"/>
    <n v="124400"/>
  </r>
  <r>
    <s v="sáb."/>
    <x v="3"/>
    <d v="2024-12-07T00:00:00"/>
    <s v="Cabify"/>
    <x v="0"/>
    <n v="16559"/>
  </r>
  <r>
    <s v="dom."/>
    <x v="3"/>
    <d v="2024-12-08T00:00:00"/>
    <s v="cabify"/>
    <x v="0"/>
    <n v="41420"/>
  </r>
  <r>
    <s v="dom."/>
    <x v="3"/>
    <d v="2024-12-08T00:00:00"/>
    <m/>
    <x v="2"/>
    <n v="58000"/>
  </r>
  <r>
    <s v="dom."/>
    <x v="3"/>
    <d v="2024-12-08T00:00:00"/>
    <s v="Bono Medisanitas"/>
    <x v="4"/>
    <n v="30300"/>
  </r>
  <r>
    <s v="dom."/>
    <x v="3"/>
    <d v="2024-12-08T00:00:00"/>
    <m/>
    <x v="2"/>
    <n v="89162"/>
  </r>
  <r>
    <s v="dom."/>
    <x v="3"/>
    <d v="2024-12-08T00:00:00"/>
    <s v="Uber"/>
    <x v="0"/>
    <n v="26327"/>
  </r>
  <r>
    <s v="dom."/>
    <x v="3"/>
    <d v="2024-12-08T00:00:00"/>
    <s v="Uber - pet"/>
    <x v="0"/>
    <n v="333660"/>
  </r>
  <r>
    <s v="dom."/>
    <x v="3"/>
    <d v="2024-12-08T00:00:00"/>
    <s v="Fillet Station"/>
    <x v="2"/>
    <n v="34200"/>
  </r>
  <r>
    <s v="dom."/>
    <x v="3"/>
    <d v="2024-12-08T00:00:00"/>
    <m/>
    <x v="2"/>
    <n v="13800"/>
  </r>
  <r>
    <s v="dom."/>
    <x v="3"/>
    <d v="2024-12-08T00:00:00"/>
    <s v="Cafe Quindio"/>
    <x v="1"/>
    <n v="10100"/>
  </r>
  <r>
    <s v="dom."/>
    <x v="3"/>
    <d v="2024-12-08T00:00:00"/>
    <s v="Arepas y Embueltos"/>
    <x v="2"/>
    <n v="35100"/>
  </r>
  <r>
    <s v="dom."/>
    <x v="3"/>
    <d v="2024-12-08T00:00:00"/>
    <m/>
    <x v="7"/>
    <n v="89162"/>
  </r>
  <r>
    <s v="lun."/>
    <x v="3"/>
    <d v="2024-12-09T00:00:00"/>
    <s v="Drogeria titan"/>
    <x v="4"/>
    <n v="20600"/>
  </r>
  <r>
    <s v="lun."/>
    <x v="3"/>
    <d v="2024-12-09T00:00:00"/>
    <s v="Cabify"/>
    <x v="0"/>
    <n v="62240"/>
  </r>
  <r>
    <s v="lun."/>
    <x v="3"/>
    <d v="2024-12-09T00:00:00"/>
    <s v="Uber - pet"/>
    <x v="0"/>
    <n v="40755"/>
  </r>
  <r>
    <s v="lun."/>
    <x v="3"/>
    <d v="2024-12-09T00:00:00"/>
    <s v="Hornitos"/>
    <x v="2"/>
    <n v="24200"/>
  </r>
  <r>
    <s v="lun."/>
    <x v="3"/>
    <d v="2024-12-09T00:00:00"/>
    <s v="Cabify"/>
    <x v="0"/>
    <n v="33416"/>
  </r>
  <r>
    <s v="lun."/>
    <x v="3"/>
    <d v="2024-12-09T00:00:00"/>
    <s v="Farmatodo"/>
    <x v="4"/>
    <n v="14150"/>
  </r>
  <r>
    <s v="lun."/>
    <x v="3"/>
    <d v="2024-12-09T00:00:00"/>
    <s v="cabify"/>
    <x v="0"/>
    <n v="44973"/>
  </r>
  <r>
    <s v="lun."/>
    <x v="3"/>
    <d v="2024-12-09T00:00:00"/>
    <s v="Pan pa ya"/>
    <x v="2"/>
    <n v="61500"/>
  </r>
  <r>
    <s v="mar."/>
    <x v="3"/>
    <d v="2024-12-10T00:00:00"/>
    <s v="Dunkin Donuts"/>
    <x v="1"/>
    <n v="9500"/>
  </r>
  <r>
    <s v="mar."/>
    <x v="3"/>
    <d v="2024-12-10T00:00:00"/>
    <s v="Bacu"/>
    <x v="2"/>
    <n v="117453"/>
  </r>
  <r>
    <s v="mar."/>
    <x v="3"/>
    <d v="2024-12-10T00:00:00"/>
    <s v="Paseo Archie"/>
    <x v="19"/>
    <n v="40000"/>
  </r>
  <r>
    <s v="mar."/>
    <x v="3"/>
    <d v="2024-12-10T00:00:00"/>
    <s v="Bono Colsanitas"/>
    <x v="4"/>
    <n v="42900"/>
  </r>
  <r>
    <s v="mié."/>
    <x v="3"/>
    <d v="2024-12-11T00:00:00"/>
    <s v="Coliseo Live"/>
    <x v="1"/>
    <n v="23000"/>
  </r>
  <r>
    <s v="mié."/>
    <x v="3"/>
    <d v="2024-12-11T00:00:00"/>
    <s v="Coliseo Live"/>
    <x v="1"/>
    <n v="8000"/>
  </r>
  <r>
    <s v="mié."/>
    <x v="3"/>
    <d v="2024-12-11T00:00:00"/>
    <s v="Coliseo Live"/>
    <x v="1"/>
    <n v="8000"/>
  </r>
  <r>
    <s v="mié."/>
    <x v="3"/>
    <d v="2024-12-11T00:00:00"/>
    <s v="Alparke"/>
    <x v="2"/>
    <n v="84000"/>
  </r>
  <r>
    <s v="mié."/>
    <x v="3"/>
    <d v="2024-12-11T00:00:00"/>
    <s v="Parking"/>
    <x v="0"/>
    <n v="8000"/>
  </r>
  <r>
    <s v="mié."/>
    <x v="3"/>
    <d v="2024-12-11T00:00:00"/>
    <s v="Semolina"/>
    <x v="2"/>
    <n v="91341"/>
  </r>
  <r>
    <s v="mié."/>
    <x v="3"/>
    <d v="2024-12-11T00:00:00"/>
    <s v="Reserva tramonti"/>
    <x v="2"/>
    <n v="120000"/>
  </r>
  <r>
    <s v="mié."/>
    <x v="3"/>
    <d v="2024-12-11T00:00:00"/>
    <s v="Car Renting"/>
    <x v="0"/>
    <n v="352000"/>
  </r>
  <r>
    <s v="jue."/>
    <x v="3"/>
    <d v="2024-12-12T00:00:00"/>
    <s v="Foodology"/>
    <x v="1"/>
    <n v="18900"/>
  </r>
  <r>
    <s v="jue."/>
    <x v="3"/>
    <d v="2024-12-12T00:00:00"/>
    <s v="Cafe Quindio"/>
    <x v="1"/>
    <n v="20700"/>
  </r>
  <r>
    <s v="jue."/>
    <x v="3"/>
    <d v="2024-12-12T00:00:00"/>
    <s v="Dunkin Donuts"/>
    <x v="1"/>
    <n v="9500"/>
  </r>
  <r>
    <s v="jue."/>
    <x v="3"/>
    <d v="2024-12-12T00:00:00"/>
    <s v="Gordo bar"/>
    <x v="2"/>
    <n v="202130"/>
  </r>
  <r>
    <s v="jue."/>
    <x v="3"/>
    <d v="2024-12-12T00:00:00"/>
    <m/>
    <x v="7"/>
    <n v="60599"/>
  </r>
  <r>
    <s v="jue."/>
    <x v="3"/>
    <d v="2024-12-12T00:00:00"/>
    <s v="Hornitos"/>
    <x v="2"/>
    <n v="59350"/>
  </r>
  <r>
    <s v="vie."/>
    <x v="3"/>
    <d v="2024-12-13T00:00:00"/>
    <m/>
    <x v="2"/>
    <n v="48485"/>
  </r>
  <r>
    <s v="vie."/>
    <x v="3"/>
    <d v="2024-12-13T00:00:00"/>
    <s v="Archies"/>
    <x v="2"/>
    <n v="133900"/>
  </r>
  <r>
    <s v="vie."/>
    <x v="3"/>
    <d v="2024-12-13T00:00:00"/>
    <m/>
    <x v="7"/>
    <n v="282000"/>
  </r>
  <r>
    <s v="vie."/>
    <x v="3"/>
    <d v="2024-12-13T00:00:00"/>
    <s v="Dunkin Donuts"/>
    <x v="1"/>
    <n v="8500"/>
  </r>
  <r>
    <s v="vie."/>
    <x v="3"/>
    <d v="2024-12-13T00:00:00"/>
    <s v="Jumbo"/>
    <x v="5"/>
    <n v="39450"/>
  </r>
  <r>
    <s v="vie."/>
    <x v="3"/>
    <d v="2024-12-13T00:00:00"/>
    <s v="Easy"/>
    <x v="3"/>
    <n v="59440"/>
  </r>
  <r>
    <s v="vie."/>
    <x v="3"/>
    <d v="2024-12-13T00:00:00"/>
    <s v="Dunkin Donuts"/>
    <x v="1"/>
    <n v="9500"/>
  </r>
  <r>
    <s v="sáb."/>
    <x v="3"/>
    <d v="2024-12-14T00:00:00"/>
    <s v="Sipote"/>
    <x v="2"/>
    <n v="104340"/>
  </r>
  <r>
    <s v="sáb."/>
    <x v="3"/>
    <d v="2024-12-14T00:00:00"/>
    <s v="Uber"/>
    <x v="0"/>
    <n v="7200"/>
  </r>
  <r>
    <s v="sáb."/>
    <x v="3"/>
    <d v="2024-12-14T00:00:00"/>
    <s v="Crepes &amp; Waffles"/>
    <x v="2"/>
    <n v="15300"/>
  </r>
  <r>
    <s v="sáb."/>
    <x v="3"/>
    <d v="2024-12-14T00:00:00"/>
    <s v="Dunkin Donuts"/>
    <x v="1"/>
    <n v="9500"/>
  </r>
  <r>
    <s v="sáb."/>
    <x v="3"/>
    <d v="2024-12-14T00:00:00"/>
    <s v="Cruz verde"/>
    <x v="4"/>
    <n v="26458"/>
  </r>
  <r>
    <s v="dom."/>
    <x v="3"/>
    <d v="2024-12-15T00:00:00"/>
    <s v="Rappi - McDonalds"/>
    <x v="2"/>
    <n v="98700"/>
  </r>
  <r>
    <s v="dom."/>
    <x v="3"/>
    <d v="2024-12-15T00:00:00"/>
    <s v="Gurus"/>
    <x v="2"/>
    <n v="33596"/>
  </r>
  <r>
    <s v="dom."/>
    <x v="3"/>
    <d v="2024-12-15T00:00:00"/>
    <s v="Cruz verde"/>
    <x v="4"/>
    <n v="65503"/>
  </r>
  <r>
    <s v="dom."/>
    <x v="3"/>
    <d v="2024-12-15T00:00:00"/>
    <s v="Dollarcity"/>
    <x v="3"/>
    <n v="19000"/>
  </r>
  <r>
    <s v="dom."/>
    <x v="3"/>
    <d v="2024-12-15T00:00:00"/>
    <s v="Monimo"/>
    <x v="13"/>
    <n v="32000"/>
  </r>
  <r>
    <s v="dom."/>
    <x v="3"/>
    <d v="2024-12-15T00:00:00"/>
    <s v="Super Liquidator"/>
    <x v="13"/>
    <n v="41930"/>
  </r>
  <r>
    <s v="dom."/>
    <x v="3"/>
    <d v="2024-12-15T00:00:00"/>
    <s v="lasgatas"/>
    <x v="13"/>
    <n v="48250"/>
  </r>
  <r>
    <s v="dom."/>
    <x v="3"/>
    <d v="2024-12-15T00:00:00"/>
    <s v="Ara"/>
    <x v="5"/>
    <n v="72705"/>
  </r>
  <r>
    <s v="dom."/>
    <x v="3"/>
    <d v="2024-12-15T00:00:00"/>
    <s v="Bacu"/>
    <x v="2"/>
    <n v="131220"/>
  </r>
  <r>
    <s v="lun."/>
    <x v="3"/>
    <d v="2024-12-16T00:00:00"/>
    <s v="Guiacereza"/>
    <x v="6"/>
    <n v="13000"/>
  </r>
  <r>
    <s v="lun."/>
    <x v="3"/>
    <d v="2024-12-16T00:00:00"/>
    <s v="Oxxo"/>
    <x v="1"/>
    <n v="4450"/>
  </r>
  <r>
    <s v="mar."/>
    <x v="3"/>
    <d v="2024-12-17T00:00:00"/>
    <s v="Uber"/>
    <x v="0"/>
    <n v="24999"/>
  </r>
  <r>
    <s v="mar."/>
    <x v="3"/>
    <d v="2024-12-17T00:00:00"/>
    <s v="Gurus"/>
    <x v="2"/>
    <n v="12600"/>
  </r>
  <r>
    <s v="mar."/>
    <x v="3"/>
    <d v="2024-12-17T00:00:00"/>
    <s v="Gurus"/>
    <x v="2"/>
    <n v="55014"/>
  </r>
  <r>
    <s v="mar."/>
    <x v="3"/>
    <d v="2024-12-17T00:00:00"/>
    <s v="Farmatodo"/>
    <x v="4"/>
    <n v="96350"/>
  </r>
  <r>
    <s v="mar."/>
    <x v="3"/>
    <d v="2024-12-17T00:00:00"/>
    <s v="Cabify"/>
    <x v="0"/>
    <n v="14813"/>
  </r>
  <r>
    <s v="mar."/>
    <x v="3"/>
    <d v="2024-12-17T00:00:00"/>
    <s v="Pricesmart"/>
    <x v="5"/>
    <n v="77400"/>
  </r>
  <r>
    <s v="mar."/>
    <x v="3"/>
    <d v="2024-12-17T00:00:00"/>
    <s v="Spotify"/>
    <x v="6"/>
    <n v="26400"/>
  </r>
  <r>
    <s v="mar."/>
    <x v="3"/>
    <d v="2024-12-17T00:00:00"/>
    <s v="Disney +"/>
    <x v="6"/>
    <n v="34900"/>
  </r>
  <r>
    <s v="mar."/>
    <x v="3"/>
    <d v="2024-12-17T00:00:00"/>
    <s v="Cabify"/>
    <x v="0"/>
    <n v="17808"/>
  </r>
  <r>
    <s v="mar."/>
    <x v="3"/>
    <d v="2024-12-17T00:00:00"/>
    <s v="Cabify"/>
    <x v="0"/>
    <n v="23294"/>
  </r>
  <r>
    <s v="mar."/>
    <x v="3"/>
    <d v="2024-12-17T00:00:00"/>
    <s v="La lucha sangucheria"/>
    <x v="2"/>
    <n v="83501"/>
  </r>
  <r>
    <s v="mar."/>
    <x v="3"/>
    <d v="2024-12-17T00:00:00"/>
    <s v="Ellinika"/>
    <x v="2"/>
    <n v="27800"/>
  </r>
  <r>
    <s v="mié."/>
    <x v="3"/>
    <d v="2024-12-18T00:00:00"/>
    <s v="Cinecolombia"/>
    <x v="6"/>
    <n v="82400"/>
  </r>
  <r>
    <s v="mié."/>
    <x v="3"/>
    <d v="2024-12-18T00:00:00"/>
    <s v="Cabify"/>
    <x v="0"/>
    <n v="18094"/>
  </r>
  <r>
    <s v="mié."/>
    <x v="3"/>
    <d v="2024-12-18T00:00:00"/>
    <s v="Cabify"/>
    <x v="0"/>
    <n v="19614"/>
  </r>
  <r>
    <s v="mié."/>
    <x v="3"/>
    <d v="2024-12-18T00:00:00"/>
    <s v="Bacu"/>
    <x v="2"/>
    <n v="54193"/>
  </r>
  <r>
    <s v="mié."/>
    <x v="3"/>
    <d v="2024-12-18T00:00:00"/>
    <s v="Cinecolombia"/>
    <x v="6"/>
    <n v="33600"/>
  </r>
  <r>
    <s v="mié."/>
    <x v="3"/>
    <d v="2024-12-18T00:00:00"/>
    <s v="Oxxo"/>
    <x v="1"/>
    <n v="14500"/>
  </r>
  <r>
    <s v="mié."/>
    <x v="3"/>
    <d v="2024-12-18T00:00:00"/>
    <s v="D1"/>
    <x v="5"/>
    <n v="22950"/>
  </r>
  <r>
    <s v="mié."/>
    <x v="3"/>
    <d v="2024-12-18T00:00:00"/>
    <s v="Oxxo"/>
    <x v="1"/>
    <n v="10500"/>
  </r>
  <r>
    <s v="mié."/>
    <x v="3"/>
    <d v="2024-12-18T00:00:00"/>
    <s v="Cabify"/>
    <x v="0"/>
    <n v="7992"/>
  </r>
  <r>
    <s v="jue."/>
    <x v="3"/>
    <d v="2024-12-19T00:00:00"/>
    <s v="Petgourmet"/>
    <x v="9"/>
    <n v="41500"/>
  </r>
  <r>
    <s v="jue."/>
    <x v="3"/>
    <d v="2024-12-19T00:00:00"/>
    <s v="La Taqueria"/>
    <x v="2"/>
    <n v="272000"/>
  </r>
  <r>
    <s v="jue."/>
    <x v="3"/>
    <d v="2024-12-19T00:00:00"/>
    <s v="La Taqueria"/>
    <x v="2"/>
    <n v="271619"/>
  </r>
  <r>
    <s v="vie."/>
    <x v="3"/>
    <d v="2024-12-20T00:00:00"/>
    <m/>
    <x v="7"/>
    <n v="2400"/>
  </r>
  <r>
    <s v="sáb."/>
    <x v="3"/>
    <d v="2024-12-21T00:00:00"/>
    <m/>
    <x v="7"/>
    <n v="12800"/>
  </r>
  <r>
    <s v="mar."/>
    <x v="3"/>
    <d v="2024-12-24T00:00:00"/>
    <s v="Uber"/>
    <x v="0"/>
    <n v="45781"/>
  </r>
  <r>
    <s v="vie."/>
    <x v="3"/>
    <d v="2024-12-27T00:00:00"/>
    <s v="Tienda Palera"/>
    <x v="20"/>
    <n v="15000"/>
  </r>
  <r>
    <s v="dom."/>
    <x v="3"/>
    <d v="2024-12-29T00:00:00"/>
    <s v="Aportes en linea"/>
    <x v="4"/>
    <n v="376400"/>
  </r>
  <r>
    <s v="lun."/>
    <x v="3"/>
    <d v="2024-12-30T00:00:00"/>
    <s v="Uber"/>
    <x v="0"/>
    <n v="3000"/>
  </r>
  <r>
    <s v="mié."/>
    <x v="4"/>
    <d v="2025-01-01T00:00:00"/>
    <s v="Grand Hyatt "/>
    <x v="21"/>
    <n v="535370"/>
  </r>
  <r>
    <s v="jue."/>
    <x v="4"/>
    <d v="2025-01-02T00:00:00"/>
    <s v="Bono Medisanitas"/>
    <x v="4"/>
    <n v="60600"/>
  </r>
  <r>
    <s v="vie."/>
    <x v="4"/>
    <d v="2025-01-03T00:00:00"/>
    <m/>
    <x v="7"/>
    <n v="200000"/>
  </r>
  <r>
    <s v="mar."/>
    <x v="4"/>
    <d v="2025-01-07T00:00:00"/>
    <m/>
    <x v="1"/>
    <n v="2500"/>
  </r>
  <r>
    <s v="mié."/>
    <x v="4"/>
    <d v="2025-01-08T00:00:00"/>
    <s v="Oxxo"/>
    <x v="1"/>
    <n v="14600"/>
  </r>
  <r>
    <s v="jue."/>
    <x v="4"/>
    <d v="2025-01-09T00:00:00"/>
    <s v="Bono Colsanitas"/>
    <x v="4"/>
    <n v="42900"/>
  </r>
  <r>
    <s v="vie."/>
    <x v="4"/>
    <d v="2025-01-10T00:00:00"/>
    <s v="Fillet Station"/>
    <x v="2"/>
    <n v="58600"/>
  </r>
  <r>
    <s v="sáb."/>
    <x v="4"/>
    <d v="2025-01-11T00:00:00"/>
    <s v="El Chocolo de Katerin"/>
    <x v="2"/>
    <n v="28600"/>
  </r>
  <r>
    <s v="dom."/>
    <x v="4"/>
    <d v="2025-01-12T00:00:00"/>
    <s v="Cabify"/>
    <x v="0"/>
    <n v="5553"/>
  </r>
  <r>
    <s v="lun."/>
    <x v="4"/>
    <d v="2025-01-13T00:00:00"/>
    <s v="Dunkin Donuts"/>
    <x v="1"/>
    <n v="9500"/>
  </r>
  <r>
    <s v="mar."/>
    <x v="4"/>
    <d v="2025-01-14T00:00:00"/>
    <s v="Agua"/>
    <x v="22"/>
    <n v="27000"/>
  </r>
  <r>
    <s v="mié."/>
    <x v="4"/>
    <d v="2025-01-15T00:00:00"/>
    <s v="Oxxo"/>
    <x v="1"/>
    <n v="14500"/>
  </r>
  <r>
    <s v="jue."/>
    <x v="4"/>
    <d v="2025-01-16T00:00:00"/>
    <s v="Oxxo"/>
    <x v="1"/>
    <n v="8400"/>
  </r>
  <r>
    <s v="dom."/>
    <x v="4"/>
    <d v="2025-01-19T00:00:00"/>
    <s v="Acueducto"/>
    <x v="11"/>
    <n v="416839"/>
  </r>
  <r>
    <s v="lun."/>
    <x v="4"/>
    <d v="2025-01-20T00:00:00"/>
    <s v="Oxxo"/>
    <x v="1"/>
    <n v="7100"/>
  </r>
  <r>
    <s v="mar."/>
    <x v="4"/>
    <d v="2025-01-21T00:00:00"/>
    <m/>
    <x v="7"/>
    <n v="303055"/>
  </r>
  <r>
    <s v="jue."/>
    <x v="4"/>
    <d v="2025-01-23T00:00:00"/>
    <s v="Oxxo"/>
    <x v="1"/>
    <n v="7500"/>
  </r>
  <r>
    <s v="dom."/>
    <x v="4"/>
    <d v="2025-01-26T00:00:00"/>
    <s v="Ara"/>
    <x v="5"/>
    <n v="7090"/>
  </r>
  <r>
    <s v="mar."/>
    <x v="4"/>
    <d v="2025-01-28T00:00:00"/>
    <s v="ETB"/>
    <x v="11"/>
    <n v="120060"/>
  </r>
  <r>
    <s v="mié."/>
    <x v="4"/>
    <d v="2025-01-29T00:00:00"/>
    <s v="iCloid"/>
    <x v="23"/>
    <n v="12900"/>
  </r>
  <r>
    <s v="mié."/>
    <x v="4"/>
    <d v="2025-01-29T00:00:00"/>
    <s v="Prestamo"/>
    <x v="24"/>
    <n v="400000"/>
  </r>
  <r>
    <s v="mié."/>
    <x v="4"/>
    <d v="2025-01-29T00:00:00"/>
    <s v="Aportes en linea"/>
    <x v="4"/>
    <n v="376400"/>
  </r>
  <r>
    <s v="vie."/>
    <x v="4"/>
    <d v="2025-01-31T00:00:00"/>
    <s v="Oxxo"/>
    <x v="1"/>
    <n v="7200"/>
  </r>
  <r>
    <s v="sáb."/>
    <x v="5"/>
    <d v="2025-02-01T00:00:00"/>
    <s v="Don Rome"/>
    <x v="2"/>
    <n v="121770"/>
  </r>
  <r>
    <s v="sáb."/>
    <x v="5"/>
    <d v="2025-02-01T00:00:00"/>
    <s v="Oxxo"/>
    <x v="1"/>
    <n v="2300"/>
  </r>
  <r>
    <s v="dom."/>
    <x v="5"/>
    <d v="2025-02-02T00:00:00"/>
    <s v="Ara"/>
    <x v="5"/>
    <n v="7780"/>
  </r>
  <r>
    <s v="mar."/>
    <x v="5"/>
    <d v="2025-02-04T00:00:00"/>
    <s v="Bacu"/>
    <x v="2"/>
    <n v="11900"/>
  </r>
  <r>
    <s v="jue."/>
    <x v="5"/>
    <d v="2025-02-06T00:00:00"/>
    <s v="Puppies"/>
    <x v="19"/>
    <n v="25415"/>
  </r>
  <r>
    <s v="vie."/>
    <x v="5"/>
    <d v="2025-02-07T00:00:00"/>
    <s v="Paseo Archie"/>
    <x v="19"/>
    <n v="40000"/>
  </r>
  <r>
    <s v="sáb."/>
    <x v="5"/>
    <d v="2025-02-08T00:00:00"/>
    <s v="Cabify"/>
    <x v="0"/>
    <n v="20125"/>
  </r>
  <r>
    <s v="sáb."/>
    <x v="5"/>
    <d v="2025-02-15T00:00:00"/>
    <s v="Oxxo"/>
    <x v="1"/>
    <n v="7400"/>
  </r>
  <r>
    <s v="mié."/>
    <x v="5"/>
    <d v="2025-02-19T00:00:00"/>
    <s v="Jumbo"/>
    <x v="5"/>
    <n v="967"/>
  </r>
  <r>
    <s v="vie."/>
    <x v="5"/>
    <d v="2025-02-21T00:00:00"/>
    <s v="Oxxo"/>
    <x v="1"/>
    <n v="7400"/>
  </r>
  <r>
    <s v="jue."/>
    <x v="5"/>
    <d v="2025-02-27T00:00:00"/>
    <s v="Clase Dibujo"/>
    <x v="18"/>
    <n v="184000"/>
  </r>
  <r>
    <s v="jue."/>
    <x v="5"/>
    <d v="2025-02-27T00:00:00"/>
    <s v="Tigo"/>
    <x v="11"/>
    <n v="76410"/>
  </r>
  <r>
    <s v="jue."/>
    <x v="5"/>
    <d v="2025-02-27T00:00:00"/>
    <s v="Tigo"/>
    <x v="11"/>
    <n v="99311"/>
  </r>
  <r>
    <s v="jue."/>
    <x v="5"/>
    <d v="2025-02-27T00:00:00"/>
    <s v="Disney+"/>
    <x v="6"/>
    <n v="34900"/>
  </r>
  <r>
    <s v="jue."/>
    <x v="5"/>
    <d v="2025-02-27T00:00:00"/>
    <s v="Farmatodo"/>
    <x v="4"/>
    <n v="111200"/>
  </r>
  <r>
    <s v="jue."/>
    <x v="5"/>
    <d v="2025-02-27T00:00:00"/>
    <s v="Bacu"/>
    <x v="2"/>
    <n v="67686"/>
  </r>
  <r>
    <s v="jue."/>
    <x v="5"/>
    <d v="2025-02-27T00:00:00"/>
    <s v="Emermedica"/>
    <x v="4"/>
    <n v="145696"/>
  </r>
  <r>
    <s v="vie."/>
    <x v="5"/>
    <d v="2025-02-28T00:00:00"/>
    <s v="ENEL"/>
    <x v="11"/>
    <n v="173350"/>
  </r>
  <r>
    <s v="vie."/>
    <x v="5"/>
    <d v="2025-02-28T00:00:00"/>
    <s v="Vanti"/>
    <x v="11"/>
    <n v="95310"/>
  </r>
  <r>
    <s v="vie."/>
    <x v="5"/>
    <d v="2025-02-28T00:00:00"/>
    <s v="Mustaches"/>
    <x v="10"/>
    <n v="192000"/>
  </r>
  <r>
    <s v="vie."/>
    <x v="5"/>
    <d v="2025-02-28T00:00:00"/>
    <s v="iCloid"/>
    <x v="23"/>
    <n v="12900"/>
  </r>
  <r>
    <s v="vie."/>
    <x v="5"/>
    <d v="2025-02-28T00:00:00"/>
    <s v="Tienda dietetica"/>
    <x v="1"/>
    <n v="10100"/>
  </r>
  <r>
    <s v="vie."/>
    <x v="5"/>
    <d v="2025-02-28T00:00:00"/>
    <s v="Tuboleta"/>
    <x v="6"/>
    <n v="314600"/>
  </r>
  <r>
    <s v="vie."/>
    <x v="5"/>
    <d v="2025-02-28T00:00:00"/>
    <s v="ETB"/>
    <x v="11"/>
    <n v="120060"/>
  </r>
  <r>
    <s v="jue."/>
    <x v="1"/>
    <d v="2025-10-02T00:00:00"/>
    <s v="Jumbo"/>
    <x v="5"/>
    <n v="37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86A03-DB62-4DEE-93E9-4B57C5ECCBEF}" name="Tabla dinámica2" cacheId="6369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3:U26" firstHeaderRow="1" firstDataRow="2" firstDataCol="1"/>
  <pivotFields count="9">
    <pivotField compact="0" outline="0" showAll="0"/>
    <pivotField axis="axisRow" compact="0" outline="0" showAll="0" sortType="descending">
      <items count="17">
        <item m="1" x="12"/>
        <item x="2"/>
        <item x="1"/>
        <item x="0"/>
        <item x="11"/>
        <item m="1" x="15"/>
        <item x="10"/>
        <item x="9"/>
        <item x="8"/>
        <item x="7"/>
        <item x="6"/>
        <item m="1" x="14"/>
        <item x="5"/>
        <item x="4"/>
        <item x="3"/>
        <item m="1" x="13"/>
        <item t="default"/>
      </items>
    </pivotField>
    <pivotField compact="0" outline="0" showAll="0">
      <items count="2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11">
        <item x="8"/>
        <item x="0"/>
        <item x="1"/>
        <item x="4"/>
        <item x="2"/>
        <item x="6"/>
        <item x="3"/>
        <item x="9"/>
        <item x="5"/>
        <item x="7"/>
        <item t="default"/>
      </items>
    </pivotField>
    <pivotField axis="axisCol" compact="0" outline="0" showAll="0">
      <items count="22">
        <item x="7"/>
        <item x="16"/>
        <item x="1"/>
        <item x="4"/>
        <item m="1" x="19"/>
        <item x="0"/>
        <item m="1" x="20"/>
        <item sd="0" x="12"/>
        <item x="9"/>
        <item x="11"/>
        <item x="5"/>
        <item x="13"/>
        <item x="3"/>
        <item x="14"/>
        <item x="6"/>
        <item x="8"/>
        <item x="17"/>
        <item x="18"/>
        <item x="2"/>
        <item x="10"/>
        <item x="15"/>
        <item t="default"/>
      </items>
    </pivotField>
    <pivotField dataField="1" compact="0" numFmtId="164" outline="0" showAll="0"/>
  </pivotFields>
  <rowFields count="1">
    <field x="1"/>
  </rowFields>
  <rowItems count="12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 t="grand">
      <x/>
    </i>
  </rowItems>
  <colFields count="1">
    <field x="7"/>
  </colFields>
  <colItems count="2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a de Total" fld="8" baseField="0" baseItem="0" numFmtId="168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dateBetween" evalOrder="-1" id="10" name="Date">
      <autoFilter ref="A1">
        <filterColumn colId="0">
          <customFilters and="1">
            <customFilter operator="greaterThanOrEqual" val="45292"/>
            <customFilter operator="lessThanOrEqual" val="4565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CA973B-984F-4381-B8E8-BF56F1DDDF45}" name="Tabla dinámica1" cacheId="637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2:AA10" firstHeaderRow="1" firstDataRow="2" firstDataCol="1"/>
  <pivotFields count="6">
    <pivotField compact="0" outline="0" showAll="0"/>
    <pivotField axis="axisRow" compact="0" outline="0" showAll="0" sortType="descending">
      <items count="8">
        <item x="1"/>
        <item x="2"/>
        <item x="0"/>
        <item m="1" x="6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5" outline="0" showAll="0"/>
    <pivotField compact="0" outline="0" showAll="0"/>
    <pivotField axis="axisCol" compact="0" outline="0" showAll="0" sortType="descending">
      <items count="29">
        <item x="10"/>
        <item x="13"/>
        <item m="1" x="26"/>
        <item x="12"/>
        <item x="9"/>
        <item x="6"/>
        <item x="5"/>
        <item x="8"/>
        <item x="4"/>
        <item x="3"/>
        <item m="1" x="27"/>
        <item x="2"/>
        <item x="0"/>
        <item x="11"/>
        <item x="7"/>
        <item x="1"/>
        <item x="14"/>
        <item x="15"/>
        <item x="17"/>
        <item x="16"/>
        <item m="1" x="25"/>
        <item x="18"/>
        <item x="19"/>
        <item x="20"/>
        <item x="21"/>
        <item x="22"/>
        <item x="23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"/>
  </rowFields>
  <rowItems count="7">
    <i>
      <x v="1"/>
    </i>
    <i>
      <x v="4"/>
    </i>
    <i>
      <x/>
    </i>
    <i>
      <x v="5"/>
    </i>
    <i>
      <x v="6"/>
    </i>
    <i>
      <x v="2"/>
    </i>
    <i t="grand">
      <x/>
    </i>
  </rowItems>
  <colFields count="1">
    <field x="4"/>
  </colFields>
  <colItems count="26">
    <i>
      <x v="11"/>
    </i>
    <i>
      <x v="8"/>
    </i>
    <i>
      <x v="13"/>
    </i>
    <i>
      <x v="5"/>
    </i>
    <i>
      <x v="12"/>
    </i>
    <i>
      <x v="6"/>
    </i>
    <i>
      <x v="14"/>
    </i>
    <i>
      <x v="16"/>
    </i>
    <i>
      <x v="15"/>
    </i>
    <i>
      <x v="1"/>
    </i>
    <i>
      <x v="9"/>
    </i>
    <i>
      <x v="7"/>
    </i>
    <i>
      <x v="24"/>
    </i>
    <i>
      <x v="21"/>
    </i>
    <i>
      <x v="4"/>
    </i>
    <i>
      <x/>
    </i>
    <i>
      <x v="27"/>
    </i>
    <i>
      <x v="18"/>
    </i>
    <i>
      <x v="17"/>
    </i>
    <i>
      <x v="19"/>
    </i>
    <i>
      <x v="3"/>
    </i>
    <i>
      <x v="22"/>
    </i>
    <i>
      <x v="25"/>
    </i>
    <i>
      <x v="26"/>
    </i>
    <i>
      <x v="23"/>
    </i>
    <i t="grand">
      <x/>
    </i>
  </colItems>
  <dataFields count="1">
    <dataField name="Suma de Total" fld="5" baseField="0" baseItem="0" numFmtId="164"/>
  </dataFields>
  <formats count="14">
    <format dxfId="16">
      <pivotArea field="4" grandRow="1" outline="0" axis="axisCol" fieldPosition="0">
        <references count="1">
          <reference field="4" count="1" selected="0">
            <x v="11"/>
          </reference>
        </references>
      </pivotArea>
    </format>
    <format dxfId="17">
      <pivotArea field="4" grandRow="1" outline="0" axis="axisCol" fieldPosition="0">
        <references count="1">
          <reference field="4" count="1" selected="0">
            <x v="8"/>
          </reference>
        </references>
      </pivotArea>
    </format>
    <format dxfId="18">
      <pivotArea field="4" grandRow="1" outline="0" axis="axisCol" fieldPosition="0">
        <references count="1">
          <reference field="4" count="2" selected="0">
            <x v="5"/>
            <x v="13"/>
          </reference>
        </references>
      </pivotArea>
    </format>
    <format dxfId="19">
      <pivotArea field="4" grandRow="1" outline="0" axis="axisCol" fieldPosition="0">
        <references count="1">
          <reference field="4" count="1" selected="0">
            <x v="12"/>
          </reference>
        </references>
      </pivotArea>
    </format>
    <format dxfId="20">
      <pivotArea field="4" grandRow="1" outline="0" axis="axisCol" fieldPosition="0">
        <references count="1">
          <reference field="4" count="1" selected="0">
            <x v="6"/>
          </reference>
        </references>
      </pivotArea>
    </format>
    <format dxfId="21">
      <pivotArea outline="0" fieldPosition="0">
        <references count="2">
          <reference field="1" count="1" selected="0">
            <x v="1"/>
          </reference>
          <reference field="4" count="1" selected="0">
            <x v="15"/>
          </reference>
        </references>
      </pivotArea>
    </format>
    <format dxfId="22">
      <pivotArea outline="0" fieldPosition="0">
        <references count="2">
          <reference field="1" count="1" selected="0">
            <x v="1"/>
          </reference>
          <reference field="4" count="1" selected="0">
            <x v="14"/>
          </reference>
        </references>
      </pivotArea>
    </format>
    <format dxfId="23">
      <pivotArea outline="0" fieldPosition="0">
        <references count="2">
          <reference field="1" count="1" selected="0">
            <x v="4"/>
          </reference>
          <reference field="4" count="1" selected="0">
            <x v="14"/>
          </reference>
        </references>
      </pivotArea>
    </format>
    <format dxfId="24">
      <pivotArea outline="0" fieldPosition="0">
        <references count="2">
          <reference field="1" count="1" selected="0">
            <x v="4"/>
          </reference>
          <reference field="4" count="1" selected="0">
            <x v="15"/>
          </reference>
        </references>
      </pivotArea>
    </format>
    <format dxfId="25">
      <pivotArea outline="0" fieldPosition="0">
        <references count="2">
          <reference field="1" count="1" selected="0">
            <x v="4"/>
          </reference>
          <reference field="4" count="1" selected="0">
            <x v="21"/>
          </reference>
        </references>
      </pivotArea>
    </format>
    <format dxfId="26">
      <pivotArea outline="0" fieldPosition="0">
        <references count="2">
          <reference field="1" count="1" selected="0">
            <x v="4"/>
          </reference>
          <reference field="4" count="1" selected="0">
            <x v="12"/>
          </reference>
        </references>
      </pivotArea>
    </format>
    <format dxfId="27">
      <pivotArea outline="0" fieldPosition="0">
        <references count="2">
          <reference field="1" count="1" selected="0">
            <x v="4"/>
          </reference>
          <reference field="4" count="1" selected="0">
            <x v="6"/>
          </reference>
        </references>
      </pivotArea>
    </format>
    <format dxfId="28">
      <pivotArea outline="0" fieldPosition="0">
        <references count="2">
          <reference field="1" count="1" selected="0">
            <x v="4"/>
          </reference>
          <reference field="4" count="1" selected="0">
            <x v="13"/>
          </reference>
        </references>
      </pivotArea>
    </format>
    <format dxfId="29">
      <pivotArea outline="0" fieldPosition="0">
        <references count="2">
          <reference field="1" count="1" selected="0">
            <x v="4"/>
          </reference>
          <reference field="4" count="1" selected="0"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32D23B-4A66-4FC7-B964-A0697C724151}" name="Tabla dinámica3" cacheId="636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O346" firstHeaderRow="1" firstDataRow="2" firstDataCol="1" rowPageCount="1" colPageCount="1"/>
  <pivotFields count="9">
    <pivotField compact="0" outline="0" showAll="0"/>
    <pivotField compact="0" outline="0" showAll="0"/>
    <pivotField compact="0" outline="0" showAll="0"/>
    <pivotField axis="axisRow" compact="0" outline="0" showAll="0">
      <items count="767">
        <item x="665"/>
        <item x="207"/>
        <item x="463"/>
        <item x="298"/>
        <item x="533"/>
        <item x="156"/>
        <item x="490"/>
        <item x="678"/>
        <item x="674"/>
        <item x="572"/>
        <item x="453"/>
        <item x="137"/>
        <item x="394"/>
        <item x="342"/>
        <item x="466"/>
        <item x="130"/>
        <item x="567"/>
        <item x="737"/>
        <item x="223"/>
        <item x="608"/>
        <item x="484"/>
        <item x="624"/>
        <item x="434"/>
        <item x="10"/>
        <item x="15"/>
        <item x="133"/>
        <item x="352"/>
        <item x="159"/>
        <item x="0"/>
        <item x="336"/>
        <item x="128"/>
        <item x="507"/>
        <item x="265"/>
        <item x="519"/>
        <item x="182"/>
        <item x="47"/>
        <item x="592"/>
        <item x="454"/>
        <item x="305"/>
        <item x="600"/>
        <item x="293"/>
        <item x="388"/>
        <item x="105"/>
        <item x="5"/>
        <item x="631"/>
        <item x="202"/>
        <item x="438"/>
        <item x="171"/>
        <item x="402"/>
        <item x="754"/>
        <item x="462"/>
        <item x="700"/>
        <item x="457"/>
        <item x="24"/>
        <item x="143"/>
        <item x="319"/>
        <item x="671"/>
        <item x="444"/>
        <item x="204"/>
        <item x="707"/>
        <item x="46"/>
        <item x="606"/>
        <item x="55"/>
        <item x="480"/>
        <item x="142"/>
        <item x="647"/>
        <item x="99"/>
        <item x="694"/>
        <item x="228"/>
        <item x="745"/>
        <item x="268"/>
        <item x="502"/>
        <item x="541"/>
        <item x="321"/>
        <item x="82"/>
        <item x="335"/>
        <item x="361"/>
        <item x="494"/>
        <item x="583"/>
        <item x="324"/>
        <item x="579"/>
        <item x="756"/>
        <item x="655"/>
        <item x="181"/>
        <item x="351"/>
        <item x="679"/>
        <item x="313"/>
        <item x="429"/>
        <item x="332"/>
        <item x="733"/>
        <item x="529"/>
        <item x="668"/>
        <item x="179"/>
        <item x="404"/>
        <item x="314"/>
        <item x="302"/>
        <item x="371"/>
        <item x="759"/>
        <item x="461"/>
        <item x="127"/>
        <item x="91"/>
        <item x="149"/>
        <item x="240"/>
        <item x="9"/>
        <item x="762"/>
        <item x="458"/>
        <item x="267"/>
        <item x="618"/>
        <item x="341"/>
        <item x="152"/>
        <item x="412"/>
        <item x="58"/>
        <item x="372"/>
        <item x="381"/>
        <item x="602"/>
        <item x="369"/>
        <item x="591"/>
        <item x="170"/>
        <item x="687"/>
        <item x="85"/>
        <item x="145"/>
        <item x="51"/>
        <item x="716"/>
        <item x="622"/>
        <item x="364"/>
        <item x="365"/>
        <item x="509"/>
        <item x="690"/>
        <item x="473"/>
        <item x="239"/>
        <item x="650"/>
        <item x="399"/>
        <item x="504"/>
        <item x="224"/>
        <item x="189"/>
        <item x="100"/>
        <item x="676"/>
        <item x="28"/>
        <item x="30"/>
        <item x="258"/>
        <item x="273"/>
        <item x="257"/>
        <item x="534"/>
        <item x="637"/>
        <item x="607"/>
        <item x="535"/>
        <item x="448"/>
        <item x="1"/>
        <item x="11"/>
        <item x="753"/>
        <item x="649"/>
        <item x="721"/>
        <item x="696"/>
        <item x="610"/>
        <item x="640"/>
        <item x="724"/>
        <item x="168"/>
        <item x="95"/>
        <item x="97"/>
        <item x="609"/>
        <item x="176"/>
        <item x="742"/>
        <item x="749"/>
        <item x="160"/>
        <item x="708"/>
        <item x="401"/>
        <item x="169"/>
        <item x="710"/>
        <item x="685"/>
        <item x="499"/>
        <item x="683"/>
        <item x="531"/>
        <item x="126"/>
        <item x="652"/>
        <item x="440"/>
        <item x="590"/>
        <item x="392"/>
        <item x="675"/>
        <item x="243"/>
        <item x="73"/>
        <item x="153"/>
        <item x="436"/>
        <item x="125"/>
        <item x="86"/>
        <item x="284"/>
        <item x="495"/>
        <item x="625"/>
        <item x="188"/>
        <item x="112"/>
        <item x="561"/>
        <item x="103"/>
        <item x="605"/>
        <item x="435"/>
        <item x="765"/>
        <item x="511"/>
        <item x="196"/>
        <item x="760"/>
        <item x="191"/>
        <item x="195"/>
        <item x="545"/>
        <item x="158"/>
        <item x="210"/>
        <item x="116"/>
        <item x="452"/>
        <item x="677"/>
        <item x="311"/>
        <item x="489"/>
        <item x="516"/>
        <item x="387"/>
        <item x="333"/>
        <item x="209"/>
        <item x="331"/>
        <item x="115"/>
        <item x="744"/>
        <item x="428"/>
        <item x="259"/>
        <item x="136"/>
        <item x="190"/>
        <item x="709"/>
        <item x="135"/>
        <item x="250"/>
        <item x="262"/>
        <item x="611"/>
        <item x="730"/>
        <item x="349"/>
        <item x="62"/>
        <item x="212"/>
        <item x="307"/>
        <item x="164"/>
        <item x="549"/>
        <item x="576"/>
        <item x="230"/>
        <item x="485"/>
        <item x="290"/>
        <item x="550"/>
        <item x="577"/>
        <item x="623"/>
        <item x="186"/>
        <item x="378"/>
        <item x="377"/>
        <item x="469"/>
        <item x="598"/>
        <item x="430"/>
        <item x="481"/>
        <item x="72"/>
        <item x="185"/>
        <item x="501"/>
        <item x="656"/>
        <item x="701"/>
        <item x="468"/>
        <item x="205"/>
        <item x="697"/>
        <item x="726"/>
        <item x="203"/>
        <item x="702"/>
        <item x="161"/>
        <item x="167"/>
        <item x="476"/>
        <item x="253"/>
        <item x="249"/>
        <item x="281"/>
        <item x="180"/>
        <item x="743"/>
        <item x="593"/>
        <item x="343"/>
        <item x="138"/>
        <item x="632"/>
        <item x="530"/>
        <item x="346"/>
        <item x="560"/>
        <item x="573"/>
        <item x="720"/>
        <item x="49"/>
        <item x="162"/>
        <item x="514"/>
        <item x="619"/>
        <item x="355"/>
        <item x="383"/>
        <item x="339"/>
        <item x="384"/>
        <item x="140"/>
        <item x="751"/>
        <item x="141"/>
        <item x="517"/>
        <item x="340"/>
        <item x="636"/>
        <item x="80"/>
        <item x="397"/>
        <item x="131"/>
        <item x="584"/>
        <item x="289"/>
        <item x="395"/>
        <item x="20"/>
        <item x="389"/>
        <item x="544"/>
        <item x="6"/>
        <item x="247"/>
        <item x="379"/>
        <item x="334"/>
        <item x="246"/>
        <item x="309"/>
        <item x="441"/>
        <item x="597"/>
        <item x="317"/>
        <item x="663"/>
        <item x="29"/>
        <item x="320"/>
        <item x="712"/>
        <item x="596"/>
        <item x="304"/>
        <item x="680"/>
        <item x="635"/>
        <item x="12"/>
        <item x="21"/>
        <item x="175"/>
        <item x="326"/>
        <item x="31"/>
        <item x="76"/>
        <item x="122"/>
        <item x="686"/>
        <item x="626"/>
        <item x="370"/>
        <item x="44"/>
        <item x="682"/>
        <item x="391"/>
        <item x="620"/>
        <item x="482"/>
        <item x="616"/>
        <item x="615"/>
        <item x="271"/>
        <item x="426"/>
        <item x="594"/>
        <item x="621"/>
        <item x="264"/>
        <item x="755"/>
        <item x="295"/>
        <item x="279"/>
        <item x="256"/>
        <item x="65"/>
        <item x="718"/>
        <item x="393"/>
        <item x="287"/>
        <item x="739"/>
        <item x="418"/>
        <item x="574"/>
        <item x="732"/>
        <item x="266"/>
        <item x="403"/>
        <item x="386"/>
        <item x="398"/>
        <item x="738"/>
        <item x="599"/>
        <item x="363"/>
        <item x="229"/>
        <item x="121"/>
        <item x="565"/>
        <item x="464"/>
        <item x="134"/>
        <item x="465"/>
        <item x="23"/>
        <item x="695"/>
        <item x="114"/>
        <item x="113"/>
        <item x="661"/>
        <item x="206"/>
        <item x="612"/>
        <item x="703"/>
        <item x="272"/>
        <item x="54"/>
        <item x="146"/>
        <item x="627"/>
        <item x="689"/>
        <item x="238"/>
        <item x="380"/>
        <item x="642"/>
        <item x="373"/>
        <item x="420"/>
        <item x="492"/>
        <item x="723"/>
        <item x="411"/>
        <item x="19"/>
        <item x="406"/>
        <item x="763"/>
        <item x="84"/>
        <item x="487"/>
        <item x="691"/>
        <item x="217"/>
        <item x="354"/>
        <item x="172"/>
        <item x="376"/>
        <item x="45"/>
        <item x="60"/>
        <item x="157"/>
        <item x="498"/>
        <item x="410"/>
        <item x="296"/>
        <item x="570"/>
        <item x="613"/>
        <item x="360"/>
        <item x="559"/>
        <item x="292"/>
        <item x="715"/>
        <item x="475"/>
        <item x="120"/>
        <item x="375"/>
        <item x="194"/>
        <item x="213"/>
        <item x="316"/>
        <item x="582"/>
        <item x="43"/>
        <item x="664"/>
        <item x="586"/>
        <item x="214"/>
        <item x="211"/>
        <item x="366"/>
        <item x="201"/>
        <item x="318"/>
        <item x="589"/>
        <item x="312"/>
        <item x="405"/>
        <item x="580"/>
        <item x="297"/>
        <item x="532"/>
        <item x="39"/>
        <item x="251"/>
        <item x="681"/>
        <item x="291"/>
        <item x="390"/>
        <item x="17"/>
        <item x="323"/>
        <item x="274"/>
        <item x="322"/>
        <item x="400"/>
        <item x="552"/>
        <item x="659"/>
        <item x="447"/>
        <item x="729"/>
        <item x="672"/>
        <item x="278"/>
        <item x="215"/>
        <item x="310"/>
        <item x="758"/>
        <item x="280"/>
        <item x="523"/>
        <item x="746"/>
        <item x="74"/>
        <item x="248"/>
        <item x="200"/>
        <item x="119"/>
        <item x="4"/>
        <item x="445"/>
        <item x="63"/>
        <item x="32"/>
        <item x="630"/>
        <item x="734"/>
        <item x="508"/>
        <item x="431"/>
        <item x="144"/>
        <item x="714"/>
        <item x="443"/>
        <item x="646"/>
        <item x="227"/>
        <item x="198"/>
        <item x="216"/>
        <item x="442"/>
        <item x="638"/>
        <item x="752"/>
        <item x="396"/>
        <item x="353"/>
        <item x="474"/>
        <item x="601"/>
        <item x="451"/>
        <item x="526"/>
        <item x="123"/>
        <item x="595"/>
        <item x="192"/>
        <item x="539"/>
        <item x="244"/>
        <item x="491"/>
        <item x="329"/>
        <item x="651"/>
        <item x="748"/>
        <item x="294"/>
        <item x="566"/>
        <item x="558"/>
        <item x="226"/>
        <item x="270"/>
        <item x="71"/>
        <item x="633"/>
        <item x="374"/>
        <item x="423"/>
        <item x="670"/>
        <item x="669"/>
        <item x="437"/>
        <item x="219"/>
        <item x="232"/>
        <item x="460"/>
        <item x="459"/>
        <item x="25"/>
        <item x="233"/>
        <item x="93"/>
        <item x="26"/>
        <item x="634"/>
        <item x="67"/>
        <item x="585"/>
        <item x="568"/>
        <item x="488"/>
        <item x="425"/>
        <item x="588"/>
        <item x="527"/>
        <item x="478"/>
        <item x="14"/>
        <item x="132"/>
        <item x="450"/>
        <item x="277"/>
        <item x="7"/>
        <item x="50"/>
        <item x="129"/>
        <item x="87"/>
        <item x="764"/>
        <item x="449"/>
        <item x="522"/>
        <item x="538"/>
        <item x="409"/>
        <item x="81"/>
        <item x="645"/>
        <item x="500"/>
        <item x="537"/>
        <item x="356"/>
        <item x="727"/>
        <item x="101"/>
        <item x="225"/>
        <item x="660"/>
        <item x="421"/>
        <item x="33"/>
        <item x="578"/>
        <item x="41"/>
        <item x="706"/>
        <item x="8"/>
        <item x="263"/>
        <item x="13"/>
        <item x="510"/>
        <item x="27"/>
        <item x="163"/>
        <item x="183"/>
        <item x="359"/>
        <item x="358"/>
        <item x="286"/>
        <item x="422"/>
        <item x="493"/>
        <item x="477"/>
        <item x="57"/>
        <item x="2"/>
        <item x="543"/>
        <item x="88"/>
        <item x="347"/>
        <item x="38"/>
        <item x="344"/>
        <item x="236"/>
        <item x="282"/>
        <item x="308"/>
        <item x="184"/>
        <item x="419"/>
        <item x="199"/>
        <item x="283"/>
        <item x="345"/>
        <item x="362"/>
        <item x="118"/>
        <item x="111"/>
        <item x="424"/>
        <item x="604"/>
        <item x="166"/>
        <item x="432"/>
        <item x="455"/>
        <item x="151"/>
        <item x="433"/>
        <item x="518"/>
        <item x="641"/>
        <item x="269"/>
        <item x="234"/>
        <item x="711"/>
        <item x="350"/>
        <item x="261"/>
        <item x="165"/>
        <item x="515"/>
        <item x="61"/>
        <item x="218"/>
        <item x="174"/>
        <item x="698"/>
        <item x="98"/>
        <item x="299"/>
        <item x="53"/>
        <item x="52"/>
        <item x="48"/>
        <item x="40"/>
        <item x="275"/>
        <item x="569"/>
        <item x="693"/>
        <item x="571"/>
        <item x="147"/>
        <item x="148"/>
        <item x="155"/>
        <item x="301"/>
        <item x="741"/>
        <item x="524"/>
        <item x="237"/>
        <item x="109"/>
        <item x="315"/>
        <item x="69"/>
        <item x="66"/>
        <item x="470"/>
        <item x="575"/>
        <item x="197"/>
        <item x="725"/>
        <item x="96"/>
        <item x="177"/>
        <item x="325"/>
        <item x="525"/>
        <item x="368"/>
        <item x="252"/>
        <item x="338"/>
        <item x="89"/>
        <item x="242"/>
        <item x="546"/>
        <item x="357"/>
        <item x="34"/>
        <item x="36"/>
        <item x="327"/>
        <item x="173"/>
        <item x="562"/>
        <item x="563"/>
        <item x="178"/>
        <item x="68"/>
        <item x="35"/>
        <item x="722"/>
        <item x="77"/>
        <item x="102"/>
        <item x="417"/>
        <item x="415"/>
        <item x="472"/>
        <item x="303"/>
        <item x="104"/>
        <item x="643"/>
        <item x="467"/>
        <item x="208"/>
        <item x="22"/>
        <item x="731"/>
        <item x="110"/>
        <item x="503"/>
        <item x="64"/>
        <item x="717"/>
        <item x="427"/>
        <item x="150"/>
        <item x="108"/>
        <item x="536"/>
        <item x="628"/>
        <item x="94"/>
        <item x="603"/>
        <item x="107"/>
        <item x="235"/>
        <item x="90"/>
        <item x="70"/>
        <item x="757"/>
        <item x="548"/>
        <item x="483"/>
        <item x="416"/>
        <item x="414"/>
        <item x="288"/>
        <item x="139"/>
        <item x="37"/>
        <item x="761"/>
        <item x="740"/>
        <item x="300"/>
        <item x="245"/>
        <item x="83"/>
        <item x="124"/>
        <item x="684"/>
        <item x="187"/>
        <item x="254"/>
        <item x="521"/>
        <item x="385"/>
        <item x="639"/>
        <item x="255"/>
        <item x="220"/>
        <item x="692"/>
        <item x="328"/>
        <item x="496"/>
        <item x="79"/>
        <item x="471"/>
        <item x="747"/>
        <item x="551"/>
        <item x="348"/>
        <item x="78"/>
        <item x="367"/>
        <item x="581"/>
        <item x="704"/>
        <item x="337"/>
        <item x="617"/>
        <item x="221"/>
        <item x="241"/>
        <item x="222"/>
        <item x="154"/>
        <item x="407"/>
        <item x="505"/>
        <item x="497"/>
        <item x="382"/>
        <item x="479"/>
        <item x="456"/>
        <item x="662"/>
        <item x="260"/>
        <item x="106"/>
        <item x="699"/>
        <item x="705"/>
        <item x="587"/>
        <item x="18"/>
        <item x="658"/>
        <item x="92"/>
        <item x="657"/>
        <item x="276"/>
        <item x="547"/>
        <item x="3"/>
        <item x="231"/>
        <item x="673"/>
        <item x="735"/>
        <item x="736"/>
        <item x="506"/>
        <item x="330"/>
        <item x="555"/>
        <item x="750"/>
        <item x="513"/>
        <item x="553"/>
        <item x="554"/>
        <item x="117"/>
        <item x="614"/>
        <item x="285"/>
        <item x="408"/>
        <item x="528"/>
        <item x="540"/>
        <item x="648"/>
        <item x="728"/>
        <item x="413"/>
        <item x="439"/>
        <item x="629"/>
        <item x="556"/>
        <item x="557"/>
        <item x="564"/>
        <item x="644"/>
        <item x="719"/>
        <item x="75"/>
        <item x="520"/>
        <item x="306"/>
        <item x="653"/>
        <item x="688"/>
        <item x="486"/>
        <item x="654"/>
        <item x="193"/>
        <item x="56"/>
        <item x="666"/>
        <item x="667"/>
        <item x="713"/>
        <item x="59"/>
        <item x="42"/>
        <item x="512"/>
        <item x="542"/>
        <item x="446"/>
        <item x="16"/>
        <item t="default"/>
      </items>
    </pivotField>
    <pivotField dataField="1" compact="0" outline="0" showAll="0"/>
    <pivotField axis="axisCol" compact="0" outline="0" showAll="0">
      <items count="118">
        <item x="84"/>
        <item x="104"/>
        <item x="18"/>
        <item x="89"/>
        <item x="95"/>
        <item x="108"/>
        <item x="43"/>
        <item x="57"/>
        <item x="98"/>
        <item x="103"/>
        <item x="116"/>
        <item x="83"/>
        <item x="9"/>
        <item x="40"/>
        <item x="44"/>
        <item x="100"/>
        <item x="34"/>
        <item x="10"/>
        <item x="24"/>
        <item x="41"/>
        <item x="67"/>
        <item x="71"/>
        <item x="85"/>
        <item x="62"/>
        <item x="21"/>
        <item x="112"/>
        <item x="69"/>
        <item x="87"/>
        <item x="64"/>
        <item x="35"/>
        <item x="75"/>
        <item x="101"/>
        <item x="8"/>
        <item x="32"/>
        <item x="106"/>
        <item x="82"/>
        <item x="12"/>
        <item x="19"/>
        <item x="1"/>
        <item x="92"/>
        <item x="105"/>
        <item x="66"/>
        <item x="37"/>
        <item x="6"/>
        <item x="25"/>
        <item x="27"/>
        <item x="72"/>
        <item x="80"/>
        <item x="38"/>
        <item x="56"/>
        <item x="45"/>
        <item x="51"/>
        <item x="93"/>
        <item x="4"/>
        <item x="74"/>
        <item x="13"/>
        <item x="73"/>
        <item x="102"/>
        <item x="68"/>
        <item x="0"/>
        <item x="78"/>
        <item x="20"/>
        <item x="55"/>
        <item x="22"/>
        <item x="114"/>
        <item x="14"/>
        <item x="3"/>
        <item x="59"/>
        <item x="47"/>
        <item x="94"/>
        <item x="46"/>
        <item x="48"/>
        <item x="52"/>
        <item x="17"/>
        <item x="60"/>
        <item x="76"/>
        <item x="97"/>
        <item x="96"/>
        <item x="28"/>
        <item x="11"/>
        <item x="65"/>
        <item x="88"/>
        <item x="86"/>
        <item x="5"/>
        <item x="61"/>
        <item x="63"/>
        <item x="31"/>
        <item x="33"/>
        <item x="36"/>
        <item x="111"/>
        <item x="23"/>
        <item x="70"/>
        <item x="2"/>
        <item x="7"/>
        <item x="107"/>
        <item x="77"/>
        <item x="115"/>
        <item x="58"/>
        <item x="16"/>
        <item x="54"/>
        <item x="53"/>
        <item x="81"/>
        <item x="26"/>
        <item x="113"/>
        <item x="110"/>
        <item x="49"/>
        <item x="15"/>
        <item x="91"/>
        <item x="29"/>
        <item x="79"/>
        <item x="99"/>
        <item x="50"/>
        <item x="90"/>
        <item x="42"/>
        <item x="109"/>
        <item x="39"/>
        <item x="30"/>
        <item t="default"/>
      </items>
    </pivotField>
    <pivotField compact="0" outline="0" showAll="0"/>
    <pivotField axis="axisPage" compact="0" outline="0" multipleItemSelectionAllowed="1" showAll="0">
      <items count="22">
        <item h="1" x="7"/>
        <item h="1" x="16"/>
        <item h="1" x="1"/>
        <item h="1" x="4"/>
        <item h="1" m="1" x="19"/>
        <item x="0"/>
        <item m="1" x="20"/>
        <item h="1" x="12"/>
        <item h="1" x="9"/>
        <item h="1" x="11"/>
        <item h="1" x="5"/>
        <item h="1" x="13"/>
        <item h="1" x="3"/>
        <item h="1" x="14"/>
        <item h="1" x="6"/>
        <item h="1" x="8"/>
        <item h="1" x="17"/>
        <item h="1" x="18"/>
        <item h="1" x="2"/>
        <item h="1" x="10"/>
        <item h="1" x="15"/>
        <item t="default"/>
      </items>
    </pivotField>
    <pivotField compact="0" numFmtId="164" outline="0" showAll="0"/>
  </pivotFields>
  <rowFields count="1">
    <field x="3"/>
  </rowFields>
  <rowItems count="342">
    <i>
      <x v="3"/>
    </i>
    <i>
      <x v="5"/>
    </i>
    <i>
      <x v="12"/>
    </i>
    <i>
      <x v="18"/>
    </i>
    <i>
      <x v="23"/>
    </i>
    <i>
      <x v="24"/>
    </i>
    <i>
      <x v="28"/>
    </i>
    <i>
      <x v="29"/>
    </i>
    <i>
      <x v="31"/>
    </i>
    <i>
      <x v="32"/>
    </i>
    <i>
      <x v="35"/>
    </i>
    <i>
      <x v="38"/>
    </i>
    <i>
      <x v="42"/>
    </i>
    <i>
      <x v="43"/>
    </i>
    <i>
      <x v="45"/>
    </i>
    <i>
      <x v="46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4"/>
    </i>
    <i>
      <x v="66"/>
    </i>
    <i>
      <x v="68"/>
    </i>
    <i>
      <x v="72"/>
    </i>
    <i>
      <x v="73"/>
    </i>
    <i>
      <x v="74"/>
    </i>
    <i>
      <x v="75"/>
    </i>
    <i>
      <x v="76"/>
    </i>
    <i>
      <x v="79"/>
    </i>
    <i>
      <x v="88"/>
    </i>
    <i>
      <x v="89"/>
    </i>
    <i>
      <x v="90"/>
    </i>
    <i>
      <x v="92"/>
    </i>
    <i>
      <x v="93"/>
    </i>
    <i>
      <x v="94"/>
    </i>
    <i>
      <x v="96"/>
    </i>
    <i>
      <x v="100"/>
    </i>
    <i>
      <x v="102"/>
    </i>
    <i>
      <x v="103"/>
    </i>
    <i>
      <x v="106"/>
    </i>
    <i>
      <x v="111"/>
    </i>
    <i>
      <x v="112"/>
    </i>
    <i>
      <x v="114"/>
    </i>
    <i>
      <x v="115"/>
    </i>
    <i>
      <x v="116"/>
    </i>
    <i>
      <x v="119"/>
    </i>
    <i>
      <x v="120"/>
    </i>
    <i>
      <x v="121"/>
    </i>
    <i>
      <x v="122"/>
    </i>
    <i>
      <x v="124"/>
    </i>
    <i>
      <x v="125"/>
    </i>
    <i>
      <x v="129"/>
    </i>
    <i>
      <x v="131"/>
    </i>
    <i>
      <x v="133"/>
    </i>
    <i>
      <x v="137"/>
    </i>
    <i>
      <x v="138"/>
    </i>
    <i>
      <x v="146"/>
    </i>
    <i>
      <x v="147"/>
    </i>
    <i>
      <x v="148"/>
    </i>
    <i>
      <x v="151"/>
    </i>
    <i>
      <x v="152"/>
    </i>
    <i>
      <x v="155"/>
    </i>
    <i>
      <x v="157"/>
    </i>
    <i>
      <x v="158"/>
    </i>
    <i>
      <x v="160"/>
    </i>
    <i>
      <x v="163"/>
    </i>
    <i>
      <x v="164"/>
    </i>
    <i>
      <x v="167"/>
    </i>
    <i>
      <x v="174"/>
    </i>
    <i>
      <x v="175"/>
    </i>
    <i>
      <x v="176"/>
    </i>
    <i>
      <x v="178"/>
    </i>
    <i>
      <x v="179"/>
    </i>
    <i>
      <x v="182"/>
    </i>
    <i>
      <x v="183"/>
    </i>
    <i>
      <x v="184"/>
    </i>
    <i>
      <x v="185"/>
    </i>
    <i>
      <x v="188"/>
    </i>
    <i>
      <x v="189"/>
    </i>
    <i>
      <x v="190"/>
    </i>
    <i>
      <x v="194"/>
    </i>
    <i>
      <x v="218"/>
    </i>
    <i>
      <x v="221"/>
    </i>
    <i>
      <x v="225"/>
    </i>
    <i>
      <x v="226"/>
    </i>
    <i>
      <x v="227"/>
    </i>
    <i>
      <x v="228"/>
    </i>
    <i>
      <x v="242"/>
    </i>
    <i>
      <x v="244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71"/>
    </i>
    <i>
      <x v="272"/>
    </i>
    <i>
      <x v="286"/>
    </i>
    <i>
      <x v="287"/>
    </i>
    <i>
      <x v="288"/>
    </i>
    <i>
      <x v="292"/>
    </i>
    <i>
      <x v="294"/>
    </i>
    <i>
      <x v="295"/>
    </i>
    <i>
      <x v="296"/>
    </i>
    <i>
      <x v="297"/>
    </i>
    <i>
      <x v="301"/>
    </i>
    <i>
      <x v="303"/>
    </i>
    <i>
      <x v="304"/>
    </i>
    <i>
      <x v="305"/>
    </i>
    <i>
      <x v="306"/>
    </i>
    <i>
      <x v="307"/>
    </i>
    <i>
      <x v="312"/>
    </i>
    <i>
      <x v="313"/>
    </i>
    <i>
      <x v="314"/>
    </i>
    <i>
      <x v="315"/>
    </i>
    <i>
      <x v="316"/>
    </i>
    <i>
      <x v="321"/>
    </i>
    <i>
      <x v="322"/>
    </i>
    <i>
      <x v="324"/>
    </i>
    <i>
      <x v="332"/>
    </i>
    <i>
      <x v="338"/>
    </i>
    <i>
      <x v="339"/>
    </i>
    <i>
      <x v="340"/>
    </i>
    <i>
      <x v="346"/>
    </i>
    <i>
      <x v="348"/>
    </i>
    <i>
      <x v="352"/>
    </i>
    <i>
      <x v="353"/>
    </i>
    <i>
      <x v="359"/>
    </i>
    <i>
      <x v="363"/>
    </i>
    <i>
      <x v="365"/>
    </i>
    <i>
      <x v="366"/>
    </i>
    <i>
      <x v="367"/>
    </i>
    <i>
      <x v="368"/>
    </i>
    <i>
      <x v="369"/>
    </i>
    <i>
      <x v="370"/>
    </i>
    <i>
      <x v="372"/>
    </i>
    <i>
      <x v="378"/>
    </i>
    <i>
      <x v="379"/>
    </i>
    <i>
      <x v="380"/>
    </i>
    <i>
      <x v="381"/>
    </i>
    <i>
      <x v="383"/>
    </i>
    <i>
      <x v="390"/>
    </i>
    <i>
      <x v="391"/>
    </i>
    <i>
      <x v="392"/>
    </i>
    <i>
      <x v="394"/>
    </i>
    <i>
      <x v="395"/>
    </i>
    <i>
      <x v="397"/>
    </i>
    <i>
      <x v="398"/>
    </i>
    <i>
      <x v="401"/>
    </i>
    <i>
      <x v="402"/>
    </i>
    <i>
      <x v="406"/>
    </i>
    <i>
      <x v="407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9"/>
    </i>
    <i>
      <x v="423"/>
    </i>
    <i>
      <x v="424"/>
    </i>
    <i>
      <x v="428"/>
    </i>
    <i>
      <x v="429"/>
    </i>
    <i>
      <x v="430"/>
    </i>
    <i>
      <x v="431"/>
    </i>
    <i>
      <x v="433"/>
    </i>
    <i>
      <x v="434"/>
    </i>
    <i>
      <x v="435"/>
    </i>
    <i>
      <x v="436"/>
    </i>
    <i>
      <x v="439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7"/>
    </i>
    <i>
      <x v="458"/>
    </i>
    <i>
      <x v="459"/>
    </i>
    <i>
      <x v="461"/>
    </i>
    <i>
      <x v="463"/>
    </i>
    <i>
      <x v="464"/>
    </i>
    <i>
      <x v="467"/>
    </i>
    <i>
      <x v="472"/>
    </i>
    <i>
      <x v="475"/>
    </i>
    <i>
      <x v="476"/>
    </i>
    <i>
      <x v="479"/>
    </i>
    <i>
      <x v="481"/>
    </i>
    <i>
      <x v="487"/>
    </i>
    <i>
      <x v="494"/>
    </i>
    <i>
      <x v="495"/>
    </i>
    <i>
      <x v="498"/>
    </i>
    <i>
      <x v="500"/>
    </i>
    <i>
      <x v="501"/>
    </i>
    <i>
      <x v="503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20"/>
    </i>
    <i>
      <x v="522"/>
    </i>
    <i>
      <x v="523"/>
    </i>
    <i>
      <x v="524"/>
    </i>
    <i>
      <x v="527"/>
    </i>
    <i>
      <x v="528"/>
    </i>
    <i>
      <x v="529"/>
    </i>
    <i>
      <x v="530"/>
    </i>
    <i>
      <x v="531"/>
    </i>
    <i>
      <x v="532"/>
    </i>
    <i>
      <x v="534"/>
    </i>
    <i>
      <x v="535"/>
    </i>
    <i>
      <x v="536"/>
    </i>
    <i>
      <x v="537"/>
    </i>
    <i>
      <x v="538"/>
    </i>
    <i>
      <x v="540"/>
    </i>
    <i>
      <x v="542"/>
    </i>
    <i>
      <x v="550"/>
    </i>
    <i>
      <x v="551"/>
    </i>
    <i>
      <x v="552"/>
    </i>
    <i>
      <x v="553"/>
    </i>
    <i>
      <x v="555"/>
    </i>
    <i>
      <x v="556"/>
    </i>
    <i>
      <x v="566"/>
    </i>
    <i>
      <x v="567"/>
    </i>
    <i>
      <x v="568"/>
    </i>
    <i>
      <x v="579"/>
    </i>
    <i>
      <x v="580"/>
    </i>
    <i>
      <x v="582"/>
    </i>
    <i>
      <x v="583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601"/>
    </i>
    <i>
      <x v="605"/>
    </i>
    <i>
      <x v="606"/>
    </i>
    <i>
      <x v="607"/>
    </i>
    <i>
      <x v="608"/>
    </i>
    <i>
      <x v="609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41"/>
    </i>
    <i>
      <x v="643"/>
    </i>
    <i>
      <x v="644"/>
    </i>
    <i>
      <x v="645"/>
    </i>
    <i>
      <x v="647"/>
    </i>
    <i>
      <x v="649"/>
    </i>
    <i>
      <x v="650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9"/>
    </i>
    <i>
      <x v="674"/>
    </i>
    <i>
      <x v="685"/>
    </i>
    <i>
      <x v="687"/>
    </i>
    <i>
      <x v="689"/>
    </i>
    <i>
      <x v="692"/>
    </i>
    <i>
      <x v="693"/>
    </i>
    <i>
      <x v="695"/>
    </i>
    <i>
      <x v="696"/>
    </i>
    <i>
      <x v="698"/>
    </i>
    <i>
      <x v="699"/>
    </i>
    <i>
      <x v="700"/>
    </i>
    <i>
      <x v="702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20"/>
    </i>
    <i>
      <x v="726"/>
    </i>
    <i>
      <x v="727"/>
    </i>
    <i>
      <x v="730"/>
    </i>
    <i>
      <x v="731"/>
    </i>
    <i>
      <x v="735"/>
    </i>
    <i>
      <x v="736"/>
    </i>
    <i>
      <x v="737"/>
    </i>
    <i>
      <x v="741"/>
    </i>
    <i>
      <x v="747"/>
    </i>
    <i>
      <x v="748"/>
    </i>
    <i>
      <x v="750"/>
    </i>
    <i>
      <x v="759"/>
    </i>
    <i>
      <x v="760"/>
    </i>
    <i>
      <x v="761"/>
    </i>
    <i>
      <x v="762"/>
    </i>
    <i>
      <x v="763"/>
    </i>
    <i>
      <x v="764"/>
    </i>
    <i>
      <x v="765"/>
    </i>
    <i t="grand">
      <x/>
    </i>
  </rowItems>
  <colFields count="1">
    <field x="5"/>
  </colFields>
  <colItems count="14">
    <i>
      <x v="5"/>
    </i>
    <i>
      <x v="7"/>
    </i>
    <i>
      <x v="18"/>
    </i>
    <i>
      <x v="37"/>
    </i>
    <i>
      <x v="38"/>
    </i>
    <i>
      <x v="43"/>
    </i>
    <i>
      <x v="53"/>
    </i>
    <i>
      <x v="55"/>
    </i>
    <i>
      <x v="58"/>
    </i>
    <i>
      <x v="59"/>
    </i>
    <i>
      <x v="66"/>
    </i>
    <i>
      <x v="86"/>
    </i>
    <i>
      <x v="108"/>
    </i>
    <i t="grand">
      <x/>
    </i>
  </colItems>
  <pageFields count="1">
    <pageField fld="7" hier="-1"/>
  </pageFields>
  <dataFields count="1">
    <dataField name="Suma d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06E41A-96B3-4B4A-8AE3-1A3B2EC886E6}" name="Table2" displayName="Table2" ref="A1:I1649" totalsRowShown="0" headerRowDxfId="15">
  <autoFilter ref="A1:I1649" xr:uid="{1406E41A-96B3-4B4A-8AE3-1A3B2EC886E6}"/>
  <sortState xmlns:xlrd2="http://schemas.microsoft.com/office/spreadsheetml/2017/richdata2" ref="A2:I1649">
    <sortCondition ref="C1:C1649"/>
  </sortState>
  <tableColumns count="9">
    <tableColumn id="5" xr3:uid="{87CA98DC-626A-4E5C-8215-D6D508C752E9}" name="Day" dataDxfId="14">
      <calculatedColumnFormula>TEXT(Table2[[#This Row],[Date]],"DDD")</calculatedColumnFormula>
    </tableColumn>
    <tableColumn id="6" xr3:uid="{D783654B-2C8D-471E-B6EC-F6AC739E1212}" name="Month" dataDxfId="13">
      <calculatedColumnFormula>TEXT(Table2[[#This Row],[Date]],"MMM")</calculatedColumnFormula>
    </tableColumn>
    <tableColumn id="1" xr3:uid="{2211BC0A-B952-40E5-B906-C399739E9414}" name="Date" dataDxfId="12"/>
    <tableColumn id="2" xr3:uid="{5D18E970-CE1F-4766-AEC9-CC9F1123E7A2}" name="Item"/>
    <tableColumn id="3" xr3:uid="{4515FFC2-4604-4348-A3D6-B5E8E577D2BA}" name="Price" dataDxfId="11"/>
    <tableColumn id="4" xr3:uid="{B3E4B203-D943-4B54-9F17-2A0C801F6FA2}" name="Store"/>
    <tableColumn id="8" xr3:uid="{44F0FE23-03B8-FB46-9B89-65D4E5D06FD6}" name="QTY"/>
    <tableColumn id="7" xr3:uid="{3A6422EE-8131-CD4E-8F19-4D8468B0EAD2}" name="Type"/>
    <tableColumn id="9" xr3:uid="{56E5EEC9-522C-7741-98B8-9E0C76E35EDD}" name="Total" dataDxfId="10">
      <calculatedColumnFormula>+Table2[[#This Row],[QTY]]*Table2[[#This Row],[Price]]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89B47-3040-3847-90A3-4DD92EE796C7}" name="Table1" displayName="Table1" ref="A1:F580" totalsRowShown="0" headerRowDxfId="9" dataDxfId="8" headerRowBorderDxfId="6" tableBorderDxfId="7">
  <autoFilter ref="A1:F580" xr:uid="{B1889B47-3040-3847-90A3-4DD92EE796C7}"/>
  <sortState xmlns:xlrd2="http://schemas.microsoft.com/office/spreadsheetml/2017/richdata2" ref="A2:F580">
    <sortCondition ref="C1:C580"/>
  </sortState>
  <tableColumns count="6">
    <tableColumn id="1" xr3:uid="{50C653B4-D989-0E48-A5FE-CCC1B78101D0}" name="Day" dataDxfId="5">
      <calculatedColumnFormula>TEXT(Table1[[#This Row],[Date]],"DDD")</calculatedColumnFormula>
    </tableColumn>
    <tableColumn id="2" xr3:uid="{5BCD56C0-716E-C54A-9C03-75963A65368C}" name="Month" dataDxfId="4">
      <calculatedColumnFormula>TEXT(Table1[[#This Row],[Date]],"MMM")</calculatedColumnFormula>
    </tableColumn>
    <tableColumn id="3" xr3:uid="{F426C575-6CC5-4740-BCE8-2C87F492DA89}" name="Date" dataDxfId="3"/>
    <tableColumn id="4" xr3:uid="{5C089405-CF1D-8E4A-9F41-7A5ECBF11032}" name="Store" dataDxfId="2"/>
    <tableColumn id="5" xr3:uid="{E215FF81-5AEA-5F43-9D1B-839C1E285EE7}" name="Type" dataDxfId="1"/>
    <tableColumn id="6" xr3:uid="{BDFD14EF-5CE2-D64F-BD1A-8EE5AB541C95}" name="Tota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4F1A9BAF-493A-46C0-93FE-CD9DF86D2AF3}" sourceName="Date">
  <pivotTables>
    <pivotTable tabId="6" name="Tabla dinámica2"/>
  </pivotTables>
  <state minimalRefreshVersion="6" lastRefreshVersion="6" pivotCacheId="1212064159" filterType="dateBetween">
    <selection startDate="2024-01-01T00:00:00" endDate="2024-12-31T00:00:00"/>
    <bounds startDate="2023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30736536-BA01-49AE-BC60-902F72444682}" cache="NativeTimeline_Date" caption="Date" level="0" selectionLevel="0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E976-88FA-4B40-9724-DF7C2D048B5A}">
  <dimension ref="A1:N1649"/>
  <sheetViews>
    <sheetView zoomScale="130" zoomScaleNormal="130" workbookViewId="0">
      <pane ySplit="1" topLeftCell="C1588" activePane="bottomLeft" state="frozen"/>
      <selection pane="bottomLeft" activeCell="C1588" sqref="C1588"/>
      <selection activeCell="D1" sqref="D1"/>
    </sheetView>
  </sheetViews>
  <sheetFormatPr defaultColWidth="8.85546875" defaultRowHeight="15"/>
  <cols>
    <col min="1" max="1" width="10.42578125" bestFit="1" customWidth="1"/>
    <col min="2" max="2" width="10.42578125" customWidth="1"/>
    <col min="3" max="3" width="10.42578125" bestFit="1" customWidth="1"/>
    <col min="4" max="4" width="24.85546875" bestFit="1" customWidth="1"/>
    <col min="5" max="5" width="14.7109375" bestFit="1" customWidth="1"/>
    <col min="6" max="6" width="14.42578125" bestFit="1" customWidth="1"/>
    <col min="7" max="7" width="12.42578125" bestFit="1" customWidth="1"/>
    <col min="8" max="8" width="14.42578125" bestFit="1" customWidth="1"/>
    <col min="9" max="9" width="12.85546875" bestFit="1" customWidth="1"/>
    <col min="10" max="11" width="11.140625" bestFit="1" customWidth="1"/>
    <col min="12" max="12" width="13.7109375" bestFit="1" customWidth="1"/>
    <col min="13" max="14" width="11.140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tr">
        <f>TEXT(Table2[[#This Row],[Date]],"DDD")</f>
        <v>vie.</v>
      </c>
      <c r="B2" s="3" t="str">
        <f>TEXT(Table2[[#This Row],[Date]],"MMM")</f>
        <v>oct</v>
      </c>
      <c r="C2" s="3">
        <v>45212</v>
      </c>
      <c r="D2" t="s">
        <v>9</v>
      </c>
      <c r="E2" s="1">
        <v>1163</v>
      </c>
      <c r="F2" t="s">
        <v>10</v>
      </c>
      <c r="G2">
        <v>1</v>
      </c>
      <c r="H2" t="s">
        <v>11</v>
      </c>
      <c r="I2" s="2">
        <f>+Table2[[#This Row],[QTY]]*Table2[[#This Row],[Price]]</f>
        <v>1163</v>
      </c>
    </row>
    <row r="3" spans="1:9">
      <c r="A3" s="3" t="str">
        <f>TEXT(Table2[[#This Row],[Date]],"DDD")</f>
        <v>vie.</v>
      </c>
      <c r="B3" s="3" t="str">
        <f>TEXT(Table2[[#This Row],[Date]],"MMM")</f>
        <v>oct</v>
      </c>
      <c r="C3" s="3">
        <v>45212</v>
      </c>
      <c r="D3" t="s">
        <v>12</v>
      </c>
      <c r="E3" s="1">
        <v>2145</v>
      </c>
      <c r="F3" t="s">
        <v>10</v>
      </c>
      <c r="G3">
        <v>1</v>
      </c>
      <c r="H3" t="s">
        <v>11</v>
      </c>
      <c r="I3" s="2">
        <f>+Table2[[#This Row],[QTY]]*Table2[[#This Row],[Price]]</f>
        <v>2145</v>
      </c>
    </row>
    <row r="4" spans="1:9">
      <c r="A4" s="3" t="str">
        <f>TEXT(Table2[[#This Row],[Date]],"DDD")</f>
        <v>vie.</v>
      </c>
      <c r="B4" s="3" t="str">
        <f>TEXT(Table2[[#This Row],[Date]],"MMM")</f>
        <v>oct</v>
      </c>
      <c r="C4" s="3">
        <v>45212</v>
      </c>
      <c r="D4" t="s">
        <v>13</v>
      </c>
      <c r="E4" s="1">
        <v>1296</v>
      </c>
      <c r="F4" t="s">
        <v>10</v>
      </c>
      <c r="G4">
        <v>1</v>
      </c>
      <c r="H4" t="s">
        <v>11</v>
      </c>
      <c r="I4" s="2">
        <f>+Table2[[#This Row],[QTY]]*Table2[[#This Row],[Price]]</f>
        <v>1296</v>
      </c>
    </row>
    <row r="5" spans="1:9">
      <c r="A5" s="3" t="str">
        <f>TEXT(Table2[[#This Row],[Date]],"DDD")</f>
        <v>vie.</v>
      </c>
      <c r="B5" s="3" t="str">
        <f>TEXT(Table2[[#This Row],[Date]],"MMM")</f>
        <v>oct</v>
      </c>
      <c r="C5" s="3">
        <v>45212</v>
      </c>
      <c r="D5" t="s">
        <v>14</v>
      </c>
      <c r="E5" s="1">
        <v>3528</v>
      </c>
      <c r="F5" t="s">
        <v>10</v>
      </c>
      <c r="G5">
        <v>1</v>
      </c>
      <c r="H5" t="s">
        <v>11</v>
      </c>
      <c r="I5" s="2">
        <f>+Table2[[#This Row],[QTY]]*Table2[[#This Row],[Price]]</f>
        <v>3528</v>
      </c>
    </row>
    <row r="6" spans="1:9">
      <c r="A6" s="3" t="str">
        <f>TEXT(Table2[[#This Row],[Date]],"DDD")</f>
        <v>vie.</v>
      </c>
      <c r="B6" s="3" t="str">
        <f>TEXT(Table2[[#This Row],[Date]],"MMM")</f>
        <v>oct</v>
      </c>
      <c r="C6" s="3">
        <v>45212</v>
      </c>
      <c r="D6" t="s">
        <v>15</v>
      </c>
      <c r="E6" s="1">
        <v>29637</v>
      </c>
      <c r="F6" t="s">
        <v>10</v>
      </c>
      <c r="G6">
        <v>1</v>
      </c>
      <c r="H6" t="s">
        <v>11</v>
      </c>
      <c r="I6" s="2">
        <f>+Table2[[#This Row],[QTY]]*Table2[[#This Row],[Price]]</f>
        <v>29637</v>
      </c>
    </row>
    <row r="7" spans="1:9">
      <c r="A7" s="3" t="str">
        <f>TEXT(Table2[[#This Row],[Date]],"DDD")</f>
        <v>vie.</v>
      </c>
      <c r="B7" s="3" t="str">
        <f>TEXT(Table2[[#This Row],[Date]],"MMM")</f>
        <v>oct</v>
      </c>
      <c r="C7" s="3">
        <v>45212</v>
      </c>
      <c r="D7" t="s">
        <v>16</v>
      </c>
      <c r="E7" s="1">
        <v>2112</v>
      </c>
      <c r="F7" t="s">
        <v>10</v>
      </c>
      <c r="G7">
        <v>1</v>
      </c>
      <c r="H7" t="s">
        <v>11</v>
      </c>
      <c r="I7" s="2">
        <f>+Table2[[#This Row],[QTY]]*Table2[[#This Row],[Price]]</f>
        <v>2112</v>
      </c>
    </row>
    <row r="8" spans="1:9">
      <c r="A8" s="3" t="str">
        <f>TEXT(Table2[[#This Row],[Date]],"DDD")</f>
        <v>vie.</v>
      </c>
      <c r="B8" s="3" t="str">
        <f>TEXT(Table2[[#This Row],[Date]],"MMM")</f>
        <v>oct</v>
      </c>
      <c r="C8" s="3">
        <v>45212</v>
      </c>
      <c r="D8" t="s">
        <v>17</v>
      </c>
      <c r="E8" s="1">
        <v>3870</v>
      </c>
      <c r="F8" t="s">
        <v>10</v>
      </c>
      <c r="G8">
        <v>1</v>
      </c>
      <c r="H8" t="s">
        <v>11</v>
      </c>
      <c r="I8" s="2">
        <f>+Table2[[#This Row],[QTY]]*Table2[[#This Row],[Price]]</f>
        <v>3870</v>
      </c>
    </row>
    <row r="9" spans="1:9">
      <c r="A9" s="3" t="str">
        <f>TEXT(Table2[[#This Row],[Date]],"DDD")</f>
        <v>vie.</v>
      </c>
      <c r="B9" s="3" t="str">
        <f>TEXT(Table2[[#This Row],[Date]],"MMM")</f>
        <v>oct</v>
      </c>
      <c r="C9" s="3">
        <v>45212</v>
      </c>
      <c r="D9" t="s">
        <v>18</v>
      </c>
      <c r="E9" s="1">
        <v>6900</v>
      </c>
      <c r="F9" t="s">
        <v>10</v>
      </c>
      <c r="G9">
        <v>1</v>
      </c>
      <c r="H9" t="s">
        <v>11</v>
      </c>
      <c r="I9" s="2">
        <f>+Table2[[#This Row],[QTY]]*Table2[[#This Row],[Price]]</f>
        <v>6900</v>
      </c>
    </row>
    <row r="10" spans="1:9">
      <c r="A10" s="3" t="str">
        <f>TEXT(Table2[[#This Row],[Date]],"DDD")</f>
        <v>vie.</v>
      </c>
      <c r="B10" s="3" t="str">
        <f>TEXT(Table2[[#This Row],[Date]],"MMM")</f>
        <v>oct</v>
      </c>
      <c r="C10" s="3">
        <v>45212</v>
      </c>
      <c r="D10" t="s">
        <v>19</v>
      </c>
      <c r="E10" s="1">
        <v>4097</v>
      </c>
      <c r="F10" t="s">
        <v>10</v>
      </c>
      <c r="G10">
        <v>1</v>
      </c>
      <c r="H10" t="s">
        <v>11</v>
      </c>
      <c r="I10" s="2">
        <f>+Table2[[#This Row],[QTY]]*Table2[[#This Row],[Price]]</f>
        <v>4097</v>
      </c>
    </row>
    <row r="11" spans="1:9">
      <c r="A11" s="3" t="str">
        <f>TEXT(Table2[[#This Row],[Date]],"DDD")</f>
        <v>vie.</v>
      </c>
      <c r="B11" s="3" t="str">
        <f>TEXT(Table2[[#This Row],[Date]],"MMM")</f>
        <v>oct</v>
      </c>
      <c r="C11" s="3">
        <v>45212</v>
      </c>
      <c r="D11" t="s">
        <v>20</v>
      </c>
      <c r="E11" s="1">
        <v>3410</v>
      </c>
      <c r="F11" t="s">
        <v>10</v>
      </c>
      <c r="G11">
        <v>1</v>
      </c>
      <c r="H11" t="s">
        <v>11</v>
      </c>
      <c r="I11" s="2">
        <f>+Table2[[#This Row],[QTY]]*Table2[[#This Row],[Price]]</f>
        <v>3410</v>
      </c>
    </row>
    <row r="12" spans="1:9">
      <c r="A12" s="3" t="str">
        <f>TEXT(Table2[[#This Row],[Date]],"DDD")</f>
        <v>vie.</v>
      </c>
      <c r="B12" s="3" t="str">
        <f>TEXT(Table2[[#This Row],[Date]],"MMM")</f>
        <v>oct</v>
      </c>
      <c r="C12" s="3">
        <v>45212</v>
      </c>
      <c r="D12" t="s">
        <v>21</v>
      </c>
      <c r="E12" s="1">
        <v>6159</v>
      </c>
      <c r="F12" t="s">
        <v>10</v>
      </c>
      <c r="G12">
        <v>1</v>
      </c>
      <c r="H12" t="s">
        <v>11</v>
      </c>
      <c r="I12" s="2">
        <f>+Table2[[#This Row],[QTY]]*Table2[[#This Row],[Price]]</f>
        <v>6159</v>
      </c>
    </row>
    <row r="13" spans="1:9">
      <c r="A13" s="3" t="str">
        <f>TEXT(Table2[[#This Row],[Date]],"DDD")</f>
        <v>vie.</v>
      </c>
      <c r="B13" s="3" t="str">
        <f>TEXT(Table2[[#This Row],[Date]],"MMM")</f>
        <v>oct</v>
      </c>
      <c r="C13" s="3">
        <v>45212</v>
      </c>
      <c r="D13" t="s">
        <v>22</v>
      </c>
      <c r="E13" s="1">
        <v>2100</v>
      </c>
      <c r="F13" t="s">
        <v>10</v>
      </c>
      <c r="G13">
        <v>1</v>
      </c>
      <c r="H13" t="s">
        <v>11</v>
      </c>
      <c r="I13" s="2">
        <f>+Table2[[#This Row],[QTY]]*Table2[[#This Row],[Price]]</f>
        <v>2100</v>
      </c>
    </row>
    <row r="14" spans="1:9">
      <c r="A14" s="3" t="str">
        <f>TEXT(Table2[[#This Row],[Date]],"DDD")</f>
        <v>vie.</v>
      </c>
      <c r="B14" s="3" t="str">
        <f>TEXT(Table2[[#This Row],[Date]],"MMM")</f>
        <v>oct</v>
      </c>
      <c r="C14" s="3">
        <v>45212</v>
      </c>
      <c r="D14" t="s">
        <v>23</v>
      </c>
      <c r="E14" s="1">
        <v>5800</v>
      </c>
      <c r="F14" t="s">
        <v>10</v>
      </c>
      <c r="G14">
        <v>1</v>
      </c>
      <c r="H14" t="s">
        <v>11</v>
      </c>
      <c r="I14" s="2">
        <f>+Table2[[#This Row],[QTY]]*Table2[[#This Row],[Price]]</f>
        <v>5800</v>
      </c>
    </row>
    <row r="15" spans="1:9">
      <c r="A15" s="3" t="str">
        <f>TEXT(Table2[[#This Row],[Date]],"DDD")</f>
        <v>vie.</v>
      </c>
      <c r="B15" s="3" t="str">
        <f>TEXT(Table2[[#This Row],[Date]],"MMM")</f>
        <v>oct</v>
      </c>
      <c r="C15" s="3">
        <v>45212</v>
      </c>
      <c r="D15" t="s">
        <v>24</v>
      </c>
      <c r="E15" s="1">
        <v>1400</v>
      </c>
      <c r="F15" t="s">
        <v>10</v>
      </c>
      <c r="G15">
        <v>1</v>
      </c>
      <c r="H15" t="s">
        <v>11</v>
      </c>
      <c r="I15" s="2">
        <f>+Table2[[#This Row],[QTY]]*Table2[[#This Row],[Price]]</f>
        <v>1400</v>
      </c>
    </row>
    <row r="16" spans="1:9">
      <c r="A16" s="3" t="str">
        <f>TEXT(Table2[[#This Row],[Date]],"DDD")</f>
        <v>vie.</v>
      </c>
      <c r="B16" s="3" t="str">
        <f>TEXT(Table2[[#This Row],[Date]],"MMM")</f>
        <v>oct</v>
      </c>
      <c r="C16" s="3">
        <v>45212</v>
      </c>
      <c r="D16" t="s">
        <v>25</v>
      </c>
      <c r="E16" s="1">
        <v>1000</v>
      </c>
      <c r="F16" t="s">
        <v>10</v>
      </c>
      <c r="G16">
        <v>1</v>
      </c>
      <c r="H16" t="s">
        <v>11</v>
      </c>
      <c r="I16" s="2">
        <f>+Table2[[#This Row],[QTY]]*Table2[[#This Row],[Price]]</f>
        <v>1000</v>
      </c>
    </row>
    <row r="17" spans="1:9">
      <c r="A17" s="3" t="str">
        <f>TEXT(Table2[[#This Row],[Date]],"DDD")</f>
        <v>vie.</v>
      </c>
      <c r="B17" s="3" t="str">
        <f>TEXT(Table2[[#This Row],[Date]],"MMM")</f>
        <v>oct</v>
      </c>
      <c r="C17" s="3">
        <v>45212</v>
      </c>
      <c r="D17" t="s">
        <v>26</v>
      </c>
      <c r="E17" s="1">
        <v>1540</v>
      </c>
      <c r="F17" t="s">
        <v>10</v>
      </c>
      <c r="G17">
        <v>1</v>
      </c>
      <c r="H17" t="s">
        <v>11</v>
      </c>
      <c r="I17" s="2">
        <f>+Table2[[#This Row],[QTY]]*Table2[[#This Row],[Price]]</f>
        <v>1540</v>
      </c>
    </row>
    <row r="18" spans="1:9">
      <c r="A18" s="3" t="str">
        <f>TEXT(Table2[[#This Row],[Date]],"DDD")</f>
        <v>vie.</v>
      </c>
      <c r="B18" s="3" t="str">
        <f>TEXT(Table2[[#This Row],[Date]],"MMM")</f>
        <v>oct</v>
      </c>
      <c r="C18" s="3">
        <v>45212</v>
      </c>
      <c r="D18" t="s">
        <v>27</v>
      </c>
      <c r="E18" s="1">
        <v>924</v>
      </c>
      <c r="F18" t="s">
        <v>10</v>
      </c>
      <c r="G18">
        <v>1</v>
      </c>
      <c r="H18" t="s">
        <v>11</v>
      </c>
      <c r="I18" s="2">
        <f>+Table2[[#This Row],[QTY]]*Table2[[#This Row],[Price]]</f>
        <v>924</v>
      </c>
    </row>
    <row r="19" spans="1:9">
      <c r="A19" s="3" t="str">
        <f>TEXT(Table2[[#This Row],[Date]],"DDD")</f>
        <v>vie.</v>
      </c>
      <c r="B19" s="3" t="str">
        <f>TEXT(Table2[[#This Row],[Date]],"MMM")</f>
        <v>oct</v>
      </c>
      <c r="C19" s="3">
        <v>45212</v>
      </c>
      <c r="D19" t="s">
        <v>28</v>
      </c>
      <c r="E19" s="1">
        <v>2750</v>
      </c>
      <c r="F19" t="s">
        <v>29</v>
      </c>
      <c r="G19">
        <v>1</v>
      </c>
      <c r="H19" t="s">
        <v>11</v>
      </c>
      <c r="I19" s="2">
        <f>+Table2[[#This Row],[QTY]]*Table2[[#This Row],[Price]]</f>
        <v>2750</v>
      </c>
    </row>
    <row r="20" spans="1:9">
      <c r="A20" s="3" t="str">
        <f>TEXT(Table2[[#This Row],[Date]],"DDD")</f>
        <v>vie.</v>
      </c>
      <c r="B20" s="3" t="str">
        <f>TEXT(Table2[[#This Row],[Date]],"MMM")</f>
        <v>oct</v>
      </c>
      <c r="C20" s="3">
        <v>45212</v>
      </c>
      <c r="D20" t="s">
        <v>30</v>
      </c>
      <c r="E20" s="1">
        <v>4590</v>
      </c>
      <c r="F20" t="s">
        <v>29</v>
      </c>
      <c r="G20">
        <v>1</v>
      </c>
      <c r="H20" t="s">
        <v>11</v>
      </c>
      <c r="I20" s="2">
        <f>+Table2[[#This Row],[QTY]]*Table2[[#This Row],[Price]]</f>
        <v>4590</v>
      </c>
    </row>
    <row r="21" spans="1:9">
      <c r="A21" s="3" t="str">
        <f>TEXT(Table2[[#This Row],[Date]],"DDD")</f>
        <v>vie.</v>
      </c>
      <c r="B21" s="3" t="str">
        <f>TEXT(Table2[[#This Row],[Date]],"MMM")</f>
        <v>oct</v>
      </c>
      <c r="C21" s="3">
        <v>45212</v>
      </c>
      <c r="D21" t="s">
        <v>31</v>
      </c>
      <c r="E21" s="1">
        <v>4990</v>
      </c>
      <c r="F21" t="s">
        <v>29</v>
      </c>
      <c r="G21">
        <v>1</v>
      </c>
      <c r="H21" t="s">
        <v>11</v>
      </c>
      <c r="I21" s="2">
        <f>+Table2[[#This Row],[QTY]]*Table2[[#This Row],[Price]]</f>
        <v>4990</v>
      </c>
    </row>
    <row r="22" spans="1:9">
      <c r="A22" s="3" t="str">
        <f>TEXT(Table2[[#This Row],[Date]],"DDD")</f>
        <v>vie.</v>
      </c>
      <c r="B22" s="3" t="str">
        <f>TEXT(Table2[[#This Row],[Date]],"MMM")</f>
        <v>oct</v>
      </c>
      <c r="C22" s="3">
        <v>45212</v>
      </c>
      <c r="D22" t="s">
        <v>32</v>
      </c>
      <c r="E22" s="1">
        <v>5490</v>
      </c>
      <c r="F22" t="s">
        <v>29</v>
      </c>
      <c r="G22">
        <v>1</v>
      </c>
      <c r="H22" t="s">
        <v>11</v>
      </c>
      <c r="I22" s="2">
        <f>+Table2[[#This Row],[QTY]]*Table2[[#This Row],[Price]]</f>
        <v>5490</v>
      </c>
    </row>
    <row r="23" spans="1:9">
      <c r="A23" s="3" t="str">
        <f>TEXT(Table2[[#This Row],[Date]],"DDD")</f>
        <v>vie.</v>
      </c>
      <c r="B23" s="3" t="str">
        <f>TEXT(Table2[[#This Row],[Date]],"MMM")</f>
        <v>oct</v>
      </c>
      <c r="C23" s="3">
        <v>45212</v>
      </c>
      <c r="D23" t="s">
        <v>33</v>
      </c>
      <c r="E23" s="1">
        <v>5990</v>
      </c>
      <c r="F23" t="s">
        <v>29</v>
      </c>
      <c r="G23">
        <v>1</v>
      </c>
      <c r="H23" t="s">
        <v>11</v>
      </c>
      <c r="I23" s="2">
        <f>+Table2[[#This Row],[QTY]]*Table2[[#This Row],[Price]]</f>
        <v>5990</v>
      </c>
    </row>
    <row r="24" spans="1:9">
      <c r="A24" s="3" t="str">
        <f>TEXT(Table2[[#This Row],[Date]],"DDD")</f>
        <v>vie.</v>
      </c>
      <c r="B24" s="3" t="str">
        <f>TEXT(Table2[[#This Row],[Date]],"MMM")</f>
        <v>oct</v>
      </c>
      <c r="C24" s="3">
        <v>45212</v>
      </c>
      <c r="D24" t="s">
        <v>34</v>
      </c>
      <c r="E24" s="1">
        <v>2190</v>
      </c>
      <c r="F24" t="s">
        <v>29</v>
      </c>
      <c r="G24">
        <v>1</v>
      </c>
      <c r="H24" t="s">
        <v>11</v>
      </c>
      <c r="I24" s="2">
        <f>+Table2[[#This Row],[QTY]]*Table2[[#This Row],[Price]]</f>
        <v>2190</v>
      </c>
    </row>
    <row r="25" spans="1:9">
      <c r="A25" s="3" t="str">
        <f>TEXT(Table2[[#This Row],[Date]],"DDD")</f>
        <v>vie.</v>
      </c>
      <c r="B25" s="3" t="str">
        <f>TEXT(Table2[[#This Row],[Date]],"MMM")</f>
        <v>oct</v>
      </c>
      <c r="C25" s="3">
        <v>45212</v>
      </c>
      <c r="D25" t="s">
        <v>35</v>
      </c>
      <c r="E25" s="1">
        <v>3650</v>
      </c>
      <c r="F25" t="s">
        <v>29</v>
      </c>
      <c r="G25">
        <v>1</v>
      </c>
      <c r="H25" t="s">
        <v>11</v>
      </c>
      <c r="I25" s="2">
        <f>+Table2[[#This Row],[QTY]]*Table2[[#This Row],[Price]]</f>
        <v>3650</v>
      </c>
    </row>
    <row r="26" spans="1:9">
      <c r="A26" s="3" t="str">
        <f>TEXT(Table2[[#This Row],[Date]],"DDD")</f>
        <v>vie.</v>
      </c>
      <c r="B26" s="3" t="str">
        <f>TEXT(Table2[[#This Row],[Date]],"MMM")</f>
        <v>oct</v>
      </c>
      <c r="C26" s="3">
        <v>45212</v>
      </c>
      <c r="D26" t="s">
        <v>36</v>
      </c>
      <c r="E26" s="1">
        <v>4200</v>
      </c>
      <c r="F26" t="s">
        <v>29</v>
      </c>
      <c r="G26">
        <v>1</v>
      </c>
      <c r="H26" t="s">
        <v>11</v>
      </c>
      <c r="I26" s="2">
        <f>+Table2[[#This Row],[QTY]]*Table2[[#This Row],[Price]]</f>
        <v>4200</v>
      </c>
    </row>
    <row r="27" spans="1:9">
      <c r="A27" s="3" t="str">
        <f>TEXT(Table2[[#This Row],[Date]],"DDD")</f>
        <v>vie.</v>
      </c>
      <c r="B27" s="3" t="str">
        <f>TEXT(Table2[[#This Row],[Date]],"MMM")</f>
        <v>oct</v>
      </c>
      <c r="C27" s="3">
        <v>45212</v>
      </c>
      <c r="D27" t="s">
        <v>37</v>
      </c>
      <c r="E27" s="1">
        <v>2690</v>
      </c>
      <c r="F27" t="s">
        <v>29</v>
      </c>
      <c r="G27">
        <v>1</v>
      </c>
      <c r="H27" t="s">
        <v>11</v>
      </c>
      <c r="I27" s="2">
        <f>+Table2[[#This Row],[QTY]]*Table2[[#This Row],[Price]]</f>
        <v>2690</v>
      </c>
    </row>
    <row r="28" spans="1:9">
      <c r="A28" s="3" t="str">
        <f>TEXT(Table2[[#This Row],[Date]],"DDD")</f>
        <v>vie.</v>
      </c>
      <c r="B28" s="3" t="str">
        <f>TEXT(Table2[[#This Row],[Date]],"MMM")</f>
        <v>oct</v>
      </c>
      <c r="C28" s="3">
        <v>45212</v>
      </c>
      <c r="D28" t="s">
        <v>38</v>
      </c>
      <c r="E28" s="1">
        <v>3290</v>
      </c>
      <c r="F28" t="s">
        <v>29</v>
      </c>
      <c r="G28">
        <v>1</v>
      </c>
      <c r="H28" t="s">
        <v>11</v>
      </c>
      <c r="I28" s="2">
        <f>+Table2[[#This Row],[QTY]]*Table2[[#This Row],[Price]]</f>
        <v>3290</v>
      </c>
    </row>
    <row r="29" spans="1:9">
      <c r="A29" s="3" t="str">
        <f>TEXT(Table2[[#This Row],[Date]],"DDD")</f>
        <v>vie.</v>
      </c>
      <c r="B29" s="3" t="str">
        <f>TEXT(Table2[[#This Row],[Date]],"MMM")</f>
        <v>oct</v>
      </c>
      <c r="C29" s="3">
        <v>45212</v>
      </c>
      <c r="D29" t="s">
        <v>39</v>
      </c>
      <c r="E29" s="1">
        <v>7790</v>
      </c>
      <c r="F29" t="s">
        <v>29</v>
      </c>
      <c r="G29">
        <v>1</v>
      </c>
      <c r="H29" t="s">
        <v>11</v>
      </c>
      <c r="I29" s="2">
        <f>+Table2[[#This Row],[QTY]]*Table2[[#This Row],[Price]]</f>
        <v>7790</v>
      </c>
    </row>
    <row r="30" spans="1:9">
      <c r="A30" s="3" t="str">
        <f>TEXT(Table2[[#This Row],[Date]],"DDD")</f>
        <v>vie.</v>
      </c>
      <c r="B30" s="3" t="str">
        <f>TEXT(Table2[[#This Row],[Date]],"MMM")</f>
        <v>oct</v>
      </c>
      <c r="C30" s="3">
        <v>45212</v>
      </c>
      <c r="D30" t="s">
        <v>40</v>
      </c>
      <c r="E30" s="1">
        <v>12990</v>
      </c>
      <c r="F30" t="s">
        <v>29</v>
      </c>
      <c r="G30">
        <v>1</v>
      </c>
      <c r="H30" t="s">
        <v>11</v>
      </c>
      <c r="I30" s="2">
        <f>+Table2[[#This Row],[QTY]]*Table2[[#This Row],[Price]]</f>
        <v>12990</v>
      </c>
    </row>
    <row r="31" spans="1:9">
      <c r="A31" s="3" t="str">
        <f>TEXT(Table2[[#This Row],[Date]],"DDD")</f>
        <v>vie.</v>
      </c>
      <c r="B31" s="3" t="str">
        <f>TEXT(Table2[[#This Row],[Date]],"MMM")</f>
        <v>oct</v>
      </c>
      <c r="C31" s="3">
        <v>45212</v>
      </c>
      <c r="D31" t="s">
        <v>41</v>
      </c>
      <c r="E31" s="1">
        <v>22390</v>
      </c>
      <c r="F31" t="s">
        <v>29</v>
      </c>
      <c r="G31">
        <v>1</v>
      </c>
      <c r="H31" t="s">
        <v>11</v>
      </c>
      <c r="I31" s="2">
        <f>+Table2[[#This Row],[QTY]]*Table2[[#This Row],[Price]]</f>
        <v>22390</v>
      </c>
    </row>
    <row r="32" spans="1:9">
      <c r="A32" s="3" t="str">
        <f>TEXT(Table2[[#This Row],[Date]],"DDD")</f>
        <v>vie.</v>
      </c>
      <c r="B32" s="3" t="str">
        <f>TEXT(Table2[[#This Row],[Date]],"MMM")</f>
        <v>oct</v>
      </c>
      <c r="C32" s="3">
        <v>45212</v>
      </c>
      <c r="D32" t="s">
        <v>42</v>
      </c>
      <c r="E32" s="1">
        <v>10990</v>
      </c>
      <c r="F32" t="s">
        <v>29</v>
      </c>
      <c r="G32">
        <v>1</v>
      </c>
      <c r="H32" t="s">
        <v>11</v>
      </c>
      <c r="I32" s="2">
        <f>+Table2[[#This Row],[QTY]]*Table2[[#This Row],[Price]]</f>
        <v>10990</v>
      </c>
    </row>
    <row r="33" spans="1:9">
      <c r="A33" s="3" t="str">
        <f>TEXT(Table2[[#This Row],[Date]],"DDD")</f>
        <v>vie.</v>
      </c>
      <c r="B33" s="3" t="str">
        <f>TEXT(Table2[[#This Row],[Date]],"MMM")</f>
        <v>oct</v>
      </c>
      <c r="C33" s="3">
        <v>45212</v>
      </c>
      <c r="D33" t="s">
        <v>43</v>
      </c>
      <c r="E33" s="1">
        <v>4490</v>
      </c>
      <c r="F33" t="s">
        <v>29</v>
      </c>
      <c r="G33">
        <v>1</v>
      </c>
      <c r="H33" t="s">
        <v>11</v>
      </c>
      <c r="I33" s="2">
        <f>+Table2[[#This Row],[QTY]]*Table2[[#This Row],[Price]]</f>
        <v>4490</v>
      </c>
    </row>
    <row r="34" spans="1:9">
      <c r="A34" s="3" t="str">
        <f>TEXT(Table2[[#This Row],[Date]],"DDD")</f>
        <v>vie.</v>
      </c>
      <c r="B34" s="3" t="str">
        <f>TEXT(Table2[[#This Row],[Date]],"MMM")</f>
        <v>oct</v>
      </c>
      <c r="C34" s="3">
        <v>45212</v>
      </c>
      <c r="D34" t="s">
        <v>44</v>
      </c>
      <c r="E34" s="1">
        <v>4390</v>
      </c>
      <c r="F34" t="s">
        <v>29</v>
      </c>
      <c r="G34">
        <v>1</v>
      </c>
      <c r="H34" t="s">
        <v>11</v>
      </c>
      <c r="I34" s="2">
        <f>+Table2[[#This Row],[QTY]]*Table2[[#This Row],[Price]]</f>
        <v>4390</v>
      </c>
    </row>
    <row r="35" spans="1:9">
      <c r="A35" s="3" t="str">
        <f>TEXT(Table2[[#This Row],[Date]],"DDD")</f>
        <v>vie.</v>
      </c>
      <c r="B35" s="3" t="str">
        <f>TEXT(Table2[[#This Row],[Date]],"MMM")</f>
        <v>oct</v>
      </c>
      <c r="C35" s="3">
        <v>45212</v>
      </c>
      <c r="D35" t="s">
        <v>45</v>
      </c>
      <c r="E35" s="1">
        <v>15990</v>
      </c>
      <c r="F35" t="s">
        <v>29</v>
      </c>
      <c r="G35">
        <v>1</v>
      </c>
      <c r="H35" t="s">
        <v>11</v>
      </c>
      <c r="I35" s="2">
        <f>+Table2[[#This Row],[QTY]]*Table2[[#This Row],[Price]]</f>
        <v>15990</v>
      </c>
    </row>
    <row r="36" spans="1:9">
      <c r="A36" s="3" t="str">
        <f>TEXT(Table2[[#This Row],[Date]],"DDD")</f>
        <v>vie.</v>
      </c>
      <c r="B36" s="3" t="str">
        <f>TEXT(Table2[[#This Row],[Date]],"MMM")</f>
        <v>oct</v>
      </c>
      <c r="C36" s="3">
        <v>45212</v>
      </c>
      <c r="D36" t="s">
        <v>46</v>
      </c>
      <c r="E36" s="1">
        <v>7490</v>
      </c>
      <c r="F36" t="s">
        <v>29</v>
      </c>
      <c r="G36">
        <v>1</v>
      </c>
      <c r="H36" t="s">
        <v>11</v>
      </c>
      <c r="I36" s="2">
        <f>+Table2[[#This Row],[QTY]]*Table2[[#This Row],[Price]]</f>
        <v>7490</v>
      </c>
    </row>
    <row r="37" spans="1:9">
      <c r="A37" s="3" t="str">
        <f>TEXT(Table2[[#This Row],[Date]],"DDD")</f>
        <v>vie.</v>
      </c>
      <c r="B37" s="3" t="str">
        <f>TEXT(Table2[[#This Row],[Date]],"MMM")</f>
        <v>oct</v>
      </c>
      <c r="C37" s="3">
        <v>45212</v>
      </c>
      <c r="D37" t="s">
        <v>47</v>
      </c>
      <c r="E37" s="1">
        <v>3150</v>
      </c>
      <c r="F37" t="s">
        <v>29</v>
      </c>
      <c r="G37">
        <v>1</v>
      </c>
      <c r="H37" t="s">
        <v>11</v>
      </c>
      <c r="I37" s="2">
        <f>+Table2[[#This Row],[QTY]]*Table2[[#This Row],[Price]]</f>
        <v>3150</v>
      </c>
    </row>
    <row r="38" spans="1:9">
      <c r="A38" s="3" t="str">
        <f>TEXT(Table2[[#This Row],[Date]],"DDD")</f>
        <v>vie.</v>
      </c>
      <c r="B38" s="3" t="str">
        <f>TEXT(Table2[[#This Row],[Date]],"MMM")</f>
        <v>oct</v>
      </c>
      <c r="C38" s="3">
        <v>45212</v>
      </c>
      <c r="D38" t="s">
        <v>48</v>
      </c>
      <c r="E38" s="1">
        <v>5990</v>
      </c>
      <c r="F38" t="s">
        <v>29</v>
      </c>
      <c r="G38">
        <v>1</v>
      </c>
      <c r="H38" t="s">
        <v>11</v>
      </c>
      <c r="I38" s="2">
        <f>+Table2[[#This Row],[QTY]]*Table2[[#This Row],[Price]]</f>
        <v>5990</v>
      </c>
    </row>
    <row r="39" spans="1:9">
      <c r="A39" s="3" t="str">
        <f>TEXT(Table2[[#This Row],[Date]],"DDD")</f>
        <v>vie.</v>
      </c>
      <c r="B39" s="3" t="str">
        <f>TEXT(Table2[[#This Row],[Date]],"MMM")</f>
        <v>oct</v>
      </c>
      <c r="C39" s="3">
        <v>45212</v>
      </c>
      <c r="D39" t="s">
        <v>49</v>
      </c>
      <c r="E39" s="1">
        <v>4490</v>
      </c>
      <c r="F39" t="s">
        <v>29</v>
      </c>
      <c r="G39">
        <v>1</v>
      </c>
      <c r="H39" t="s">
        <v>11</v>
      </c>
      <c r="I39" s="2">
        <f>+Table2[[#This Row],[QTY]]*Table2[[#This Row],[Price]]</f>
        <v>4490</v>
      </c>
    </row>
    <row r="40" spans="1:9">
      <c r="A40" s="3" t="str">
        <f>TEXT(Table2[[#This Row],[Date]],"DDD")</f>
        <v>vie.</v>
      </c>
      <c r="B40" s="3" t="str">
        <f>TEXT(Table2[[#This Row],[Date]],"MMM")</f>
        <v>oct</v>
      </c>
      <c r="C40" s="3">
        <v>45212</v>
      </c>
      <c r="D40" t="s">
        <v>50</v>
      </c>
      <c r="E40" s="1">
        <v>3990</v>
      </c>
      <c r="F40" t="s">
        <v>29</v>
      </c>
      <c r="G40">
        <v>1</v>
      </c>
      <c r="H40" t="s">
        <v>11</v>
      </c>
      <c r="I40" s="2">
        <f>+Table2[[#This Row],[QTY]]*Table2[[#This Row],[Price]]</f>
        <v>3990</v>
      </c>
    </row>
    <row r="41" spans="1:9">
      <c r="A41" s="3" t="str">
        <f>TEXT(Table2[[#This Row],[Date]],"DDD")</f>
        <v>vie.</v>
      </c>
      <c r="B41" s="3" t="str">
        <f>TEXT(Table2[[#This Row],[Date]],"MMM")</f>
        <v>oct</v>
      </c>
      <c r="C41" s="3">
        <v>45212</v>
      </c>
      <c r="D41" t="s">
        <v>51</v>
      </c>
      <c r="E41" s="1">
        <v>5590</v>
      </c>
      <c r="F41" t="s">
        <v>29</v>
      </c>
      <c r="G41">
        <v>1</v>
      </c>
      <c r="H41" t="s">
        <v>11</v>
      </c>
      <c r="I41" s="2">
        <f>+Table2[[#This Row],[QTY]]*Table2[[#This Row],[Price]]</f>
        <v>5590</v>
      </c>
    </row>
    <row r="42" spans="1:9">
      <c r="A42" s="3" t="str">
        <f>TEXT(Table2[[#This Row],[Date]],"DDD")</f>
        <v>vie.</v>
      </c>
      <c r="B42" s="3" t="str">
        <f>TEXT(Table2[[#This Row],[Date]],"MMM")</f>
        <v>oct</v>
      </c>
      <c r="C42" s="3">
        <v>45212</v>
      </c>
      <c r="D42" t="s">
        <v>52</v>
      </c>
      <c r="E42" s="1">
        <v>7990</v>
      </c>
      <c r="F42" t="s">
        <v>29</v>
      </c>
      <c r="G42">
        <v>1</v>
      </c>
      <c r="H42" t="s">
        <v>11</v>
      </c>
      <c r="I42" s="2">
        <f>+Table2[[#This Row],[QTY]]*Table2[[#This Row],[Price]]</f>
        <v>7990</v>
      </c>
    </row>
    <row r="43" spans="1:9">
      <c r="A43" s="3" t="str">
        <f>TEXT(Table2[[#This Row],[Date]],"DDD")</f>
        <v>vie.</v>
      </c>
      <c r="B43" s="3" t="str">
        <f>TEXT(Table2[[#This Row],[Date]],"MMM")</f>
        <v>oct</v>
      </c>
      <c r="C43" s="3">
        <v>45212</v>
      </c>
      <c r="D43" t="s">
        <v>53</v>
      </c>
      <c r="E43" s="1">
        <v>4490</v>
      </c>
      <c r="F43" t="s">
        <v>29</v>
      </c>
      <c r="G43">
        <v>1</v>
      </c>
      <c r="H43" t="s">
        <v>11</v>
      </c>
      <c r="I43" s="2">
        <f>+Table2[[#This Row],[QTY]]*Table2[[#This Row],[Price]]</f>
        <v>4490</v>
      </c>
    </row>
    <row r="44" spans="1:9">
      <c r="A44" s="3" t="str">
        <f>TEXT(Table2[[#This Row],[Date]],"DDD")</f>
        <v>vie.</v>
      </c>
      <c r="B44" s="3" t="str">
        <f>TEXT(Table2[[#This Row],[Date]],"MMM")</f>
        <v>oct</v>
      </c>
      <c r="C44" s="3">
        <v>45212</v>
      </c>
      <c r="D44" t="s">
        <v>54</v>
      </c>
      <c r="E44" s="1">
        <v>3990</v>
      </c>
      <c r="F44" t="s">
        <v>29</v>
      </c>
      <c r="G44">
        <v>1</v>
      </c>
      <c r="H44" t="s">
        <v>11</v>
      </c>
      <c r="I44" s="2">
        <f>+Table2[[#This Row],[QTY]]*Table2[[#This Row],[Price]]</f>
        <v>3990</v>
      </c>
    </row>
    <row r="45" spans="1:9">
      <c r="A45" s="3" t="str">
        <f>TEXT(Table2[[#This Row],[Date]],"DDD")</f>
        <v>vie.</v>
      </c>
      <c r="B45" s="3" t="str">
        <f>TEXT(Table2[[#This Row],[Date]],"MMM")</f>
        <v>oct</v>
      </c>
      <c r="C45" s="3">
        <v>45212</v>
      </c>
      <c r="D45" t="s">
        <v>55</v>
      </c>
      <c r="E45" s="1">
        <v>3850</v>
      </c>
      <c r="F45" t="s">
        <v>29</v>
      </c>
      <c r="G45">
        <v>1</v>
      </c>
      <c r="H45" t="s">
        <v>11</v>
      </c>
      <c r="I45" s="2">
        <f>+Table2[[#This Row],[QTY]]*Table2[[#This Row],[Price]]</f>
        <v>3850</v>
      </c>
    </row>
    <row r="46" spans="1:9">
      <c r="A46" s="3" t="str">
        <f>TEXT(Table2[[#This Row],[Date]],"DDD")</f>
        <v>vie.</v>
      </c>
      <c r="B46" s="3" t="str">
        <f>TEXT(Table2[[#This Row],[Date]],"MMM")</f>
        <v>oct</v>
      </c>
      <c r="C46" s="3">
        <v>45212</v>
      </c>
      <c r="D46" t="s">
        <v>56</v>
      </c>
      <c r="E46" s="1">
        <v>4990</v>
      </c>
      <c r="F46" t="s">
        <v>29</v>
      </c>
      <c r="G46">
        <v>1</v>
      </c>
      <c r="H46" t="s">
        <v>11</v>
      </c>
      <c r="I46" s="2">
        <f>+Table2[[#This Row],[QTY]]*Table2[[#This Row],[Price]]</f>
        <v>4990</v>
      </c>
    </row>
    <row r="47" spans="1:9">
      <c r="A47" s="3" t="str">
        <f>TEXT(Table2[[#This Row],[Date]],"DDD")</f>
        <v>vie.</v>
      </c>
      <c r="B47" s="3" t="str">
        <f>TEXT(Table2[[#This Row],[Date]],"MMM")</f>
        <v>oct</v>
      </c>
      <c r="C47" s="3">
        <v>45212</v>
      </c>
      <c r="D47" t="s">
        <v>57</v>
      </c>
      <c r="E47" s="1">
        <v>5190</v>
      </c>
      <c r="F47" t="s">
        <v>29</v>
      </c>
      <c r="G47">
        <v>1</v>
      </c>
      <c r="H47" t="s">
        <v>11</v>
      </c>
      <c r="I47" s="2">
        <f>+Table2[[#This Row],[QTY]]*Table2[[#This Row],[Price]]</f>
        <v>5190</v>
      </c>
    </row>
    <row r="48" spans="1:9">
      <c r="A48" s="3" t="str">
        <f>TEXT(Table2[[#This Row],[Date]],"DDD")</f>
        <v>vie.</v>
      </c>
      <c r="B48" s="3" t="str">
        <f>TEXT(Table2[[#This Row],[Date]],"MMM")</f>
        <v>oct</v>
      </c>
      <c r="C48" s="3">
        <v>45212</v>
      </c>
      <c r="D48" t="s">
        <v>58</v>
      </c>
      <c r="E48" s="1">
        <v>4950</v>
      </c>
      <c r="F48" t="s">
        <v>29</v>
      </c>
      <c r="G48">
        <v>1</v>
      </c>
      <c r="H48" t="s">
        <v>11</v>
      </c>
      <c r="I48" s="2">
        <f>+Table2[[#This Row],[QTY]]*Table2[[#This Row],[Price]]</f>
        <v>4950</v>
      </c>
    </row>
    <row r="49" spans="1:9">
      <c r="A49" s="3" t="str">
        <f>TEXT(Table2[[#This Row],[Date]],"DDD")</f>
        <v>vie.</v>
      </c>
      <c r="B49" s="3" t="str">
        <f>TEXT(Table2[[#This Row],[Date]],"MMM")</f>
        <v>oct</v>
      </c>
      <c r="C49" s="3">
        <v>45212</v>
      </c>
      <c r="D49" t="s">
        <v>59</v>
      </c>
      <c r="E49" s="1">
        <v>13790</v>
      </c>
      <c r="F49" t="s">
        <v>29</v>
      </c>
      <c r="G49">
        <v>1</v>
      </c>
      <c r="H49" t="s">
        <v>11</v>
      </c>
      <c r="I49" s="2">
        <f>+Table2[[#This Row],[QTY]]*Table2[[#This Row],[Price]]</f>
        <v>13790</v>
      </c>
    </row>
    <row r="50" spans="1:9">
      <c r="A50" s="3" t="str">
        <f>TEXT(Table2[[#This Row],[Date]],"DDD")</f>
        <v>vie.</v>
      </c>
      <c r="B50" s="3" t="str">
        <f>TEXT(Table2[[#This Row],[Date]],"MMM")</f>
        <v>oct</v>
      </c>
      <c r="C50" s="3">
        <v>45212</v>
      </c>
      <c r="D50" t="s">
        <v>60</v>
      </c>
      <c r="E50" s="1">
        <v>12390</v>
      </c>
      <c r="F50" t="s">
        <v>29</v>
      </c>
      <c r="G50">
        <v>1</v>
      </c>
      <c r="H50" t="s">
        <v>11</v>
      </c>
      <c r="I50" s="2">
        <f>+Table2[[#This Row],[QTY]]*Table2[[#This Row],[Price]]</f>
        <v>12390</v>
      </c>
    </row>
    <row r="51" spans="1:9">
      <c r="A51" s="3" t="str">
        <f>TEXT(Table2[[#This Row],[Date]],"DDD")</f>
        <v>vie.</v>
      </c>
      <c r="B51" s="3" t="str">
        <f>TEXT(Table2[[#This Row],[Date]],"MMM")</f>
        <v>oct</v>
      </c>
      <c r="C51" s="3">
        <v>45212</v>
      </c>
      <c r="D51" t="s">
        <v>61</v>
      </c>
      <c r="E51" s="1">
        <v>6550</v>
      </c>
      <c r="F51" t="s">
        <v>29</v>
      </c>
      <c r="G51">
        <v>1</v>
      </c>
      <c r="H51" t="s">
        <v>11</v>
      </c>
      <c r="I51" s="2">
        <f>+Table2[[#This Row],[QTY]]*Table2[[#This Row],[Price]]</f>
        <v>6550</v>
      </c>
    </row>
    <row r="52" spans="1:9">
      <c r="A52" s="3" t="str">
        <f>TEXT(Table2[[#This Row],[Date]],"DDD")</f>
        <v>vie.</v>
      </c>
      <c r="B52" s="3" t="str">
        <f>TEXT(Table2[[#This Row],[Date]],"MMM")</f>
        <v>oct</v>
      </c>
      <c r="C52" s="3">
        <v>45212</v>
      </c>
      <c r="D52" t="s">
        <v>62</v>
      </c>
      <c r="E52" s="1">
        <v>4990</v>
      </c>
      <c r="F52" t="s">
        <v>29</v>
      </c>
      <c r="G52">
        <v>1</v>
      </c>
      <c r="H52" t="s">
        <v>11</v>
      </c>
      <c r="I52" s="2">
        <f>+Table2[[#This Row],[QTY]]*Table2[[#This Row],[Price]]</f>
        <v>4990</v>
      </c>
    </row>
    <row r="53" spans="1:9">
      <c r="A53" s="3" t="str">
        <f>TEXT(Table2[[#This Row],[Date]],"DDD")</f>
        <v>vie.</v>
      </c>
      <c r="B53" s="3" t="str">
        <f>TEXT(Table2[[#This Row],[Date]],"MMM")</f>
        <v>oct</v>
      </c>
      <c r="C53" s="3">
        <v>45212</v>
      </c>
      <c r="D53" t="s">
        <v>63</v>
      </c>
      <c r="E53" s="1">
        <v>12750</v>
      </c>
      <c r="F53" t="s">
        <v>29</v>
      </c>
      <c r="G53">
        <v>1</v>
      </c>
      <c r="H53" t="s">
        <v>11</v>
      </c>
      <c r="I53" s="2">
        <f>+Table2[[#This Row],[QTY]]*Table2[[#This Row],[Price]]</f>
        <v>12750</v>
      </c>
    </row>
    <row r="54" spans="1:9">
      <c r="A54" s="3" t="str">
        <f>TEXT(Table2[[#This Row],[Date]],"DDD")</f>
        <v>vie.</v>
      </c>
      <c r="B54" s="3" t="str">
        <f>TEXT(Table2[[#This Row],[Date]],"MMM")</f>
        <v>oct</v>
      </c>
      <c r="C54" s="3">
        <v>45212</v>
      </c>
      <c r="D54" t="s">
        <v>64</v>
      </c>
      <c r="E54" s="1">
        <v>7990</v>
      </c>
      <c r="F54" t="s">
        <v>29</v>
      </c>
      <c r="G54">
        <v>1</v>
      </c>
      <c r="H54" t="s">
        <v>11</v>
      </c>
      <c r="I54" s="2">
        <f>+Table2[[#This Row],[QTY]]*Table2[[#This Row],[Price]]</f>
        <v>7990</v>
      </c>
    </row>
    <row r="55" spans="1:9">
      <c r="A55" s="3" t="str">
        <f>TEXT(Table2[[#This Row],[Date]],"DDD")</f>
        <v>vie.</v>
      </c>
      <c r="B55" s="3" t="str">
        <f>TEXT(Table2[[#This Row],[Date]],"MMM")</f>
        <v>oct</v>
      </c>
      <c r="C55" s="3">
        <v>45212</v>
      </c>
      <c r="D55" t="s">
        <v>65</v>
      </c>
      <c r="E55" s="1">
        <v>9690</v>
      </c>
      <c r="F55" t="s">
        <v>29</v>
      </c>
      <c r="G55">
        <v>1</v>
      </c>
      <c r="H55" t="s">
        <v>11</v>
      </c>
      <c r="I55" s="2">
        <f>+Table2[[#This Row],[QTY]]*Table2[[#This Row],[Price]]</f>
        <v>9690</v>
      </c>
    </row>
    <row r="56" spans="1:9">
      <c r="A56" s="3" t="str">
        <f>TEXT(Table2[[#This Row],[Date]],"DDD")</f>
        <v>jue.</v>
      </c>
      <c r="B56" s="3" t="str">
        <f>TEXT(Table2[[#This Row],[Date]],"MMM")</f>
        <v>oct</v>
      </c>
      <c r="C56" s="3">
        <v>45218</v>
      </c>
      <c r="D56" t="s">
        <v>66</v>
      </c>
      <c r="E56" s="1">
        <v>7350</v>
      </c>
      <c r="F56" t="s">
        <v>29</v>
      </c>
      <c r="G56">
        <v>1</v>
      </c>
      <c r="H56" t="s">
        <v>11</v>
      </c>
      <c r="I56" s="2">
        <f>+Table2[[#This Row],[QTY]]*Table2[[#This Row],[Price]]</f>
        <v>7350</v>
      </c>
    </row>
    <row r="57" spans="1:9">
      <c r="A57" s="3" t="str">
        <f>TEXT(Table2[[#This Row],[Date]],"DDD")</f>
        <v>jue.</v>
      </c>
      <c r="B57" s="3" t="str">
        <f>TEXT(Table2[[#This Row],[Date]],"MMM")</f>
        <v>oct</v>
      </c>
      <c r="C57" s="3">
        <v>45218</v>
      </c>
      <c r="D57" t="s">
        <v>55</v>
      </c>
      <c r="E57" s="1">
        <v>3850</v>
      </c>
      <c r="F57" t="s">
        <v>29</v>
      </c>
      <c r="G57">
        <v>1</v>
      </c>
      <c r="H57" t="s">
        <v>11</v>
      </c>
      <c r="I57" s="2">
        <f>+Table2[[#This Row],[QTY]]*Table2[[#This Row],[Price]]</f>
        <v>3850</v>
      </c>
    </row>
    <row r="58" spans="1:9">
      <c r="A58" s="3" t="str">
        <f>TEXT(Table2[[#This Row],[Date]],"DDD")</f>
        <v>jue.</v>
      </c>
      <c r="B58" s="3" t="str">
        <f>TEXT(Table2[[#This Row],[Date]],"MMM")</f>
        <v>oct</v>
      </c>
      <c r="C58" s="3">
        <v>45218</v>
      </c>
      <c r="D58" t="s">
        <v>67</v>
      </c>
      <c r="E58" s="1">
        <v>1490</v>
      </c>
      <c r="F58" t="s">
        <v>29</v>
      </c>
      <c r="G58">
        <v>1</v>
      </c>
      <c r="H58" t="s">
        <v>11</v>
      </c>
      <c r="I58" s="2">
        <f>+Table2[[#This Row],[QTY]]*Table2[[#This Row],[Price]]</f>
        <v>1490</v>
      </c>
    </row>
    <row r="59" spans="1:9">
      <c r="A59" s="3" t="str">
        <f>TEXT(Table2[[#This Row],[Date]],"DDD")</f>
        <v>vie.</v>
      </c>
      <c r="B59" s="3" t="str">
        <f>TEXT(Table2[[#This Row],[Date]],"MMM")</f>
        <v>oct</v>
      </c>
      <c r="C59" s="3">
        <v>45219</v>
      </c>
      <c r="D59" t="s">
        <v>68</v>
      </c>
      <c r="E59" s="1">
        <v>4500</v>
      </c>
      <c r="F59" t="s">
        <v>69</v>
      </c>
      <c r="G59">
        <v>1</v>
      </c>
      <c r="H59" t="s">
        <v>70</v>
      </c>
      <c r="I59" s="2">
        <f>+Table2[[#This Row],[QTY]]*Table2[[#This Row],[Price]]</f>
        <v>4500</v>
      </c>
    </row>
    <row r="60" spans="1:9">
      <c r="A60" s="3" t="str">
        <f>TEXT(Table2[[#This Row],[Date]],"DDD")</f>
        <v>sáb.</v>
      </c>
      <c r="B60" s="3" t="str">
        <f>TEXT(Table2[[#This Row],[Date]],"MMM")</f>
        <v>oct</v>
      </c>
      <c r="C60" s="3">
        <v>45220</v>
      </c>
      <c r="D60" t="s">
        <v>71</v>
      </c>
      <c r="E60" s="1">
        <v>79990</v>
      </c>
      <c r="F60" t="s">
        <v>29</v>
      </c>
      <c r="G60">
        <v>1</v>
      </c>
      <c r="H60" t="s">
        <v>11</v>
      </c>
      <c r="I60" s="2">
        <f>+Table2[[#This Row],[QTY]]*Table2[[#This Row],[Price]]</f>
        <v>79990</v>
      </c>
    </row>
    <row r="61" spans="1:9">
      <c r="A61" s="3" t="str">
        <f>TEXT(Table2[[#This Row],[Date]],"DDD")</f>
        <v>sáb.</v>
      </c>
      <c r="B61" s="3" t="str">
        <f>TEXT(Table2[[#This Row],[Date]],"MMM")</f>
        <v>oct</v>
      </c>
      <c r="C61" s="3">
        <v>45220</v>
      </c>
      <c r="D61" t="s">
        <v>72</v>
      </c>
      <c r="E61" s="1">
        <v>3550</v>
      </c>
      <c r="F61" t="s">
        <v>29</v>
      </c>
      <c r="G61">
        <v>1</v>
      </c>
      <c r="H61" t="s">
        <v>11</v>
      </c>
      <c r="I61" s="2">
        <f>+Table2[[#This Row],[QTY]]*Table2[[#This Row],[Price]]</f>
        <v>3550</v>
      </c>
    </row>
    <row r="62" spans="1:9">
      <c r="A62" s="3" t="str">
        <f>TEXT(Table2[[#This Row],[Date]],"DDD")</f>
        <v>sáb.</v>
      </c>
      <c r="B62" s="3" t="str">
        <f>TEXT(Table2[[#This Row],[Date]],"MMM")</f>
        <v>oct</v>
      </c>
      <c r="C62" s="3">
        <v>45220</v>
      </c>
      <c r="D62" t="s">
        <v>73</v>
      </c>
      <c r="E62" s="1">
        <v>1790</v>
      </c>
      <c r="F62" t="s">
        <v>29</v>
      </c>
      <c r="G62">
        <v>1</v>
      </c>
      <c r="H62" t="s">
        <v>11</v>
      </c>
      <c r="I62" s="2">
        <f>+Table2[[#This Row],[QTY]]*Table2[[#This Row],[Price]]</f>
        <v>1790</v>
      </c>
    </row>
    <row r="63" spans="1:9">
      <c r="A63" s="3" t="str">
        <f>TEXT(Table2[[#This Row],[Date]],"DDD")</f>
        <v>sáb.</v>
      </c>
      <c r="B63" s="3" t="str">
        <f>TEXT(Table2[[#This Row],[Date]],"MMM")</f>
        <v>oct</v>
      </c>
      <c r="C63" s="3">
        <v>45220</v>
      </c>
      <c r="D63" t="s">
        <v>74</v>
      </c>
      <c r="E63" s="1">
        <v>1990</v>
      </c>
      <c r="F63" t="s">
        <v>29</v>
      </c>
      <c r="G63">
        <v>1</v>
      </c>
      <c r="H63" t="s">
        <v>11</v>
      </c>
      <c r="I63" s="2">
        <f>+Table2[[#This Row],[QTY]]*Table2[[#This Row],[Price]]</f>
        <v>1990</v>
      </c>
    </row>
    <row r="64" spans="1:9">
      <c r="A64" s="3" t="str">
        <f>TEXT(Table2[[#This Row],[Date]],"DDD")</f>
        <v>sáb.</v>
      </c>
      <c r="B64" s="3" t="str">
        <f>TEXT(Table2[[#This Row],[Date]],"MMM")</f>
        <v>oct</v>
      </c>
      <c r="C64" s="3">
        <v>45220</v>
      </c>
      <c r="D64" t="s">
        <v>75</v>
      </c>
      <c r="E64" s="1">
        <v>1750</v>
      </c>
      <c r="F64" t="s">
        <v>29</v>
      </c>
      <c r="G64">
        <v>1</v>
      </c>
      <c r="H64" t="s">
        <v>11</v>
      </c>
      <c r="I64" s="2">
        <f>+Table2[[#This Row],[QTY]]*Table2[[#This Row],[Price]]</f>
        <v>1750</v>
      </c>
    </row>
    <row r="65" spans="1:9">
      <c r="A65" s="3" t="str">
        <f>TEXT(Table2[[#This Row],[Date]],"DDD")</f>
        <v>sáb.</v>
      </c>
      <c r="B65" s="3" t="str">
        <f>TEXT(Table2[[#This Row],[Date]],"MMM")</f>
        <v>oct</v>
      </c>
      <c r="C65" s="3">
        <v>45220</v>
      </c>
      <c r="D65" t="s">
        <v>76</v>
      </c>
      <c r="E65" s="1">
        <v>7990</v>
      </c>
      <c r="F65" t="s">
        <v>29</v>
      </c>
      <c r="G65">
        <v>1</v>
      </c>
      <c r="H65" t="s">
        <v>11</v>
      </c>
      <c r="I65" s="2">
        <f>+Table2[[#This Row],[QTY]]*Table2[[#This Row],[Price]]</f>
        <v>7990</v>
      </c>
    </row>
    <row r="66" spans="1:9">
      <c r="A66" s="3" t="str">
        <f>TEXT(Table2[[#This Row],[Date]],"DDD")</f>
        <v>sáb.</v>
      </c>
      <c r="B66" s="3" t="str">
        <f>TEXT(Table2[[#This Row],[Date]],"MMM")</f>
        <v>oct</v>
      </c>
      <c r="C66" s="3">
        <v>45220</v>
      </c>
      <c r="D66" t="s">
        <v>55</v>
      </c>
      <c r="E66" s="1">
        <v>3850</v>
      </c>
      <c r="F66" t="s">
        <v>29</v>
      </c>
      <c r="G66">
        <v>1</v>
      </c>
      <c r="H66" t="s">
        <v>11</v>
      </c>
      <c r="I66" s="2">
        <f>+Table2[[#This Row],[QTY]]*Table2[[#This Row],[Price]]</f>
        <v>3850</v>
      </c>
    </row>
    <row r="67" spans="1:9">
      <c r="A67" s="3" t="str">
        <f>TEXT(Table2[[#This Row],[Date]],"DDD")</f>
        <v>sáb.</v>
      </c>
      <c r="B67" s="3" t="str">
        <f>TEXT(Table2[[#This Row],[Date]],"MMM")</f>
        <v>oct</v>
      </c>
      <c r="C67" s="3">
        <v>45220</v>
      </c>
      <c r="D67" t="s">
        <v>77</v>
      </c>
      <c r="E67" s="1">
        <v>2990</v>
      </c>
      <c r="F67" t="s">
        <v>29</v>
      </c>
      <c r="G67">
        <v>1</v>
      </c>
      <c r="H67" t="s">
        <v>11</v>
      </c>
      <c r="I67" s="2">
        <f>+Table2[[#This Row],[QTY]]*Table2[[#This Row],[Price]]</f>
        <v>2990</v>
      </c>
    </row>
    <row r="68" spans="1:9">
      <c r="A68" s="3" t="str">
        <f>TEXT(Table2[[#This Row],[Date]],"DDD")</f>
        <v>sáb.</v>
      </c>
      <c r="B68" s="3" t="str">
        <f>TEXT(Table2[[#This Row],[Date]],"MMM")</f>
        <v>oct</v>
      </c>
      <c r="C68" s="3">
        <v>45220</v>
      </c>
      <c r="D68" t="s">
        <v>38</v>
      </c>
      <c r="E68" s="1">
        <v>3290</v>
      </c>
      <c r="F68" t="s">
        <v>29</v>
      </c>
      <c r="G68">
        <v>1</v>
      </c>
      <c r="H68" t="s">
        <v>11</v>
      </c>
      <c r="I68" s="2">
        <f>+Table2[[#This Row],[QTY]]*Table2[[#This Row],[Price]]</f>
        <v>3290</v>
      </c>
    </row>
    <row r="69" spans="1:9">
      <c r="A69" s="3" t="str">
        <f>TEXT(Table2[[#This Row],[Date]],"DDD")</f>
        <v>sáb.</v>
      </c>
      <c r="B69" s="3" t="str">
        <f>TEXT(Table2[[#This Row],[Date]],"MMM")</f>
        <v>oct</v>
      </c>
      <c r="C69" s="3">
        <v>45220</v>
      </c>
      <c r="D69" t="s">
        <v>78</v>
      </c>
      <c r="E69" s="1">
        <v>5950</v>
      </c>
      <c r="F69" t="s">
        <v>29</v>
      </c>
      <c r="G69">
        <v>1</v>
      </c>
      <c r="H69" t="s">
        <v>11</v>
      </c>
      <c r="I69" s="2">
        <f>+Table2[[#This Row],[QTY]]*Table2[[#This Row],[Price]]</f>
        <v>5950</v>
      </c>
    </row>
    <row r="70" spans="1:9">
      <c r="A70" s="3" t="str">
        <f>TEXT(Table2[[#This Row],[Date]],"DDD")</f>
        <v>sáb.</v>
      </c>
      <c r="B70" s="3" t="str">
        <f>TEXT(Table2[[#This Row],[Date]],"MMM")</f>
        <v>oct</v>
      </c>
      <c r="C70" s="3">
        <v>45220</v>
      </c>
      <c r="D70" t="s">
        <v>79</v>
      </c>
      <c r="E70" s="1">
        <v>7490</v>
      </c>
      <c r="F70" t="s">
        <v>29</v>
      </c>
      <c r="G70">
        <v>1</v>
      </c>
      <c r="H70" t="s">
        <v>11</v>
      </c>
      <c r="I70" s="2">
        <f>+Table2[[#This Row],[QTY]]*Table2[[#This Row],[Price]]</f>
        <v>7490</v>
      </c>
    </row>
    <row r="71" spans="1:9">
      <c r="A71" s="3" t="str">
        <f>TEXT(Table2[[#This Row],[Date]],"DDD")</f>
        <v>lun.</v>
      </c>
      <c r="B71" s="3" t="str">
        <f>TEXT(Table2[[#This Row],[Date]],"MMM")</f>
        <v>oct</v>
      </c>
      <c r="C71" s="3">
        <v>45222</v>
      </c>
      <c r="D71" t="s">
        <v>80</v>
      </c>
      <c r="E71" s="1">
        <v>15990</v>
      </c>
      <c r="F71" t="s">
        <v>81</v>
      </c>
      <c r="G71">
        <v>1</v>
      </c>
      <c r="H71" t="s">
        <v>11</v>
      </c>
      <c r="I71" s="2">
        <f>+Table2[[#This Row],[QTY]]*Table2[[#This Row],[Price]]</f>
        <v>15990</v>
      </c>
    </row>
    <row r="72" spans="1:9">
      <c r="A72" s="3" t="str">
        <f>TEXT(Table2[[#This Row],[Date]],"DDD")</f>
        <v>vie.</v>
      </c>
      <c r="B72" s="3" t="str">
        <f>TEXT(Table2[[#This Row],[Date]],"MMM")</f>
        <v>oct</v>
      </c>
      <c r="C72" s="3">
        <v>45226</v>
      </c>
      <c r="D72" t="s">
        <v>82</v>
      </c>
      <c r="E72" s="1">
        <v>82500</v>
      </c>
      <c r="F72" t="s">
        <v>83</v>
      </c>
      <c r="G72">
        <v>1</v>
      </c>
      <c r="H72" t="s">
        <v>11</v>
      </c>
      <c r="I72" s="2">
        <f>+Table2[[#This Row],[QTY]]*Table2[[#This Row],[Price]]</f>
        <v>82500</v>
      </c>
    </row>
    <row r="73" spans="1:9">
      <c r="A73" s="3" t="str">
        <f>TEXT(Table2[[#This Row],[Date]],"DDD")</f>
        <v>sáb.</v>
      </c>
      <c r="B73" s="3" t="str">
        <f>TEXT(Table2[[#This Row],[Date]],"MMM")</f>
        <v>oct</v>
      </c>
      <c r="C73" s="3">
        <v>45227</v>
      </c>
      <c r="D73" t="s">
        <v>84</v>
      </c>
      <c r="E73" s="1">
        <v>9390</v>
      </c>
      <c r="F73" t="s">
        <v>81</v>
      </c>
      <c r="G73">
        <v>1</v>
      </c>
      <c r="H73" t="s">
        <v>11</v>
      </c>
      <c r="I73" s="2">
        <f>+Table2[[#This Row],[QTY]]*Table2[[#This Row],[Price]]</f>
        <v>9390</v>
      </c>
    </row>
    <row r="74" spans="1:9">
      <c r="A74" s="3" t="str">
        <f>TEXT(Table2[[#This Row],[Date]],"DDD")</f>
        <v>sáb.</v>
      </c>
      <c r="B74" s="3" t="str">
        <f>TEXT(Table2[[#This Row],[Date]],"MMM")</f>
        <v>oct</v>
      </c>
      <c r="C74" s="3">
        <v>45227</v>
      </c>
      <c r="D74" t="s">
        <v>85</v>
      </c>
      <c r="E74" s="1">
        <v>15300</v>
      </c>
      <c r="F74" t="s">
        <v>81</v>
      </c>
      <c r="G74">
        <v>1</v>
      </c>
      <c r="H74" t="s">
        <v>11</v>
      </c>
      <c r="I74" s="2">
        <f>+Table2[[#This Row],[QTY]]*Table2[[#This Row],[Price]]</f>
        <v>15300</v>
      </c>
    </row>
    <row r="75" spans="1:9">
      <c r="A75" s="3" t="str">
        <f>TEXT(Table2[[#This Row],[Date]],"DDD")</f>
        <v>sáb.</v>
      </c>
      <c r="B75" s="3" t="str">
        <f>TEXT(Table2[[#This Row],[Date]],"MMM")</f>
        <v>oct</v>
      </c>
      <c r="C75" s="3">
        <v>45227</v>
      </c>
      <c r="D75" t="s">
        <v>86</v>
      </c>
      <c r="E75" s="1">
        <v>14690</v>
      </c>
      <c r="F75" t="s">
        <v>81</v>
      </c>
      <c r="G75">
        <v>1</v>
      </c>
      <c r="H75" t="s">
        <v>11</v>
      </c>
      <c r="I75" s="2">
        <f>+Table2[[#This Row],[QTY]]*Table2[[#This Row],[Price]]</f>
        <v>14690</v>
      </c>
    </row>
    <row r="76" spans="1:9">
      <c r="A76" s="3" t="str">
        <f>TEXT(Table2[[#This Row],[Date]],"DDD")</f>
        <v>sáb.</v>
      </c>
      <c r="B76" s="3" t="str">
        <f>TEXT(Table2[[#This Row],[Date]],"MMM")</f>
        <v>oct</v>
      </c>
      <c r="C76" s="3">
        <v>45227</v>
      </c>
      <c r="D76" t="s">
        <v>87</v>
      </c>
      <c r="E76" s="1">
        <v>17070</v>
      </c>
      <c r="F76" t="s">
        <v>81</v>
      </c>
      <c r="G76">
        <v>1</v>
      </c>
      <c r="H76" t="s">
        <v>11</v>
      </c>
      <c r="I76" s="2">
        <f>+Table2[[#This Row],[QTY]]*Table2[[#This Row],[Price]]</f>
        <v>17070</v>
      </c>
    </row>
    <row r="77" spans="1:9">
      <c r="A77" s="3" t="str">
        <f>TEXT(Table2[[#This Row],[Date]],"DDD")</f>
        <v>sáb.</v>
      </c>
      <c r="B77" s="3" t="str">
        <f>TEXT(Table2[[#This Row],[Date]],"MMM")</f>
        <v>oct</v>
      </c>
      <c r="C77" s="3">
        <v>45227</v>
      </c>
      <c r="D77" t="s">
        <v>88</v>
      </c>
      <c r="E77" s="1">
        <v>8850</v>
      </c>
      <c r="F77" t="s">
        <v>29</v>
      </c>
      <c r="G77">
        <v>1</v>
      </c>
      <c r="H77" t="s">
        <v>11</v>
      </c>
      <c r="I77" s="2">
        <f>+Table2[[#This Row],[QTY]]*Table2[[#This Row],[Price]]</f>
        <v>8850</v>
      </c>
    </row>
    <row r="78" spans="1:9">
      <c r="A78" s="3" t="str">
        <f>TEXT(Table2[[#This Row],[Date]],"DDD")</f>
        <v>sáb.</v>
      </c>
      <c r="B78" s="3" t="str">
        <f>TEXT(Table2[[#This Row],[Date]],"MMM")</f>
        <v>oct</v>
      </c>
      <c r="C78" s="3">
        <v>45227</v>
      </c>
      <c r="D78" t="s">
        <v>89</v>
      </c>
      <c r="E78" s="1">
        <v>4990</v>
      </c>
      <c r="F78" t="s">
        <v>29</v>
      </c>
      <c r="G78">
        <v>1</v>
      </c>
      <c r="H78" t="s">
        <v>11</v>
      </c>
      <c r="I78" s="2">
        <f>+Table2[[#This Row],[QTY]]*Table2[[#This Row],[Price]]</f>
        <v>4990</v>
      </c>
    </row>
    <row r="79" spans="1:9">
      <c r="A79" s="3" t="str">
        <f>TEXT(Table2[[#This Row],[Date]],"DDD")</f>
        <v>sáb.</v>
      </c>
      <c r="B79" s="3" t="str">
        <f>TEXT(Table2[[#This Row],[Date]],"MMM")</f>
        <v>oct</v>
      </c>
      <c r="C79" s="3">
        <v>45227</v>
      </c>
      <c r="D79" t="s">
        <v>61</v>
      </c>
      <c r="E79" s="1">
        <v>6550</v>
      </c>
      <c r="F79" t="s">
        <v>29</v>
      </c>
      <c r="G79">
        <v>1</v>
      </c>
      <c r="H79" t="s">
        <v>11</v>
      </c>
      <c r="I79" s="2">
        <f>+Table2[[#This Row],[QTY]]*Table2[[#This Row],[Price]]</f>
        <v>6550</v>
      </c>
    </row>
    <row r="80" spans="1:9">
      <c r="A80" s="3" t="str">
        <f>TEXT(Table2[[#This Row],[Date]],"DDD")</f>
        <v>sáb.</v>
      </c>
      <c r="B80" s="3" t="str">
        <f>TEXT(Table2[[#This Row],[Date]],"MMM")</f>
        <v>oct</v>
      </c>
      <c r="C80" s="3">
        <v>45227</v>
      </c>
      <c r="D80" t="s">
        <v>90</v>
      </c>
      <c r="E80" s="1">
        <v>4690</v>
      </c>
      <c r="F80" t="s">
        <v>29</v>
      </c>
      <c r="G80">
        <v>1</v>
      </c>
      <c r="H80" t="s">
        <v>11</v>
      </c>
      <c r="I80" s="2">
        <f>+Table2[[#This Row],[QTY]]*Table2[[#This Row],[Price]]</f>
        <v>4690</v>
      </c>
    </row>
    <row r="81" spans="1:9">
      <c r="A81" s="3" t="str">
        <f>TEXT(Table2[[#This Row],[Date]],"DDD")</f>
        <v>sáb.</v>
      </c>
      <c r="B81" s="3" t="str">
        <f>TEXT(Table2[[#This Row],[Date]],"MMM")</f>
        <v>oct</v>
      </c>
      <c r="C81" s="3">
        <v>45227</v>
      </c>
      <c r="D81" t="s">
        <v>62</v>
      </c>
      <c r="E81" s="1">
        <v>9980</v>
      </c>
      <c r="F81" t="s">
        <v>29</v>
      </c>
      <c r="G81">
        <v>1</v>
      </c>
      <c r="H81" t="s">
        <v>11</v>
      </c>
      <c r="I81" s="2">
        <f>+Table2[[#This Row],[QTY]]*Table2[[#This Row],[Price]]</f>
        <v>9980</v>
      </c>
    </row>
    <row r="82" spans="1:9">
      <c r="A82" s="3" t="str">
        <f>TEXT(Table2[[#This Row],[Date]],"DDD")</f>
        <v>sáb.</v>
      </c>
      <c r="B82" s="3" t="str">
        <f>TEXT(Table2[[#This Row],[Date]],"MMM")</f>
        <v>oct</v>
      </c>
      <c r="C82" s="3">
        <v>45227</v>
      </c>
      <c r="D82" t="s">
        <v>91</v>
      </c>
      <c r="E82" s="1">
        <v>2850</v>
      </c>
      <c r="F82" t="s">
        <v>29</v>
      </c>
      <c r="G82">
        <v>1</v>
      </c>
      <c r="H82" t="s">
        <v>11</v>
      </c>
      <c r="I82" s="2">
        <f>+Table2[[#This Row],[QTY]]*Table2[[#This Row],[Price]]</f>
        <v>2850</v>
      </c>
    </row>
    <row r="83" spans="1:9">
      <c r="A83" s="3" t="str">
        <f>TEXT(Table2[[#This Row],[Date]],"DDD")</f>
        <v>dom.</v>
      </c>
      <c r="B83" s="3" t="str">
        <f>TEXT(Table2[[#This Row],[Date]],"MMM")</f>
        <v>oct</v>
      </c>
      <c r="C83" s="3">
        <v>45228</v>
      </c>
      <c r="D83" t="s">
        <v>55</v>
      </c>
      <c r="E83" s="1">
        <v>3850</v>
      </c>
      <c r="F83" t="s">
        <v>29</v>
      </c>
      <c r="G83">
        <v>1</v>
      </c>
      <c r="H83" t="s">
        <v>11</v>
      </c>
      <c r="I83" s="2">
        <f>+Table2[[#This Row],[QTY]]*Table2[[#This Row],[Price]]</f>
        <v>3850</v>
      </c>
    </row>
    <row r="84" spans="1:9">
      <c r="A84" s="3" t="str">
        <f>TEXT(Table2[[#This Row],[Date]],"DDD")</f>
        <v>dom.</v>
      </c>
      <c r="B84" s="3" t="str">
        <f>TEXT(Table2[[#This Row],[Date]],"MMM")</f>
        <v>oct</v>
      </c>
      <c r="C84" s="3">
        <v>45228</v>
      </c>
      <c r="D84" t="s">
        <v>57</v>
      </c>
      <c r="E84" s="1">
        <v>5190</v>
      </c>
      <c r="F84" t="s">
        <v>29</v>
      </c>
      <c r="G84">
        <v>1</v>
      </c>
      <c r="H84" t="s">
        <v>11</v>
      </c>
      <c r="I84" s="2">
        <f>+Table2[[#This Row],[QTY]]*Table2[[#This Row],[Price]]</f>
        <v>5190</v>
      </c>
    </row>
    <row r="85" spans="1:9">
      <c r="A85" s="3" t="str">
        <f>TEXT(Table2[[#This Row],[Date]],"DDD")</f>
        <v>mar.</v>
      </c>
      <c r="B85" s="3" t="str">
        <f>TEXT(Table2[[#This Row],[Date]],"MMM")</f>
        <v>oct</v>
      </c>
      <c r="C85" s="3">
        <v>45230</v>
      </c>
      <c r="D85" t="s">
        <v>68</v>
      </c>
      <c r="E85" s="1">
        <v>4800</v>
      </c>
      <c r="F85" t="s">
        <v>69</v>
      </c>
      <c r="G85">
        <v>1</v>
      </c>
      <c r="H85" t="s">
        <v>70</v>
      </c>
      <c r="I85" s="2">
        <f>+Table2[[#This Row],[QTY]]*Table2[[#This Row],[Price]]</f>
        <v>4800</v>
      </c>
    </row>
    <row r="86" spans="1:9">
      <c r="A86" s="3" t="str">
        <f>TEXT(Table2[[#This Row],[Date]],"DDD")</f>
        <v>mar.</v>
      </c>
      <c r="B86" s="3" t="str">
        <f>TEXT(Table2[[#This Row],[Date]],"MMM")</f>
        <v>oct</v>
      </c>
      <c r="C86" s="3">
        <v>45230</v>
      </c>
      <c r="D86" t="s">
        <v>92</v>
      </c>
      <c r="E86" s="1">
        <v>24900</v>
      </c>
      <c r="F86" t="s">
        <v>69</v>
      </c>
      <c r="G86">
        <v>1</v>
      </c>
      <c r="H86" t="s">
        <v>70</v>
      </c>
      <c r="I86" s="2">
        <f>+Table2[[#This Row],[QTY]]*Table2[[#This Row],[Price]]</f>
        <v>24900</v>
      </c>
    </row>
    <row r="87" spans="1:9">
      <c r="A87" s="3" t="str">
        <f>TEXT(Table2[[#This Row],[Date]],"DDD")</f>
        <v>jue.</v>
      </c>
      <c r="B87" s="3" t="str">
        <f>TEXT(Table2[[#This Row],[Date]],"MMM")</f>
        <v>nov</v>
      </c>
      <c r="C87" s="3">
        <v>45232</v>
      </c>
      <c r="D87" t="s">
        <v>57</v>
      </c>
      <c r="E87" s="1">
        <v>19990</v>
      </c>
      <c r="F87" t="s">
        <v>81</v>
      </c>
      <c r="G87">
        <v>1</v>
      </c>
      <c r="H87" t="s">
        <v>11</v>
      </c>
      <c r="I87" s="2">
        <f>+Table2[[#This Row],[QTY]]*Table2[[#This Row],[Price]]</f>
        <v>19990</v>
      </c>
    </row>
    <row r="88" spans="1:9">
      <c r="A88" s="3" t="str">
        <f>TEXT(Table2[[#This Row],[Date]],"DDD")</f>
        <v>jue.</v>
      </c>
      <c r="B88" s="3" t="str">
        <f>TEXT(Table2[[#This Row],[Date]],"MMM")</f>
        <v>nov</v>
      </c>
      <c r="C88" s="3">
        <v>45232</v>
      </c>
      <c r="D88" t="s">
        <v>93</v>
      </c>
      <c r="E88" s="1">
        <v>15990</v>
      </c>
      <c r="F88" t="s">
        <v>81</v>
      </c>
      <c r="G88">
        <v>1</v>
      </c>
      <c r="H88" t="s">
        <v>11</v>
      </c>
      <c r="I88" s="2">
        <f>+Table2[[#This Row],[QTY]]*Table2[[#This Row],[Price]]</f>
        <v>15990</v>
      </c>
    </row>
    <row r="89" spans="1:9">
      <c r="A89" s="3" t="str">
        <f>TEXT(Table2[[#This Row],[Date]],"DDD")</f>
        <v>jue.</v>
      </c>
      <c r="B89" s="3" t="str">
        <f>TEXT(Table2[[#This Row],[Date]],"MMM")</f>
        <v>nov</v>
      </c>
      <c r="C89" s="3">
        <v>45232</v>
      </c>
      <c r="D89" t="s">
        <v>55</v>
      </c>
      <c r="E89" s="1">
        <v>8690</v>
      </c>
      <c r="F89" t="s">
        <v>81</v>
      </c>
      <c r="G89">
        <v>1</v>
      </c>
      <c r="H89" t="s">
        <v>11</v>
      </c>
      <c r="I89" s="2">
        <f>+Table2[[#This Row],[QTY]]*Table2[[#This Row],[Price]]</f>
        <v>8690</v>
      </c>
    </row>
    <row r="90" spans="1:9">
      <c r="A90" s="3" t="str">
        <f>TEXT(Table2[[#This Row],[Date]],"DDD")</f>
        <v>jue.</v>
      </c>
      <c r="B90" s="3" t="str">
        <f>TEXT(Table2[[#This Row],[Date]],"MMM")</f>
        <v>nov</v>
      </c>
      <c r="C90" s="3">
        <v>45232</v>
      </c>
      <c r="D90" t="s">
        <v>94</v>
      </c>
      <c r="E90" s="1">
        <v>9590</v>
      </c>
      <c r="F90" t="s">
        <v>81</v>
      </c>
      <c r="G90">
        <v>1</v>
      </c>
      <c r="H90" t="s">
        <v>11</v>
      </c>
      <c r="I90" s="2">
        <f>+Table2[[#This Row],[QTY]]*Table2[[#This Row],[Price]]</f>
        <v>9590</v>
      </c>
    </row>
    <row r="91" spans="1:9">
      <c r="A91" s="3" t="str">
        <f>TEXT(Table2[[#This Row],[Date]],"DDD")</f>
        <v>jue.</v>
      </c>
      <c r="B91" s="3" t="str">
        <f>TEXT(Table2[[#This Row],[Date]],"MMM")</f>
        <v>nov</v>
      </c>
      <c r="C91" s="3">
        <v>45232</v>
      </c>
      <c r="D91" t="s">
        <v>38</v>
      </c>
      <c r="E91" s="1">
        <v>9890</v>
      </c>
      <c r="F91" t="s">
        <v>81</v>
      </c>
      <c r="G91">
        <v>1</v>
      </c>
      <c r="H91" t="s">
        <v>11</v>
      </c>
      <c r="I91" s="2">
        <f>+Table2[[#This Row],[QTY]]*Table2[[#This Row],[Price]]</f>
        <v>9890</v>
      </c>
    </row>
    <row r="92" spans="1:9">
      <c r="A92" s="5" t="str">
        <f>TEXT(Table2[[#This Row],[Date]],"DDD")</f>
        <v>sáb.</v>
      </c>
      <c r="B92" s="5" t="str">
        <f>TEXT(Table2[[#This Row],[Date]],"MMM")</f>
        <v>nov</v>
      </c>
      <c r="C92" s="5">
        <v>45234</v>
      </c>
      <c r="D92" t="s">
        <v>95</v>
      </c>
      <c r="E92" s="1">
        <v>4990</v>
      </c>
      <c r="F92" t="s">
        <v>29</v>
      </c>
      <c r="G92">
        <v>1</v>
      </c>
      <c r="H92" t="s">
        <v>11</v>
      </c>
      <c r="I92" s="2">
        <f>+Table2[[#This Row],[QTY]]*Table2[[#This Row],[Price]]</f>
        <v>4990</v>
      </c>
    </row>
    <row r="93" spans="1:9">
      <c r="A93" s="5" t="str">
        <f>TEXT(Table2[[#This Row],[Date]],"DDD")</f>
        <v>sáb.</v>
      </c>
      <c r="B93" s="5" t="str">
        <f>TEXT(Table2[[#This Row],[Date]],"MMM")</f>
        <v>nov</v>
      </c>
      <c r="C93" s="5">
        <v>45234</v>
      </c>
      <c r="D93" t="s">
        <v>30</v>
      </c>
      <c r="E93" s="1">
        <v>4590</v>
      </c>
      <c r="F93" t="s">
        <v>29</v>
      </c>
      <c r="G93">
        <v>1</v>
      </c>
      <c r="H93" t="s">
        <v>11</v>
      </c>
      <c r="I93" s="2">
        <f>+Table2[[#This Row],[QTY]]*Table2[[#This Row],[Price]]</f>
        <v>4590</v>
      </c>
    </row>
    <row r="94" spans="1:9">
      <c r="A94" s="5" t="str">
        <f>TEXT(Table2[[#This Row],[Date]],"DDD")</f>
        <v>sáb.</v>
      </c>
      <c r="B94" s="5" t="str">
        <f>TEXT(Table2[[#This Row],[Date]],"MMM")</f>
        <v>nov</v>
      </c>
      <c r="C94" s="5">
        <v>45234</v>
      </c>
      <c r="D94" t="s">
        <v>96</v>
      </c>
      <c r="E94" s="1">
        <v>12590</v>
      </c>
      <c r="F94" t="s">
        <v>29</v>
      </c>
      <c r="G94">
        <v>1</v>
      </c>
      <c r="H94" t="s">
        <v>11</v>
      </c>
      <c r="I94" s="2">
        <f>+Table2[[#This Row],[QTY]]*Table2[[#This Row],[Price]]</f>
        <v>12590</v>
      </c>
    </row>
    <row r="95" spans="1:9">
      <c r="A95" s="5" t="str">
        <f>TEXT(Table2[[#This Row],[Date]],"DDD")</f>
        <v>sáb.</v>
      </c>
      <c r="B95" s="5" t="str">
        <f>TEXT(Table2[[#This Row],[Date]],"MMM")</f>
        <v>nov</v>
      </c>
      <c r="C95" s="5">
        <v>45234</v>
      </c>
      <c r="D95" t="s">
        <v>97</v>
      </c>
      <c r="E95" s="1">
        <v>19450</v>
      </c>
      <c r="F95" t="s">
        <v>29</v>
      </c>
      <c r="G95">
        <v>1</v>
      </c>
      <c r="H95" t="s">
        <v>11</v>
      </c>
      <c r="I95" s="2">
        <f>+Table2[[#This Row],[QTY]]*Table2[[#This Row],[Price]]</f>
        <v>19450</v>
      </c>
    </row>
    <row r="96" spans="1:9">
      <c r="A96" s="5" t="str">
        <f>TEXT(Table2[[#This Row],[Date]],"DDD")</f>
        <v>sáb.</v>
      </c>
      <c r="B96" s="5" t="str">
        <f>TEXT(Table2[[#This Row],[Date]],"MMM")</f>
        <v>nov</v>
      </c>
      <c r="C96" s="5">
        <v>45234</v>
      </c>
      <c r="D96" t="s">
        <v>98</v>
      </c>
      <c r="E96" s="1">
        <v>2290</v>
      </c>
      <c r="F96" t="s">
        <v>29</v>
      </c>
      <c r="G96">
        <v>1</v>
      </c>
      <c r="H96" t="s">
        <v>11</v>
      </c>
      <c r="I96" s="2">
        <f>+Table2[[#This Row],[QTY]]*Table2[[#This Row],[Price]]</f>
        <v>2290</v>
      </c>
    </row>
    <row r="97" spans="1:9">
      <c r="A97" s="3" t="str">
        <f>TEXT(Table2[[#This Row],[Date]],"DDD")</f>
        <v>dom.</v>
      </c>
      <c r="B97" s="3" t="str">
        <f>TEXT(Table2[[#This Row],[Date]],"MMM")</f>
        <v>nov</v>
      </c>
      <c r="C97" s="3">
        <v>45235</v>
      </c>
      <c r="D97" t="s">
        <v>99</v>
      </c>
      <c r="E97" s="1">
        <v>3490</v>
      </c>
      <c r="F97" t="s">
        <v>29</v>
      </c>
      <c r="G97">
        <v>1</v>
      </c>
      <c r="H97" t="s">
        <v>11</v>
      </c>
      <c r="I97" s="2">
        <f>+Table2[[#This Row],[QTY]]*Table2[[#This Row],[Price]]</f>
        <v>3490</v>
      </c>
    </row>
    <row r="98" spans="1:9">
      <c r="A98" s="3" t="str">
        <f>TEXT(Table2[[#This Row],[Date]],"DDD")</f>
        <v>dom.</v>
      </c>
      <c r="B98" s="3" t="str">
        <f>TEXT(Table2[[#This Row],[Date]],"MMM")</f>
        <v>nov</v>
      </c>
      <c r="C98" s="3">
        <v>45235</v>
      </c>
      <c r="D98" t="s">
        <v>100</v>
      </c>
      <c r="E98" s="1">
        <v>9990</v>
      </c>
      <c r="F98" t="s">
        <v>29</v>
      </c>
      <c r="G98">
        <v>1</v>
      </c>
      <c r="H98" t="s">
        <v>11</v>
      </c>
      <c r="I98" s="2">
        <f>+Table2[[#This Row],[QTY]]*Table2[[#This Row],[Price]]</f>
        <v>9990</v>
      </c>
    </row>
    <row r="99" spans="1:9">
      <c r="A99" s="3" t="str">
        <f>TEXT(Table2[[#This Row],[Date]],"DDD")</f>
        <v>dom.</v>
      </c>
      <c r="B99" s="3" t="str">
        <f>TEXT(Table2[[#This Row],[Date]],"MMM")</f>
        <v>nov</v>
      </c>
      <c r="C99" s="3">
        <v>45235</v>
      </c>
      <c r="D99" t="s">
        <v>101</v>
      </c>
      <c r="E99" s="1">
        <v>3990</v>
      </c>
      <c r="F99" t="s">
        <v>29</v>
      </c>
      <c r="G99">
        <v>1</v>
      </c>
      <c r="H99" t="s">
        <v>11</v>
      </c>
      <c r="I99" s="2">
        <f>+Table2[[#This Row],[QTY]]*Table2[[#This Row],[Price]]</f>
        <v>3990</v>
      </c>
    </row>
    <row r="100" spans="1:9">
      <c r="A100" s="3" t="str">
        <f>TEXT(Table2[[#This Row],[Date]],"DDD")</f>
        <v>dom.</v>
      </c>
      <c r="B100" s="3" t="str">
        <f>TEXT(Table2[[#This Row],[Date]],"MMM")</f>
        <v>nov</v>
      </c>
      <c r="C100" s="3">
        <v>45235</v>
      </c>
      <c r="D100" t="s">
        <v>64</v>
      </c>
      <c r="E100" s="1">
        <v>7990</v>
      </c>
      <c r="F100" t="s">
        <v>29</v>
      </c>
      <c r="G100">
        <v>1</v>
      </c>
      <c r="H100" t="s">
        <v>11</v>
      </c>
      <c r="I100" s="2">
        <f>+Table2[[#This Row],[QTY]]*Table2[[#This Row],[Price]]</f>
        <v>7990</v>
      </c>
    </row>
    <row r="101" spans="1:9">
      <c r="A101" s="3" t="str">
        <f>TEXT(Table2[[#This Row],[Date]],"DDD")</f>
        <v>dom.</v>
      </c>
      <c r="B101" s="3" t="str">
        <f>TEXT(Table2[[#This Row],[Date]],"MMM")</f>
        <v>nov</v>
      </c>
      <c r="C101" s="3">
        <v>45242</v>
      </c>
      <c r="D101" t="s">
        <v>102</v>
      </c>
      <c r="E101" s="1">
        <v>3800</v>
      </c>
      <c r="F101" t="s">
        <v>103</v>
      </c>
      <c r="G101">
        <v>1</v>
      </c>
      <c r="H101" t="s">
        <v>104</v>
      </c>
      <c r="I101" s="2">
        <f>+Table2[[#This Row],[QTY]]*Table2[[#This Row],[Price]]</f>
        <v>3800</v>
      </c>
    </row>
    <row r="102" spans="1:9">
      <c r="A102" s="3" t="str">
        <f>TEXT(Table2[[#This Row],[Date]],"DDD")</f>
        <v>dom.</v>
      </c>
      <c r="B102" s="3" t="str">
        <f>TEXT(Table2[[#This Row],[Date]],"MMM")</f>
        <v>nov</v>
      </c>
      <c r="C102" s="3">
        <v>45242</v>
      </c>
      <c r="D102" t="s">
        <v>105</v>
      </c>
      <c r="E102" s="1">
        <v>6600</v>
      </c>
      <c r="F102" t="s">
        <v>103</v>
      </c>
      <c r="G102">
        <v>1</v>
      </c>
      <c r="H102" t="s">
        <v>104</v>
      </c>
      <c r="I102" s="2">
        <f>+Table2[[#This Row],[QTY]]*Table2[[#This Row],[Price]]</f>
        <v>6600</v>
      </c>
    </row>
    <row r="103" spans="1:9">
      <c r="A103" s="3" t="str">
        <f>TEXT(Table2[[#This Row],[Date]],"DDD")</f>
        <v>dom.</v>
      </c>
      <c r="B103" s="3" t="str">
        <f>TEXT(Table2[[#This Row],[Date]],"MMM")</f>
        <v>nov</v>
      </c>
      <c r="C103" s="3">
        <v>45242</v>
      </c>
      <c r="D103" t="s">
        <v>106</v>
      </c>
      <c r="E103" s="1">
        <v>3700</v>
      </c>
      <c r="F103" t="s">
        <v>103</v>
      </c>
      <c r="G103">
        <v>1</v>
      </c>
      <c r="H103" t="s">
        <v>104</v>
      </c>
      <c r="I103" s="2">
        <f>+Table2[[#This Row],[QTY]]*Table2[[#This Row],[Price]]</f>
        <v>3700</v>
      </c>
    </row>
    <row r="104" spans="1:9">
      <c r="A104" s="3" t="str">
        <f>TEXT(Table2[[#This Row],[Date]],"DDD")</f>
        <v>dom.</v>
      </c>
      <c r="B104" s="3" t="str">
        <f>TEXT(Table2[[#This Row],[Date]],"MMM")</f>
        <v>nov</v>
      </c>
      <c r="C104" s="3">
        <v>45242</v>
      </c>
      <c r="D104" t="s">
        <v>107</v>
      </c>
      <c r="E104" s="1">
        <v>4200</v>
      </c>
      <c r="F104" t="s">
        <v>103</v>
      </c>
      <c r="G104">
        <v>1</v>
      </c>
      <c r="H104" t="s">
        <v>104</v>
      </c>
      <c r="I104" s="2">
        <f>+Table2[[#This Row],[QTY]]*Table2[[#This Row],[Price]]</f>
        <v>4200</v>
      </c>
    </row>
    <row r="105" spans="1:9">
      <c r="A105" s="3" t="str">
        <f>TEXT(Table2[[#This Row],[Date]],"DDD")</f>
        <v>dom.</v>
      </c>
      <c r="B105" s="3" t="str">
        <f>TEXT(Table2[[#This Row],[Date]],"MMM")</f>
        <v>nov</v>
      </c>
      <c r="C105" s="3">
        <v>45242</v>
      </c>
      <c r="D105" t="s">
        <v>108</v>
      </c>
      <c r="E105" s="1">
        <v>2800</v>
      </c>
      <c r="F105" t="s">
        <v>103</v>
      </c>
      <c r="G105">
        <v>1</v>
      </c>
      <c r="H105" t="s">
        <v>104</v>
      </c>
      <c r="I105" s="2">
        <f>+Table2[[#This Row],[QTY]]*Table2[[#This Row],[Price]]</f>
        <v>2800</v>
      </c>
    </row>
    <row r="106" spans="1:9">
      <c r="A106" s="3" t="str">
        <f>TEXT(Table2[[#This Row],[Date]],"DDD")</f>
        <v>dom.</v>
      </c>
      <c r="B106" s="3" t="str">
        <f>TEXT(Table2[[#This Row],[Date]],"MMM")</f>
        <v>nov</v>
      </c>
      <c r="C106" s="3">
        <v>45242</v>
      </c>
      <c r="D106" t="s">
        <v>109</v>
      </c>
      <c r="E106" s="1">
        <v>2600</v>
      </c>
      <c r="F106" t="s">
        <v>103</v>
      </c>
      <c r="G106">
        <v>1</v>
      </c>
      <c r="H106" t="s">
        <v>104</v>
      </c>
      <c r="I106" s="2">
        <f>+Table2[[#This Row],[QTY]]*Table2[[#This Row],[Price]]</f>
        <v>2600</v>
      </c>
    </row>
    <row r="107" spans="1:9">
      <c r="A107" s="3" t="str">
        <f>TEXT(Table2[[#This Row],[Date]],"DDD")</f>
        <v>dom.</v>
      </c>
      <c r="B107" s="3" t="str">
        <f>TEXT(Table2[[#This Row],[Date]],"MMM")</f>
        <v>nov</v>
      </c>
      <c r="C107" s="3">
        <v>45242</v>
      </c>
      <c r="D107" t="s">
        <v>110</v>
      </c>
      <c r="E107" s="1">
        <v>2800</v>
      </c>
      <c r="F107" t="s">
        <v>103</v>
      </c>
      <c r="G107">
        <v>1</v>
      </c>
      <c r="H107" t="s">
        <v>104</v>
      </c>
      <c r="I107" s="2">
        <f>+Table2[[#This Row],[QTY]]*Table2[[#This Row],[Price]]</f>
        <v>2800</v>
      </c>
    </row>
    <row r="108" spans="1:9">
      <c r="A108" s="3" t="str">
        <f>TEXT(Table2[[#This Row],[Date]],"DDD")</f>
        <v>dom.</v>
      </c>
      <c r="B108" s="3" t="str">
        <f>TEXT(Table2[[#This Row],[Date]],"MMM")</f>
        <v>nov</v>
      </c>
      <c r="C108" s="3">
        <v>45242</v>
      </c>
      <c r="D108" t="s">
        <v>111</v>
      </c>
      <c r="E108" s="1">
        <v>3690</v>
      </c>
      <c r="F108" t="s">
        <v>29</v>
      </c>
      <c r="G108">
        <v>1</v>
      </c>
      <c r="H108" t="s">
        <v>11</v>
      </c>
      <c r="I108" s="2">
        <f>+Table2[[#This Row],[QTY]]*Table2[[#This Row],[Price]]</f>
        <v>3690</v>
      </c>
    </row>
    <row r="109" spans="1:9">
      <c r="A109" s="3" t="str">
        <f>TEXT(Table2[[#This Row],[Date]],"DDD")</f>
        <v>dom.</v>
      </c>
      <c r="B109" s="3" t="str">
        <f>TEXT(Table2[[#This Row],[Date]],"MMM")</f>
        <v>nov</v>
      </c>
      <c r="C109" s="3">
        <v>45242</v>
      </c>
      <c r="D109" t="s">
        <v>112</v>
      </c>
      <c r="E109" s="1">
        <v>4690</v>
      </c>
      <c r="F109" t="s">
        <v>29</v>
      </c>
      <c r="G109">
        <v>1</v>
      </c>
      <c r="H109" t="s">
        <v>11</v>
      </c>
      <c r="I109" s="2">
        <f>+Table2[[#This Row],[QTY]]*Table2[[#This Row],[Price]]</f>
        <v>4690</v>
      </c>
    </row>
    <row r="110" spans="1:9">
      <c r="A110" s="3" t="str">
        <f>TEXT(Table2[[#This Row],[Date]],"DDD")</f>
        <v>lun.</v>
      </c>
      <c r="B110" s="3" t="str">
        <f>TEXT(Table2[[#This Row],[Date]],"MMM")</f>
        <v>nov</v>
      </c>
      <c r="C110" s="3">
        <v>45243</v>
      </c>
      <c r="D110" t="s">
        <v>113</v>
      </c>
      <c r="E110" s="1">
        <v>4990</v>
      </c>
      <c r="F110" t="s">
        <v>81</v>
      </c>
      <c r="G110">
        <v>1</v>
      </c>
      <c r="H110" t="s">
        <v>11</v>
      </c>
      <c r="I110" s="2">
        <f>+Table2[[#This Row],[QTY]]*Table2[[#This Row],[Price]]</f>
        <v>4990</v>
      </c>
    </row>
    <row r="111" spans="1:9">
      <c r="A111" s="3" t="str">
        <f>TEXT(Table2[[#This Row],[Date]],"DDD")</f>
        <v>lun.</v>
      </c>
      <c r="B111" s="3" t="str">
        <f>TEXT(Table2[[#This Row],[Date]],"MMM")</f>
        <v>nov</v>
      </c>
      <c r="C111" s="3">
        <v>45243</v>
      </c>
      <c r="D111" t="s">
        <v>42</v>
      </c>
      <c r="E111" s="1">
        <v>8558</v>
      </c>
      <c r="F111" t="s">
        <v>81</v>
      </c>
      <c r="G111">
        <v>1</v>
      </c>
      <c r="H111" t="s">
        <v>11</v>
      </c>
      <c r="I111" s="2">
        <f>+Table2[[#This Row],[QTY]]*Table2[[#This Row],[Price]]</f>
        <v>8558</v>
      </c>
    </row>
    <row r="112" spans="1:9">
      <c r="A112" s="3" t="str">
        <f>TEXT(Table2[[#This Row],[Date]],"DDD")</f>
        <v>lun.</v>
      </c>
      <c r="B112" s="3" t="str">
        <f>TEXT(Table2[[#This Row],[Date]],"MMM")</f>
        <v>nov</v>
      </c>
      <c r="C112" s="3">
        <v>45243</v>
      </c>
      <c r="D112" t="s">
        <v>108</v>
      </c>
      <c r="E112" s="1">
        <v>2690</v>
      </c>
      <c r="F112" t="s">
        <v>81</v>
      </c>
      <c r="G112">
        <v>1</v>
      </c>
      <c r="H112" t="s">
        <v>11</v>
      </c>
      <c r="I112" s="2">
        <f>+Table2[[#This Row],[QTY]]*Table2[[#This Row],[Price]]</f>
        <v>2690</v>
      </c>
    </row>
    <row r="113" spans="1:9">
      <c r="A113" s="3" t="str">
        <f>TEXT(Table2[[#This Row],[Date]],"DDD")</f>
        <v>lun.</v>
      </c>
      <c r="B113" s="3" t="str">
        <f>TEXT(Table2[[#This Row],[Date]],"MMM")</f>
        <v>nov</v>
      </c>
      <c r="C113" s="3">
        <v>45243</v>
      </c>
      <c r="D113" t="s">
        <v>114</v>
      </c>
      <c r="E113" s="1">
        <v>5100</v>
      </c>
      <c r="F113" t="s">
        <v>81</v>
      </c>
      <c r="G113">
        <v>1</v>
      </c>
      <c r="H113" t="s">
        <v>11</v>
      </c>
      <c r="I113" s="2">
        <f>+Table2[[#This Row],[QTY]]*Table2[[#This Row],[Price]]</f>
        <v>5100</v>
      </c>
    </row>
    <row r="114" spans="1:9">
      <c r="A114" s="3" t="str">
        <f>TEXT(Table2[[#This Row],[Date]],"DDD")</f>
        <v>lun.</v>
      </c>
      <c r="B114" s="3" t="str">
        <f>TEXT(Table2[[#This Row],[Date]],"MMM")</f>
        <v>nov</v>
      </c>
      <c r="C114" s="3">
        <v>45243</v>
      </c>
      <c r="D114" t="s">
        <v>102</v>
      </c>
      <c r="E114" s="1">
        <v>4190</v>
      </c>
      <c r="F114" t="s">
        <v>81</v>
      </c>
      <c r="G114">
        <v>1</v>
      </c>
      <c r="H114" t="s">
        <v>11</v>
      </c>
      <c r="I114" s="2">
        <f>+Table2[[#This Row],[QTY]]*Table2[[#This Row],[Price]]</f>
        <v>4190</v>
      </c>
    </row>
    <row r="115" spans="1:9">
      <c r="A115" s="3" t="str">
        <f>TEXT(Table2[[#This Row],[Date]],"DDD")</f>
        <v>lun.</v>
      </c>
      <c r="B115" s="3" t="str">
        <f>TEXT(Table2[[#This Row],[Date]],"MMM")</f>
        <v>nov</v>
      </c>
      <c r="C115" s="3">
        <v>45243</v>
      </c>
      <c r="D115" t="s">
        <v>115</v>
      </c>
      <c r="E115" s="1">
        <v>4500</v>
      </c>
      <c r="F115" t="s">
        <v>81</v>
      </c>
      <c r="G115">
        <v>1</v>
      </c>
      <c r="H115" t="s">
        <v>11</v>
      </c>
      <c r="I115" s="2">
        <f>+Table2[[#This Row],[QTY]]*Table2[[#This Row],[Price]]</f>
        <v>4500</v>
      </c>
    </row>
    <row r="116" spans="1:9">
      <c r="A116" s="3" t="str">
        <f>TEXT(Table2[[#This Row],[Date]],"DDD")</f>
        <v>lun.</v>
      </c>
      <c r="B116" s="3" t="str">
        <f>TEXT(Table2[[#This Row],[Date]],"MMM")</f>
        <v>nov</v>
      </c>
      <c r="C116" s="3">
        <v>45243</v>
      </c>
      <c r="D116" t="s">
        <v>116</v>
      </c>
      <c r="E116" s="1">
        <v>7990</v>
      </c>
      <c r="F116" t="s">
        <v>29</v>
      </c>
      <c r="G116">
        <v>1</v>
      </c>
      <c r="H116" t="s">
        <v>11</v>
      </c>
      <c r="I116" s="2">
        <f>+Table2[[#This Row],[QTY]]*Table2[[#This Row],[Price]]</f>
        <v>7990</v>
      </c>
    </row>
    <row r="117" spans="1:9">
      <c r="A117" s="3" t="str">
        <f>TEXT(Table2[[#This Row],[Date]],"DDD")</f>
        <v>lun.</v>
      </c>
      <c r="B117" s="3" t="str">
        <f>TEXT(Table2[[#This Row],[Date]],"MMM")</f>
        <v>nov</v>
      </c>
      <c r="C117" s="3">
        <v>45243</v>
      </c>
      <c r="D117" t="s">
        <v>55</v>
      </c>
      <c r="E117" s="1">
        <v>3550</v>
      </c>
      <c r="F117" t="s">
        <v>29</v>
      </c>
      <c r="G117">
        <v>1</v>
      </c>
      <c r="H117" t="s">
        <v>11</v>
      </c>
      <c r="I117" s="2">
        <f>+Table2[[#This Row],[QTY]]*Table2[[#This Row],[Price]]</f>
        <v>3550</v>
      </c>
    </row>
    <row r="118" spans="1:9">
      <c r="A118" s="3" t="str">
        <f>TEXT(Table2[[#This Row],[Date]],"DDD")</f>
        <v>lun.</v>
      </c>
      <c r="B118" s="3" t="str">
        <f>TEXT(Table2[[#This Row],[Date]],"MMM")</f>
        <v>nov</v>
      </c>
      <c r="C118" s="3">
        <v>45243</v>
      </c>
      <c r="D118" t="s">
        <v>62</v>
      </c>
      <c r="E118" s="1">
        <v>4990</v>
      </c>
      <c r="F118" t="s">
        <v>29</v>
      </c>
      <c r="G118">
        <v>1</v>
      </c>
      <c r="H118" t="s">
        <v>11</v>
      </c>
      <c r="I118" s="2">
        <f>+Table2[[#This Row],[QTY]]*Table2[[#This Row],[Price]]</f>
        <v>4990</v>
      </c>
    </row>
    <row r="119" spans="1:9">
      <c r="A119" s="3" t="str">
        <f>TEXT(Table2[[#This Row],[Date]],"DDD")</f>
        <v>lun.</v>
      </c>
      <c r="B119" s="3" t="str">
        <f>TEXT(Table2[[#This Row],[Date]],"MMM")</f>
        <v>nov</v>
      </c>
      <c r="C119" s="3">
        <v>45243</v>
      </c>
      <c r="D119" t="s">
        <v>57</v>
      </c>
      <c r="E119" s="1">
        <v>1990</v>
      </c>
      <c r="F119" t="s">
        <v>29</v>
      </c>
      <c r="G119">
        <v>1</v>
      </c>
      <c r="H119" t="s">
        <v>11</v>
      </c>
      <c r="I119" s="2">
        <f>+Table2[[#This Row],[QTY]]*Table2[[#This Row],[Price]]</f>
        <v>1990</v>
      </c>
    </row>
    <row r="120" spans="1:9">
      <c r="A120" s="3" t="str">
        <f>TEXT(Table2[[#This Row],[Date]],"DDD")</f>
        <v>mar.</v>
      </c>
      <c r="B120" s="3" t="str">
        <f>TEXT(Table2[[#This Row],[Date]],"MMM")</f>
        <v>nov</v>
      </c>
      <c r="C120" s="3">
        <v>45244</v>
      </c>
      <c r="D120" t="s">
        <v>42</v>
      </c>
      <c r="E120" s="1">
        <v>8524</v>
      </c>
      <c r="F120" t="s">
        <v>81</v>
      </c>
      <c r="G120">
        <v>1</v>
      </c>
      <c r="H120" t="s">
        <v>11</v>
      </c>
      <c r="I120" s="2">
        <f>+Table2[[#This Row],[QTY]]*Table2[[#This Row],[Price]]</f>
        <v>8524</v>
      </c>
    </row>
    <row r="121" spans="1:9">
      <c r="A121" s="3" t="str">
        <f>TEXT(Table2[[#This Row],[Date]],"DDD")</f>
        <v>mar.</v>
      </c>
      <c r="B121" s="3" t="str">
        <f>TEXT(Table2[[#This Row],[Date]],"MMM")</f>
        <v>nov</v>
      </c>
      <c r="C121" s="3">
        <v>45244</v>
      </c>
      <c r="D121" t="s">
        <v>117</v>
      </c>
      <c r="E121" s="1">
        <v>6250</v>
      </c>
      <c r="F121" t="s">
        <v>81</v>
      </c>
      <c r="G121">
        <v>1</v>
      </c>
      <c r="H121" t="s">
        <v>11</v>
      </c>
      <c r="I121" s="2">
        <f>+Table2[[#This Row],[QTY]]*Table2[[#This Row],[Price]]</f>
        <v>6250</v>
      </c>
    </row>
    <row r="122" spans="1:9">
      <c r="A122" s="5" t="str">
        <f>TEXT(Table2[[#This Row],[Date]],"DDD")</f>
        <v>mar.</v>
      </c>
      <c r="B122" s="5" t="str">
        <f>TEXT(Table2[[#This Row],[Date]],"MMM")</f>
        <v>nov</v>
      </c>
      <c r="C122" s="5">
        <v>45244</v>
      </c>
      <c r="D122" t="s">
        <v>118</v>
      </c>
      <c r="E122" s="1">
        <v>6200</v>
      </c>
      <c r="F122" t="s">
        <v>103</v>
      </c>
      <c r="G122">
        <v>1</v>
      </c>
      <c r="H122" t="s">
        <v>104</v>
      </c>
      <c r="I122" s="2">
        <f>+Table2[[#This Row],[QTY]]*Table2[[#This Row],[Price]]</f>
        <v>6200</v>
      </c>
    </row>
    <row r="123" spans="1:9">
      <c r="A123" s="5" t="str">
        <f>TEXT(Table2[[#This Row],[Date]],"DDD")</f>
        <v>mar.</v>
      </c>
      <c r="B123" s="5" t="str">
        <f>TEXT(Table2[[#This Row],[Date]],"MMM")</f>
        <v>nov</v>
      </c>
      <c r="C123" s="5">
        <v>45244</v>
      </c>
      <c r="D123" t="s">
        <v>102</v>
      </c>
      <c r="E123" s="1">
        <v>3800</v>
      </c>
      <c r="F123" t="s">
        <v>103</v>
      </c>
      <c r="G123">
        <v>1</v>
      </c>
      <c r="H123" t="s">
        <v>104</v>
      </c>
      <c r="I123" s="2">
        <f>+Table2[[#This Row],[QTY]]*Table2[[#This Row],[Price]]</f>
        <v>3800</v>
      </c>
    </row>
    <row r="124" spans="1:9">
      <c r="A124" s="5" t="str">
        <f>TEXT(Table2[[#This Row],[Date]],"DDD")</f>
        <v>mar.</v>
      </c>
      <c r="B124" s="5" t="str">
        <f>TEXT(Table2[[#This Row],[Date]],"MMM")</f>
        <v>nov</v>
      </c>
      <c r="C124" s="5">
        <v>45244</v>
      </c>
      <c r="D124" t="s">
        <v>119</v>
      </c>
      <c r="E124" s="1">
        <v>9800</v>
      </c>
      <c r="F124" t="s">
        <v>103</v>
      </c>
      <c r="G124">
        <v>1</v>
      </c>
      <c r="H124" t="s">
        <v>104</v>
      </c>
      <c r="I124" s="2">
        <f>+Table2[[#This Row],[QTY]]*Table2[[#This Row],[Price]]</f>
        <v>9800</v>
      </c>
    </row>
    <row r="125" spans="1:9">
      <c r="A125" s="5" t="str">
        <f>TEXT(Table2[[#This Row],[Date]],"DDD")</f>
        <v>mar.</v>
      </c>
      <c r="B125" s="5" t="str">
        <f>TEXT(Table2[[#This Row],[Date]],"MMM")</f>
        <v>nov</v>
      </c>
      <c r="C125" s="5">
        <v>45244</v>
      </c>
      <c r="D125" t="s">
        <v>120</v>
      </c>
      <c r="E125" s="1">
        <v>3600</v>
      </c>
      <c r="F125" t="s">
        <v>103</v>
      </c>
      <c r="G125">
        <v>1</v>
      </c>
      <c r="H125" t="s">
        <v>104</v>
      </c>
      <c r="I125" s="2">
        <f>+Table2[[#This Row],[QTY]]*Table2[[#This Row],[Price]]</f>
        <v>3600</v>
      </c>
    </row>
    <row r="126" spans="1:9">
      <c r="A126" s="5" t="str">
        <f>TEXT(Table2[[#This Row],[Date]],"DDD")</f>
        <v>mar.</v>
      </c>
      <c r="B126" s="5" t="str">
        <f>TEXT(Table2[[#This Row],[Date]],"MMM")</f>
        <v>nov</v>
      </c>
      <c r="C126" s="5">
        <v>45244</v>
      </c>
      <c r="D126" t="s">
        <v>109</v>
      </c>
      <c r="E126" s="1">
        <v>2600</v>
      </c>
      <c r="F126" t="s">
        <v>103</v>
      </c>
      <c r="G126">
        <v>1</v>
      </c>
      <c r="H126" t="s">
        <v>104</v>
      </c>
      <c r="I126" s="2">
        <f>+Table2[[#This Row],[QTY]]*Table2[[#This Row],[Price]]</f>
        <v>2600</v>
      </c>
    </row>
    <row r="127" spans="1:9">
      <c r="A127" s="3" t="str">
        <f>TEXT(Table2[[#This Row],[Date]],"DDD")</f>
        <v>mié.</v>
      </c>
      <c r="B127" s="3" t="str">
        <f>TEXT(Table2[[#This Row],[Date]],"MMM")</f>
        <v>nov</v>
      </c>
      <c r="C127" s="3">
        <v>45245</v>
      </c>
      <c r="D127" t="s">
        <v>57</v>
      </c>
      <c r="E127" s="1">
        <v>5190</v>
      </c>
      <c r="F127" t="s">
        <v>29</v>
      </c>
      <c r="G127">
        <v>1</v>
      </c>
      <c r="H127" t="s">
        <v>11</v>
      </c>
      <c r="I127" s="2">
        <f>+Table2[[#This Row],[QTY]]*Table2[[#This Row],[Price]]</f>
        <v>5190</v>
      </c>
    </row>
    <row r="128" spans="1:9">
      <c r="A128" s="3" t="str">
        <f>TEXT(Table2[[#This Row],[Date]],"DDD")</f>
        <v>mié.</v>
      </c>
      <c r="B128" s="3" t="str">
        <f>TEXT(Table2[[#This Row],[Date]],"MMM")</f>
        <v>nov</v>
      </c>
      <c r="C128" s="3">
        <v>45245</v>
      </c>
      <c r="D128" t="s">
        <v>84</v>
      </c>
      <c r="E128" s="1">
        <v>3890</v>
      </c>
      <c r="F128" t="s">
        <v>29</v>
      </c>
      <c r="G128">
        <v>1</v>
      </c>
      <c r="H128" t="s">
        <v>11</v>
      </c>
      <c r="I128" s="2">
        <f>+Table2[[#This Row],[QTY]]*Table2[[#This Row],[Price]]</f>
        <v>3890</v>
      </c>
    </row>
    <row r="129" spans="1:9">
      <c r="A129" s="3" t="str">
        <f>TEXT(Table2[[#This Row],[Date]],"DDD")</f>
        <v>mié.</v>
      </c>
      <c r="B129" s="3" t="str">
        <f>TEXT(Table2[[#This Row],[Date]],"MMM")</f>
        <v>nov</v>
      </c>
      <c r="C129" s="3">
        <v>45245</v>
      </c>
      <c r="D129" t="s">
        <v>121</v>
      </c>
      <c r="E129" s="1">
        <v>1750</v>
      </c>
      <c r="F129" t="s">
        <v>29</v>
      </c>
      <c r="G129">
        <v>1</v>
      </c>
      <c r="H129" t="s">
        <v>11</v>
      </c>
      <c r="I129" s="2">
        <f>+Table2[[#This Row],[QTY]]*Table2[[#This Row],[Price]]</f>
        <v>1750</v>
      </c>
    </row>
    <row r="130" spans="1:9">
      <c r="A130" s="3" t="str">
        <f>TEXT(Table2[[#This Row],[Date]],"DDD")</f>
        <v>mié.</v>
      </c>
      <c r="B130" s="3" t="str">
        <f>TEXT(Table2[[#This Row],[Date]],"MMM")</f>
        <v>nov</v>
      </c>
      <c r="C130" s="3">
        <v>45245</v>
      </c>
      <c r="D130" t="s">
        <v>112</v>
      </c>
      <c r="E130" s="1">
        <v>4690</v>
      </c>
      <c r="F130" t="s">
        <v>29</v>
      </c>
      <c r="G130">
        <v>1</v>
      </c>
      <c r="H130" t="s">
        <v>11</v>
      </c>
      <c r="I130" s="2">
        <f>+Table2[[#This Row],[QTY]]*Table2[[#This Row],[Price]]</f>
        <v>4690</v>
      </c>
    </row>
    <row r="131" spans="1:9">
      <c r="A131" s="3" t="str">
        <f>TEXT(Table2[[#This Row],[Date]],"DDD")</f>
        <v>mié.</v>
      </c>
      <c r="B131" s="3" t="str">
        <f>TEXT(Table2[[#This Row],[Date]],"MMM")</f>
        <v>nov</v>
      </c>
      <c r="C131" s="3">
        <v>45245</v>
      </c>
      <c r="D131" t="s">
        <v>108</v>
      </c>
      <c r="E131" s="1">
        <v>2800</v>
      </c>
      <c r="F131" t="s">
        <v>103</v>
      </c>
      <c r="G131">
        <v>1</v>
      </c>
      <c r="H131" t="s">
        <v>104</v>
      </c>
      <c r="I131" s="2">
        <f>+Table2[[#This Row],[QTY]]*Table2[[#This Row],[Price]]</f>
        <v>2800</v>
      </c>
    </row>
    <row r="132" spans="1:9">
      <c r="A132" s="3" t="str">
        <f>TEXT(Table2[[#This Row],[Date]],"DDD")</f>
        <v>jue.</v>
      </c>
      <c r="B132" s="3" t="str">
        <f>TEXT(Table2[[#This Row],[Date]],"MMM")</f>
        <v>nov</v>
      </c>
      <c r="C132" s="3">
        <v>45246</v>
      </c>
      <c r="D132" t="s">
        <v>68</v>
      </c>
      <c r="E132" s="1">
        <v>4800</v>
      </c>
      <c r="F132" t="s">
        <v>69</v>
      </c>
      <c r="G132">
        <v>1</v>
      </c>
      <c r="H132" t="s">
        <v>70</v>
      </c>
      <c r="I132" s="2">
        <f>+Table2[[#This Row],[QTY]]*Table2[[#This Row],[Price]]</f>
        <v>4800</v>
      </c>
    </row>
    <row r="133" spans="1:9">
      <c r="A133" s="5" t="str">
        <f>TEXT(Table2[[#This Row],[Date]],"DDD")</f>
        <v>jue.</v>
      </c>
      <c r="B133" s="5" t="str">
        <f>TEXT(Table2[[#This Row],[Date]],"MMM")</f>
        <v>nov</v>
      </c>
      <c r="C133" s="5">
        <v>45246</v>
      </c>
      <c r="D133" t="s">
        <v>37</v>
      </c>
      <c r="E133" s="1">
        <v>2690</v>
      </c>
      <c r="F133" t="s">
        <v>29</v>
      </c>
      <c r="G133">
        <v>1</v>
      </c>
      <c r="H133" t="s">
        <v>11</v>
      </c>
      <c r="I133" s="2">
        <f>+Table2[[#This Row],[QTY]]*Table2[[#This Row],[Price]]</f>
        <v>2690</v>
      </c>
    </row>
    <row r="134" spans="1:9">
      <c r="A134" s="5" t="str">
        <f>TEXT(Table2[[#This Row],[Date]],"DDD")</f>
        <v>jue.</v>
      </c>
      <c r="B134" s="5" t="str">
        <f>TEXT(Table2[[#This Row],[Date]],"MMM")</f>
        <v>nov</v>
      </c>
      <c r="C134" s="5">
        <v>45246</v>
      </c>
      <c r="D134" t="s">
        <v>122</v>
      </c>
      <c r="E134" s="1">
        <v>4550</v>
      </c>
      <c r="F134" t="s">
        <v>29</v>
      </c>
      <c r="G134">
        <v>1</v>
      </c>
      <c r="H134" t="s">
        <v>11</v>
      </c>
      <c r="I134" s="2">
        <f>+Table2[[#This Row],[QTY]]*Table2[[#This Row],[Price]]</f>
        <v>4550</v>
      </c>
    </row>
    <row r="135" spans="1:9">
      <c r="A135" s="5" t="str">
        <f>TEXT(Table2[[#This Row],[Date]],"DDD")</f>
        <v>jue.</v>
      </c>
      <c r="B135" s="5" t="str">
        <f>TEXT(Table2[[#This Row],[Date]],"MMM")</f>
        <v>nov</v>
      </c>
      <c r="C135" s="5">
        <v>45246</v>
      </c>
      <c r="D135" t="s">
        <v>55</v>
      </c>
      <c r="E135" s="1">
        <v>3550</v>
      </c>
      <c r="F135" t="s">
        <v>29</v>
      </c>
      <c r="G135">
        <v>1</v>
      </c>
      <c r="H135" t="s">
        <v>11</v>
      </c>
      <c r="I135" s="2">
        <f>+Table2[[#This Row],[QTY]]*Table2[[#This Row],[Price]]</f>
        <v>3550</v>
      </c>
    </row>
    <row r="136" spans="1:9">
      <c r="A136" s="5" t="str">
        <f>TEXT(Table2[[#This Row],[Date]],"DDD")</f>
        <v>jue.</v>
      </c>
      <c r="B136" s="5" t="str">
        <f>TEXT(Table2[[#This Row],[Date]],"MMM")</f>
        <v>nov</v>
      </c>
      <c r="C136" s="5">
        <v>45246</v>
      </c>
      <c r="D136" t="s">
        <v>62</v>
      </c>
      <c r="E136" s="1">
        <v>4990</v>
      </c>
      <c r="F136" t="s">
        <v>29</v>
      </c>
      <c r="G136">
        <v>1</v>
      </c>
      <c r="H136" t="s">
        <v>11</v>
      </c>
      <c r="I136" s="2">
        <f>+Table2[[#This Row],[QTY]]*Table2[[#This Row],[Price]]</f>
        <v>4990</v>
      </c>
    </row>
    <row r="137" spans="1:9">
      <c r="A137" s="5" t="str">
        <f>TEXT(Table2[[#This Row],[Date]],"DDD")</f>
        <v>jue.</v>
      </c>
      <c r="B137" s="5" t="str">
        <f>TEXT(Table2[[#This Row],[Date]],"MMM")</f>
        <v>nov</v>
      </c>
      <c r="C137" s="5">
        <v>45246</v>
      </c>
      <c r="D137" t="s">
        <v>64</v>
      </c>
      <c r="E137" s="1">
        <v>7990</v>
      </c>
      <c r="F137" t="s">
        <v>29</v>
      </c>
      <c r="G137">
        <v>1</v>
      </c>
      <c r="H137" t="s">
        <v>11</v>
      </c>
      <c r="I137" s="2">
        <f>+Table2[[#This Row],[QTY]]*Table2[[#This Row],[Price]]</f>
        <v>7990</v>
      </c>
    </row>
    <row r="138" spans="1:9">
      <c r="A138" s="5" t="str">
        <f>TEXT(Table2[[#This Row],[Date]],"DDD")</f>
        <v>jue.</v>
      </c>
      <c r="B138" s="5" t="str">
        <f>TEXT(Table2[[#This Row],[Date]],"MMM")</f>
        <v>nov</v>
      </c>
      <c r="C138" s="5">
        <v>45246</v>
      </c>
      <c r="D138" t="s">
        <v>121</v>
      </c>
      <c r="E138" s="1">
        <v>1750</v>
      </c>
      <c r="F138" t="s">
        <v>29</v>
      </c>
      <c r="G138">
        <v>1</v>
      </c>
      <c r="H138" t="s">
        <v>11</v>
      </c>
      <c r="I138" s="2">
        <f>+Table2[[#This Row],[QTY]]*Table2[[#This Row],[Price]]</f>
        <v>1750</v>
      </c>
    </row>
    <row r="139" spans="1:9">
      <c r="A139" s="5" t="str">
        <f>TEXT(Table2[[#This Row],[Date]],"DDD")</f>
        <v>jue.</v>
      </c>
      <c r="B139" s="5" t="str">
        <f>TEXT(Table2[[#This Row],[Date]],"MMM")</f>
        <v>nov</v>
      </c>
      <c r="C139" s="5">
        <v>45246</v>
      </c>
      <c r="D139" t="s">
        <v>112</v>
      </c>
      <c r="E139" s="1">
        <v>4690</v>
      </c>
      <c r="F139" t="s">
        <v>29</v>
      </c>
      <c r="G139">
        <v>1</v>
      </c>
      <c r="H139" t="s">
        <v>11</v>
      </c>
      <c r="I139" s="2">
        <f>+Table2[[#This Row],[QTY]]*Table2[[#This Row],[Price]]</f>
        <v>4690</v>
      </c>
    </row>
    <row r="140" spans="1:9">
      <c r="A140" s="3" t="str">
        <f>TEXT(Table2[[#This Row],[Date]],"DDD")</f>
        <v>sáb.</v>
      </c>
      <c r="B140" s="3" t="str">
        <f>TEXT(Table2[[#This Row],[Date]],"MMM")</f>
        <v>nov</v>
      </c>
      <c r="C140" s="3">
        <v>45248</v>
      </c>
      <c r="D140" t="s">
        <v>49</v>
      </c>
      <c r="E140" s="1">
        <v>3000</v>
      </c>
      <c r="F140" t="s">
        <v>123</v>
      </c>
      <c r="G140">
        <v>1</v>
      </c>
      <c r="H140" t="s">
        <v>11</v>
      </c>
      <c r="I140" s="2">
        <f>+Table2[[#This Row],[QTY]]*Table2[[#This Row],[Price]]</f>
        <v>3000</v>
      </c>
    </row>
    <row r="141" spans="1:9">
      <c r="A141" s="3" t="str">
        <f>TEXT(Table2[[#This Row],[Date]],"DDD")</f>
        <v>sáb.</v>
      </c>
      <c r="B141" s="3" t="str">
        <f>TEXT(Table2[[#This Row],[Date]],"MMM")</f>
        <v>nov</v>
      </c>
      <c r="C141" s="3">
        <v>45248</v>
      </c>
      <c r="D141" t="s">
        <v>124</v>
      </c>
      <c r="E141" s="1">
        <v>10000</v>
      </c>
      <c r="F141" t="s">
        <v>123</v>
      </c>
      <c r="G141">
        <v>1</v>
      </c>
      <c r="H141" t="s">
        <v>11</v>
      </c>
      <c r="I141" s="2">
        <f>+Table2[[#This Row],[QTY]]*Table2[[#This Row],[Price]]</f>
        <v>10000</v>
      </c>
    </row>
    <row r="142" spans="1:9">
      <c r="A142" s="3" t="str">
        <f>TEXT(Table2[[#This Row],[Date]],"DDD")</f>
        <v>sáb.</v>
      </c>
      <c r="B142" s="3" t="str">
        <f>TEXT(Table2[[#This Row],[Date]],"MMM")</f>
        <v>nov</v>
      </c>
      <c r="C142" s="3">
        <v>45248</v>
      </c>
      <c r="D142" t="s">
        <v>125</v>
      </c>
      <c r="E142" s="1">
        <v>16000</v>
      </c>
      <c r="F142" t="s">
        <v>123</v>
      </c>
      <c r="G142">
        <v>1</v>
      </c>
      <c r="H142" t="s">
        <v>11</v>
      </c>
      <c r="I142" s="2">
        <f>+Table2[[#This Row],[QTY]]*Table2[[#This Row],[Price]]</f>
        <v>16000</v>
      </c>
    </row>
    <row r="143" spans="1:9">
      <c r="A143" s="3" t="str">
        <f>TEXT(Table2[[#This Row],[Date]],"DDD")</f>
        <v>sáb.</v>
      </c>
      <c r="B143" s="3" t="str">
        <f>TEXT(Table2[[#This Row],[Date]],"MMM")</f>
        <v>nov</v>
      </c>
      <c r="C143" s="3">
        <v>45248</v>
      </c>
      <c r="D143" t="s">
        <v>126</v>
      </c>
      <c r="E143" s="1">
        <v>2500</v>
      </c>
      <c r="F143" t="s">
        <v>123</v>
      </c>
      <c r="G143">
        <v>1</v>
      </c>
      <c r="H143" t="s">
        <v>11</v>
      </c>
      <c r="I143" s="2">
        <f>+Table2[[#This Row],[QTY]]*Table2[[#This Row],[Price]]</f>
        <v>2500</v>
      </c>
    </row>
    <row r="144" spans="1:9">
      <c r="A144" s="3" t="str">
        <f>TEXT(Table2[[#This Row],[Date]],"DDD")</f>
        <v>sáb.</v>
      </c>
      <c r="B144" s="3" t="str">
        <f>TEXT(Table2[[#This Row],[Date]],"MMM")</f>
        <v>nov</v>
      </c>
      <c r="C144" s="3">
        <v>45248</v>
      </c>
      <c r="D144" t="s">
        <v>127</v>
      </c>
      <c r="E144" s="1">
        <v>2500</v>
      </c>
      <c r="F144" t="s">
        <v>123</v>
      </c>
      <c r="G144">
        <v>1</v>
      </c>
      <c r="H144" t="s">
        <v>11</v>
      </c>
      <c r="I144" s="2">
        <f>+Table2[[#This Row],[QTY]]*Table2[[#This Row],[Price]]</f>
        <v>2500</v>
      </c>
    </row>
    <row r="145" spans="1:9">
      <c r="A145" s="3" t="str">
        <f>TEXT(Table2[[#This Row],[Date]],"DDD")</f>
        <v>sáb.</v>
      </c>
      <c r="B145" s="3" t="str">
        <f>TEXT(Table2[[#This Row],[Date]],"MMM")</f>
        <v>nov</v>
      </c>
      <c r="C145" s="3">
        <v>45248</v>
      </c>
      <c r="D145" t="s">
        <v>102</v>
      </c>
      <c r="E145" s="1">
        <v>4000</v>
      </c>
      <c r="F145" t="s">
        <v>123</v>
      </c>
      <c r="G145">
        <v>1</v>
      </c>
      <c r="H145" t="s">
        <v>11</v>
      </c>
      <c r="I145" s="2">
        <f>+Table2[[#This Row],[QTY]]*Table2[[#This Row],[Price]]</f>
        <v>4000</v>
      </c>
    </row>
    <row r="146" spans="1:9">
      <c r="A146" s="3" t="str">
        <f>TEXT(Table2[[#This Row],[Date]],"DDD")</f>
        <v>sáb.</v>
      </c>
      <c r="B146" s="3" t="str">
        <f>TEXT(Table2[[#This Row],[Date]],"MMM")</f>
        <v>nov</v>
      </c>
      <c r="C146" s="3">
        <v>45248</v>
      </c>
      <c r="D146" t="s">
        <v>128</v>
      </c>
      <c r="E146" s="1">
        <v>6000</v>
      </c>
      <c r="F146" t="s">
        <v>123</v>
      </c>
      <c r="G146">
        <v>1</v>
      </c>
      <c r="H146" t="s">
        <v>11</v>
      </c>
      <c r="I146" s="2">
        <f>+Table2[[#This Row],[QTY]]*Table2[[#This Row],[Price]]</f>
        <v>6000</v>
      </c>
    </row>
    <row r="147" spans="1:9">
      <c r="A147" s="3" t="str">
        <f>TEXT(Table2[[#This Row],[Date]],"DDD")</f>
        <v>sáb.</v>
      </c>
      <c r="B147" s="3" t="str">
        <f>TEXT(Table2[[#This Row],[Date]],"MMM")</f>
        <v>nov</v>
      </c>
      <c r="C147" s="3">
        <v>45248</v>
      </c>
      <c r="D147" t="s">
        <v>129</v>
      </c>
      <c r="E147" s="1">
        <v>8000</v>
      </c>
      <c r="F147" t="s">
        <v>123</v>
      </c>
      <c r="G147">
        <v>1</v>
      </c>
      <c r="H147" t="s">
        <v>11</v>
      </c>
      <c r="I147" s="2">
        <f>+Table2[[#This Row],[QTY]]*Table2[[#This Row],[Price]]</f>
        <v>8000</v>
      </c>
    </row>
    <row r="148" spans="1:9">
      <c r="A148" s="3" t="str">
        <f>TEXT(Table2[[#This Row],[Date]],"DDD")</f>
        <v>dom.</v>
      </c>
      <c r="B148" s="3" t="str">
        <f>TEXT(Table2[[#This Row],[Date]],"MMM")</f>
        <v>nov</v>
      </c>
      <c r="C148" s="3">
        <v>45249</v>
      </c>
      <c r="D148" t="s">
        <v>62</v>
      </c>
      <c r="E148" s="1">
        <v>4990</v>
      </c>
      <c r="F148" t="s">
        <v>29</v>
      </c>
      <c r="G148">
        <v>1</v>
      </c>
      <c r="H148" t="s">
        <v>11</v>
      </c>
      <c r="I148" s="2">
        <f>+Table2[[#This Row],[QTY]]*Table2[[#This Row],[Price]]</f>
        <v>4990</v>
      </c>
    </row>
    <row r="149" spans="1:9">
      <c r="A149" s="3" t="str">
        <f>TEXT(Table2[[#This Row],[Date]],"DDD")</f>
        <v>dom.</v>
      </c>
      <c r="B149" s="3" t="str">
        <f>TEXT(Table2[[#This Row],[Date]],"MMM")</f>
        <v>nov</v>
      </c>
      <c r="C149" s="3">
        <v>45249</v>
      </c>
      <c r="D149" t="s">
        <v>51</v>
      </c>
      <c r="E149" s="1">
        <v>4090</v>
      </c>
      <c r="F149" t="s">
        <v>29</v>
      </c>
      <c r="G149">
        <v>1</v>
      </c>
      <c r="H149" t="s">
        <v>11</v>
      </c>
      <c r="I149" s="2">
        <f>+Table2[[#This Row],[QTY]]*Table2[[#This Row],[Price]]</f>
        <v>4090</v>
      </c>
    </row>
    <row r="150" spans="1:9">
      <c r="A150" s="3" t="str">
        <f>TEXT(Table2[[#This Row],[Date]],"DDD")</f>
        <v>dom.</v>
      </c>
      <c r="B150" s="3" t="str">
        <f>TEXT(Table2[[#This Row],[Date]],"MMM")</f>
        <v>nov</v>
      </c>
      <c r="C150" s="3">
        <v>45249</v>
      </c>
      <c r="D150" t="s">
        <v>55</v>
      </c>
      <c r="E150" s="1">
        <v>3550</v>
      </c>
      <c r="F150" t="s">
        <v>29</v>
      </c>
      <c r="G150">
        <v>1</v>
      </c>
      <c r="H150" t="s">
        <v>11</v>
      </c>
      <c r="I150" s="2">
        <f>+Table2[[#This Row],[QTY]]*Table2[[#This Row],[Price]]</f>
        <v>3550</v>
      </c>
    </row>
    <row r="151" spans="1:9">
      <c r="A151" s="5" t="str">
        <f>TEXT(Table2[[#This Row],[Date]],"DDD")</f>
        <v>mar.</v>
      </c>
      <c r="B151" s="5" t="str">
        <f>TEXT(Table2[[#This Row],[Date]],"MMM")</f>
        <v>nov</v>
      </c>
      <c r="C151" s="5">
        <v>45251</v>
      </c>
      <c r="D151" t="s">
        <v>130</v>
      </c>
      <c r="E151" s="1">
        <v>1950</v>
      </c>
      <c r="F151" t="s">
        <v>81</v>
      </c>
      <c r="G151">
        <v>1</v>
      </c>
      <c r="H151" t="s">
        <v>11</v>
      </c>
      <c r="I151" s="2">
        <f>+Table2[[#This Row],[QTY]]*Table2[[#This Row],[Price]]</f>
        <v>1950</v>
      </c>
    </row>
    <row r="152" spans="1:9">
      <c r="A152" s="5" t="str">
        <f>TEXT(Table2[[#This Row],[Date]],"DDD")</f>
        <v>mar.</v>
      </c>
      <c r="B152" s="5" t="str">
        <f>TEXT(Table2[[#This Row],[Date]],"MMM")</f>
        <v>nov</v>
      </c>
      <c r="C152" s="5">
        <v>45251</v>
      </c>
      <c r="D152" t="s">
        <v>42</v>
      </c>
      <c r="E152" s="1">
        <v>11386</v>
      </c>
      <c r="F152" t="s">
        <v>81</v>
      </c>
      <c r="G152">
        <v>1</v>
      </c>
      <c r="H152" t="s">
        <v>11</v>
      </c>
      <c r="I152" s="2">
        <f>+Table2[[#This Row],[QTY]]*Table2[[#This Row],[Price]]</f>
        <v>11386</v>
      </c>
    </row>
    <row r="153" spans="1:9">
      <c r="A153" s="5" t="str">
        <f>TEXT(Table2[[#This Row],[Date]],"DDD")</f>
        <v>mar.</v>
      </c>
      <c r="B153" s="5" t="str">
        <f>TEXT(Table2[[#This Row],[Date]],"MMM")</f>
        <v>nov</v>
      </c>
      <c r="C153" s="5">
        <v>45251</v>
      </c>
      <c r="D153" t="s">
        <v>131</v>
      </c>
      <c r="E153" s="1">
        <v>1950</v>
      </c>
      <c r="F153" t="s">
        <v>81</v>
      </c>
      <c r="G153">
        <v>1</v>
      </c>
      <c r="H153" t="s">
        <v>11</v>
      </c>
      <c r="I153" s="2">
        <f>+Table2[[#This Row],[QTY]]*Table2[[#This Row],[Price]]</f>
        <v>1950</v>
      </c>
    </row>
    <row r="154" spans="1:9">
      <c r="A154" s="5" t="str">
        <f>TEXT(Table2[[#This Row],[Date]],"DDD")</f>
        <v>mar.</v>
      </c>
      <c r="B154" s="5" t="str">
        <f>TEXT(Table2[[#This Row],[Date]],"MMM")</f>
        <v>nov</v>
      </c>
      <c r="C154" s="5">
        <v>45251</v>
      </c>
      <c r="D154" t="s">
        <v>46</v>
      </c>
      <c r="E154" s="1">
        <v>14890</v>
      </c>
      <c r="F154" t="s">
        <v>81</v>
      </c>
      <c r="G154">
        <v>1</v>
      </c>
      <c r="H154" t="s">
        <v>11</v>
      </c>
      <c r="I154" s="2">
        <f>+Table2[[#This Row],[QTY]]*Table2[[#This Row],[Price]]</f>
        <v>14890</v>
      </c>
    </row>
    <row r="155" spans="1:9">
      <c r="A155" s="5" t="str">
        <f>TEXT(Table2[[#This Row],[Date]],"DDD")</f>
        <v>mar.</v>
      </c>
      <c r="B155" s="5" t="str">
        <f>TEXT(Table2[[#This Row],[Date]],"MMM")</f>
        <v>nov</v>
      </c>
      <c r="C155" s="5">
        <v>45251</v>
      </c>
      <c r="D155" t="s">
        <v>102</v>
      </c>
      <c r="E155" s="1">
        <v>4190</v>
      </c>
      <c r="F155" t="s">
        <v>81</v>
      </c>
      <c r="G155">
        <v>1</v>
      </c>
      <c r="H155" t="s">
        <v>11</v>
      </c>
      <c r="I155" s="2">
        <f>+Table2[[#This Row],[QTY]]*Table2[[#This Row],[Price]]</f>
        <v>4190</v>
      </c>
    </row>
    <row r="156" spans="1:9">
      <c r="A156" s="5" t="str">
        <f>TEXT(Table2[[#This Row],[Date]],"DDD")</f>
        <v>mar.</v>
      </c>
      <c r="B156" s="5" t="str">
        <f>TEXT(Table2[[#This Row],[Date]],"MMM")</f>
        <v>nov</v>
      </c>
      <c r="C156" s="5">
        <v>45251</v>
      </c>
      <c r="D156" t="s">
        <v>68</v>
      </c>
      <c r="E156" s="1">
        <v>4800</v>
      </c>
      <c r="F156" t="s">
        <v>69</v>
      </c>
      <c r="G156">
        <v>1</v>
      </c>
      <c r="H156" t="s">
        <v>70</v>
      </c>
      <c r="I156" s="2">
        <f>+Table2[[#This Row],[QTY]]*Table2[[#This Row],[Price]]</f>
        <v>4800</v>
      </c>
    </row>
    <row r="157" spans="1:9">
      <c r="A157" s="5" t="str">
        <f>TEXT(Table2[[#This Row],[Date]],"DDD")</f>
        <v>mar.</v>
      </c>
      <c r="B157" s="5" t="str">
        <f>TEXT(Table2[[#This Row],[Date]],"MMM")</f>
        <v>nov</v>
      </c>
      <c r="C157" s="5">
        <v>45251</v>
      </c>
      <c r="D157" t="s">
        <v>132</v>
      </c>
      <c r="E157" s="1">
        <v>107900</v>
      </c>
      <c r="F157" t="s">
        <v>69</v>
      </c>
      <c r="G157">
        <v>1</v>
      </c>
      <c r="H157" t="s">
        <v>70</v>
      </c>
      <c r="I157" s="2">
        <f>+Table2[[#This Row],[QTY]]*Table2[[#This Row],[Price]]</f>
        <v>107900</v>
      </c>
    </row>
    <row r="158" spans="1:9">
      <c r="A158" s="5" t="str">
        <f>TEXT(Table2[[#This Row],[Date]],"DDD")</f>
        <v>mar.</v>
      </c>
      <c r="B158" s="5" t="str">
        <f>TEXT(Table2[[#This Row],[Date]],"MMM")</f>
        <v>nov</v>
      </c>
      <c r="C158" s="5">
        <v>45251</v>
      </c>
      <c r="D158" t="s">
        <v>133</v>
      </c>
      <c r="E158" s="1">
        <v>457900</v>
      </c>
      <c r="F158" t="s">
        <v>69</v>
      </c>
      <c r="G158">
        <v>1</v>
      </c>
      <c r="H158" t="s">
        <v>70</v>
      </c>
      <c r="I158" s="2">
        <f>+Table2[[#This Row],[QTY]]*Table2[[#This Row],[Price]]</f>
        <v>457900</v>
      </c>
    </row>
    <row r="159" spans="1:9">
      <c r="A159" s="5" t="str">
        <f>TEXT(Table2[[#This Row],[Date]],"DDD")</f>
        <v>jue.</v>
      </c>
      <c r="B159" s="5" t="str">
        <f>TEXT(Table2[[#This Row],[Date]],"MMM")</f>
        <v>nov</v>
      </c>
      <c r="C159" s="5">
        <v>45253</v>
      </c>
      <c r="D159" t="s">
        <v>30</v>
      </c>
      <c r="E159" s="1">
        <v>4590</v>
      </c>
      <c r="F159" t="s">
        <v>29</v>
      </c>
      <c r="G159">
        <v>1</v>
      </c>
      <c r="H159" t="s">
        <v>11</v>
      </c>
      <c r="I159" s="2">
        <f>+Table2[[#This Row],[QTY]]*Table2[[#This Row],[Price]]</f>
        <v>4590</v>
      </c>
    </row>
    <row r="160" spans="1:9">
      <c r="A160" s="5" t="str">
        <f>TEXT(Table2[[#This Row],[Date]],"DDD")</f>
        <v>jue.</v>
      </c>
      <c r="B160" s="5" t="str">
        <f>TEXT(Table2[[#This Row],[Date]],"MMM")</f>
        <v>nov</v>
      </c>
      <c r="C160" s="5">
        <v>45253</v>
      </c>
      <c r="D160" t="s">
        <v>121</v>
      </c>
      <c r="E160" s="1">
        <v>1750</v>
      </c>
      <c r="F160" t="s">
        <v>29</v>
      </c>
      <c r="G160">
        <v>1</v>
      </c>
      <c r="H160" t="s">
        <v>11</v>
      </c>
      <c r="I160" s="2">
        <f>+Table2[[#This Row],[QTY]]*Table2[[#This Row],[Price]]</f>
        <v>1750</v>
      </c>
    </row>
    <row r="161" spans="1:9">
      <c r="A161" s="5" t="str">
        <f>TEXT(Table2[[#This Row],[Date]],"DDD")</f>
        <v>jue.</v>
      </c>
      <c r="B161" s="5" t="str">
        <f>TEXT(Table2[[#This Row],[Date]],"MMM")</f>
        <v>nov</v>
      </c>
      <c r="C161" s="5">
        <v>45253</v>
      </c>
      <c r="D161" t="s">
        <v>134</v>
      </c>
      <c r="E161" s="1">
        <v>33900</v>
      </c>
      <c r="F161" t="s">
        <v>135</v>
      </c>
      <c r="G161">
        <v>1</v>
      </c>
      <c r="H161" t="s">
        <v>136</v>
      </c>
      <c r="I161" s="2">
        <f>+Table2[[#This Row],[QTY]]*Table2[[#This Row],[Price]]</f>
        <v>33900</v>
      </c>
    </row>
    <row r="162" spans="1:9">
      <c r="A162" s="5" t="str">
        <f>TEXT(Table2[[#This Row],[Date]],"DDD")</f>
        <v>jue.</v>
      </c>
      <c r="B162" s="5" t="str">
        <f>TEXT(Table2[[#This Row],[Date]],"MMM")</f>
        <v>nov</v>
      </c>
      <c r="C162" s="5">
        <v>45253</v>
      </c>
      <c r="D162" t="s">
        <v>137</v>
      </c>
      <c r="E162" s="1">
        <v>30900</v>
      </c>
      <c r="F162" t="s">
        <v>135</v>
      </c>
      <c r="G162">
        <v>1</v>
      </c>
      <c r="H162" t="s">
        <v>136</v>
      </c>
      <c r="I162" s="2">
        <f>+Table2[[#This Row],[QTY]]*Table2[[#This Row],[Price]]</f>
        <v>30900</v>
      </c>
    </row>
    <row r="163" spans="1:9">
      <c r="A163" s="5" t="str">
        <f>TEXT(Table2[[#This Row],[Date]],"DDD")</f>
        <v>jue.</v>
      </c>
      <c r="B163" s="5" t="str">
        <f>TEXT(Table2[[#This Row],[Date]],"MMM")</f>
        <v>nov</v>
      </c>
      <c r="C163" s="5">
        <v>45253</v>
      </c>
      <c r="D163" t="s">
        <v>138</v>
      </c>
      <c r="E163" s="1">
        <v>8500</v>
      </c>
      <c r="F163" t="s">
        <v>135</v>
      </c>
      <c r="G163">
        <v>1</v>
      </c>
      <c r="H163" t="s">
        <v>136</v>
      </c>
      <c r="I163" s="2">
        <f>+Table2[[#This Row],[QTY]]*Table2[[#This Row],[Price]]</f>
        <v>8500</v>
      </c>
    </row>
    <row r="164" spans="1:9">
      <c r="A164" s="5" t="str">
        <f>TEXT(Table2[[#This Row],[Date]],"DDD")</f>
        <v>sáb.</v>
      </c>
      <c r="B164" s="5" t="str">
        <f>TEXT(Table2[[#This Row],[Date]],"MMM")</f>
        <v>nov</v>
      </c>
      <c r="C164" s="5">
        <v>45255</v>
      </c>
      <c r="D164" t="s">
        <v>139</v>
      </c>
      <c r="E164" s="1">
        <v>19990</v>
      </c>
      <c r="F164" t="s">
        <v>81</v>
      </c>
      <c r="G164">
        <v>1</v>
      </c>
      <c r="H164" t="s">
        <v>11</v>
      </c>
      <c r="I164" s="2">
        <f>+Table2[[#This Row],[QTY]]*Table2[[#This Row],[Price]]</f>
        <v>19990</v>
      </c>
    </row>
    <row r="165" spans="1:9">
      <c r="A165" s="5" t="str">
        <f>TEXT(Table2[[#This Row],[Date]],"DDD")</f>
        <v>sáb.</v>
      </c>
      <c r="B165" s="5" t="str">
        <f>TEXT(Table2[[#This Row],[Date]],"MMM")</f>
        <v>nov</v>
      </c>
      <c r="C165" s="5">
        <v>45255</v>
      </c>
      <c r="D165" t="s">
        <v>140</v>
      </c>
      <c r="E165" s="1">
        <v>2000</v>
      </c>
      <c r="F165" t="s">
        <v>81</v>
      </c>
      <c r="G165">
        <v>1</v>
      </c>
      <c r="H165" t="s">
        <v>11</v>
      </c>
      <c r="I165" s="2">
        <f>+Table2[[#This Row],[QTY]]*Table2[[#This Row],[Price]]</f>
        <v>2000</v>
      </c>
    </row>
    <row r="166" spans="1:9">
      <c r="A166" s="5" t="str">
        <f>TEXT(Table2[[#This Row],[Date]],"DDD")</f>
        <v>sáb.</v>
      </c>
      <c r="B166" s="5" t="str">
        <f>TEXT(Table2[[#This Row],[Date]],"MMM")</f>
        <v>nov</v>
      </c>
      <c r="C166" s="5">
        <v>45255</v>
      </c>
      <c r="D166" t="s">
        <v>108</v>
      </c>
      <c r="E166" s="1">
        <v>2690</v>
      </c>
      <c r="F166" t="s">
        <v>81</v>
      </c>
      <c r="G166">
        <v>1</v>
      </c>
      <c r="H166" t="s">
        <v>11</v>
      </c>
      <c r="I166" s="2">
        <f>+Table2[[#This Row],[QTY]]*Table2[[#This Row],[Price]]</f>
        <v>2690</v>
      </c>
    </row>
    <row r="167" spans="1:9">
      <c r="A167" s="5" t="str">
        <f>TEXT(Table2[[#This Row],[Date]],"DDD")</f>
        <v>sáb.</v>
      </c>
      <c r="B167" s="5" t="str">
        <f>TEXT(Table2[[#This Row],[Date]],"MMM")</f>
        <v>nov</v>
      </c>
      <c r="C167" s="5">
        <v>45255</v>
      </c>
      <c r="D167" t="s">
        <v>57</v>
      </c>
      <c r="E167" s="1">
        <v>5190</v>
      </c>
      <c r="F167" t="s">
        <v>29</v>
      </c>
      <c r="G167">
        <v>1</v>
      </c>
      <c r="H167" t="s">
        <v>11</v>
      </c>
      <c r="I167" s="2">
        <f>+Table2[[#This Row],[QTY]]*Table2[[#This Row],[Price]]</f>
        <v>5190</v>
      </c>
    </row>
    <row r="168" spans="1:9">
      <c r="A168" s="5" t="str">
        <f>TEXT(Table2[[#This Row],[Date]],"DDD")</f>
        <v>sáb.</v>
      </c>
      <c r="B168" s="5" t="str">
        <f>TEXT(Table2[[#This Row],[Date]],"MMM")</f>
        <v>nov</v>
      </c>
      <c r="C168" s="5">
        <v>45255</v>
      </c>
      <c r="D168" t="s">
        <v>55</v>
      </c>
      <c r="E168" s="1">
        <v>3550</v>
      </c>
      <c r="F168" t="s">
        <v>29</v>
      </c>
      <c r="G168">
        <v>1</v>
      </c>
      <c r="H168" t="s">
        <v>11</v>
      </c>
      <c r="I168" s="2">
        <f>+Table2[[#This Row],[QTY]]*Table2[[#This Row],[Price]]</f>
        <v>3550</v>
      </c>
    </row>
    <row r="169" spans="1:9">
      <c r="A169" s="5" t="str">
        <f>TEXT(Table2[[#This Row],[Date]],"DDD")</f>
        <v>sáb.</v>
      </c>
      <c r="B169" s="5" t="str">
        <f>TEXT(Table2[[#This Row],[Date]],"MMM")</f>
        <v>nov</v>
      </c>
      <c r="C169" s="5">
        <v>45255</v>
      </c>
      <c r="D169" t="s">
        <v>38</v>
      </c>
      <c r="E169" s="1">
        <v>3290</v>
      </c>
      <c r="F169" t="s">
        <v>29</v>
      </c>
      <c r="G169">
        <v>1</v>
      </c>
      <c r="H169" t="s">
        <v>11</v>
      </c>
      <c r="I169" s="2">
        <f>+Table2[[#This Row],[QTY]]*Table2[[#This Row],[Price]]</f>
        <v>3290</v>
      </c>
    </row>
    <row r="170" spans="1:9">
      <c r="A170" s="5" t="str">
        <f>TEXT(Table2[[#This Row],[Date]],"DDD")</f>
        <v>dom.</v>
      </c>
      <c r="B170" s="5" t="str">
        <f>TEXT(Table2[[#This Row],[Date]],"MMM")</f>
        <v>nov</v>
      </c>
      <c r="C170" s="5">
        <v>45256</v>
      </c>
      <c r="D170" t="s">
        <v>141</v>
      </c>
      <c r="E170" s="1">
        <v>26900</v>
      </c>
      <c r="F170" t="s">
        <v>69</v>
      </c>
      <c r="G170">
        <v>1</v>
      </c>
      <c r="H170" t="s">
        <v>70</v>
      </c>
      <c r="I170" s="2">
        <f>+Table2[[#This Row],[QTY]]*Table2[[#This Row],[Price]]</f>
        <v>26900</v>
      </c>
    </row>
    <row r="171" spans="1:9">
      <c r="A171" s="5" t="str">
        <f>TEXT(Table2[[#This Row],[Date]],"DDD")</f>
        <v>dom.</v>
      </c>
      <c r="B171" s="5" t="str">
        <f>TEXT(Table2[[#This Row],[Date]],"MMM")</f>
        <v>nov</v>
      </c>
      <c r="C171" s="5">
        <v>45256</v>
      </c>
      <c r="D171" t="s">
        <v>111</v>
      </c>
      <c r="E171" s="1">
        <v>3690</v>
      </c>
      <c r="F171" t="s">
        <v>29</v>
      </c>
      <c r="G171">
        <v>1</v>
      </c>
      <c r="H171" t="s">
        <v>11</v>
      </c>
      <c r="I171" s="2">
        <f>+Table2[[#This Row],[QTY]]*Table2[[#This Row],[Price]]</f>
        <v>3690</v>
      </c>
    </row>
    <row r="172" spans="1:9">
      <c r="A172" s="5" t="str">
        <f>TEXT(Table2[[#This Row],[Date]],"DDD")</f>
        <v>dom.</v>
      </c>
      <c r="B172" s="5" t="str">
        <f>TEXT(Table2[[#This Row],[Date]],"MMM")</f>
        <v>nov</v>
      </c>
      <c r="C172" s="5">
        <v>45256</v>
      </c>
      <c r="D172" t="s">
        <v>84</v>
      </c>
      <c r="E172" s="1">
        <v>9590</v>
      </c>
      <c r="F172" t="s">
        <v>29</v>
      </c>
      <c r="G172">
        <v>1</v>
      </c>
      <c r="H172" t="s">
        <v>11</v>
      </c>
      <c r="I172" s="2">
        <f>+Table2[[#This Row],[QTY]]*Table2[[#This Row],[Price]]</f>
        <v>9590</v>
      </c>
    </row>
    <row r="173" spans="1:9">
      <c r="A173" s="5" t="str">
        <f>TEXT(Table2[[#This Row],[Date]],"DDD")</f>
        <v>dom.</v>
      </c>
      <c r="B173" s="5" t="str">
        <f>TEXT(Table2[[#This Row],[Date]],"MMM")</f>
        <v>nov</v>
      </c>
      <c r="C173" s="5">
        <v>45256</v>
      </c>
      <c r="D173" t="s">
        <v>122</v>
      </c>
      <c r="E173" s="1">
        <v>4550</v>
      </c>
      <c r="F173" t="s">
        <v>29</v>
      </c>
      <c r="G173">
        <v>1</v>
      </c>
      <c r="H173" t="s">
        <v>11</v>
      </c>
      <c r="I173" s="2">
        <f>+Table2[[#This Row],[QTY]]*Table2[[#This Row],[Price]]</f>
        <v>4550</v>
      </c>
    </row>
    <row r="174" spans="1:9">
      <c r="A174" s="5" t="str">
        <f>TEXT(Table2[[#This Row],[Date]],"DDD")</f>
        <v>dom.</v>
      </c>
      <c r="B174" s="5" t="str">
        <f>TEXT(Table2[[#This Row],[Date]],"MMM")</f>
        <v>nov</v>
      </c>
      <c r="C174" s="5">
        <v>45256</v>
      </c>
      <c r="D174" t="s">
        <v>62</v>
      </c>
      <c r="E174" s="1">
        <v>4990</v>
      </c>
      <c r="F174" t="s">
        <v>29</v>
      </c>
      <c r="G174">
        <v>1</v>
      </c>
      <c r="H174" t="s">
        <v>11</v>
      </c>
      <c r="I174" s="2">
        <f>+Table2[[#This Row],[QTY]]*Table2[[#This Row],[Price]]</f>
        <v>4990</v>
      </c>
    </row>
    <row r="175" spans="1:9">
      <c r="A175" s="5" t="str">
        <f>TEXT(Table2[[#This Row],[Date]],"DDD")</f>
        <v>dom.</v>
      </c>
      <c r="B175" s="5" t="str">
        <f>TEXT(Table2[[#This Row],[Date]],"MMM")</f>
        <v>nov</v>
      </c>
      <c r="C175" s="5">
        <v>45256</v>
      </c>
      <c r="D175" t="s">
        <v>42</v>
      </c>
      <c r="E175" s="1">
        <v>9908</v>
      </c>
      <c r="F175" t="s">
        <v>81</v>
      </c>
      <c r="G175">
        <v>1</v>
      </c>
      <c r="H175" t="s">
        <v>11</v>
      </c>
      <c r="I175" s="2">
        <f>+Table2[[#This Row],[QTY]]*Table2[[#This Row],[Price]]</f>
        <v>9908</v>
      </c>
    </row>
    <row r="176" spans="1:9">
      <c r="A176" s="5" t="str">
        <f>TEXT(Table2[[#This Row],[Date]],"DDD")</f>
        <v>lun.</v>
      </c>
      <c r="B176" s="5" t="str">
        <f>TEXT(Table2[[#This Row],[Date]],"MMM")</f>
        <v>nov</v>
      </c>
      <c r="C176" s="5">
        <v>45257</v>
      </c>
      <c r="D176" t="s">
        <v>142</v>
      </c>
      <c r="E176" s="1">
        <v>36900</v>
      </c>
      <c r="F176" t="s">
        <v>143</v>
      </c>
      <c r="G176">
        <v>1</v>
      </c>
      <c r="H176" t="s">
        <v>136</v>
      </c>
      <c r="I176" s="2">
        <f>+Table2[[#This Row],[QTY]]*Table2[[#This Row],[Price]]</f>
        <v>36900</v>
      </c>
    </row>
    <row r="177" spans="1:9">
      <c r="A177" s="5" t="str">
        <f>TEXT(Table2[[#This Row],[Date]],"DDD")</f>
        <v>mar.</v>
      </c>
      <c r="B177" s="5" t="str">
        <f>TEXT(Table2[[#This Row],[Date]],"MMM")</f>
        <v>nov</v>
      </c>
      <c r="C177" s="5">
        <v>45258</v>
      </c>
      <c r="D177" t="s">
        <v>68</v>
      </c>
      <c r="E177" s="1">
        <v>4800</v>
      </c>
      <c r="F177" t="s">
        <v>69</v>
      </c>
      <c r="G177">
        <v>1</v>
      </c>
      <c r="H177" t="s">
        <v>70</v>
      </c>
      <c r="I177" s="2">
        <f>+Table2[[#This Row],[QTY]]*Table2[[#This Row],[Price]]</f>
        <v>4800</v>
      </c>
    </row>
    <row r="178" spans="1:9">
      <c r="A178" s="5" t="str">
        <f>TEXT(Table2[[#This Row],[Date]],"DDD")</f>
        <v>mar.</v>
      </c>
      <c r="B178" s="5" t="str">
        <f>TEXT(Table2[[#This Row],[Date]],"MMM")</f>
        <v>nov</v>
      </c>
      <c r="C178" s="5">
        <v>45258</v>
      </c>
      <c r="D178" t="s">
        <v>144</v>
      </c>
      <c r="E178" s="1">
        <v>24900</v>
      </c>
      <c r="F178" t="s">
        <v>69</v>
      </c>
      <c r="G178">
        <v>1</v>
      </c>
      <c r="H178" t="s">
        <v>70</v>
      </c>
      <c r="I178" s="2">
        <f>+Table2[[#This Row],[QTY]]*Table2[[#This Row],[Price]]</f>
        <v>24900</v>
      </c>
    </row>
    <row r="179" spans="1:9">
      <c r="A179" s="5" t="str">
        <f>TEXT(Table2[[#This Row],[Date]],"DDD")</f>
        <v>mar.</v>
      </c>
      <c r="B179" s="5" t="str">
        <f>TEXT(Table2[[#This Row],[Date]],"MMM")</f>
        <v>nov</v>
      </c>
      <c r="C179" s="5">
        <v>45258</v>
      </c>
      <c r="D179" t="s">
        <v>145</v>
      </c>
      <c r="E179" s="1">
        <v>15630</v>
      </c>
      <c r="F179" t="s">
        <v>146</v>
      </c>
      <c r="G179">
        <v>1</v>
      </c>
      <c r="H179" t="s">
        <v>136</v>
      </c>
      <c r="I179" s="2">
        <f>+Table2[[#This Row],[QTY]]*Table2[[#This Row],[Price]]</f>
        <v>15630</v>
      </c>
    </row>
    <row r="180" spans="1:9">
      <c r="A180" s="5" t="str">
        <f>TEXT(Table2[[#This Row],[Date]],"DDD")</f>
        <v>mar.</v>
      </c>
      <c r="B180" s="5" t="str">
        <f>TEXT(Table2[[#This Row],[Date]],"MMM")</f>
        <v>nov</v>
      </c>
      <c r="C180" s="5">
        <v>45258</v>
      </c>
      <c r="D180" t="s">
        <v>147</v>
      </c>
      <c r="E180" s="1">
        <v>6555</v>
      </c>
      <c r="F180" t="s">
        <v>146</v>
      </c>
      <c r="G180">
        <v>1</v>
      </c>
      <c r="H180" t="s">
        <v>136</v>
      </c>
      <c r="I180" s="2">
        <f>+Table2[[#This Row],[QTY]]*Table2[[#This Row],[Price]]</f>
        <v>6555</v>
      </c>
    </row>
    <row r="181" spans="1:9">
      <c r="A181" s="5" t="str">
        <f>TEXT(Table2[[#This Row],[Date]],"DDD")</f>
        <v>mar.</v>
      </c>
      <c r="B181" s="5" t="str">
        <f>TEXT(Table2[[#This Row],[Date]],"MMM")</f>
        <v>nov</v>
      </c>
      <c r="C181" s="5">
        <v>45258</v>
      </c>
      <c r="D181" t="s">
        <v>148</v>
      </c>
      <c r="E181" s="1">
        <v>6554.5</v>
      </c>
      <c r="F181" t="s">
        <v>146</v>
      </c>
      <c r="G181">
        <v>2</v>
      </c>
      <c r="H181" t="s">
        <v>136</v>
      </c>
      <c r="I181" s="2">
        <f>+Table2[[#This Row],[QTY]]*Table2[[#This Row],[Price]]</f>
        <v>13109</v>
      </c>
    </row>
    <row r="182" spans="1:9">
      <c r="A182" s="5" t="str">
        <f>TEXT(Table2[[#This Row],[Date]],"DDD")</f>
        <v>mar.</v>
      </c>
      <c r="B182" s="5" t="str">
        <f>TEXT(Table2[[#This Row],[Date]],"MMM")</f>
        <v>nov</v>
      </c>
      <c r="C182" s="5">
        <v>45258</v>
      </c>
      <c r="D182" t="s">
        <v>149</v>
      </c>
      <c r="E182" s="1">
        <v>28487</v>
      </c>
      <c r="F182" t="s">
        <v>146</v>
      </c>
      <c r="G182">
        <v>1</v>
      </c>
      <c r="H182" t="s">
        <v>136</v>
      </c>
      <c r="I182" s="2">
        <f>+Table2[[#This Row],[QTY]]*Table2[[#This Row],[Price]]</f>
        <v>28487</v>
      </c>
    </row>
    <row r="183" spans="1:9">
      <c r="A183" s="5" t="str">
        <f>TEXT(Table2[[#This Row],[Date]],"DDD")</f>
        <v>mar.</v>
      </c>
      <c r="B183" s="5" t="str">
        <f>TEXT(Table2[[#This Row],[Date]],"MMM")</f>
        <v>nov</v>
      </c>
      <c r="C183" s="5">
        <v>45258</v>
      </c>
      <c r="D183" t="s">
        <v>150</v>
      </c>
      <c r="E183" s="1">
        <v>11513</v>
      </c>
      <c r="F183" t="s">
        <v>146</v>
      </c>
      <c r="G183">
        <v>1</v>
      </c>
      <c r="H183" t="s">
        <v>136</v>
      </c>
      <c r="I183" s="2">
        <f>+Table2[[#This Row],[QTY]]*Table2[[#This Row],[Price]]</f>
        <v>11513</v>
      </c>
    </row>
    <row r="184" spans="1:9">
      <c r="A184" s="5" t="str">
        <f>TEXT(Table2[[#This Row],[Date]],"DDD")</f>
        <v>mar.</v>
      </c>
      <c r="B184" s="5" t="str">
        <f>TEXT(Table2[[#This Row],[Date]],"MMM")</f>
        <v>nov</v>
      </c>
      <c r="C184" s="5">
        <v>45258</v>
      </c>
      <c r="D184" t="s">
        <v>151</v>
      </c>
      <c r="E184" s="1">
        <v>28487</v>
      </c>
      <c r="F184" t="s">
        <v>146</v>
      </c>
      <c r="G184">
        <v>1</v>
      </c>
      <c r="H184" t="s">
        <v>136</v>
      </c>
      <c r="I184" s="2">
        <f>+Table2[[#This Row],[QTY]]*Table2[[#This Row],[Price]]</f>
        <v>28487</v>
      </c>
    </row>
    <row r="185" spans="1:9">
      <c r="A185" s="5" t="str">
        <f>TEXT(Table2[[#This Row],[Date]],"DDD")</f>
        <v>mar.</v>
      </c>
      <c r="B185" s="5" t="str">
        <f>TEXT(Table2[[#This Row],[Date]],"MMM")</f>
        <v>nov</v>
      </c>
      <c r="C185" s="5">
        <v>45258</v>
      </c>
      <c r="D185" t="s">
        <v>152</v>
      </c>
      <c r="E185" s="1">
        <v>19244</v>
      </c>
      <c r="F185" t="s">
        <v>146</v>
      </c>
      <c r="G185">
        <v>1</v>
      </c>
      <c r="H185" t="s">
        <v>136</v>
      </c>
      <c r="I185" s="2">
        <f>+Table2[[#This Row],[QTY]]*Table2[[#This Row],[Price]]</f>
        <v>19244</v>
      </c>
    </row>
    <row r="186" spans="1:9">
      <c r="A186" s="5" t="str">
        <f>TEXT(Table2[[#This Row],[Date]],"DDD")</f>
        <v>jue.</v>
      </c>
      <c r="B186" s="5" t="str">
        <f>TEXT(Table2[[#This Row],[Date]],"MMM")</f>
        <v>nov</v>
      </c>
      <c r="C186" s="5">
        <v>45260</v>
      </c>
      <c r="D186" t="s">
        <v>153</v>
      </c>
      <c r="E186" s="1">
        <v>5000</v>
      </c>
      <c r="F186" t="s">
        <v>154</v>
      </c>
      <c r="G186">
        <v>1</v>
      </c>
      <c r="H186" t="s">
        <v>136</v>
      </c>
      <c r="I186" s="2">
        <f>+Table2[[#This Row],[QTY]]*Table2[[#This Row],[Price]]</f>
        <v>5000</v>
      </c>
    </row>
    <row r="187" spans="1:9">
      <c r="A187" s="5" t="str">
        <f>TEXT(Table2[[#This Row],[Date]],"DDD")</f>
        <v>jue.</v>
      </c>
      <c r="B187" s="5" t="str">
        <f>TEXT(Table2[[#This Row],[Date]],"MMM")</f>
        <v>nov</v>
      </c>
      <c r="C187" s="5">
        <v>45260</v>
      </c>
      <c r="D187" t="s">
        <v>155</v>
      </c>
      <c r="E187" s="1">
        <v>14900</v>
      </c>
      <c r="F187" t="s">
        <v>154</v>
      </c>
      <c r="G187">
        <v>1</v>
      </c>
      <c r="H187" t="s">
        <v>136</v>
      </c>
      <c r="I187" s="2">
        <f>+Table2[[#This Row],[QTY]]*Table2[[#This Row],[Price]]</f>
        <v>14900</v>
      </c>
    </row>
    <row r="188" spans="1:9">
      <c r="A188" s="5" t="str">
        <f>TEXT(Table2[[#This Row],[Date]],"DDD")</f>
        <v>jue.</v>
      </c>
      <c r="B188" s="5" t="str">
        <f>TEXT(Table2[[#This Row],[Date]],"MMM")</f>
        <v>nov</v>
      </c>
      <c r="C188" s="5">
        <v>45260</v>
      </c>
      <c r="D188" t="s">
        <v>156</v>
      </c>
      <c r="E188" s="1">
        <v>6900</v>
      </c>
      <c r="F188" t="s">
        <v>154</v>
      </c>
      <c r="G188">
        <v>1</v>
      </c>
      <c r="H188" t="s">
        <v>136</v>
      </c>
      <c r="I188" s="2">
        <f>+Table2[[#This Row],[QTY]]*Table2[[#This Row],[Price]]</f>
        <v>6900</v>
      </c>
    </row>
    <row r="189" spans="1:9">
      <c r="A189" s="5" t="str">
        <f>TEXT(Table2[[#This Row],[Date]],"DDD")</f>
        <v>jue.</v>
      </c>
      <c r="B189" s="5" t="str">
        <f>TEXT(Table2[[#This Row],[Date]],"MMM")</f>
        <v>nov</v>
      </c>
      <c r="C189" s="5">
        <v>45260</v>
      </c>
      <c r="D189" t="s">
        <v>157</v>
      </c>
      <c r="E189" s="1">
        <v>25900</v>
      </c>
      <c r="F189" t="s">
        <v>158</v>
      </c>
      <c r="G189">
        <v>1</v>
      </c>
      <c r="H189" t="s">
        <v>136</v>
      </c>
      <c r="I189" s="2">
        <f>+Table2[[#This Row],[QTY]]*Table2[[#This Row],[Price]]</f>
        <v>25900</v>
      </c>
    </row>
    <row r="190" spans="1:9">
      <c r="A190" s="5" t="str">
        <f>TEXT(Table2[[#This Row],[Date]],"DDD")</f>
        <v>jue.</v>
      </c>
      <c r="B190" s="5" t="str">
        <f>TEXT(Table2[[#This Row],[Date]],"MMM")</f>
        <v>nov</v>
      </c>
      <c r="C190" s="5">
        <v>45260</v>
      </c>
      <c r="D190" t="s">
        <v>159</v>
      </c>
      <c r="E190" s="1">
        <v>20900</v>
      </c>
      <c r="F190" t="s">
        <v>158</v>
      </c>
      <c r="G190">
        <v>1</v>
      </c>
      <c r="H190" t="s">
        <v>136</v>
      </c>
      <c r="I190" s="2">
        <f>+Table2[[#This Row],[QTY]]*Table2[[#This Row],[Price]]</f>
        <v>20900</v>
      </c>
    </row>
    <row r="191" spans="1:9">
      <c r="A191" s="5" t="str">
        <f>TEXT(Table2[[#This Row],[Date]],"DDD")</f>
        <v>jue.</v>
      </c>
      <c r="B191" s="5" t="str">
        <f>TEXT(Table2[[#This Row],[Date]],"MMM")</f>
        <v>nov</v>
      </c>
      <c r="C191" s="5">
        <v>45260</v>
      </c>
      <c r="D191" t="s">
        <v>160</v>
      </c>
      <c r="E191" s="1">
        <v>13900</v>
      </c>
      <c r="F191" t="s">
        <v>161</v>
      </c>
      <c r="G191">
        <v>1</v>
      </c>
      <c r="H191" t="s">
        <v>136</v>
      </c>
      <c r="I191" s="2">
        <f>+Table2[[#This Row],[QTY]]*Table2[[#This Row],[Price]]</f>
        <v>13900</v>
      </c>
    </row>
    <row r="192" spans="1:9">
      <c r="A192" s="5" t="str">
        <f>TEXT(Table2[[#This Row],[Date]],"DDD")</f>
        <v>jue.</v>
      </c>
      <c r="B192" s="5" t="str">
        <f>TEXT(Table2[[#This Row],[Date]],"MMM")</f>
        <v>nov</v>
      </c>
      <c r="C192" s="5">
        <v>45260</v>
      </c>
      <c r="D192" t="s">
        <v>162</v>
      </c>
      <c r="E192" s="1">
        <v>6800</v>
      </c>
      <c r="F192" t="s">
        <v>161</v>
      </c>
      <c r="G192">
        <v>1</v>
      </c>
      <c r="H192" t="s">
        <v>136</v>
      </c>
      <c r="I192" s="2">
        <f>+Table2[[#This Row],[QTY]]*Table2[[#This Row],[Price]]</f>
        <v>6800</v>
      </c>
    </row>
    <row r="193" spans="1:10">
      <c r="A193" s="5" t="str">
        <f>TEXT(Table2[[#This Row],[Date]],"DDD")</f>
        <v>vie.</v>
      </c>
      <c r="B193" s="5" t="str">
        <f>TEXT(Table2[[#This Row],[Date]],"MMM")</f>
        <v>dic</v>
      </c>
      <c r="C193" s="5">
        <v>45261</v>
      </c>
      <c r="D193" t="s">
        <v>122</v>
      </c>
      <c r="E193" s="1">
        <v>5350</v>
      </c>
      <c r="F193" t="s">
        <v>163</v>
      </c>
      <c r="G193">
        <v>1</v>
      </c>
      <c r="H193" t="s">
        <v>11</v>
      </c>
      <c r="I193" s="2">
        <f>+Table2[[#This Row],[QTY]]*Table2[[#This Row],[Price]]</f>
        <v>5350</v>
      </c>
    </row>
    <row r="194" spans="1:10">
      <c r="A194" s="5" t="str">
        <f>TEXT(Table2[[#This Row],[Date]],"DDD")</f>
        <v>vie.</v>
      </c>
      <c r="B194" s="5" t="str">
        <f>TEXT(Table2[[#This Row],[Date]],"MMM")</f>
        <v>dic</v>
      </c>
      <c r="C194" s="5">
        <v>45261</v>
      </c>
      <c r="D194" t="s">
        <v>148</v>
      </c>
      <c r="E194" s="1">
        <v>3100</v>
      </c>
      <c r="F194" t="s">
        <v>163</v>
      </c>
      <c r="G194">
        <v>1</v>
      </c>
      <c r="H194" t="s">
        <v>11</v>
      </c>
      <c r="I194" s="2">
        <f>+Table2[[#This Row],[QTY]]*Table2[[#This Row],[Price]]</f>
        <v>3100</v>
      </c>
    </row>
    <row r="195" spans="1:10">
      <c r="A195" s="5" t="str">
        <f>TEXT(Table2[[#This Row],[Date]],"DDD")</f>
        <v>vie.</v>
      </c>
      <c r="B195" s="5" t="str">
        <f>TEXT(Table2[[#This Row],[Date]],"MMM")</f>
        <v>dic</v>
      </c>
      <c r="C195" s="5">
        <v>45261</v>
      </c>
      <c r="D195" t="s">
        <v>164</v>
      </c>
      <c r="E195" s="1">
        <v>5800</v>
      </c>
      <c r="F195" t="s">
        <v>165</v>
      </c>
      <c r="G195">
        <v>1</v>
      </c>
      <c r="H195" t="s">
        <v>136</v>
      </c>
      <c r="I195" s="2">
        <f>+Table2[[#This Row],[QTY]]*Table2[[#This Row],[Price]]</f>
        <v>5800</v>
      </c>
    </row>
    <row r="196" spans="1:10">
      <c r="A196" s="5" t="str">
        <f>TEXT(Table2[[#This Row],[Date]],"DDD")</f>
        <v>vie.</v>
      </c>
      <c r="B196" s="5" t="str">
        <f>TEXT(Table2[[#This Row],[Date]],"MMM")</f>
        <v>dic</v>
      </c>
      <c r="C196" s="5">
        <v>45261</v>
      </c>
      <c r="D196" t="s">
        <v>166</v>
      </c>
      <c r="E196" s="1">
        <v>3000</v>
      </c>
      <c r="F196" t="s">
        <v>165</v>
      </c>
      <c r="G196">
        <v>1</v>
      </c>
      <c r="H196" t="s">
        <v>136</v>
      </c>
      <c r="I196" s="2">
        <f>+Table2[[#This Row],[QTY]]*Table2[[#This Row],[Price]]</f>
        <v>3000</v>
      </c>
    </row>
    <row r="197" spans="1:10">
      <c r="A197" s="5" t="str">
        <f>TEXT(Table2[[#This Row],[Date]],"DDD")</f>
        <v>vie.</v>
      </c>
      <c r="B197" s="5" t="str">
        <f>TEXT(Table2[[#This Row],[Date]],"MMM")</f>
        <v>dic</v>
      </c>
      <c r="C197" s="5">
        <v>45261</v>
      </c>
      <c r="D197" t="s">
        <v>167</v>
      </c>
      <c r="E197" s="1">
        <v>16900</v>
      </c>
      <c r="F197" t="s">
        <v>158</v>
      </c>
      <c r="G197">
        <v>1</v>
      </c>
      <c r="H197" t="s">
        <v>136</v>
      </c>
      <c r="I197" s="2">
        <f>+Table2[[#This Row],[QTY]]*Table2[[#This Row],[Price]]</f>
        <v>16900</v>
      </c>
    </row>
    <row r="198" spans="1:10">
      <c r="A198" s="5" t="str">
        <f>TEXT(Table2[[#This Row],[Date]],"DDD")</f>
        <v>vie.</v>
      </c>
      <c r="B198" s="5" t="str">
        <f>TEXT(Table2[[#This Row],[Date]],"MMM")</f>
        <v>dic</v>
      </c>
      <c r="C198" s="5">
        <v>45261</v>
      </c>
      <c r="D198" t="s">
        <v>168</v>
      </c>
      <c r="E198" s="1">
        <v>3200</v>
      </c>
      <c r="F198" t="s">
        <v>169</v>
      </c>
      <c r="G198">
        <v>2</v>
      </c>
      <c r="H198" t="s">
        <v>136</v>
      </c>
      <c r="I198" s="2">
        <f>+Table2[[#This Row],[QTY]]*Table2[[#This Row],[Price]]</f>
        <v>6400</v>
      </c>
    </row>
    <row r="199" spans="1:10">
      <c r="A199" s="5" t="str">
        <f>TEXT(Table2[[#This Row],[Date]],"DDD")</f>
        <v>vie.</v>
      </c>
      <c r="B199" s="5" t="str">
        <f>TEXT(Table2[[#This Row],[Date]],"MMM")</f>
        <v>dic</v>
      </c>
      <c r="C199" s="5">
        <v>45261</v>
      </c>
      <c r="D199" t="s">
        <v>170</v>
      </c>
      <c r="E199" s="1">
        <v>3200</v>
      </c>
      <c r="F199" t="s">
        <v>169</v>
      </c>
      <c r="G199">
        <v>2</v>
      </c>
      <c r="H199" t="s">
        <v>136</v>
      </c>
      <c r="I199" s="2">
        <f>+Table2[[#This Row],[QTY]]*Table2[[#This Row],[Price]]</f>
        <v>6400</v>
      </c>
      <c r="J199" s="2"/>
    </row>
    <row r="200" spans="1:10">
      <c r="A200" s="5" t="str">
        <f>TEXT(Table2[[#This Row],[Date]],"DDD")</f>
        <v>sáb.</v>
      </c>
      <c r="B200" s="5" t="str">
        <f>TEXT(Table2[[#This Row],[Date]],"MMM")</f>
        <v>dic</v>
      </c>
      <c r="C200" s="5">
        <v>45262</v>
      </c>
      <c r="D200" t="s">
        <v>148</v>
      </c>
      <c r="E200" s="1">
        <v>3100</v>
      </c>
      <c r="F200" t="s">
        <v>83</v>
      </c>
      <c r="G200">
        <v>1</v>
      </c>
      <c r="H200" t="s">
        <v>11</v>
      </c>
      <c r="I200" s="2">
        <f>+Table2[[#This Row],[QTY]]*Table2[[#This Row],[Price]]</f>
        <v>3100</v>
      </c>
    </row>
    <row r="201" spans="1:10">
      <c r="A201" s="5" t="str">
        <f>TEXT(Table2[[#This Row],[Date]],"DDD")</f>
        <v>sáb.</v>
      </c>
      <c r="B201" s="5" t="str">
        <f>TEXT(Table2[[#This Row],[Date]],"MMM")</f>
        <v>dic</v>
      </c>
      <c r="C201" s="5">
        <v>45262</v>
      </c>
      <c r="D201" t="s">
        <v>55</v>
      </c>
      <c r="E201" s="1">
        <v>3550</v>
      </c>
      <c r="F201" t="s">
        <v>29</v>
      </c>
      <c r="G201">
        <v>1</v>
      </c>
      <c r="H201" t="s">
        <v>11</v>
      </c>
      <c r="I201" s="2">
        <f>+Table2[[#This Row],[QTY]]*Table2[[#This Row],[Price]]</f>
        <v>3550</v>
      </c>
    </row>
    <row r="202" spans="1:10">
      <c r="A202" s="5" t="str">
        <f>TEXT(Table2[[#This Row],[Date]],"DDD")</f>
        <v>sáb.</v>
      </c>
      <c r="B202" s="5" t="str">
        <f>TEXT(Table2[[#This Row],[Date]],"MMM")</f>
        <v>dic</v>
      </c>
      <c r="C202" s="5">
        <v>45262</v>
      </c>
      <c r="D202" t="s">
        <v>171</v>
      </c>
      <c r="E202" s="1">
        <v>4790</v>
      </c>
      <c r="F202" t="s">
        <v>29</v>
      </c>
      <c r="G202">
        <v>1</v>
      </c>
      <c r="H202" t="s">
        <v>11</v>
      </c>
      <c r="I202" s="2">
        <f>+Table2[[#This Row],[QTY]]*Table2[[#This Row],[Price]]</f>
        <v>4790</v>
      </c>
    </row>
    <row r="203" spans="1:10">
      <c r="A203" s="5" t="str">
        <f>TEXT(Table2[[#This Row],[Date]],"DDD")</f>
        <v>sáb.</v>
      </c>
      <c r="B203" s="5" t="str">
        <f>TEXT(Table2[[#This Row],[Date]],"MMM")</f>
        <v>dic</v>
      </c>
      <c r="C203" s="5">
        <v>45262</v>
      </c>
      <c r="D203" t="s">
        <v>172</v>
      </c>
      <c r="E203" s="1">
        <v>2100</v>
      </c>
      <c r="F203" t="s">
        <v>29</v>
      </c>
      <c r="G203">
        <v>1</v>
      </c>
      <c r="H203" t="s">
        <v>11</v>
      </c>
      <c r="I203" s="2">
        <f>+Table2[[#This Row],[QTY]]*Table2[[#This Row],[Price]]</f>
        <v>2100</v>
      </c>
    </row>
    <row r="204" spans="1:10">
      <c r="A204" s="5" t="str">
        <f>TEXT(Table2[[#This Row],[Date]],"DDD")</f>
        <v>sáb.</v>
      </c>
      <c r="B204" s="5" t="str">
        <f>TEXT(Table2[[#This Row],[Date]],"MMM")</f>
        <v>dic</v>
      </c>
      <c r="C204" s="5">
        <v>45262</v>
      </c>
      <c r="D204" t="s">
        <v>173</v>
      </c>
      <c r="E204" s="1">
        <v>2490</v>
      </c>
      <c r="F204" t="s">
        <v>29</v>
      </c>
      <c r="G204">
        <v>1</v>
      </c>
      <c r="H204" t="s">
        <v>11</v>
      </c>
      <c r="I204" s="2">
        <f>+Table2[[#This Row],[QTY]]*Table2[[#This Row],[Price]]</f>
        <v>2490</v>
      </c>
    </row>
    <row r="205" spans="1:10">
      <c r="A205" s="5" t="str">
        <f>TEXT(Table2[[#This Row],[Date]],"DDD")</f>
        <v>sáb.</v>
      </c>
      <c r="B205" s="5" t="str">
        <f>TEXT(Table2[[#This Row],[Date]],"MMM")</f>
        <v>dic</v>
      </c>
      <c r="C205" s="5">
        <v>45262</v>
      </c>
      <c r="D205" t="s">
        <v>174</v>
      </c>
      <c r="E205" s="1">
        <v>3990</v>
      </c>
      <c r="F205" t="s">
        <v>29</v>
      </c>
      <c r="G205">
        <v>1</v>
      </c>
      <c r="H205" t="s">
        <v>11</v>
      </c>
      <c r="I205" s="2">
        <f>+Table2[[#This Row],[QTY]]*Table2[[#This Row],[Price]]</f>
        <v>3990</v>
      </c>
    </row>
    <row r="206" spans="1:10">
      <c r="A206" s="5" t="str">
        <f>TEXT(Table2[[#This Row],[Date]],"DDD")</f>
        <v>sáb.</v>
      </c>
      <c r="B206" s="5" t="str">
        <f>TEXT(Table2[[#This Row],[Date]],"MMM")</f>
        <v>dic</v>
      </c>
      <c r="C206" s="5">
        <v>45262</v>
      </c>
      <c r="D206" t="s">
        <v>121</v>
      </c>
      <c r="E206" s="1">
        <v>1750</v>
      </c>
      <c r="F206" t="s">
        <v>29</v>
      </c>
      <c r="G206">
        <v>1</v>
      </c>
      <c r="H206" t="s">
        <v>11</v>
      </c>
      <c r="I206" s="2">
        <f>+Table2[[#This Row],[QTY]]*Table2[[#This Row],[Price]]</f>
        <v>1750</v>
      </c>
    </row>
    <row r="207" spans="1:10">
      <c r="A207" s="5" t="str">
        <f>TEXT(Table2[[#This Row],[Date]],"DDD")</f>
        <v>sáb.</v>
      </c>
      <c r="B207" s="5" t="str">
        <f>TEXT(Table2[[#This Row],[Date]],"MMM")</f>
        <v>dic</v>
      </c>
      <c r="C207" s="5">
        <v>45262</v>
      </c>
      <c r="D207" t="s">
        <v>42</v>
      </c>
      <c r="E207" s="1">
        <v>9756</v>
      </c>
      <c r="F207" t="s">
        <v>81</v>
      </c>
      <c r="G207">
        <v>1</v>
      </c>
      <c r="H207" t="s">
        <v>11</v>
      </c>
      <c r="I207" s="2">
        <f>+Table2[[#This Row],[QTY]]*Table2[[#This Row],[Price]]</f>
        <v>9756</v>
      </c>
    </row>
    <row r="208" spans="1:10">
      <c r="A208" s="5" t="str">
        <f>TEXT(Table2[[#This Row],[Date]],"DDD")</f>
        <v>dom.</v>
      </c>
      <c r="B208" s="5" t="str">
        <f>TEXT(Table2[[#This Row],[Date]],"MMM")</f>
        <v>dic</v>
      </c>
      <c r="C208" s="3">
        <v>45263</v>
      </c>
      <c r="D208" t="s">
        <v>62</v>
      </c>
      <c r="E208" s="1">
        <v>4990</v>
      </c>
      <c r="F208" t="s">
        <v>29</v>
      </c>
      <c r="G208">
        <v>1</v>
      </c>
      <c r="H208" t="s">
        <v>11</v>
      </c>
      <c r="I208" s="2">
        <f>+Table2[[#This Row],[QTY]]*Table2[[#This Row],[Price]]</f>
        <v>4990</v>
      </c>
    </row>
    <row r="209" spans="1:9">
      <c r="A209" s="5" t="str">
        <f>TEXT(Table2[[#This Row],[Date]],"DDD")</f>
        <v>dom.</v>
      </c>
      <c r="B209" s="5" t="str">
        <f>TEXT(Table2[[#This Row],[Date]],"MMM")</f>
        <v>dic</v>
      </c>
      <c r="C209" s="3">
        <v>45263</v>
      </c>
      <c r="D209" t="s">
        <v>64</v>
      </c>
      <c r="E209" s="1">
        <v>7990</v>
      </c>
      <c r="F209" t="s">
        <v>29</v>
      </c>
      <c r="G209">
        <v>1</v>
      </c>
      <c r="H209" t="s">
        <v>11</v>
      </c>
      <c r="I209" s="2">
        <f>+Table2[[#This Row],[QTY]]*Table2[[#This Row],[Price]]</f>
        <v>7990</v>
      </c>
    </row>
    <row r="210" spans="1:9">
      <c r="A210" s="5" t="str">
        <f>TEXT(Table2[[#This Row],[Date]],"DDD")</f>
        <v>dom.</v>
      </c>
      <c r="B210" s="5" t="str">
        <f>TEXT(Table2[[#This Row],[Date]],"MMM")</f>
        <v>dic</v>
      </c>
      <c r="C210" s="5">
        <v>45263</v>
      </c>
      <c r="D210" t="s">
        <v>175</v>
      </c>
      <c r="E210" s="1">
        <v>15990</v>
      </c>
      <c r="F210" t="s">
        <v>29</v>
      </c>
      <c r="G210">
        <v>1</v>
      </c>
      <c r="H210" t="s">
        <v>11</v>
      </c>
      <c r="I210" s="2">
        <f>+Table2[[#This Row],[QTY]]*Table2[[#This Row],[Price]]</f>
        <v>15990</v>
      </c>
    </row>
    <row r="211" spans="1:9">
      <c r="A211" s="5" t="str">
        <f>TEXT(Table2[[#This Row],[Date]],"DDD")</f>
        <v>dom.</v>
      </c>
      <c r="B211" s="5" t="str">
        <f>TEXT(Table2[[#This Row],[Date]],"MMM")</f>
        <v>dic</v>
      </c>
      <c r="C211" s="5">
        <v>45263</v>
      </c>
      <c r="D211" t="s">
        <v>55</v>
      </c>
      <c r="E211" s="1">
        <v>3550</v>
      </c>
      <c r="F211" t="s">
        <v>29</v>
      </c>
      <c r="G211">
        <v>1</v>
      </c>
      <c r="H211" t="s">
        <v>11</v>
      </c>
      <c r="I211" s="2">
        <f>+Table2[[#This Row],[QTY]]*Table2[[#This Row],[Price]]</f>
        <v>3550</v>
      </c>
    </row>
    <row r="212" spans="1:9">
      <c r="A212" s="5" t="str">
        <f>TEXT(Table2[[#This Row],[Date]],"DDD")</f>
        <v>dom.</v>
      </c>
      <c r="B212" s="5" t="str">
        <f>TEXT(Table2[[#This Row],[Date]],"MMM")</f>
        <v>dic</v>
      </c>
      <c r="C212" s="5">
        <v>45263</v>
      </c>
      <c r="D212" t="s">
        <v>51</v>
      </c>
      <c r="E212" s="1">
        <v>2890</v>
      </c>
      <c r="F212" t="s">
        <v>29</v>
      </c>
      <c r="G212">
        <v>1</v>
      </c>
      <c r="H212" t="s">
        <v>11</v>
      </c>
      <c r="I212" s="2">
        <f>+Table2[[#This Row],[QTY]]*Table2[[#This Row],[Price]]</f>
        <v>2890</v>
      </c>
    </row>
    <row r="213" spans="1:9">
      <c r="A213" s="5" t="str">
        <f>TEXT(Table2[[#This Row],[Date]],"DDD")</f>
        <v>dom.</v>
      </c>
      <c r="B213" s="5" t="str">
        <f>TEXT(Table2[[#This Row],[Date]],"MMM")</f>
        <v>dic</v>
      </c>
      <c r="C213" s="5">
        <v>45263</v>
      </c>
      <c r="D213" t="s">
        <v>118</v>
      </c>
      <c r="E213" s="1">
        <v>6200</v>
      </c>
      <c r="F213" t="s">
        <v>103</v>
      </c>
      <c r="G213">
        <v>1</v>
      </c>
      <c r="H213" t="s">
        <v>104</v>
      </c>
      <c r="I213" s="2">
        <f>+Table2[[#This Row],[QTY]]*Table2[[#This Row],[Price]]</f>
        <v>6200</v>
      </c>
    </row>
    <row r="214" spans="1:9">
      <c r="A214" s="5" t="str">
        <f>TEXT(Table2[[#This Row],[Date]],"DDD")</f>
        <v>dom.</v>
      </c>
      <c r="B214" s="5" t="str">
        <f>TEXT(Table2[[#This Row],[Date]],"MMM")</f>
        <v>dic</v>
      </c>
      <c r="C214" s="5">
        <v>45263</v>
      </c>
      <c r="D214" t="s">
        <v>166</v>
      </c>
      <c r="E214" s="1">
        <v>2800</v>
      </c>
      <c r="F214" t="s">
        <v>103</v>
      </c>
      <c r="G214">
        <v>1</v>
      </c>
      <c r="H214" t="s">
        <v>104</v>
      </c>
      <c r="I214" s="2">
        <f>+Table2[[#This Row],[QTY]]*Table2[[#This Row],[Price]]</f>
        <v>2800</v>
      </c>
    </row>
    <row r="215" spans="1:9">
      <c r="A215" s="5" t="str">
        <f>TEXT(Table2[[#This Row],[Date]],"DDD")</f>
        <v>dom.</v>
      </c>
      <c r="B215" s="5" t="str">
        <f>TEXT(Table2[[#This Row],[Date]],"MMM")</f>
        <v>dic</v>
      </c>
      <c r="C215" s="5">
        <v>45263</v>
      </c>
      <c r="D215" t="s">
        <v>176</v>
      </c>
      <c r="E215" s="1">
        <v>6200</v>
      </c>
      <c r="F215" t="s">
        <v>103</v>
      </c>
      <c r="G215">
        <v>1</v>
      </c>
      <c r="H215" t="s">
        <v>104</v>
      </c>
      <c r="I215" s="2">
        <f>+Table2[[#This Row],[QTY]]*Table2[[#This Row],[Price]]</f>
        <v>6200</v>
      </c>
    </row>
    <row r="216" spans="1:9">
      <c r="A216" s="5" t="str">
        <f>TEXT(Table2[[#This Row],[Date]],"DDD")</f>
        <v>dom.</v>
      </c>
      <c r="B216" s="5" t="str">
        <f>TEXT(Table2[[#This Row],[Date]],"MMM")</f>
        <v>dic</v>
      </c>
      <c r="C216" s="5">
        <v>45263</v>
      </c>
      <c r="D216" t="s">
        <v>177</v>
      </c>
      <c r="E216" s="1">
        <v>6200</v>
      </c>
      <c r="F216" t="s">
        <v>103</v>
      </c>
      <c r="G216">
        <v>1</v>
      </c>
      <c r="H216" t="s">
        <v>104</v>
      </c>
      <c r="I216" s="2">
        <f>+Table2[[#This Row],[QTY]]*Table2[[#This Row],[Price]]</f>
        <v>6200</v>
      </c>
    </row>
    <row r="217" spans="1:9">
      <c r="A217" s="5" t="str">
        <f>TEXT(Table2[[#This Row],[Date]],"DDD")</f>
        <v>dom.</v>
      </c>
      <c r="B217" s="5" t="str">
        <f>TEXT(Table2[[#This Row],[Date]],"MMM")</f>
        <v>dic</v>
      </c>
      <c r="C217" s="5">
        <v>45263</v>
      </c>
      <c r="D217" t="s">
        <v>178</v>
      </c>
      <c r="E217" s="1">
        <v>2600</v>
      </c>
      <c r="F217" t="s">
        <v>103</v>
      </c>
      <c r="G217">
        <v>1</v>
      </c>
      <c r="H217" t="s">
        <v>104</v>
      </c>
      <c r="I217" s="2">
        <f>+Table2[[#This Row],[QTY]]*Table2[[#This Row],[Price]]</f>
        <v>2600</v>
      </c>
    </row>
    <row r="218" spans="1:9">
      <c r="A218" s="5" t="str">
        <f>TEXT(Table2[[#This Row],[Date]],"DDD")</f>
        <v>lun.</v>
      </c>
      <c r="B218" s="5" t="str">
        <f>TEXT(Table2[[#This Row],[Date]],"MMM")</f>
        <v>dic</v>
      </c>
      <c r="C218" s="5">
        <v>45264</v>
      </c>
      <c r="D218" t="s">
        <v>179</v>
      </c>
      <c r="E218" s="1">
        <v>28900</v>
      </c>
      <c r="F218" t="s">
        <v>180</v>
      </c>
      <c r="G218">
        <v>1</v>
      </c>
      <c r="H218" t="s">
        <v>136</v>
      </c>
      <c r="I218" s="2">
        <f>+Table2[[#This Row],[QTY]]*Table2[[#This Row],[Price]]</f>
        <v>28900</v>
      </c>
    </row>
    <row r="219" spans="1:9">
      <c r="A219" s="5" t="str">
        <f>TEXT(Table2[[#This Row],[Date]],"DDD")</f>
        <v>lun.</v>
      </c>
      <c r="B219" s="5" t="str">
        <f>TEXT(Table2[[#This Row],[Date]],"MMM")</f>
        <v>dic</v>
      </c>
      <c r="C219" s="5">
        <v>45264</v>
      </c>
      <c r="D219" t="s">
        <v>181</v>
      </c>
      <c r="E219" s="1">
        <v>3900</v>
      </c>
      <c r="F219" t="s">
        <v>180</v>
      </c>
      <c r="G219">
        <v>2</v>
      </c>
      <c r="H219" t="s">
        <v>136</v>
      </c>
      <c r="I219" s="2">
        <f>+Table2[[#This Row],[QTY]]*Table2[[#This Row],[Price]]</f>
        <v>7800</v>
      </c>
    </row>
    <row r="220" spans="1:9">
      <c r="A220" s="5" t="str">
        <f>TEXT(Table2[[#This Row],[Date]],"DDD")</f>
        <v>lun.</v>
      </c>
      <c r="B220" s="5" t="str">
        <f>TEXT(Table2[[#This Row],[Date]],"MMM")</f>
        <v>dic</v>
      </c>
      <c r="C220" s="5">
        <v>45264</v>
      </c>
      <c r="D220" t="s">
        <v>182</v>
      </c>
      <c r="E220" s="1">
        <v>25200</v>
      </c>
      <c r="F220" t="s">
        <v>180</v>
      </c>
      <c r="G220">
        <v>1</v>
      </c>
      <c r="H220" t="s">
        <v>136</v>
      </c>
      <c r="I220" s="2">
        <f>+Table2[[#This Row],[QTY]]*Table2[[#This Row],[Price]]</f>
        <v>25200</v>
      </c>
    </row>
    <row r="221" spans="1:9">
      <c r="A221" s="5" t="str">
        <f>TEXT(Table2[[#This Row],[Date]],"DDD")</f>
        <v>lun.</v>
      </c>
      <c r="B221" s="5" t="str">
        <f>TEXT(Table2[[#This Row],[Date]],"MMM")</f>
        <v>dic</v>
      </c>
      <c r="C221" s="5">
        <v>45264</v>
      </c>
      <c r="D221" t="s">
        <v>183</v>
      </c>
      <c r="E221" s="1">
        <v>5800</v>
      </c>
      <c r="F221" t="s">
        <v>180</v>
      </c>
      <c r="G221">
        <v>2</v>
      </c>
      <c r="H221" t="s">
        <v>136</v>
      </c>
      <c r="I221" s="2">
        <f>+Table2[[#This Row],[QTY]]*Table2[[#This Row],[Price]]</f>
        <v>11600</v>
      </c>
    </row>
    <row r="222" spans="1:9">
      <c r="A222" s="5" t="str">
        <f>TEXT(Table2[[#This Row],[Date]],"DDD")</f>
        <v>lun.</v>
      </c>
      <c r="B222" s="5" t="str">
        <f>TEXT(Table2[[#This Row],[Date]],"MMM")</f>
        <v>dic</v>
      </c>
      <c r="C222" s="5">
        <v>45264</v>
      </c>
      <c r="D222" t="s">
        <v>184</v>
      </c>
      <c r="E222" s="1">
        <v>6300</v>
      </c>
      <c r="F222" t="s">
        <v>180</v>
      </c>
      <c r="G222">
        <v>1</v>
      </c>
      <c r="H222" t="s">
        <v>136</v>
      </c>
      <c r="I222" s="2">
        <f>+Table2[[#This Row],[QTY]]*Table2[[#This Row],[Price]]</f>
        <v>6300</v>
      </c>
    </row>
    <row r="223" spans="1:9">
      <c r="A223" s="5" t="str">
        <f>TEXT(Table2[[#This Row],[Date]],"DDD")</f>
        <v>mar.</v>
      </c>
      <c r="B223" s="5" t="str">
        <f>TEXT(Table2[[#This Row],[Date]],"MMM")</f>
        <v>dic</v>
      </c>
      <c r="C223" s="5">
        <v>45265</v>
      </c>
      <c r="D223" t="s">
        <v>38</v>
      </c>
      <c r="E223" s="1">
        <v>3290</v>
      </c>
      <c r="F223" t="s">
        <v>29</v>
      </c>
      <c r="G223">
        <v>1</v>
      </c>
      <c r="H223" t="s">
        <v>11</v>
      </c>
      <c r="I223" s="2">
        <f>+Table2[[#This Row],[QTY]]*Table2[[#This Row],[Price]]</f>
        <v>3290</v>
      </c>
    </row>
    <row r="224" spans="1:9">
      <c r="A224" s="5" t="str">
        <f>TEXT(Table2[[#This Row],[Date]],"DDD")</f>
        <v>mar.</v>
      </c>
      <c r="B224" s="5" t="str">
        <f>TEXT(Table2[[#This Row],[Date]],"MMM")</f>
        <v>dic</v>
      </c>
      <c r="C224" s="5">
        <v>45265</v>
      </c>
      <c r="D224" t="s">
        <v>121</v>
      </c>
      <c r="E224" s="1">
        <v>1750</v>
      </c>
      <c r="F224" t="s">
        <v>29</v>
      </c>
      <c r="G224">
        <v>1</v>
      </c>
      <c r="H224" t="s">
        <v>11</v>
      </c>
      <c r="I224" s="2">
        <f>+Table2[[#This Row],[QTY]]*Table2[[#This Row],[Price]]</f>
        <v>1750</v>
      </c>
    </row>
    <row r="225" spans="1:9">
      <c r="A225" s="5" t="str">
        <f>TEXT(Table2[[#This Row],[Date]],"DDD")</f>
        <v>mar.</v>
      </c>
      <c r="B225" s="5" t="str">
        <f>TEXT(Table2[[#This Row],[Date]],"MMM")</f>
        <v>dic</v>
      </c>
      <c r="C225" s="5">
        <v>45265</v>
      </c>
      <c r="D225" t="s">
        <v>185</v>
      </c>
      <c r="E225" s="1">
        <v>2490</v>
      </c>
      <c r="F225" t="s">
        <v>29</v>
      </c>
      <c r="G225">
        <v>2</v>
      </c>
      <c r="H225" t="s">
        <v>11</v>
      </c>
      <c r="I225" s="2">
        <f>+Table2[[#This Row],[QTY]]*Table2[[#This Row],[Price]]</f>
        <v>4980</v>
      </c>
    </row>
    <row r="226" spans="1:9">
      <c r="A226" s="5" t="str">
        <f>TEXT(Table2[[#This Row],[Date]],"DDD")</f>
        <v>mar.</v>
      </c>
      <c r="B226" s="5" t="str">
        <f>TEXT(Table2[[#This Row],[Date]],"MMM")</f>
        <v>dic</v>
      </c>
      <c r="C226" s="5">
        <v>45265</v>
      </c>
      <c r="D226" t="s">
        <v>55</v>
      </c>
      <c r="E226" s="1">
        <v>3490</v>
      </c>
      <c r="F226" t="s">
        <v>29</v>
      </c>
      <c r="G226">
        <v>1</v>
      </c>
      <c r="H226" t="s">
        <v>11</v>
      </c>
      <c r="I226" s="2">
        <v>3550</v>
      </c>
    </row>
    <row r="227" spans="1:9">
      <c r="A227" s="5" t="str">
        <f>TEXT(Table2[[#This Row],[Date]],"DDD")</f>
        <v>mar.</v>
      </c>
      <c r="B227" s="5" t="str">
        <f>TEXT(Table2[[#This Row],[Date]],"MMM")</f>
        <v>dic</v>
      </c>
      <c r="C227" s="5">
        <v>45265</v>
      </c>
      <c r="D227" t="s">
        <v>99</v>
      </c>
      <c r="E227" s="1">
        <v>3490</v>
      </c>
      <c r="F227" t="s">
        <v>29</v>
      </c>
      <c r="G227">
        <v>1</v>
      </c>
      <c r="H227" t="s">
        <v>11</v>
      </c>
      <c r="I227" s="2">
        <f>+Table2[[#This Row],[QTY]]*Table2[[#This Row],[Price]]</f>
        <v>3490</v>
      </c>
    </row>
    <row r="228" spans="1:9">
      <c r="A228" s="5" t="str">
        <f>TEXT(Table2[[#This Row],[Date]],"DDD")</f>
        <v>mar.</v>
      </c>
      <c r="B228" s="5" t="str">
        <f>TEXT(Table2[[#This Row],[Date]],"MMM")</f>
        <v>dic</v>
      </c>
      <c r="C228" s="5">
        <v>45265</v>
      </c>
      <c r="D228" t="s">
        <v>186</v>
      </c>
      <c r="E228" s="1">
        <v>6490</v>
      </c>
      <c r="F228" t="s">
        <v>29</v>
      </c>
      <c r="G228">
        <v>1</v>
      </c>
      <c r="H228" t="s">
        <v>11</v>
      </c>
      <c r="I228" s="2">
        <f>+Table2[[#This Row],[QTY]]*Table2[[#This Row],[Price]]</f>
        <v>6490</v>
      </c>
    </row>
    <row r="229" spans="1:9">
      <c r="A229" s="5" t="str">
        <f>TEXT(Table2[[#This Row],[Date]],"DDD")</f>
        <v>mar.</v>
      </c>
      <c r="B229" s="5" t="str">
        <f>TEXT(Table2[[#This Row],[Date]],"MMM")</f>
        <v>dic</v>
      </c>
      <c r="C229" s="5">
        <v>45265</v>
      </c>
      <c r="D229" t="s">
        <v>187</v>
      </c>
      <c r="E229" s="1">
        <v>6900</v>
      </c>
      <c r="F229" t="s">
        <v>188</v>
      </c>
      <c r="G229">
        <v>1</v>
      </c>
      <c r="H229" t="s">
        <v>136</v>
      </c>
      <c r="I229" s="2">
        <f>+Table2[[#This Row],[QTY]]*Table2[[#This Row],[Price]]</f>
        <v>6900</v>
      </c>
    </row>
    <row r="230" spans="1:9">
      <c r="A230" s="5" t="str">
        <f>TEXT(Table2[[#This Row],[Date]],"DDD")</f>
        <v>mar.</v>
      </c>
      <c r="B230" s="5" t="str">
        <f>TEXT(Table2[[#This Row],[Date]],"MMM")</f>
        <v>dic</v>
      </c>
      <c r="C230" s="5">
        <v>45265</v>
      </c>
      <c r="D230" t="s">
        <v>189</v>
      </c>
      <c r="E230" s="1">
        <v>28800</v>
      </c>
      <c r="F230" t="s">
        <v>190</v>
      </c>
      <c r="G230">
        <v>1</v>
      </c>
      <c r="H230" t="s">
        <v>136</v>
      </c>
      <c r="I230" s="2">
        <f>+Table2[[#This Row],[QTY]]*Table2[[#This Row],[Price]]</f>
        <v>28800</v>
      </c>
    </row>
    <row r="231" spans="1:9">
      <c r="A231" s="5" t="str">
        <f>TEXT(Table2[[#This Row],[Date]],"DDD")</f>
        <v>mar.</v>
      </c>
      <c r="B231" s="5" t="str">
        <f>TEXT(Table2[[#This Row],[Date]],"MMM")</f>
        <v>dic</v>
      </c>
      <c r="C231" s="5">
        <v>45265</v>
      </c>
      <c r="D231" t="s">
        <v>191</v>
      </c>
      <c r="E231" s="1">
        <v>20900</v>
      </c>
      <c r="F231" t="s">
        <v>190</v>
      </c>
      <c r="G231">
        <v>1</v>
      </c>
      <c r="H231" t="s">
        <v>136</v>
      </c>
      <c r="I231" s="2">
        <f>+Table2[[#This Row],[QTY]]*Table2[[#This Row],[Price]]</f>
        <v>20900</v>
      </c>
    </row>
    <row r="232" spans="1:9">
      <c r="A232" s="5" t="str">
        <f>TEXT(Table2[[#This Row],[Date]],"DDD")</f>
        <v>mar.</v>
      </c>
      <c r="B232" s="5" t="str">
        <f>TEXT(Table2[[#This Row],[Date]],"MMM")</f>
        <v>dic</v>
      </c>
      <c r="C232" s="5">
        <v>45265</v>
      </c>
      <c r="D232" t="s">
        <v>192</v>
      </c>
      <c r="E232" s="1">
        <v>7600</v>
      </c>
      <c r="F232" t="s">
        <v>190</v>
      </c>
      <c r="G232">
        <v>1</v>
      </c>
      <c r="H232" t="s">
        <v>136</v>
      </c>
      <c r="I232" s="2">
        <f>+Table2[[#This Row],[QTY]]*Table2[[#This Row],[Price]]</f>
        <v>7600</v>
      </c>
    </row>
    <row r="233" spans="1:9">
      <c r="A233" s="5" t="str">
        <f>TEXT(Table2[[#This Row],[Date]],"DDD")</f>
        <v>jue.</v>
      </c>
      <c r="B233" s="5" t="str">
        <f>TEXT(Table2[[#This Row],[Date]],"MMM")</f>
        <v>dic</v>
      </c>
      <c r="C233" s="5">
        <v>45267</v>
      </c>
      <c r="D233" t="s">
        <v>147</v>
      </c>
      <c r="E233" s="1">
        <v>2300</v>
      </c>
      <c r="F233" t="s">
        <v>103</v>
      </c>
      <c r="G233">
        <v>1</v>
      </c>
      <c r="H233" t="s">
        <v>104</v>
      </c>
      <c r="I233" s="2">
        <f>+Table2[[#This Row],[QTY]]*Table2[[#This Row],[Price]]</f>
        <v>2300</v>
      </c>
    </row>
    <row r="234" spans="1:9">
      <c r="A234" s="5" t="str">
        <f>TEXT(Table2[[#This Row],[Date]],"DDD")</f>
        <v>jue.</v>
      </c>
      <c r="B234" s="5" t="str">
        <f>TEXT(Table2[[#This Row],[Date]],"MMM")</f>
        <v>dic</v>
      </c>
      <c r="C234" s="5">
        <v>45267</v>
      </c>
      <c r="D234" t="s">
        <v>102</v>
      </c>
      <c r="E234" s="1">
        <v>3800</v>
      </c>
      <c r="F234" t="s">
        <v>103</v>
      </c>
      <c r="G234">
        <v>1</v>
      </c>
      <c r="H234" t="s">
        <v>104</v>
      </c>
      <c r="I234" s="2">
        <f>+Table2[[#This Row],[QTY]]*Table2[[#This Row],[Price]]</f>
        <v>3800</v>
      </c>
    </row>
    <row r="235" spans="1:9">
      <c r="A235" s="5" t="str">
        <f>TEXT(Table2[[#This Row],[Date]],"DDD")</f>
        <v>jue.</v>
      </c>
      <c r="B235" s="5" t="str">
        <f>TEXT(Table2[[#This Row],[Date]],"MMM")</f>
        <v>dic</v>
      </c>
      <c r="C235" s="5">
        <v>45267</v>
      </c>
      <c r="D235" t="s">
        <v>193</v>
      </c>
      <c r="E235" s="1">
        <v>3900</v>
      </c>
      <c r="F235" t="s">
        <v>103</v>
      </c>
      <c r="G235">
        <v>1</v>
      </c>
      <c r="H235" t="s">
        <v>104</v>
      </c>
      <c r="I235" s="2">
        <f>+Table2[[#This Row],[QTY]]*Table2[[#This Row],[Price]]</f>
        <v>3900</v>
      </c>
    </row>
    <row r="236" spans="1:9">
      <c r="A236" s="5" t="str">
        <f>TEXT(Table2[[#This Row],[Date]],"DDD")</f>
        <v>jue.</v>
      </c>
      <c r="B236" s="5" t="str">
        <f>TEXT(Table2[[#This Row],[Date]],"MMM")</f>
        <v>dic</v>
      </c>
      <c r="C236" s="5">
        <v>45267</v>
      </c>
      <c r="D236" t="s">
        <v>194</v>
      </c>
      <c r="E236" s="1">
        <v>7900</v>
      </c>
      <c r="F236" t="s">
        <v>103</v>
      </c>
      <c r="G236">
        <v>1</v>
      </c>
      <c r="H236" t="s">
        <v>104</v>
      </c>
      <c r="I236" s="2">
        <f>+Table2[[#This Row],[QTY]]*Table2[[#This Row],[Price]]</f>
        <v>7900</v>
      </c>
    </row>
    <row r="237" spans="1:9">
      <c r="A237" s="5" t="str">
        <f>TEXT(Table2[[#This Row],[Date]],"DDD")</f>
        <v>jue.</v>
      </c>
      <c r="B237" s="5" t="str">
        <f>TEXT(Table2[[#This Row],[Date]],"MMM")</f>
        <v>dic</v>
      </c>
      <c r="C237" s="5">
        <v>45267</v>
      </c>
      <c r="D237" t="s">
        <v>195</v>
      </c>
      <c r="E237" s="1">
        <v>8500</v>
      </c>
      <c r="F237" t="s">
        <v>103</v>
      </c>
      <c r="G237">
        <v>1</v>
      </c>
      <c r="H237" t="s">
        <v>104</v>
      </c>
      <c r="I237" s="2">
        <f>+Table2[[#This Row],[QTY]]*Table2[[#This Row],[Price]]</f>
        <v>8500</v>
      </c>
    </row>
    <row r="238" spans="1:9">
      <c r="A238" s="5" t="str">
        <f>TEXT(Table2[[#This Row],[Date]],"DDD")</f>
        <v>jue.</v>
      </c>
      <c r="B238" s="5" t="str">
        <f>TEXT(Table2[[#This Row],[Date]],"MMM")</f>
        <v>dic</v>
      </c>
      <c r="C238" s="5">
        <v>45267</v>
      </c>
      <c r="D238" t="s">
        <v>108</v>
      </c>
      <c r="E238" s="1">
        <v>2800</v>
      </c>
      <c r="F238" t="s">
        <v>103</v>
      </c>
      <c r="G238">
        <v>1</v>
      </c>
      <c r="H238" t="s">
        <v>104</v>
      </c>
      <c r="I238" s="2">
        <f>+Table2[[#This Row],[QTY]]*Table2[[#This Row],[Price]]</f>
        <v>2800</v>
      </c>
    </row>
    <row r="239" spans="1:9">
      <c r="A239" s="5" t="str">
        <f>TEXT(Table2[[#This Row],[Date]],"DDD")</f>
        <v>vie.</v>
      </c>
      <c r="B239" s="5" t="str">
        <f>TEXT(Table2[[#This Row],[Date]],"MMM")</f>
        <v>dic</v>
      </c>
      <c r="C239" s="5">
        <v>45268</v>
      </c>
      <c r="D239" t="s">
        <v>196</v>
      </c>
      <c r="E239" s="1">
        <v>27100</v>
      </c>
      <c r="F239" t="s">
        <v>197</v>
      </c>
      <c r="G239">
        <v>1</v>
      </c>
      <c r="H239" t="s">
        <v>11</v>
      </c>
      <c r="I239" s="2">
        <f>+Table2[[#This Row],[QTY]]*Table2[[#This Row],[Price]]</f>
        <v>27100</v>
      </c>
    </row>
    <row r="240" spans="1:9">
      <c r="A240" s="5" t="str">
        <f>TEXT(Table2[[#This Row],[Date]],"DDD")</f>
        <v>vie.</v>
      </c>
      <c r="B240" s="5" t="str">
        <f>TEXT(Table2[[#This Row],[Date]],"MMM")</f>
        <v>dic</v>
      </c>
      <c r="C240" s="5">
        <v>45268</v>
      </c>
      <c r="D240" t="s">
        <v>174</v>
      </c>
      <c r="E240" s="1">
        <v>3990</v>
      </c>
      <c r="F240" t="s">
        <v>29</v>
      </c>
      <c r="G240">
        <v>1</v>
      </c>
      <c r="H240" t="s">
        <v>11</v>
      </c>
      <c r="I240" s="2">
        <f>+Table2[[#This Row],[QTY]]*Table2[[#This Row],[Price]]</f>
        <v>3990</v>
      </c>
    </row>
    <row r="241" spans="1:9">
      <c r="A241" s="5" t="str">
        <f>TEXT(Table2[[#This Row],[Date]],"DDD")</f>
        <v>vie.</v>
      </c>
      <c r="B241" s="5" t="str">
        <f>TEXT(Table2[[#This Row],[Date]],"MMM")</f>
        <v>dic</v>
      </c>
      <c r="C241" s="5">
        <v>45268</v>
      </c>
      <c r="D241" t="s">
        <v>198</v>
      </c>
      <c r="E241" s="1">
        <v>4290</v>
      </c>
      <c r="F241" t="s">
        <v>81</v>
      </c>
      <c r="G241">
        <v>1</v>
      </c>
      <c r="H241" t="s">
        <v>11</v>
      </c>
      <c r="I241" s="2">
        <f>+Table2[[#This Row],[QTY]]*Table2[[#This Row],[Price]]</f>
        <v>4290</v>
      </c>
    </row>
    <row r="242" spans="1:9">
      <c r="A242" s="5" t="str">
        <f>TEXT(Table2[[#This Row],[Date]],"DDD")</f>
        <v>vie.</v>
      </c>
      <c r="B242" s="5" t="str">
        <f>TEXT(Table2[[#This Row],[Date]],"MMM")</f>
        <v>dic</v>
      </c>
      <c r="C242" s="5">
        <v>45268</v>
      </c>
      <c r="D242" t="s">
        <v>55</v>
      </c>
      <c r="E242" s="1">
        <v>3550</v>
      </c>
      <c r="F242" t="s">
        <v>29</v>
      </c>
      <c r="G242">
        <v>1</v>
      </c>
      <c r="H242" t="s">
        <v>11</v>
      </c>
      <c r="I242" s="2">
        <f>+Table2[[#This Row],[QTY]]*Table2[[#This Row],[Price]]</f>
        <v>3550</v>
      </c>
    </row>
    <row r="243" spans="1:9">
      <c r="A243" s="5" t="str">
        <f>TEXT(Table2[[#This Row],[Date]],"DDD")</f>
        <v>vie.</v>
      </c>
      <c r="B243" s="5" t="str">
        <f>TEXT(Table2[[#This Row],[Date]],"MMM")</f>
        <v>dic</v>
      </c>
      <c r="C243" s="5">
        <v>45268</v>
      </c>
      <c r="D243" t="s">
        <v>173</v>
      </c>
      <c r="E243" s="1">
        <v>2490</v>
      </c>
      <c r="F243" t="s">
        <v>29</v>
      </c>
      <c r="G243">
        <v>1</v>
      </c>
      <c r="H243" t="s">
        <v>11</v>
      </c>
      <c r="I243" s="2">
        <f>+Table2[[#This Row],[QTY]]*Table2[[#This Row],[Price]]</f>
        <v>2490</v>
      </c>
    </row>
    <row r="244" spans="1:9">
      <c r="A244" s="5" t="str">
        <f>TEXT(Table2[[#This Row],[Date]],"DDD")</f>
        <v>vie.</v>
      </c>
      <c r="B244" s="5" t="str">
        <f>TEXT(Table2[[#This Row],[Date]],"MMM")</f>
        <v>dic</v>
      </c>
      <c r="C244" s="5">
        <v>45268</v>
      </c>
      <c r="D244" t="s">
        <v>99</v>
      </c>
      <c r="E244" s="1">
        <v>3490</v>
      </c>
      <c r="F244" t="s">
        <v>29</v>
      </c>
      <c r="G244">
        <v>1</v>
      </c>
      <c r="H244" t="s">
        <v>11</v>
      </c>
      <c r="I244" s="2">
        <f>+Table2[[#This Row],[QTY]]*Table2[[#This Row],[Price]]</f>
        <v>3490</v>
      </c>
    </row>
    <row r="245" spans="1:9">
      <c r="A245" s="5" t="str">
        <f>TEXT(Table2[[#This Row],[Date]],"DDD")</f>
        <v>sáb.</v>
      </c>
      <c r="B245" s="5" t="str">
        <f>TEXT(Table2[[#This Row],[Date]],"MMM")</f>
        <v>dic</v>
      </c>
      <c r="C245" s="5">
        <v>45269</v>
      </c>
      <c r="D245" t="s">
        <v>148</v>
      </c>
      <c r="E245" s="1">
        <v>2900</v>
      </c>
      <c r="F245" t="s">
        <v>103</v>
      </c>
      <c r="G245">
        <v>1</v>
      </c>
      <c r="H245" t="s">
        <v>104</v>
      </c>
      <c r="I245" s="2">
        <f>+Table2[[#This Row],[QTY]]*Table2[[#This Row],[Price]]</f>
        <v>2900</v>
      </c>
    </row>
    <row r="246" spans="1:9">
      <c r="A246" s="5" t="str">
        <f>TEXT(Table2[[#This Row],[Date]],"DDD")</f>
        <v>sáb.</v>
      </c>
      <c r="B246" s="5" t="str">
        <f>TEXT(Table2[[#This Row],[Date]],"MMM")</f>
        <v>dic</v>
      </c>
      <c r="C246" s="5">
        <v>45269</v>
      </c>
      <c r="D246" t="s">
        <v>193</v>
      </c>
      <c r="E246" s="1">
        <v>3900</v>
      </c>
      <c r="F246" t="s">
        <v>103</v>
      </c>
      <c r="G246">
        <v>1</v>
      </c>
      <c r="H246" t="s">
        <v>104</v>
      </c>
      <c r="I246" s="2">
        <f>+Table2[[#This Row],[QTY]]*Table2[[#This Row],[Price]]</f>
        <v>3900</v>
      </c>
    </row>
    <row r="247" spans="1:9">
      <c r="A247" s="5" t="str">
        <f>TEXT(Table2[[#This Row],[Date]],"DDD")</f>
        <v>sáb.</v>
      </c>
      <c r="B247" s="5" t="str">
        <f>TEXT(Table2[[#This Row],[Date]],"MMM")</f>
        <v>dic</v>
      </c>
      <c r="C247" s="5">
        <v>45269</v>
      </c>
      <c r="D247" t="s">
        <v>168</v>
      </c>
      <c r="E247" s="1">
        <v>3900</v>
      </c>
      <c r="F247" t="s">
        <v>103</v>
      </c>
      <c r="G247">
        <v>1</v>
      </c>
      <c r="H247" t="s">
        <v>104</v>
      </c>
      <c r="I247" s="2">
        <f>+Table2[[#This Row],[QTY]]*Table2[[#This Row],[Price]]</f>
        <v>3900</v>
      </c>
    </row>
    <row r="248" spans="1:9">
      <c r="A248" s="5" t="str">
        <f>TEXT(Table2[[#This Row],[Date]],"DDD")</f>
        <v>sáb.</v>
      </c>
      <c r="B248" s="5" t="str">
        <f>TEXT(Table2[[#This Row],[Date]],"MMM")</f>
        <v>dic</v>
      </c>
      <c r="C248" s="5">
        <v>45269</v>
      </c>
      <c r="D248" t="s">
        <v>199</v>
      </c>
      <c r="E248" s="1">
        <v>1750</v>
      </c>
      <c r="F248" t="s">
        <v>103</v>
      </c>
      <c r="G248">
        <v>1</v>
      </c>
      <c r="H248" t="s">
        <v>104</v>
      </c>
      <c r="I248" s="2">
        <f>+Table2[[#This Row],[QTY]]*Table2[[#This Row],[Price]]</f>
        <v>1750</v>
      </c>
    </row>
    <row r="249" spans="1:9">
      <c r="A249" s="5" t="str">
        <f>TEXT(Table2[[#This Row],[Date]],"DDD")</f>
        <v>sáb.</v>
      </c>
      <c r="B249" s="5" t="str">
        <f>TEXT(Table2[[#This Row],[Date]],"MMM")</f>
        <v>dic</v>
      </c>
      <c r="C249" s="5">
        <v>45269</v>
      </c>
      <c r="D249" t="s">
        <v>200</v>
      </c>
      <c r="E249" s="1">
        <v>3900</v>
      </c>
      <c r="F249" t="s">
        <v>103</v>
      </c>
      <c r="G249">
        <v>1</v>
      </c>
      <c r="H249" t="s">
        <v>104</v>
      </c>
      <c r="I249" s="2">
        <f>+Table2[[#This Row],[QTY]]*Table2[[#This Row],[Price]]</f>
        <v>3900</v>
      </c>
    </row>
    <row r="250" spans="1:9">
      <c r="A250" s="5" t="str">
        <f>TEXT(Table2[[#This Row],[Date]],"DDD")</f>
        <v>sáb.</v>
      </c>
      <c r="B250" s="5" t="str">
        <f>TEXT(Table2[[#This Row],[Date]],"MMM")</f>
        <v>dic</v>
      </c>
      <c r="C250" s="5">
        <v>45269</v>
      </c>
      <c r="D250" t="s">
        <v>109</v>
      </c>
      <c r="E250" s="1">
        <v>2600</v>
      </c>
      <c r="F250" t="s">
        <v>103</v>
      </c>
      <c r="G250">
        <v>1</v>
      </c>
      <c r="H250" t="s">
        <v>104</v>
      </c>
      <c r="I250" s="2">
        <f>+Table2[[#This Row],[QTY]]*Table2[[#This Row],[Price]]</f>
        <v>2600</v>
      </c>
    </row>
    <row r="251" spans="1:9">
      <c r="A251" s="5" t="str">
        <f>TEXT(Table2[[#This Row],[Date]],"DDD")</f>
        <v>dom.</v>
      </c>
      <c r="B251" s="5" t="str">
        <f>TEXT(Table2[[#This Row],[Date]],"MMM")</f>
        <v>dic</v>
      </c>
      <c r="C251" s="5">
        <v>45270</v>
      </c>
      <c r="D251" t="s">
        <v>201</v>
      </c>
      <c r="E251" s="1">
        <f>19629.62/2</f>
        <v>9814.81</v>
      </c>
      <c r="F251" t="s">
        <v>202</v>
      </c>
      <c r="G251">
        <v>2</v>
      </c>
      <c r="H251" t="s">
        <v>136</v>
      </c>
      <c r="I251" s="2">
        <f>+Table2[[#This Row],[QTY]]*Table2[[#This Row],[Price]]</f>
        <v>19629.62</v>
      </c>
    </row>
    <row r="252" spans="1:9">
      <c r="A252" s="5" t="str">
        <f>TEXT(Table2[[#This Row],[Date]],"DDD")</f>
        <v>dom.</v>
      </c>
      <c r="B252" s="5" t="str">
        <f>TEXT(Table2[[#This Row],[Date]],"MMM")</f>
        <v>dic</v>
      </c>
      <c r="C252" s="5">
        <v>45270</v>
      </c>
      <c r="D252" t="s">
        <v>203</v>
      </c>
      <c r="E252" s="1">
        <v>6388.89</v>
      </c>
      <c r="F252" t="s">
        <v>202</v>
      </c>
      <c r="G252">
        <v>1</v>
      </c>
      <c r="H252" t="s">
        <v>136</v>
      </c>
      <c r="I252" s="2">
        <f>+Table2[[#This Row],[QTY]]*Table2[[#This Row],[Price]]</f>
        <v>6388.89</v>
      </c>
    </row>
    <row r="253" spans="1:9">
      <c r="A253" s="5" t="str">
        <f>TEXT(Table2[[#This Row],[Date]],"DDD")</f>
        <v>dom.</v>
      </c>
      <c r="B253" s="5" t="str">
        <f>TEXT(Table2[[#This Row],[Date]],"MMM")</f>
        <v>dic</v>
      </c>
      <c r="C253" s="5">
        <v>45270</v>
      </c>
      <c r="D253" t="s">
        <v>204</v>
      </c>
      <c r="E253" s="1">
        <v>5185.18</v>
      </c>
      <c r="F253" t="s">
        <v>202</v>
      </c>
      <c r="G253">
        <v>1</v>
      </c>
      <c r="H253" t="s">
        <v>136</v>
      </c>
      <c r="I253" s="2">
        <f>+Table2[[#This Row],[QTY]]*Table2[[#This Row],[Price]]</f>
        <v>5185.18</v>
      </c>
    </row>
    <row r="254" spans="1:9">
      <c r="A254" s="5" t="str">
        <f>TEXT(Table2[[#This Row],[Date]],"DDD")</f>
        <v>dom.</v>
      </c>
      <c r="B254" s="5" t="str">
        <f>TEXT(Table2[[#This Row],[Date]],"MMM")</f>
        <v>dic</v>
      </c>
      <c r="C254" s="5">
        <v>45270</v>
      </c>
      <c r="D254" t="s">
        <v>205</v>
      </c>
      <c r="E254" s="1">
        <v>3500</v>
      </c>
      <c r="F254" t="s">
        <v>202</v>
      </c>
      <c r="G254">
        <v>2</v>
      </c>
      <c r="H254" t="s">
        <v>136</v>
      </c>
      <c r="I254" s="2">
        <f>+Table2[[#This Row],[QTY]]*Table2[[#This Row],[Price]]</f>
        <v>7000</v>
      </c>
    </row>
    <row r="255" spans="1:9">
      <c r="A255" s="5" t="str">
        <f>TEXT(Table2[[#This Row],[Date]],"DDD")</f>
        <v>dom.</v>
      </c>
      <c r="B255" s="5" t="str">
        <f>TEXT(Table2[[#This Row],[Date]],"MMM")</f>
        <v>dic</v>
      </c>
      <c r="C255" s="5">
        <v>45270</v>
      </c>
      <c r="D255" t="s">
        <v>206</v>
      </c>
      <c r="E255" s="1">
        <v>5925</v>
      </c>
      <c r="F255" t="s">
        <v>202</v>
      </c>
      <c r="G255">
        <v>1</v>
      </c>
      <c r="H255" t="s">
        <v>136</v>
      </c>
      <c r="I255" s="2">
        <f>+Table2[[#This Row],[QTY]]*Table2[[#This Row],[Price]]</f>
        <v>5925</v>
      </c>
    </row>
    <row r="256" spans="1:9">
      <c r="A256" s="5" t="str">
        <f>TEXT(Table2[[#This Row],[Date]],"DDD")</f>
        <v>dom.</v>
      </c>
      <c r="B256" s="5" t="str">
        <f>TEXT(Table2[[#This Row],[Date]],"MMM")</f>
        <v>dic</v>
      </c>
      <c r="C256" s="5">
        <v>45270</v>
      </c>
      <c r="D256" t="s">
        <v>140</v>
      </c>
      <c r="E256" s="1">
        <v>2000</v>
      </c>
      <c r="F256" t="s">
        <v>81</v>
      </c>
      <c r="G256">
        <v>1</v>
      </c>
      <c r="H256" t="s">
        <v>11</v>
      </c>
      <c r="I256" s="2">
        <f>+Table2[[#This Row],[QTY]]*Table2[[#This Row],[Price]]</f>
        <v>2000</v>
      </c>
    </row>
    <row r="257" spans="1:9">
      <c r="A257" s="5" t="str">
        <f>TEXT(Table2[[#This Row],[Date]],"DDD")</f>
        <v>dom.</v>
      </c>
      <c r="B257" s="5" t="str">
        <f>TEXT(Table2[[#This Row],[Date]],"MMM")</f>
        <v>dic</v>
      </c>
      <c r="C257" s="5">
        <v>45270</v>
      </c>
      <c r="D257" t="s">
        <v>42</v>
      </c>
      <c r="E257" s="1">
        <v>8182</v>
      </c>
      <c r="F257" t="s">
        <v>81</v>
      </c>
      <c r="G257">
        <v>1</v>
      </c>
      <c r="H257" t="s">
        <v>11</v>
      </c>
      <c r="I257" s="2">
        <f>+Table2[[#This Row],[QTY]]*Table2[[#This Row],[Price]]</f>
        <v>8182</v>
      </c>
    </row>
    <row r="258" spans="1:9">
      <c r="A258" s="5" t="str">
        <f>TEXT(Table2[[#This Row],[Date]],"DDD")</f>
        <v>dom.</v>
      </c>
      <c r="B258" s="5" t="str">
        <f>TEXT(Table2[[#This Row],[Date]],"MMM")</f>
        <v>dic</v>
      </c>
      <c r="C258" s="5">
        <v>45270</v>
      </c>
      <c r="D258" t="s">
        <v>37</v>
      </c>
      <c r="E258" s="1">
        <v>2690</v>
      </c>
      <c r="F258" t="s">
        <v>29</v>
      </c>
      <c r="G258">
        <v>1</v>
      </c>
      <c r="H258" t="s">
        <v>11</v>
      </c>
      <c r="I258" s="2">
        <f>+Table2[[#This Row],[QTY]]*Table2[[#This Row],[Price]]</f>
        <v>2690</v>
      </c>
    </row>
    <row r="259" spans="1:9">
      <c r="A259" s="5" t="str">
        <f>TEXT(Table2[[#This Row],[Date]],"DDD")</f>
        <v>dom.</v>
      </c>
      <c r="B259" s="5" t="str">
        <f>TEXT(Table2[[#This Row],[Date]],"MMM")</f>
        <v>dic</v>
      </c>
      <c r="C259" s="5">
        <v>45270</v>
      </c>
      <c r="D259" t="s">
        <v>98</v>
      </c>
      <c r="E259" s="1">
        <v>2290</v>
      </c>
      <c r="F259" t="s">
        <v>29</v>
      </c>
      <c r="G259">
        <v>1</v>
      </c>
      <c r="H259" t="s">
        <v>11</v>
      </c>
      <c r="I259" s="2">
        <f>+Table2[[#This Row],[QTY]]*Table2[[#This Row],[Price]]</f>
        <v>2290</v>
      </c>
    </row>
    <row r="260" spans="1:9">
      <c r="A260" s="5" t="str">
        <f>TEXT(Table2[[#This Row],[Date]],"DDD")</f>
        <v>dom.</v>
      </c>
      <c r="B260" s="5" t="str">
        <f>TEXT(Table2[[#This Row],[Date]],"MMM")</f>
        <v>dic</v>
      </c>
      <c r="C260" s="5">
        <v>45270</v>
      </c>
      <c r="D260" t="s">
        <v>64</v>
      </c>
      <c r="E260" s="1">
        <v>7990</v>
      </c>
      <c r="F260" t="s">
        <v>29</v>
      </c>
      <c r="G260">
        <v>1</v>
      </c>
      <c r="H260" t="s">
        <v>11</v>
      </c>
      <c r="I260" s="2">
        <f>+Table2[[#This Row],[QTY]]*Table2[[#This Row],[Price]]</f>
        <v>7990</v>
      </c>
    </row>
    <row r="261" spans="1:9">
      <c r="A261" s="5" t="str">
        <f>TEXT(Table2[[#This Row],[Date]],"DDD")</f>
        <v>dom.</v>
      </c>
      <c r="B261" s="5" t="str">
        <f>TEXT(Table2[[#This Row],[Date]],"MMM")</f>
        <v>dic</v>
      </c>
      <c r="C261" s="5">
        <v>45270</v>
      </c>
      <c r="D261" t="s">
        <v>55</v>
      </c>
      <c r="E261" s="1">
        <v>3550</v>
      </c>
      <c r="F261" t="s">
        <v>29</v>
      </c>
      <c r="G261">
        <v>1</v>
      </c>
      <c r="H261" t="s">
        <v>11</v>
      </c>
      <c r="I261" s="2">
        <f>+Table2[[#This Row],[QTY]]*Table2[[#This Row],[Price]]</f>
        <v>3550</v>
      </c>
    </row>
    <row r="262" spans="1:9">
      <c r="A262" s="5" t="str">
        <f>TEXT(Table2[[#This Row],[Date]],"DDD")</f>
        <v>dom.</v>
      </c>
      <c r="B262" s="5" t="str">
        <f>TEXT(Table2[[#This Row],[Date]],"MMM")</f>
        <v>dic</v>
      </c>
      <c r="C262" s="5">
        <v>45270</v>
      </c>
      <c r="D262" t="s">
        <v>187</v>
      </c>
      <c r="E262" s="1">
        <v>1990</v>
      </c>
      <c r="F262" t="s">
        <v>29</v>
      </c>
      <c r="G262">
        <v>1</v>
      </c>
      <c r="H262" t="s">
        <v>11</v>
      </c>
      <c r="I262" s="2">
        <f>+Table2[[#This Row],[QTY]]*Table2[[#This Row],[Price]]</f>
        <v>1990</v>
      </c>
    </row>
    <row r="263" spans="1:9">
      <c r="A263" s="5" t="str">
        <f>TEXT(Table2[[#This Row],[Date]],"DDD")</f>
        <v>dom.</v>
      </c>
      <c r="B263" s="5" t="str">
        <f>TEXT(Table2[[#This Row],[Date]],"MMM")</f>
        <v>dic</v>
      </c>
      <c r="C263" s="5">
        <v>45270</v>
      </c>
      <c r="D263" t="s">
        <v>207</v>
      </c>
      <c r="E263" s="1">
        <v>4290</v>
      </c>
      <c r="F263" t="s">
        <v>29</v>
      </c>
      <c r="G263">
        <v>1</v>
      </c>
      <c r="H263" t="s">
        <v>11</v>
      </c>
      <c r="I263" s="2">
        <f>+Table2[[#This Row],[QTY]]*Table2[[#This Row],[Price]]</f>
        <v>4290</v>
      </c>
    </row>
    <row r="264" spans="1:9">
      <c r="A264" s="5" t="str">
        <f>TEXT(Table2[[#This Row],[Date]],"DDD")</f>
        <v>dom.</v>
      </c>
      <c r="B264" s="5" t="str">
        <f>TEXT(Table2[[#This Row],[Date]],"MMM")</f>
        <v>dic</v>
      </c>
      <c r="C264" s="5">
        <v>45270</v>
      </c>
      <c r="D264" t="s">
        <v>156</v>
      </c>
      <c r="E264" s="1">
        <v>4990</v>
      </c>
      <c r="F264" t="s">
        <v>29</v>
      </c>
      <c r="G264">
        <v>1</v>
      </c>
      <c r="H264" t="s">
        <v>11</v>
      </c>
      <c r="I264" s="2">
        <f>+Table2[[#This Row],[QTY]]*Table2[[#This Row],[Price]]</f>
        <v>4990</v>
      </c>
    </row>
    <row r="265" spans="1:9">
      <c r="A265" s="5" t="str">
        <f>TEXT(Table2[[#This Row],[Date]],"DDD")</f>
        <v>lun.</v>
      </c>
      <c r="B265" s="5" t="str">
        <f>TEXT(Table2[[#This Row],[Date]],"MMM")</f>
        <v>dic</v>
      </c>
      <c r="C265" s="5">
        <v>45271</v>
      </c>
      <c r="D265" t="s">
        <v>208</v>
      </c>
      <c r="E265" s="1">
        <v>3290</v>
      </c>
      <c r="F265" t="s">
        <v>29</v>
      </c>
      <c r="G265">
        <v>1</v>
      </c>
      <c r="H265" t="s">
        <v>11</v>
      </c>
      <c r="I265" s="2">
        <f>+Table2[[#This Row],[QTY]]*Table2[[#This Row],[Price]]</f>
        <v>3290</v>
      </c>
    </row>
    <row r="266" spans="1:9">
      <c r="A266" s="5" t="str">
        <f>TEXT(Table2[[#This Row],[Date]],"DDD")</f>
        <v>lun.</v>
      </c>
      <c r="B266" s="5" t="str">
        <f>TEXT(Table2[[#This Row],[Date]],"MMM")</f>
        <v>dic</v>
      </c>
      <c r="C266" s="5">
        <v>45271</v>
      </c>
      <c r="D266" t="s">
        <v>209</v>
      </c>
      <c r="E266" s="1">
        <v>5990</v>
      </c>
      <c r="F266" t="s">
        <v>29</v>
      </c>
      <c r="G266">
        <v>1</v>
      </c>
      <c r="H266" t="s">
        <v>11</v>
      </c>
      <c r="I266" s="2">
        <f>+Table2[[#This Row],[QTY]]*Table2[[#This Row],[Price]]</f>
        <v>5990</v>
      </c>
    </row>
    <row r="267" spans="1:9">
      <c r="A267" s="5" t="str">
        <f>TEXT(Table2[[#This Row],[Date]],"DDD")</f>
        <v>lun.</v>
      </c>
      <c r="B267" s="5" t="str">
        <f>TEXT(Table2[[#This Row],[Date]],"MMM")</f>
        <v>dic</v>
      </c>
      <c r="C267" s="5">
        <v>45271</v>
      </c>
      <c r="D267" t="s">
        <v>210</v>
      </c>
      <c r="E267" s="1">
        <v>6250</v>
      </c>
      <c r="F267" t="s">
        <v>29</v>
      </c>
      <c r="G267">
        <v>1</v>
      </c>
      <c r="H267" t="s">
        <v>11</v>
      </c>
      <c r="I267" s="2">
        <f>+Table2[[#This Row],[QTY]]*Table2[[#This Row],[Price]]</f>
        <v>6250</v>
      </c>
    </row>
    <row r="268" spans="1:9">
      <c r="A268" s="5" t="str">
        <f>TEXT(Table2[[#This Row],[Date]],"DDD")</f>
        <v>lun.</v>
      </c>
      <c r="B268" s="5" t="str">
        <f>TEXT(Table2[[#This Row],[Date]],"MMM")</f>
        <v>dic</v>
      </c>
      <c r="C268" s="5">
        <v>45271</v>
      </c>
      <c r="D268" t="s">
        <v>211</v>
      </c>
      <c r="E268" s="1">
        <v>4750</v>
      </c>
      <c r="F268" t="s">
        <v>29</v>
      </c>
      <c r="G268">
        <v>1</v>
      </c>
      <c r="H268" t="s">
        <v>11</v>
      </c>
      <c r="I268" s="2">
        <f>+Table2[[#This Row],[QTY]]*Table2[[#This Row],[Price]]</f>
        <v>4750</v>
      </c>
    </row>
    <row r="269" spans="1:9">
      <c r="A269" s="5" t="str">
        <f>TEXT(Table2[[#This Row],[Date]],"DDD")</f>
        <v>lun.</v>
      </c>
      <c r="B269" s="5" t="str">
        <f>TEXT(Table2[[#This Row],[Date]],"MMM")</f>
        <v>dic</v>
      </c>
      <c r="C269" s="5">
        <v>45271</v>
      </c>
      <c r="D269" t="s">
        <v>212</v>
      </c>
      <c r="E269" s="1">
        <v>7250</v>
      </c>
      <c r="F269" t="s">
        <v>29</v>
      </c>
      <c r="G269">
        <v>1</v>
      </c>
      <c r="H269" t="s">
        <v>11</v>
      </c>
      <c r="I269" s="2">
        <f>+Table2[[#This Row],[QTY]]*Table2[[#This Row],[Price]]</f>
        <v>7250</v>
      </c>
    </row>
    <row r="270" spans="1:9">
      <c r="A270" s="5" t="str">
        <f>TEXT(Table2[[#This Row],[Date]],"DDD")</f>
        <v>lun.</v>
      </c>
      <c r="B270" s="5" t="str">
        <f>TEXT(Table2[[#This Row],[Date]],"MMM")</f>
        <v>dic</v>
      </c>
      <c r="C270" s="5">
        <v>45271</v>
      </c>
      <c r="D270" t="s">
        <v>74</v>
      </c>
      <c r="E270" s="1">
        <v>1990</v>
      </c>
      <c r="F270" t="s">
        <v>29</v>
      </c>
      <c r="G270">
        <v>1</v>
      </c>
      <c r="H270" t="s">
        <v>11</v>
      </c>
      <c r="I270" s="2">
        <f>+Table2[[#This Row],[QTY]]*Table2[[#This Row],[Price]]</f>
        <v>1990</v>
      </c>
    </row>
    <row r="271" spans="1:9">
      <c r="A271" s="5" t="str">
        <f>TEXT(Table2[[#This Row],[Date]],"DDD")</f>
        <v>lun.</v>
      </c>
      <c r="B271" s="5" t="str">
        <f>TEXT(Table2[[#This Row],[Date]],"MMM")</f>
        <v>dic</v>
      </c>
      <c r="C271" s="5">
        <v>45271</v>
      </c>
      <c r="D271" t="s">
        <v>213</v>
      </c>
      <c r="E271" s="1">
        <v>4690</v>
      </c>
      <c r="F271" t="s">
        <v>29</v>
      </c>
      <c r="G271">
        <v>1</v>
      </c>
      <c r="H271" t="s">
        <v>11</v>
      </c>
      <c r="I271" s="2">
        <f>+Table2[[#This Row],[QTY]]*Table2[[#This Row],[Price]]</f>
        <v>4690</v>
      </c>
    </row>
    <row r="272" spans="1:9">
      <c r="A272" s="5" t="str">
        <f>TEXT(Table2[[#This Row],[Date]],"DDD")</f>
        <v>mar.</v>
      </c>
      <c r="B272" s="5" t="str">
        <f>TEXT(Table2[[#This Row],[Date]],"MMM")</f>
        <v>dic</v>
      </c>
      <c r="C272" s="5">
        <v>45272</v>
      </c>
      <c r="D272" t="s">
        <v>68</v>
      </c>
      <c r="E272" s="1">
        <v>4800</v>
      </c>
      <c r="F272" t="s">
        <v>69</v>
      </c>
      <c r="G272">
        <v>4</v>
      </c>
      <c r="H272" t="s">
        <v>70</v>
      </c>
      <c r="I272" s="2">
        <f>+Table2[[#This Row],[QTY]]*Table2[[#This Row],[Price]]</f>
        <v>19200</v>
      </c>
    </row>
    <row r="273" spans="1:9">
      <c r="A273" s="5" t="str">
        <f>TEXT(Table2[[#This Row],[Date]],"DDD")</f>
        <v>mar.</v>
      </c>
      <c r="B273" s="5" t="str">
        <f>TEXT(Table2[[#This Row],[Date]],"MMM")</f>
        <v>dic</v>
      </c>
      <c r="C273" s="5">
        <v>45272</v>
      </c>
      <c r="D273" t="s">
        <v>214</v>
      </c>
      <c r="E273" s="1">
        <v>34900</v>
      </c>
      <c r="F273" t="s">
        <v>188</v>
      </c>
      <c r="G273">
        <v>2</v>
      </c>
      <c r="H273" t="s">
        <v>136</v>
      </c>
      <c r="I273" s="2">
        <f>+Table2[[#This Row],[QTY]]*Table2[[#This Row],[Price]]</f>
        <v>69800</v>
      </c>
    </row>
    <row r="274" spans="1:9">
      <c r="A274" s="5" t="str">
        <f>TEXT(Table2[[#This Row],[Date]],"DDD")</f>
        <v>mié.</v>
      </c>
      <c r="B274" s="5" t="str">
        <f>TEXT(Table2[[#This Row],[Date]],"MMM")</f>
        <v>dic</v>
      </c>
      <c r="C274" s="5">
        <v>45273</v>
      </c>
      <c r="D274" t="s">
        <v>139</v>
      </c>
      <c r="E274" s="1">
        <v>19990</v>
      </c>
      <c r="F274" t="s">
        <v>81</v>
      </c>
      <c r="G274">
        <v>1</v>
      </c>
      <c r="H274" t="s">
        <v>11</v>
      </c>
      <c r="I274" s="2">
        <f>+Table2[[#This Row],[QTY]]*Table2[[#This Row],[Price]]</f>
        <v>19990</v>
      </c>
    </row>
    <row r="275" spans="1:9">
      <c r="A275" s="5" t="str">
        <f>TEXT(Table2[[#This Row],[Date]],"DDD")</f>
        <v>mié.</v>
      </c>
      <c r="B275" s="5" t="str">
        <f>TEXT(Table2[[#This Row],[Date]],"MMM")</f>
        <v>dic</v>
      </c>
      <c r="C275" s="5">
        <v>45273</v>
      </c>
      <c r="D275" t="s">
        <v>108</v>
      </c>
      <c r="E275" s="1">
        <v>2690</v>
      </c>
      <c r="F275" t="s">
        <v>81</v>
      </c>
      <c r="G275">
        <v>1</v>
      </c>
      <c r="H275" t="s">
        <v>11</v>
      </c>
      <c r="I275" s="2">
        <f>+Table2[[#This Row],[QTY]]*Table2[[#This Row],[Price]]</f>
        <v>2690</v>
      </c>
    </row>
    <row r="276" spans="1:9">
      <c r="A276" s="5" t="str">
        <f>TEXT(Table2[[#This Row],[Date]],"DDD")</f>
        <v>jue.</v>
      </c>
      <c r="B276" s="5" t="str">
        <f>TEXT(Table2[[#This Row],[Date]],"MMM")</f>
        <v>dic</v>
      </c>
      <c r="C276" s="5">
        <v>45274</v>
      </c>
      <c r="D276" t="s">
        <v>162</v>
      </c>
      <c r="E276" s="1">
        <v>6800</v>
      </c>
      <c r="F276" t="s">
        <v>161</v>
      </c>
      <c r="G276">
        <v>1</v>
      </c>
      <c r="H276" t="s">
        <v>136</v>
      </c>
      <c r="I276" s="2">
        <f>+Table2[[#This Row],[QTY]]*Table2[[#This Row],[Price]]</f>
        <v>6800</v>
      </c>
    </row>
    <row r="277" spans="1:9">
      <c r="A277" s="5" t="str">
        <f>TEXT(Table2[[#This Row],[Date]],"DDD")</f>
        <v>vie.</v>
      </c>
      <c r="B277" s="5" t="str">
        <f>TEXT(Table2[[#This Row],[Date]],"MMM")</f>
        <v>dic</v>
      </c>
      <c r="C277" s="5">
        <v>45275</v>
      </c>
      <c r="D277" t="s">
        <v>215</v>
      </c>
      <c r="E277" s="1">
        <v>30850</v>
      </c>
      <c r="F277" t="s">
        <v>216</v>
      </c>
      <c r="G277">
        <v>1</v>
      </c>
      <c r="H277" t="s">
        <v>217</v>
      </c>
      <c r="I277" s="2">
        <f>+Table2[[#This Row],[QTY]]*Table2[[#This Row],[Price]]</f>
        <v>30850</v>
      </c>
    </row>
    <row r="278" spans="1:9">
      <c r="A278" s="5" t="str">
        <f>TEXT(Table2[[#This Row],[Date]],"DDD")</f>
        <v>vie.</v>
      </c>
      <c r="B278" s="5" t="str">
        <f>TEXT(Table2[[#This Row],[Date]],"MMM")</f>
        <v>dic</v>
      </c>
      <c r="C278" s="5">
        <v>45275</v>
      </c>
      <c r="D278" t="s">
        <v>218</v>
      </c>
      <c r="E278" s="1">
        <v>32900</v>
      </c>
      <c r="F278" t="s">
        <v>216</v>
      </c>
      <c r="G278">
        <v>1</v>
      </c>
      <c r="H278" t="s">
        <v>217</v>
      </c>
      <c r="I278" s="2">
        <f>+Table2[[#This Row],[QTY]]*Table2[[#This Row],[Price]]</f>
        <v>32900</v>
      </c>
    </row>
    <row r="279" spans="1:9">
      <c r="A279" s="5" t="str">
        <f>TEXT(Table2[[#This Row],[Date]],"DDD")</f>
        <v>vie.</v>
      </c>
      <c r="B279" s="5" t="str">
        <f>TEXT(Table2[[#This Row],[Date]],"MMM")</f>
        <v>dic</v>
      </c>
      <c r="C279" s="5">
        <v>45275</v>
      </c>
      <c r="D279" t="s">
        <v>219</v>
      </c>
      <c r="E279" s="1">
        <f>33200/2</f>
        <v>16600</v>
      </c>
      <c r="F279" t="s">
        <v>216</v>
      </c>
      <c r="G279">
        <v>2</v>
      </c>
      <c r="H279" t="s">
        <v>217</v>
      </c>
      <c r="I279" s="2">
        <f>+Table2[[#This Row],[QTY]]*Table2[[#This Row],[Price]]</f>
        <v>33200</v>
      </c>
    </row>
    <row r="280" spans="1:9">
      <c r="A280" s="5" t="str">
        <f>TEXT(Table2[[#This Row],[Date]],"DDD")</f>
        <v>vie.</v>
      </c>
      <c r="B280" s="5" t="str">
        <f>TEXT(Table2[[#This Row],[Date]],"MMM")</f>
        <v>dic</v>
      </c>
      <c r="C280" s="5">
        <v>45275</v>
      </c>
      <c r="D280" t="s">
        <v>220</v>
      </c>
      <c r="E280" s="1">
        <v>16900</v>
      </c>
      <c r="F280" t="s">
        <v>216</v>
      </c>
      <c r="G280">
        <v>1</v>
      </c>
      <c r="H280" t="s">
        <v>217</v>
      </c>
      <c r="I280" s="2">
        <f>+Table2[[#This Row],[QTY]]*Table2[[#This Row],[Price]]</f>
        <v>16900</v>
      </c>
    </row>
    <row r="281" spans="1:9">
      <c r="A281" s="5" t="str">
        <f>TEXT(Table2[[#This Row],[Date]],"DDD")</f>
        <v>vie.</v>
      </c>
      <c r="B281" s="5" t="str">
        <f>TEXT(Table2[[#This Row],[Date]],"MMM")</f>
        <v>dic</v>
      </c>
      <c r="C281" s="5">
        <v>45275</v>
      </c>
      <c r="D281" t="s">
        <v>221</v>
      </c>
      <c r="E281" s="1">
        <v>17000</v>
      </c>
      <c r="F281" t="s">
        <v>216</v>
      </c>
      <c r="G281">
        <v>1</v>
      </c>
      <c r="H281" t="s">
        <v>217</v>
      </c>
      <c r="I281" s="2">
        <f>+Table2[[#This Row],[QTY]]*Table2[[#This Row],[Price]]</f>
        <v>17000</v>
      </c>
    </row>
    <row r="282" spans="1:9">
      <c r="A282" s="5" t="str">
        <f>TEXT(Table2[[#This Row],[Date]],"DDD")</f>
        <v>vie.</v>
      </c>
      <c r="B282" s="5" t="str">
        <f>TEXT(Table2[[#This Row],[Date]],"MMM")</f>
        <v>dic</v>
      </c>
      <c r="C282" s="5">
        <v>45275</v>
      </c>
      <c r="D282" t="s">
        <v>222</v>
      </c>
      <c r="E282" s="1">
        <v>24800</v>
      </c>
      <c r="F282" t="s">
        <v>216</v>
      </c>
      <c r="G282">
        <v>1</v>
      </c>
      <c r="H282" t="s">
        <v>217</v>
      </c>
      <c r="I282" s="2">
        <f>+Table2[[#This Row],[QTY]]*Table2[[#This Row],[Price]]</f>
        <v>24800</v>
      </c>
    </row>
    <row r="283" spans="1:9">
      <c r="A283" s="5" t="str">
        <f>TEXT(Table2[[#This Row],[Date]],"DDD")</f>
        <v>vie.</v>
      </c>
      <c r="B283" s="5" t="str">
        <f>TEXT(Table2[[#This Row],[Date]],"MMM")</f>
        <v>dic</v>
      </c>
      <c r="C283" s="5">
        <v>45275</v>
      </c>
      <c r="D283" t="s">
        <v>223</v>
      </c>
      <c r="E283" s="1">
        <v>13900</v>
      </c>
      <c r="F283" t="s">
        <v>216</v>
      </c>
      <c r="G283">
        <v>1</v>
      </c>
      <c r="H283" t="s">
        <v>217</v>
      </c>
      <c r="I283" s="2">
        <f>+Table2[[#This Row],[QTY]]*Table2[[#This Row],[Price]]</f>
        <v>13900</v>
      </c>
    </row>
    <row r="284" spans="1:9">
      <c r="A284" s="5" t="str">
        <f>TEXT(Table2[[#This Row],[Date]],"DDD")</f>
        <v>vie.</v>
      </c>
      <c r="B284" s="5" t="str">
        <f>TEXT(Table2[[#This Row],[Date]],"MMM")</f>
        <v>dic</v>
      </c>
      <c r="C284" s="5">
        <v>45275</v>
      </c>
      <c r="D284" t="s">
        <v>224</v>
      </c>
      <c r="E284" s="1">
        <v>14900</v>
      </c>
      <c r="F284" t="s">
        <v>216</v>
      </c>
      <c r="G284">
        <v>1</v>
      </c>
      <c r="H284" t="s">
        <v>217</v>
      </c>
      <c r="I284" s="2">
        <f>+Table2[[#This Row],[QTY]]*Table2[[#This Row],[Price]]</f>
        <v>14900</v>
      </c>
    </row>
    <row r="285" spans="1:9">
      <c r="A285" s="5" t="str">
        <f>TEXT(Table2[[#This Row],[Date]],"DDD")</f>
        <v>vie.</v>
      </c>
      <c r="B285" s="5" t="str">
        <f>TEXT(Table2[[#This Row],[Date]],"MMM")</f>
        <v>dic</v>
      </c>
      <c r="C285" s="5">
        <v>45275</v>
      </c>
      <c r="D285" t="s">
        <v>225</v>
      </c>
      <c r="E285" s="1">
        <v>6500</v>
      </c>
      <c r="F285" t="s">
        <v>216</v>
      </c>
      <c r="G285">
        <v>1</v>
      </c>
      <c r="H285" t="s">
        <v>217</v>
      </c>
      <c r="I285" s="2">
        <f>+Table2[[#This Row],[QTY]]*Table2[[#This Row],[Price]]</f>
        <v>6500</v>
      </c>
    </row>
    <row r="286" spans="1:9">
      <c r="A286" s="5" t="str">
        <f>TEXT(Table2[[#This Row],[Date]],"DDD")</f>
        <v>sáb.</v>
      </c>
      <c r="B286" s="5" t="str">
        <f>TEXT(Table2[[#This Row],[Date]],"MMM")</f>
        <v>dic</v>
      </c>
      <c r="C286" s="5">
        <v>45276</v>
      </c>
      <c r="D286" t="s">
        <v>19</v>
      </c>
      <c r="E286" s="1">
        <v>612</v>
      </c>
      <c r="F286" t="s">
        <v>10</v>
      </c>
      <c r="G286">
        <v>1</v>
      </c>
      <c r="H286" t="s">
        <v>11</v>
      </c>
      <c r="I286" s="2">
        <f>+Table2[[#This Row],[QTY]]*Table2[[#This Row],[Price]]</f>
        <v>612</v>
      </c>
    </row>
    <row r="287" spans="1:9">
      <c r="A287" s="5" t="str">
        <f>TEXT(Table2[[#This Row],[Date]],"DDD")</f>
        <v>sáb.</v>
      </c>
      <c r="B287" s="5" t="str">
        <f>TEXT(Table2[[#This Row],[Date]],"MMM")</f>
        <v>dic</v>
      </c>
      <c r="C287" s="5">
        <v>45276</v>
      </c>
      <c r="D287" t="s">
        <v>24</v>
      </c>
      <c r="E287" s="1">
        <v>1500</v>
      </c>
      <c r="F287" t="s">
        <v>10</v>
      </c>
      <c r="G287">
        <v>1</v>
      </c>
      <c r="H287" t="s">
        <v>11</v>
      </c>
      <c r="I287" s="2">
        <f>+Table2[[#This Row],[QTY]]*Table2[[#This Row],[Price]]</f>
        <v>1500</v>
      </c>
    </row>
    <row r="288" spans="1:9">
      <c r="A288" s="5" t="str">
        <f>TEXT(Table2[[#This Row],[Date]],"DDD")</f>
        <v>sáb.</v>
      </c>
      <c r="B288" s="5" t="str">
        <f>TEXT(Table2[[#This Row],[Date]],"MMM")</f>
        <v>dic</v>
      </c>
      <c r="C288" s="5">
        <v>45276</v>
      </c>
      <c r="D288" t="s">
        <v>66</v>
      </c>
      <c r="E288" s="1">
        <v>7350</v>
      </c>
      <c r="F288" t="s">
        <v>29</v>
      </c>
      <c r="G288">
        <v>1</v>
      </c>
      <c r="H288" t="s">
        <v>11</v>
      </c>
      <c r="I288" s="2">
        <f>+Table2[[#This Row],[QTY]]*Table2[[#This Row],[Price]]</f>
        <v>7350</v>
      </c>
    </row>
    <row r="289" spans="1:9">
      <c r="A289" s="5" t="str">
        <f>TEXT(Table2[[#This Row],[Date]],"DDD")</f>
        <v>sáb.</v>
      </c>
      <c r="B289" s="5" t="str">
        <f>TEXT(Table2[[#This Row],[Date]],"MMM")</f>
        <v>dic</v>
      </c>
      <c r="C289" s="5">
        <v>45276</v>
      </c>
      <c r="D289" t="s">
        <v>101</v>
      </c>
      <c r="E289" s="1">
        <v>12750</v>
      </c>
      <c r="F289" t="s">
        <v>29</v>
      </c>
      <c r="G289">
        <v>1</v>
      </c>
      <c r="H289" t="s">
        <v>11</v>
      </c>
      <c r="I289" s="2">
        <f>+Table2[[#This Row],[QTY]]*Table2[[#This Row],[Price]]</f>
        <v>12750</v>
      </c>
    </row>
    <row r="290" spans="1:9">
      <c r="A290" s="5" t="str">
        <f>TEXT(Table2[[#This Row],[Date]],"DDD")</f>
        <v>sáb.</v>
      </c>
      <c r="B290" s="5" t="str">
        <f>TEXT(Table2[[#This Row],[Date]],"MMM")</f>
        <v>dic</v>
      </c>
      <c r="C290" s="5">
        <v>45276</v>
      </c>
      <c r="D290" t="s">
        <v>55</v>
      </c>
      <c r="E290" s="1">
        <v>3550</v>
      </c>
      <c r="F290" t="s">
        <v>29</v>
      </c>
      <c r="G290">
        <v>1</v>
      </c>
      <c r="H290" t="s">
        <v>11</v>
      </c>
      <c r="I290" s="2">
        <f>+Table2[[#This Row],[QTY]]*Table2[[#This Row],[Price]]</f>
        <v>3550</v>
      </c>
    </row>
    <row r="291" spans="1:9">
      <c r="A291" s="5" t="str">
        <f>TEXT(Table2[[#This Row],[Date]],"DDD")</f>
        <v>sáb.</v>
      </c>
      <c r="B291" s="5" t="str">
        <f>TEXT(Table2[[#This Row],[Date]],"MMM")</f>
        <v>dic</v>
      </c>
      <c r="C291" s="5">
        <v>45276</v>
      </c>
      <c r="D291" t="s">
        <v>226</v>
      </c>
      <c r="E291" s="1">
        <v>24900</v>
      </c>
      <c r="F291" t="s">
        <v>227</v>
      </c>
      <c r="G291">
        <v>1</v>
      </c>
      <c r="H291" t="s">
        <v>136</v>
      </c>
      <c r="I291" s="2">
        <f>+Table2[[#This Row],[QTY]]*Table2[[#This Row],[Price]]</f>
        <v>24900</v>
      </c>
    </row>
    <row r="292" spans="1:9">
      <c r="A292" s="5" t="str">
        <f>TEXT(Table2[[#This Row],[Date]],"DDD")</f>
        <v>sáb.</v>
      </c>
      <c r="B292" s="5" t="str">
        <f>TEXT(Table2[[#This Row],[Date]],"MMM")</f>
        <v>dic</v>
      </c>
      <c r="C292" s="5">
        <v>45276</v>
      </c>
      <c r="D292" t="s">
        <v>228</v>
      </c>
      <c r="E292" s="1">
        <v>23700</v>
      </c>
      <c r="F292" t="s">
        <v>227</v>
      </c>
      <c r="G292">
        <v>1</v>
      </c>
      <c r="H292" t="s">
        <v>136</v>
      </c>
      <c r="I292" s="2">
        <f>+Table2[[#This Row],[QTY]]*Table2[[#This Row],[Price]]</f>
        <v>23700</v>
      </c>
    </row>
    <row r="293" spans="1:9">
      <c r="A293" s="5" t="str">
        <f>TEXT(Table2[[#This Row],[Date]],"DDD")</f>
        <v>sáb.</v>
      </c>
      <c r="B293" s="5" t="str">
        <f>TEXT(Table2[[#This Row],[Date]],"MMM")</f>
        <v>dic</v>
      </c>
      <c r="C293" s="5">
        <v>45276</v>
      </c>
      <c r="D293" t="s">
        <v>229</v>
      </c>
      <c r="E293" s="1">
        <v>4000</v>
      </c>
      <c r="F293" t="s">
        <v>227</v>
      </c>
      <c r="G293">
        <v>1</v>
      </c>
      <c r="H293" t="s">
        <v>136</v>
      </c>
      <c r="I293" s="2">
        <f>+Table2[[#This Row],[QTY]]*Table2[[#This Row],[Price]]</f>
        <v>4000</v>
      </c>
    </row>
    <row r="294" spans="1:9">
      <c r="A294" s="5" t="str">
        <f>TEXT(Table2[[#This Row],[Date]],"DDD")</f>
        <v>sáb.</v>
      </c>
      <c r="B294" s="5" t="str">
        <f>TEXT(Table2[[#This Row],[Date]],"MMM")</f>
        <v>dic</v>
      </c>
      <c r="C294" s="5">
        <v>45276</v>
      </c>
      <c r="D294" t="s">
        <v>230</v>
      </c>
      <c r="E294" s="1">
        <v>13300</v>
      </c>
      <c r="F294" t="s">
        <v>227</v>
      </c>
      <c r="G294">
        <v>1</v>
      </c>
      <c r="H294" t="s">
        <v>136</v>
      </c>
      <c r="I294" s="2">
        <f>+Table2[[#This Row],[QTY]]*Table2[[#This Row],[Price]]</f>
        <v>13300</v>
      </c>
    </row>
    <row r="295" spans="1:9">
      <c r="A295" s="5" t="str">
        <f>TEXT(Table2[[#This Row],[Date]],"DDD")</f>
        <v>sáb.</v>
      </c>
      <c r="B295" s="5" t="str">
        <f>TEXT(Table2[[#This Row],[Date]],"MMM")</f>
        <v>dic</v>
      </c>
      <c r="C295" s="5">
        <v>45276</v>
      </c>
      <c r="D295" t="s">
        <v>231</v>
      </c>
      <c r="E295" s="1">
        <v>6400</v>
      </c>
      <c r="F295" t="s">
        <v>227</v>
      </c>
      <c r="G295">
        <v>1</v>
      </c>
      <c r="H295" t="s">
        <v>136</v>
      </c>
      <c r="I295" s="2">
        <f>+Table2[[#This Row],[QTY]]*Table2[[#This Row],[Price]]</f>
        <v>6400</v>
      </c>
    </row>
    <row r="296" spans="1:9">
      <c r="A296" s="5" t="str">
        <f>TEXT(Table2[[#This Row],[Date]],"DDD")</f>
        <v>sáb.</v>
      </c>
      <c r="B296" s="5" t="str">
        <f>TEXT(Table2[[#This Row],[Date]],"MMM")</f>
        <v>dic</v>
      </c>
      <c r="C296" s="5">
        <v>45276</v>
      </c>
      <c r="D296" t="s">
        <v>204</v>
      </c>
      <c r="E296" s="1">
        <v>4900</v>
      </c>
      <c r="F296" t="s">
        <v>227</v>
      </c>
      <c r="G296">
        <v>1</v>
      </c>
      <c r="H296" t="s">
        <v>136</v>
      </c>
      <c r="I296" s="2">
        <f>+Table2[[#This Row],[QTY]]*Table2[[#This Row],[Price]]</f>
        <v>4900</v>
      </c>
    </row>
    <row r="297" spans="1:9">
      <c r="A297" s="5" t="str">
        <f>TEXT(Table2[[#This Row],[Date]],"DDD")</f>
        <v>sáb.</v>
      </c>
      <c r="B297" s="5" t="str">
        <f>TEXT(Table2[[#This Row],[Date]],"MMM")</f>
        <v>dic</v>
      </c>
      <c r="C297" s="5">
        <v>45276</v>
      </c>
      <c r="D297" t="s">
        <v>192</v>
      </c>
      <c r="E297" s="1">
        <v>5200</v>
      </c>
      <c r="F297" t="s">
        <v>227</v>
      </c>
      <c r="G297">
        <v>1</v>
      </c>
      <c r="H297" t="s">
        <v>136</v>
      </c>
      <c r="I297" s="2">
        <f>+Table2[[#This Row],[QTY]]*Table2[[#This Row],[Price]]</f>
        <v>5200</v>
      </c>
    </row>
    <row r="298" spans="1:9">
      <c r="A298" s="5" t="str">
        <f>TEXT(Table2[[#This Row],[Date]],"DDD")</f>
        <v>dom.</v>
      </c>
      <c r="B298" s="5" t="str">
        <f>TEXT(Table2[[#This Row],[Date]],"MMM")</f>
        <v>dic</v>
      </c>
      <c r="C298" s="5">
        <v>45277</v>
      </c>
      <c r="D298" t="s">
        <v>232</v>
      </c>
      <c r="E298" s="1">
        <v>19351.849999999999</v>
      </c>
      <c r="F298" t="s">
        <v>202</v>
      </c>
      <c r="G298">
        <v>1</v>
      </c>
      <c r="H298" t="s">
        <v>136</v>
      </c>
      <c r="I298" s="2">
        <f>+Table2[[#This Row],[QTY]]*Table2[[#This Row],[Price]]</f>
        <v>19351.849999999999</v>
      </c>
    </row>
    <row r="299" spans="1:9">
      <c r="A299" s="5" t="str">
        <f>TEXT(Table2[[#This Row],[Date]],"DDD")</f>
        <v>dom.</v>
      </c>
      <c r="B299" s="5" t="str">
        <f>TEXT(Table2[[#This Row],[Date]],"MMM")</f>
        <v>dic</v>
      </c>
      <c r="C299" s="5">
        <v>45277</v>
      </c>
      <c r="D299" t="s">
        <v>233</v>
      </c>
      <c r="E299" s="1">
        <v>19351.849999999999</v>
      </c>
      <c r="F299" t="s">
        <v>202</v>
      </c>
      <c r="G299">
        <v>1</v>
      </c>
      <c r="H299" t="s">
        <v>136</v>
      </c>
      <c r="I299" s="2">
        <f>+Table2[[#This Row],[QTY]]*Table2[[#This Row],[Price]]</f>
        <v>19351.849999999999</v>
      </c>
    </row>
    <row r="300" spans="1:9">
      <c r="A300" s="5" t="str">
        <f>TEXT(Table2[[#This Row],[Date]],"DDD")</f>
        <v>dom.</v>
      </c>
      <c r="B300" s="5" t="str">
        <f>TEXT(Table2[[#This Row],[Date]],"MMM")</f>
        <v>dic</v>
      </c>
      <c r="C300" s="5">
        <v>45277</v>
      </c>
      <c r="D300" t="s">
        <v>204</v>
      </c>
      <c r="E300" s="1">
        <v>2592.59</v>
      </c>
      <c r="F300" t="s">
        <v>202</v>
      </c>
      <c r="G300">
        <v>1</v>
      </c>
      <c r="H300" t="s">
        <v>136</v>
      </c>
      <c r="I300" s="2">
        <f>+Table2[[#This Row],[QTY]]*Table2[[#This Row],[Price]]</f>
        <v>2592.59</v>
      </c>
    </row>
    <row r="301" spans="1:9">
      <c r="A301" s="5" t="str">
        <f>TEXT(Table2[[#This Row],[Date]],"DDD")</f>
        <v>dom.</v>
      </c>
      <c r="B301" s="5" t="str">
        <f>TEXT(Table2[[#This Row],[Date]],"MMM")</f>
        <v>dic</v>
      </c>
      <c r="C301" s="5">
        <v>45277</v>
      </c>
      <c r="D301" t="s">
        <v>206</v>
      </c>
      <c r="E301" s="1">
        <v>5925.93</v>
      </c>
      <c r="F301" t="s">
        <v>202</v>
      </c>
      <c r="G301">
        <v>1</v>
      </c>
      <c r="H301" t="s">
        <v>136</v>
      </c>
      <c r="I301" s="2">
        <f>+Table2[[#This Row],[QTY]]*Table2[[#This Row],[Price]]</f>
        <v>5925.93</v>
      </c>
    </row>
    <row r="302" spans="1:9">
      <c r="A302" s="5" t="str">
        <f>TEXT(Table2[[#This Row],[Date]],"DDD")</f>
        <v>dom.</v>
      </c>
      <c r="B302" s="5" t="str">
        <f>TEXT(Table2[[#This Row],[Date]],"MMM")</f>
        <v>dic</v>
      </c>
      <c r="C302" s="5">
        <v>45277</v>
      </c>
      <c r="D302" t="s">
        <v>234</v>
      </c>
      <c r="E302" s="1">
        <v>1200</v>
      </c>
      <c r="F302" t="s">
        <v>202</v>
      </c>
      <c r="G302">
        <v>2</v>
      </c>
      <c r="H302" t="s">
        <v>136</v>
      </c>
      <c r="I302" s="2">
        <f>+Table2[[#This Row],[QTY]]*Table2[[#This Row],[Price]]</f>
        <v>2400</v>
      </c>
    </row>
    <row r="303" spans="1:9">
      <c r="A303" s="5" t="str">
        <f>TEXT(Table2[[#This Row],[Date]],"DDD")</f>
        <v>dom.</v>
      </c>
      <c r="B303" s="5" t="str">
        <f>TEXT(Table2[[#This Row],[Date]],"MMM")</f>
        <v>dic</v>
      </c>
      <c r="C303" s="5">
        <v>45277</v>
      </c>
      <c r="D303" t="s">
        <v>205</v>
      </c>
      <c r="E303" s="1">
        <v>3500</v>
      </c>
      <c r="F303" t="s">
        <v>202</v>
      </c>
      <c r="G303">
        <v>2</v>
      </c>
      <c r="H303" t="s">
        <v>136</v>
      </c>
      <c r="I303" s="2">
        <f>+Table2[[#This Row],[QTY]]*Table2[[#This Row],[Price]]</f>
        <v>7000</v>
      </c>
    </row>
    <row r="304" spans="1:9">
      <c r="A304" s="5" t="str">
        <f>TEXT(Table2[[#This Row],[Date]],"DDD")</f>
        <v>dom.</v>
      </c>
      <c r="B304" s="5" t="str">
        <f>TEXT(Table2[[#This Row],[Date]],"MMM")</f>
        <v>dic</v>
      </c>
      <c r="C304" s="5">
        <v>45277</v>
      </c>
      <c r="D304" t="s">
        <v>235</v>
      </c>
      <c r="E304" s="1">
        <v>5092.59</v>
      </c>
      <c r="F304" t="s">
        <v>202</v>
      </c>
      <c r="G304">
        <v>1</v>
      </c>
      <c r="H304" t="s">
        <v>136</v>
      </c>
      <c r="I304" s="2">
        <f>+Table2[[#This Row],[QTY]]*Table2[[#This Row],[Price]]</f>
        <v>5092.59</v>
      </c>
    </row>
    <row r="305" spans="1:9">
      <c r="A305" s="5" t="str">
        <f>TEXT(Table2[[#This Row],[Date]],"DDD")</f>
        <v>dom.</v>
      </c>
      <c r="B305" s="5" t="str">
        <f>TEXT(Table2[[#This Row],[Date]],"MMM")</f>
        <v>dic</v>
      </c>
      <c r="C305" s="5">
        <v>45277</v>
      </c>
      <c r="D305" t="s">
        <v>236</v>
      </c>
      <c r="E305" s="1">
        <v>46900</v>
      </c>
      <c r="F305" t="s">
        <v>237</v>
      </c>
      <c r="G305">
        <v>1</v>
      </c>
      <c r="H305" t="s">
        <v>136</v>
      </c>
      <c r="I305" s="2">
        <f>+Table2[[#This Row],[QTY]]*Table2[[#This Row],[Price]]</f>
        <v>46900</v>
      </c>
    </row>
    <row r="306" spans="1:9">
      <c r="A306" s="5" t="str">
        <f>TEXT(Table2[[#This Row],[Date]],"DDD")</f>
        <v>dom.</v>
      </c>
      <c r="B306" s="5" t="str">
        <f>TEXT(Table2[[#This Row],[Date]],"MMM")</f>
        <v>dic</v>
      </c>
      <c r="C306" s="5">
        <v>45277</v>
      </c>
      <c r="D306" t="s">
        <v>238</v>
      </c>
      <c r="E306" s="1">
        <v>4500</v>
      </c>
      <c r="F306" t="s">
        <v>239</v>
      </c>
      <c r="G306">
        <v>1</v>
      </c>
      <c r="H306" t="s">
        <v>11</v>
      </c>
      <c r="I306" s="2">
        <f>+Table2[[#This Row],[QTY]]*Table2[[#This Row],[Price]]</f>
        <v>4500</v>
      </c>
    </row>
    <row r="307" spans="1:9">
      <c r="A307" s="5" t="str">
        <f>TEXT(Table2[[#This Row],[Date]],"DDD")</f>
        <v>dom.</v>
      </c>
      <c r="B307" s="5" t="str">
        <f>TEXT(Table2[[#This Row],[Date]],"MMM")</f>
        <v>dic</v>
      </c>
      <c r="C307" s="5">
        <v>45277</v>
      </c>
      <c r="D307" t="s">
        <v>109</v>
      </c>
      <c r="E307" s="1">
        <v>6700</v>
      </c>
      <c r="F307" t="s">
        <v>239</v>
      </c>
      <c r="G307">
        <v>1</v>
      </c>
      <c r="H307" t="s">
        <v>11</v>
      </c>
      <c r="I307" s="2">
        <f>+Table2[[#This Row],[QTY]]*Table2[[#This Row],[Price]]</f>
        <v>6700</v>
      </c>
    </row>
    <row r="308" spans="1:9">
      <c r="A308" s="5" t="str">
        <f>TEXT(Table2[[#This Row],[Date]],"DDD")</f>
        <v>lun.</v>
      </c>
      <c r="B308" s="5" t="str">
        <f>TEXT(Table2[[#This Row],[Date]],"MMM")</f>
        <v>dic</v>
      </c>
      <c r="C308" s="5">
        <v>45278</v>
      </c>
      <c r="D308" t="s">
        <v>14</v>
      </c>
      <c r="E308" s="1">
        <v>881.66666666666663</v>
      </c>
      <c r="F308" t="s">
        <v>29</v>
      </c>
      <c r="G308">
        <v>6</v>
      </c>
      <c r="H308" t="s">
        <v>11</v>
      </c>
      <c r="I308" s="2">
        <f>+Table2[[#This Row],[QTY]]*Table2[[#This Row],[Price]]</f>
        <v>5290</v>
      </c>
    </row>
    <row r="309" spans="1:9">
      <c r="A309" s="5" t="str">
        <f>TEXT(Table2[[#This Row],[Date]],"DDD")</f>
        <v>lun.</v>
      </c>
      <c r="B309" s="5" t="str">
        <f>TEXT(Table2[[#This Row],[Date]],"MMM")</f>
        <v>dic</v>
      </c>
      <c r="C309" s="5">
        <v>45278</v>
      </c>
      <c r="D309" t="s">
        <v>48</v>
      </c>
      <c r="E309" s="1">
        <v>6590</v>
      </c>
      <c r="F309" t="s">
        <v>29</v>
      </c>
      <c r="G309">
        <v>1</v>
      </c>
      <c r="H309" t="s">
        <v>11</v>
      </c>
      <c r="I309" s="2">
        <f>+Table2[[#This Row],[QTY]]*Table2[[#This Row],[Price]]</f>
        <v>6590</v>
      </c>
    </row>
    <row r="310" spans="1:9">
      <c r="A310" s="5" t="str">
        <f>TEXT(Table2[[#This Row],[Date]],"DDD")</f>
        <v>lun.</v>
      </c>
      <c r="B310" s="5" t="str">
        <f>TEXT(Table2[[#This Row],[Date]],"MMM")</f>
        <v>dic</v>
      </c>
      <c r="C310" s="5">
        <v>45278</v>
      </c>
      <c r="D310" t="s">
        <v>240</v>
      </c>
      <c r="E310" s="1">
        <v>1990</v>
      </c>
      <c r="F310" t="s">
        <v>29</v>
      </c>
      <c r="G310">
        <v>1</v>
      </c>
      <c r="H310" t="s">
        <v>11</v>
      </c>
      <c r="I310" s="2">
        <f>+Table2[[#This Row],[QTY]]*Table2[[#This Row],[Price]]</f>
        <v>1990</v>
      </c>
    </row>
    <row r="311" spans="1:9">
      <c r="A311" s="5" t="str">
        <f>TEXT(Table2[[#This Row],[Date]],"DDD")</f>
        <v>lun.</v>
      </c>
      <c r="B311" s="5" t="str">
        <f>TEXT(Table2[[#This Row],[Date]],"MMM")</f>
        <v>dic</v>
      </c>
      <c r="C311" s="5">
        <v>45278</v>
      </c>
      <c r="D311" t="s">
        <v>241</v>
      </c>
      <c r="E311" s="1">
        <v>5790</v>
      </c>
      <c r="F311" t="s">
        <v>29</v>
      </c>
      <c r="G311">
        <v>1</v>
      </c>
      <c r="H311" t="s">
        <v>11</v>
      </c>
      <c r="I311" s="2">
        <f>+Table2[[#This Row],[QTY]]*Table2[[#This Row],[Price]]</f>
        <v>5790</v>
      </c>
    </row>
    <row r="312" spans="1:9">
      <c r="A312" s="5" t="str">
        <f>TEXT(Table2[[#This Row],[Date]],"DDD")</f>
        <v>lun.</v>
      </c>
      <c r="B312" s="5" t="str">
        <f>TEXT(Table2[[#This Row],[Date]],"MMM")</f>
        <v>dic</v>
      </c>
      <c r="C312" s="5">
        <v>45278</v>
      </c>
      <c r="D312" t="s">
        <v>242</v>
      </c>
      <c r="E312" s="1">
        <v>4490</v>
      </c>
      <c r="F312" t="s">
        <v>29</v>
      </c>
      <c r="G312">
        <v>1</v>
      </c>
      <c r="H312" t="s">
        <v>11</v>
      </c>
      <c r="I312" s="2">
        <f>+Table2[[#This Row],[QTY]]*Table2[[#This Row],[Price]]</f>
        <v>4490</v>
      </c>
    </row>
    <row r="313" spans="1:9">
      <c r="A313" s="5" t="str">
        <f>TEXT(Table2[[#This Row],[Date]],"DDD")</f>
        <v>lun.</v>
      </c>
      <c r="B313" s="5" t="str">
        <f>TEXT(Table2[[#This Row],[Date]],"MMM")</f>
        <v>dic</v>
      </c>
      <c r="C313" s="5">
        <v>45278</v>
      </c>
      <c r="D313" t="s">
        <v>243</v>
      </c>
      <c r="E313" s="1">
        <v>4950</v>
      </c>
      <c r="F313" t="s">
        <v>29</v>
      </c>
      <c r="G313">
        <v>3</v>
      </c>
      <c r="H313" t="s">
        <v>11</v>
      </c>
      <c r="I313" s="2">
        <f>+Table2[[#This Row],[QTY]]*Table2[[#This Row],[Price]]</f>
        <v>14850</v>
      </c>
    </row>
    <row r="314" spans="1:9">
      <c r="A314" s="5" t="str">
        <f>TEXT(Table2[[#This Row],[Date]],"DDD")</f>
        <v>lun.</v>
      </c>
      <c r="B314" s="5" t="str">
        <f>TEXT(Table2[[#This Row],[Date]],"MMM")</f>
        <v>dic</v>
      </c>
      <c r="C314" s="5">
        <v>45278</v>
      </c>
      <c r="D314" t="s">
        <v>244</v>
      </c>
      <c r="E314" s="1">
        <v>6590</v>
      </c>
      <c r="F314" t="s">
        <v>29</v>
      </c>
      <c r="G314">
        <v>1</v>
      </c>
      <c r="H314" t="s">
        <v>11</v>
      </c>
      <c r="I314" s="2">
        <f>+Table2[[#This Row],[QTY]]*Table2[[#This Row],[Price]]</f>
        <v>6590</v>
      </c>
    </row>
    <row r="315" spans="1:9">
      <c r="A315" s="5" t="str">
        <f>TEXT(Table2[[#This Row],[Date]],"DDD")</f>
        <v>lun.</v>
      </c>
      <c r="B315" s="5" t="str">
        <f>TEXT(Table2[[#This Row],[Date]],"MMM")</f>
        <v>dic</v>
      </c>
      <c r="C315" s="5">
        <v>45278</v>
      </c>
      <c r="D315" t="s">
        <v>30</v>
      </c>
      <c r="E315" s="1">
        <v>4590</v>
      </c>
      <c r="F315" t="s">
        <v>29</v>
      </c>
      <c r="G315">
        <v>1</v>
      </c>
      <c r="H315" t="s">
        <v>11</v>
      </c>
      <c r="I315" s="2">
        <f>+Table2[[#This Row],[QTY]]*Table2[[#This Row],[Price]]</f>
        <v>4590</v>
      </c>
    </row>
    <row r="316" spans="1:9">
      <c r="A316" s="5" t="str">
        <f>TEXT(Table2[[#This Row],[Date]],"DDD")</f>
        <v>lun.</v>
      </c>
      <c r="B316" s="5" t="str">
        <f>TEXT(Table2[[#This Row],[Date]],"MMM")</f>
        <v>dic</v>
      </c>
      <c r="C316" s="5">
        <v>45278</v>
      </c>
      <c r="D316" t="s">
        <v>66</v>
      </c>
      <c r="E316" s="1">
        <v>7350</v>
      </c>
      <c r="F316" t="s">
        <v>29</v>
      </c>
      <c r="G316">
        <v>1</v>
      </c>
      <c r="H316" t="s">
        <v>11</v>
      </c>
      <c r="I316" s="2">
        <f>+Table2[[#This Row],[QTY]]*Table2[[#This Row],[Price]]</f>
        <v>7350</v>
      </c>
    </row>
    <row r="317" spans="1:9">
      <c r="A317" s="5" t="str">
        <f>TEXT(Table2[[#This Row],[Date]],"DDD")</f>
        <v>lun.</v>
      </c>
      <c r="B317" s="5" t="str">
        <f>TEXT(Table2[[#This Row],[Date]],"MMM")</f>
        <v>dic</v>
      </c>
      <c r="C317" s="5">
        <v>45278</v>
      </c>
      <c r="D317" t="s">
        <v>38</v>
      </c>
      <c r="E317" s="1">
        <v>3290</v>
      </c>
      <c r="F317" t="s">
        <v>29</v>
      </c>
      <c r="G317">
        <v>1</v>
      </c>
      <c r="H317" t="s">
        <v>11</v>
      </c>
      <c r="I317" s="2">
        <f>+Table2[[#This Row],[QTY]]*Table2[[#This Row],[Price]]</f>
        <v>3290</v>
      </c>
    </row>
    <row r="318" spans="1:9">
      <c r="A318" s="5" t="str">
        <f>TEXT(Table2[[#This Row],[Date]],"DDD")</f>
        <v>lun.</v>
      </c>
      <c r="B318" s="5" t="str">
        <f>TEXT(Table2[[#This Row],[Date]],"MMM")</f>
        <v>dic</v>
      </c>
      <c r="C318" s="5">
        <v>45278</v>
      </c>
      <c r="D318" t="s">
        <v>55</v>
      </c>
      <c r="E318" s="1">
        <v>3550</v>
      </c>
      <c r="F318" t="s">
        <v>29</v>
      </c>
      <c r="G318">
        <v>1</v>
      </c>
      <c r="H318" t="s">
        <v>11</v>
      </c>
      <c r="I318" s="2">
        <f>+Table2[[#This Row],[QTY]]*Table2[[#This Row],[Price]]</f>
        <v>3550</v>
      </c>
    </row>
    <row r="319" spans="1:9">
      <c r="A319" s="5" t="str">
        <f>TEXT(Table2[[#This Row],[Date]],"DDD")</f>
        <v>lun.</v>
      </c>
      <c r="B319" s="5" t="str">
        <f>TEXT(Table2[[#This Row],[Date]],"MMM")</f>
        <v>dic</v>
      </c>
      <c r="C319" s="5">
        <v>45278</v>
      </c>
      <c r="D319" t="s">
        <v>171</v>
      </c>
      <c r="E319" s="1">
        <v>4790</v>
      </c>
      <c r="F319" t="s">
        <v>29</v>
      </c>
      <c r="G319">
        <v>1</v>
      </c>
      <c r="H319" t="s">
        <v>11</v>
      </c>
      <c r="I319" s="2">
        <f>+Table2[[#This Row],[QTY]]*Table2[[#This Row],[Price]]</f>
        <v>4790</v>
      </c>
    </row>
    <row r="320" spans="1:9">
      <c r="A320" s="5" t="str">
        <f>TEXT(Table2[[#This Row],[Date]],"DDD")</f>
        <v>lun.</v>
      </c>
      <c r="B320" s="5" t="str">
        <f>TEXT(Table2[[#This Row],[Date]],"MMM")</f>
        <v>dic</v>
      </c>
      <c r="C320" s="5">
        <v>45278</v>
      </c>
      <c r="D320" t="s">
        <v>245</v>
      </c>
      <c r="E320" s="1">
        <v>8900</v>
      </c>
      <c r="F320" t="s">
        <v>69</v>
      </c>
      <c r="G320">
        <v>1</v>
      </c>
      <c r="H320" t="s">
        <v>70</v>
      </c>
      <c r="I320" s="2">
        <f>+Table2[[#This Row],[QTY]]*Table2[[#This Row],[Price]]</f>
        <v>8900</v>
      </c>
    </row>
    <row r="321" spans="1:9">
      <c r="A321" s="5" t="str">
        <f>TEXT(Table2[[#This Row],[Date]],"DDD")</f>
        <v>lun.</v>
      </c>
      <c r="B321" s="5" t="str">
        <f>TEXT(Table2[[#This Row],[Date]],"MMM")</f>
        <v>dic</v>
      </c>
      <c r="C321" s="5">
        <v>45278</v>
      </c>
      <c r="D321" t="s">
        <v>68</v>
      </c>
      <c r="E321" s="1">
        <v>4800</v>
      </c>
      <c r="F321" t="s">
        <v>69</v>
      </c>
      <c r="G321">
        <v>10</v>
      </c>
      <c r="H321" t="s">
        <v>70</v>
      </c>
      <c r="I321" s="2">
        <f>+Table2[[#This Row],[QTY]]*Table2[[#This Row],[Price]]</f>
        <v>48000</v>
      </c>
    </row>
    <row r="322" spans="1:9">
      <c r="A322" s="5" t="str">
        <f>TEXT(Table2[[#This Row],[Date]],"DDD")</f>
        <v>mar.</v>
      </c>
      <c r="B322" s="5" t="str">
        <f>TEXT(Table2[[#This Row],[Date]],"MMM")</f>
        <v>dic</v>
      </c>
      <c r="C322" s="5">
        <v>45279</v>
      </c>
      <c r="D322" t="s">
        <v>246</v>
      </c>
      <c r="E322" s="1">
        <v>68800</v>
      </c>
      <c r="F322" t="s">
        <v>247</v>
      </c>
      <c r="G322">
        <v>1</v>
      </c>
      <c r="H322" t="s">
        <v>136</v>
      </c>
      <c r="I322" s="2">
        <f>+Table2[[#This Row],[QTY]]*Table2[[#This Row],[Price]]</f>
        <v>68800</v>
      </c>
    </row>
    <row r="323" spans="1:9">
      <c r="A323" s="5" t="str">
        <f>TEXT(Table2[[#This Row],[Date]],"DDD")</f>
        <v>mié.</v>
      </c>
      <c r="B323" s="5" t="str">
        <f>TEXT(Table2[[#This Row],[Date]],"MMM")</f>
        <v>dic</v>
      </c>
      <c r="C323" s="5">
        <v>45280</v>
      </c>
      <c r="D323" t="s">
        <v>248</v>
      </c>
      <c r="E323" s="1">
        <v>16600</v>
      </c>
      <c r="F323" t="s">
        <v>197</v>
      </c>
      <c r="G323">
        <v>1</v>
      </c>
      <c r="H323" t="s">
        <v>11</v>
      </c>
      <c r="I323" s="2">
        <f>+Table2[[#This Row],[QTY]]*Table2[[#This Row],[Price]]</f>
        <v>16600</v>
      </c>
    </row>
    <row r="324" spans="1:9">
      <c r="A324" s="5" t="str">
        <f>TEXT(Table2[[#This Row],[Date]],"DDD")</f>
        <v>jue.</v>
      </c>
      <c r="B324" s="5" t="str">
        <f>TEXT(Table2[[#This Row],[Date]],"MMM")</f>
        <v>dic</v>
      </c>
      <c r="C324" s="5">
        <v>45281</v>
      </c>
      <c r="D324" t="s">
        <v>249</v>
      </c>
      <c r="E324" s="1">
        <v>24900</v>
      </c>
      <c r="F324" t="s">
        <v>250</v>
      </c>
      <c r="G324">
        <v>1</v>
      </c>
      <c r="H324" t="s">
        <v>136</v>
      </c>
      <c r="I324" s="2">
        <f>+Table2[[#This Row],[QTY]]*Table2[[#This Row],[Price]]</f>
        <v>24900</v>
      </c>
    </row>
    <row r="325" spans="1:9">
      <c r="A325" s="5" t="str">
        <f>TEXT(Table2[[#This Row],[Date]],"DDD")</f>
        <v>vie.</v>
      </c>
      <c r="B325" s="5" t="str">
        <f>TEXT(Table2[[#This Row],[Date]],"MMM")</f>
        <v>dic</v>
      </c>
      <c r="C325" s="5">
        <v>45282</v>
      </c>
      <c r="D325" t="s">
        <v>102</v>
      </c>
      <c r="E325" s="1">
        <v>3800</v>
      </c>
      <c r="F325" t="s">
        <v>103</v>
      </c>
      <c r="G325">
        <v>1</v>
      </c>
      <c r="H325" t="s">
        <v>104</v>
      </c>
      <c r="I325" s="2">
        <f>+Table2[[#This Row],[QTY]]*Table2[[#This Row],[Price]]</f>
        <v>3800</v>
      </c>
    </row>
    <row r="326" spans="1:9">
      <c r="A326" s="5" t="str">
        <f>TEXT(Table2[[#This Row],[Date]],"DDD")</f>
        <v>vie.</v>
      </c>
      <c r="B326" s="5" t="str">
        <f>TEXT(Table2[[#This Row],[Date]],"MMM")</f>
        <v>dic</v>
      </c>
      <c r="C326" s="5">
        <v>45282</v>
      </c>
      <c r="D326" t="s">
        <v>55</v>
      </c>
      <c r="E326" s="1">
        <v>3550</v>
      </c>
      <c r="F326" t="s">
        <v>29</v>
      </c>
      <c r="G326">
        <v>1</v>
      </c>
      <c r="H326" t="s">
        <v>11</v>
      </c>
      <c r="I326" s="2">
        <f>+Table2[[#This Row],[QTY]]*Table2[[#This Row],[Price]]</f>
        <v>3550</v>
      </c>
    </row>
    <row r="327" spans="1:9">
      <c r="A327" s="5" t="str">
        <f>TEXT(Table2[[#This Row],[Date]],"DDD")</f>
        <v>vie.</v>
      </c>
      <c r="B327" s="5" t="str">
        <f>TEXT(Table2[[#This Row],[Date]],"MMM")</f>
        <v>dic</v>
      </c>
      <c r="C327" s="5">
        <v>45282</v>
      </c>
      <c r="D327" t="s">
        <v>121</v>
      </c>
      <c r="E327" s="1">
        <v>1780</v>
      </c>
      <c r="F327" t="s">
        <v>29</v>
      </c>
      <c r="G327">
        <v>1</v>
      </c>
      <c r="H327" t="s">
        <v>11</v>
      </c>
      <c r="I327" s="2">
        <f>+Table2[[#This Row],[QTY]]*Table2[[#This Row],[Price]]</f>
        <v>1780</v>
      </c>
    </row>
    <row r="328" spans="1:9">
      <c r="A328" s="5" t="str">
        <f>TEXT(Table2[[#This Row],[Date]],"DDD")</f>
        <v>vie.</v>
      </c>
      <c r="B328" s="5" t="str">
        <f>TEXT(Table2[[#This Row],[Date]],"MMM")</f>
        <v>dic</v>
      </c>
      <c r="C328" s="5">
        <v>45282</v>
      </c>
      <c r="D328" t="s">
        <v>57</v>
      </c>
      <c r="E328" s="1">
        <v>5190</v>
      </c>
      <c r="F328" t="s">
        <v>29</v>
      </c>
      <c r="G328">
        <v>1</v>
      </c>
      <c r="H328" t="s">
        <v>11</v>
      </c>
      <c r="I328" s="2">
        <f>+Table2[[#This Row],[QTY]]*Table2[[#This Row],[Price]]</f>
        <v>5190</v>
      </c>
    </row>
    <row r="329" spans="1:9">
      <c r="A329" s="5" t="str">
        <f>TEXT(Table2[[#This Row],[Date]],"DDD")</f>
        <v>vie.</v>
      </c>
      <c r="B329" s="5" t="str">
        <f>TEXT(Table2[[#This Row],[Date]],"MMM")</f>
        <v>dic</v>
      </c>
      <c r="C329" s="5">
        <v>45282</v>
      </c>
      <c r="D329" t="s">
        <v>251</v>
      </c>
      <c r="E329" s="1">
        <v>23000</v>
      </c>
      <c r="F329" t="s">
        <v>252</v>
      </c>
      <c r="G329">
        <v>1</v>
      </c>
      <c r="H329" t="s">
        <v>136</v>
      </c>
      <c r="I329" s="2">
        <f>+Table2[[#This Row],[QTY]]*Table2[[#This Row],[Price]]</f>
        <v>23000</v>
      </c>
    </row>
    <row r="330" spans="1:9">
      <c r="A330" s="5" t="str">
        <f>TEXT(Table2[[#This Row],[Date]],"DDD")</f>
        <v>sáb.</v>
      </c>
      <c r="B330" s="5" t="str">
        <f>TEXT(Table2[[#This Row],[Date]],"MMM")</f>
        <v>dic</v>
      </c>
      <c r="C330" s="5">
        <v>45283</v>
      </c>
      <c r="D330" t="s">
        <v>99</v>
      </c>
      <c r="E330" s="1">
        <v>3490</v>
      </c>
      <c r="F330" t="s">
        <v>29</v>
      </c>
      <c r="G330">
        <v>2</v>
      </c>
      <c r="H330" t="s">
        <v>11</v>
      </c>
      <c r="I330" s="2">
        <f>+Table2[[#This Row],[QTY]]*Table2[[#This Row],[Price]]</f>
        <v>6980</v>
      </c>
    </row>
    <row r="331" spans="1:9">
      <c r="A331" s="5" t="str">
        <f>TEXT(Table2[[#This Row],[Date]],"DDD")</f>
        <v>sáb.</v>
      </c>
      <c r="B331" s="5" t="str">
        <f>TEXT(Table2[[#This Row],[Date]],"MMM")</f>
        <v>dic</v>
      </c>
      <c r="C331" s="5">
        <v>45283</v>
      </c>
      <c r="D331" t="s">
        <v>253</v>
      </c>
      <c r="E331" s="1">
        <v>3490</v>
      </c>
      <c r="F331" t="s">
        <v>29</v>
      </c>
      <c r="G331">
        <v>1</v>
      </c>
      <c r="H331" t="s">
        <v>11</v>
      </c>
      <c r="I331" s="2">
        <f>+Table2[[#This Row],[QTY]]*Table2[[#This Row],[Price]]</f>
        <v>3490</v>
      </c>
    </row>
    <row r="332" spans="1:9">
      <c r="A332" s="5" t="str">
        <f>TEXT(Table2[[#This Row],[Date]],"DDD")</f>
        <v>sáb.</v>
      </c>
      <c r="B332" s="5" t="str">
        <f>TEXT(Table2[[#This Row],[Date]],"MMM")</f>
        <v>dic</v>
      </c>
      <c r="C332" s="5">
        <v>45283</v>
      </c>
      <c r="D332" t="s">
        <v>254</v>
      </c>
      <c r="E332" s="1">
        <v>1990</v>
      </c>
      <c r="F332" t="s">
        <v>29</v>
      </c>
      <c r="G332">
        <v>2</v>
      </c>
      <c r="H332" t="s">
        <v>11</v>
      </c>
      <c r="I332" s="2">
        <f>+Table2[[#This Row],[QTY]]*Table2[[#This Row],[Price]]</f>
        <v>3980</v>
      </c>
    </row>
    <row r="333" spans="1:9">
      <c r="A333" s="5" t="str">
        <f>TEXT(Table2[[#This Row],[Date]],"DDD")</f>
        <v>sáb.</v>
      </c>
      <c r="B333" s="5" t="str">
        <f>TEXT(Table2[[#This Row],[Date]],"MMM")</f>
        <v>dic</v>
      </c>
      <c r="C333" s="5">
        <v>45283</v>
      </c>
      <c r="D333" t="s">
        <v>255</v>
      </c>
      <c r="E333" s="1">
        <v>4490</v>
      </c>
      <c r="F333" t="s">
        <v>29</v>
      </c>
      <c r="G333">
        <v>1</v>
      </c>
      <c r="H333" t="s">
        <v>11</v>
      </c>
      <c r="I333" s="2">
        <f>+Table2[[#This Row],[QTY]]*Table2[[#This Row],[Price]]</f>
        <v>4490</v>
      </c>
    </row>
    <row r="334" spans="1:9">
      <c r="A334" s="5" t="str">
        <f>TEXT(Table2[[#This Row],[Date]],"DDD")</f>
        <v>sáb.</v>
      </c>
      <c r="B334" s="5" t="str">
        <f>TEXT(Table2[[#This Row],[Date]],"MMM")</f>
        <v>dic</v>
      </c>
      <c r="C334" s="5">
        <v>45283</v>
      </c>
      <c r="D334" t="s">
        <v>256</v>
      </c>
      <c r="E334" s="1">
        <v>7590</v>
      </c>
      <c r="F334" t="s">
        <v>29</v>
      </c>
      <c r="G334">
        <v>1</v>
      </c>
      <c r="H334" t="s">
        <v>11</v>
      </c>
      <c r="I334" s="2">
        <f>+Table2[[#This Row],[QTY]]*Table2[[#This Row],[Price]]</f>
        <v>7590</v>
      </c>
    </row>
    <row r="335" spans="1:9">
      <c r="A335" s="5" t="str">
        <f>TEXT(Table2[[#This Row],[Date]],"DDD")</f>
        <v>sáb.</v>
      </c>
      <c r="B335" s="5" t="str">
        <f>TEXT(Table2[[#This Row],[Date]],"MMM")</f>
        <v>dic</v>
      </c>
      <c r="C335" s="5">
        <v>45283</v>
      </c>
      <c r="D335" t="s">
        <v>64</v>
      </c>
      <c r="E335" s="1">
        <v>7990</v>
      </c>
      <c r="F335" t="s">
        <v>29</v>
      </c>
      <c r="G335">
        <v>1</v>
      </c>
      <c r="H335" t="s">
        <v>11</v>
      </c>
      <c r="I335" s="2">
        <f>+Table2[[#This Row],[QTY]]*Table2[[#This Row],[Price]]</f>
        <v>7990</v>
      </c>
    </row>
    <row r="336" spans="1:9">
      <c r="A336" s="5" t="str">
        <f>TEXT(Table2[[#This Row],[Date]],"DDD")</f>
        <v>sáb.</v>
      </c>
      <c r="B336" s="5" t="str">
        <f>TEXT(Table2[[#This Row],[Date]],"MMM")</f>
        <v>dic</v>
      </c>
      <c r="C336" s="5">
        <v>45283</v>
      </c>
      <c r="D336" t="s">
        <v>90</v>
      </c>
      <c r="E336" s="1">
        <v>1350</v>
      </c>
      <c r="F336" t="s">
        <v>29</v>
      </c>
      <c r="G336">
        <v>1</v>
      </c>
      <c r="H336" t="s">
        <v>11</v>
      </c>
      <c r="I336" s="2">
        <f>+Table2[[#This Row],[QTY]]*Table2[[#This Row],[Price]]</f>
        <v>1350</v>
      </c>
    </row>
    <row r="337" spans="1:9">
      <c r="A337" s="5" t="str">
        <f>TEXT(Table2[[#This Row],[Date]],"DDD")</f>
        <v>sáb.</v>
      </c>
      <c r="B337" s="5" t="str">
        <f>TEXT(Table2[[#This Row],[Date]],"MMM")</f>
        <v>dic</v>
      </c>
      <c r="C337" s="5">
        <v>45283</v>
      </c>
      <c r="D337" t="s">
        <v>257</v>
      </c>
      <c r="E337" s="1">
        <v>3790</v>
      </c>
      <c r="F337" t="s">
        <v>81</v>
      </c>
      <c r="G337">
        <v>2</v>
      </c>
      <c r="H337" t="s">
        <v>11</v>
      </c>
      <c r="I337" s="2">
        <f>+Table2[[#This Row],[QTY]]*Table2[[#This Row],[Price]]</f>
        <v>7580</v>
      </c>
    </row>
    <row r="338" spans="1:9">
      <c r="A338" s="5" t="str">
        <f>TEXT(Table2[[#This Row],[Date]],"DDD")</f>
        <v>sáb.</v>
      </c>
      <c r="B338" s="5" t="str">
        <f>TEXT(Table2[[#This Row],[Date]],"MMM")</f>
        <v>dic</v>
      </c>
      <c r="C338" s="5">
        <v>45283</v>
      </c>
      <c r="D338" t="s">
        <v>258</v>
      </c>
      <c r="E338" s="1">
        <v>17200</v>
      </c>
      <c r="F338" t="s">
        <v>81</v>
      </c>
      <c r="G338">
        <v>2</v>
      </c>
      <c r="H338" t="s">
        <v>11</v>
      </c>
      <c r="I338" s="2">
        <f>+Table2[[#This Row],[QTY]]*Table2[[#This Row],[Price]]</f>
        <v>34400</v>
      </c>
    </row>
    <row r="339" spans="1:9">
      <c r="A339" s="5" t="str">
        <f>TEXT(Table2[[#This Row],[Date]],"DDD")</f>
        <v>sáb.</v>
      </c>
      <c r="B339" s="5" t="str">
        <f>TEXT(Table2[[#This Row],[Date]],"MMM")</f>
        <v>dic</v>
      </c>
      <c r="C339" s="5">
        <v>45283</v>
      </c>
      <c r="D339" t="s">
        <v>102</v>
      </c>
      <c r="E339" s="1">
        <v>3090</v>
      </c>
      <c r="F339" t="s">
        <v>81</v>
      </c>
      <c r="G339">
        <v>1</v>
      </c>
      <c r="H339" t="s">
        <v>11</v>
      </c>
      <c r="I339" s="2">
        <f>+Table2[[#This Row],[QTY]]*Table2[[#This Row],[Price]]</f>
        <v>3090</v>
      </c>
    </row>
    <row r="340" spans="1:9">
      <c r="A340" s="5" t="str">
        <f>TEXT(Table2[[#This Row],[Date]],"DDD")</f>
        <v>dom.</v>
      </c>
      <c r="B340" s="5" t="str">
        <f>TEXT(Table2[[#This Row],[Date]],"MMM")</f>
        <v>dic</v>
      </c>
      <c r="C340" s="5">
        <v>45284</v>
      </c>
      <c r="D340" t="s">
        <v>259</v>
      </c>
      <c r="E340" s="1">
        <v>39900</v>
      </c>
      <c r="F340" t="s">
        <v>260</v>
      </c>
      <c r="G340">
        <v>1</v>
      </c>
      <c r="H340" t="s">
        <v>217</v>
      </c>
      <c r="I340" s="2">
        <f>+Table2[[#This Row],[QTY]]*Table2[[#This Row],[Price]]</f>
        <v>39900</v>
      </c>
    </row>
    <row r="341" spans="1:9">
      <c r="A341" s="5" t="str">
        <f>TEXT(Table2[[#This Row],[Date]],"DDD")</f>
        <v>lun.</v>
      </c>
      <c r="B341" s="5" t="str">
        <f>TEXT(Table2[[#This Row],[Date]],"MMM")</f>
        <v>dic</v>
      </c>
      <c r="C341" s="5">
        <v>45285</v>
      </c>
      <c r="D341" t="s">
        <v>261</v>
      </c>
      <c r="E341" s="1">
        <v>17400</v>
      </c>
      <c r="F341" t="s">
        <v>239</v>
      </c>
      <c r="G341">
        <v>1</v>
      </c>
      <c r="H341" t="s">
        <v>11</v>
      </c>
      <c r="I341" s="2">
        <f>+Table2[[#This Row],[QTY]]*Table2[[#This Row],[Price]]</f>
        <v>17400</v>
      </c>
    </row>
    <row r="342" spans="1:9">
      <c r="A342" s="5" t="str">
        <f>TEXT(Table2[[#This Row],[Date]],"DDD")</f>
        <v>mar.</v>
      </c>
      <c r="B342" s="5" t="str">
        <f>TEXT(Table2[[#This Row],[Date]],"MMM")</f>
        <v>dic</v>
      </c>
      <c r="C342" s="5">
        <v>45286</v>
      </c>
      <c r="D342" t="s">
        <v>262</v>
      </c>
      <c r="E342" s="1">
        <v>6700</v>
      </c>
      <c r="F342" t="s">
        <v>239</v>
      </c>
      <c r="G342">
        <v>1</v>
      </c>
      <c r="H342" t="s">
        <v>11</v>
      </c>
      <c r="I342" s="2">
        <f>+Table2[[#This Row],[QTY]]*Table2[[#This Row],[Price]]</f>
        <v>6700</v>
      </c>
    </row>
    <row r="343" spans="1:9">
      <c r="A343" s="5" t="str">
        <f>TEXT(Table2[[#This Row],[Date]],"DDD")</f>
        <v>mié.</v>
      </c>
      <c r="B343" s="5" t="str">
        <f>TEXT(Table2[[#This Row],[Date]],"MMM")</f>
        <v>dic</v>
      </c>
      <c r="C343" s="5">
        <v>45287</v>
      </c>
      <c r="D343" t="s">
        <v>263</v>
      </c>
      <c r="E343" s="1">
        <v>104105</v>
      </c>
      <c r="F343" t="s">
        <v>197</v>
      </c>
      <c r="G343">
        <v>1</v>
      </c>
      <c r="H343" t="s">
        <v>264</v>
      </c>
      <c r="I343" s="2">
        <f>+Table2[[#This Row],[QTY]]*Table2[[#This Row],[Price]]</f>
        <v>104105</v>
      </c>
    </row>
    <row r="344" spans="1:9">
      <c r="A344" s="5" t="str">
        <f>TEXT(Table2[[#This Row],[Date]],"DDD")</f>
        <v>mié.</v>
      </c>
      <c r="B344" s="5" t="str">
        <f>TEXT(Table2[[#This Row],[Date]],"MMM")</f>
        <v>dic</v>
      </c>
      <c r="C344" s="5">
        <v>45287</v>
      </c>
      <c r="D344" t="s">
        <v>68</v>
      </c>
      <c r="E344" s="1">
        <v>4800</v>
      </c>
      <c r="F344" t="s">
        <v>69</v>
      </c>
      <c r="G344">
        <v>5</v>
      </c>
      <c r="H344" t="s">
        <v>70</v>
      </c>
      <c r="I344" s="2">
        <f>+Table2[[#This Row],[QTY]]*Table2[[#This Row],[Price]]</f>
        <v>24000</v>
      </c>
    </row>
    <row r="345" spans="1:9">
      <c r="A345" s="5" t="str">
        <f>TEXT(Table2[[#This Row],[Date]],"DDD")</f>
        <v>mié.</v>
      </c>
      <c r="B345" s="5" t="str">
        <f>TEXT(Table2[[#This Row],[Date]],"MMM")</f>
        <v>dic</v>
      </c>
      <c r="C345" s="5">
        <v>45287</v>
      </c>
      <c r="D345" t="s">
        <v>265</v>
      </c>
      <c r="E345" s="1">
        <v>10090</v>
      </c>
      <c r="F345" t="s">
        <v>81</v>
      </c>
      <c r="G345">
        <v>1</v>
      </c>
      <c r="H345" t="s">
        <v>11</v>
      </c>
      <c r="I345" s="2">
        <f>+Table2[[#This Row],[QTY]]*Table2[[#This Row],[Price]]</f>
        <v>10090</v>
      </c>
    </row>
    <row r="346" spans="1:9">
      <c r="A346" s="5" t="str">
        <f>TEXT(Table2[[#This Row],[Date]],"DDD")</f>
        <v>mié.</v>
      </c>
      <c r="B346" s="5" t="str">
        <f>TEXT(Table2[[#This Row],[Date]],"MMM")</f>
        <v>dic</v>
      </c>
      <c r="C346" s="5">
        <v>45287</v>
      </c>
      <c r="D346" t="s">
        <v>60</v>
      </c>
      <c r="E346" s="1">
        <v>11190</v>
      </c>
      <c r="F346" t="s">
        <v>81</v>
      </c>
      <c r="G346">
        <v>1</v>
      </c>
      <c r="H346" t="s">
        <v>11</v>
      </c>
      <c r="I346" s="2">
        <f>+Table2[[#This Row],[QTY]]*Table2[[#This Row],[Price]]</f>
        <v>11190</v>
      </c>
    </row>
    <row r="347" spans="1:9">
      <c r="A347" s="5" t="str">
        <f>TEXT(Table2[[#This Row],[Date]],"DDD")</f>
        <v>mié.</v>
      </c>
      <c r="B347" s="5" t="str">
        <f>TEXT(Table2[[#This Row],[Date]],"MMM")</f>
        <v>dic</v>
      </c>
      <c r="C347" s="5">
        <v>45287</v>
      </c>
      <c r="D347" t="s">
        <v>42</v>
      </c>
      <c r="E347" s="1">
        <v>9794</v>
      </c>
      <c r="F347" t="s">
        <v>81</v>
      </c>
      <c r="G347">
        <v>1</v>
      </c>
      <c r="H347" t="s">
        <v>11</v>
      </c>
      <c r="I347" s="2">
        <f>+Table2[[#This Row],[QTY]]*Table2[[#This Row],[Price]]</f>
        <v>9794</v>
      </c>
    </row>
    <row r="348" spans="1:9">
      <c r="A348" s="5" t="str">
        <f>TEXT(Table2[[#This Row],[Date]],"DDD")</f>
        <v>mié.</v>
      </c>
      <c r="B348" s="5" t="str">
        <f>TEXT(Table2[[#This Row],[Date]],"MMM")</f>
        <v>dic</v>
      </c>
      <c r="C348" s="5">
        <v>45287</v>
      </c>
      <c r="D348" t="s">
        <v>46</v>
      </c>
      <c r="E348" s="1">
        <v>21990</v>
      </c>
      <c r="F348" t="s">
        <v>81</v>
      </c>
      <c r="G348">
        <v>1</v>
      </c>
      <c r="H348" t="s">
        <v>11</v>
      </c>
      <c r="I348" s="2">
        <f>+Table2[[#This Row],[QTY]]*Table2[[#This Row],[Price]]</f>
        <v>21990</v>
      </c>
    </row>
    <row r="349" spans="1:9">
      <c r="A349" s="5" t="str">
        <f>TEXT(Table2[[#This Row],[Date]],"DDD")</f>
        <v>mié.</v>
      </c>
      <c r="B349" s="5" t="str">
        <f>TEXT(Table2[[#This Row],[Date]],"MMM")</f>
        <v>dic</v>
      </c>
      <c r="C349" s="5">
        <v>45287</v>
      </c>
      <c r="D349" t="s">
        <v>102</v>
      </c>
      <c r="E349" s="1">
        <v>4190</v>
      </c>
      <c r="F349" t="s">
        <v>81</v>
      </c>
      <c r="G349">
        <v>1</v>
      </c>
      <c r="H349" t="s">
        <v>11</v>
      </c>
      <c r="I349" s="2">
        <f>+Table2[[#This Row],[QTY]]*Table2[[#This Row],[Price]]</f>
        <v>4190</v>
      </c>
    </row>
    <row r="350" spans="1:9">
      <c r="A350" s="5" t="str">
        <f>TEXT(Table2[[#This Row],[Date]],"DDD")</f>
        <v>mié.</v>
      </c>
      <c r="B350" s="5" t="str">
        <f>TEXT(Table2[[#This Row],[Date]],"MMM")</f>
        <v>dic</v>
      </c>
      <c r="C350" s="5">
        <v>45287</v>
      </c>
      <c r="D350" t="s">
        <v>57</v>
      </c>
      <c r="E350" s="1">
        <v>5190</v>
      </c>
      <c r="F350" t="s">
        <v>29</v>
      </c>
      <c r="G350">
        <v>1</v>
      </c>
      <c r="H350" t="s">
        <v>11</v>
      </c>
      <c r="I350" s="2">
        <f>+Table2[[#This Row],[QTY]]*Table2[[#This Row],[Price]]</f>
        <v>5190</v>
      </c>
    </row>
    <row r="351" spans="1:9">
      <c r="A351" s="5" t="str">
        <f>TEXT(Table2[[#This Row],[Date]],"DDD")</f>
        <v>mié.</v>
      </c>
      <c r="B351" s="5" t="str">
        <f>TEXT(Table2[[#This Row],[Date]],"MMM")</f>
        <v>dic</v>
      </c>
      <c r="C351" s="5">
        <v>45287</v>
      </c>
      <c r="D351" t="s">
        <v>55</v>
      </c>
      <c r="E351" s="1">
        <v>3550</v>
      </c>
      <c r="F351" t="s">
        <v>29</v>
      </c>
      <c r="G351">
        <v>1</v>
      </c>
      <c r="H351" t="s">
        <v>11</v>
      </c>
      <c r="I351" s="2">
        <f>+Table2[[#This Row],[QTY]]*Table2[[#This Row],[Price]]</f>
        <v>3550</v>
      </c>
    </row>
    <row r="352" spans="1:9">
      <c r="A352" s="5" t="str">
        <f>TEXT(Table2[[#This Row],[Date]],"DDD")</f>
        <v>mié.</v>
      </c>
      <c r="B352" s="5" t="str">
        <f>TEXT(Table2[[#This Row],[Date]],"MMM")</f>
        <v>dic</v>
      </c>
      <c r="C352" s="5">
        <v>45287</v>
      </c>
      <c r="D352" t="s">
        <v>213</v>
      </c>
      <c r="E352" s="1">
        <v>4690</v>
      </c>
      <c r="F352" t="s">
        <v>29</v>
      </c>
      <c r="G352">
        <v>1</v>
      </c>
      <c r="H352" t="s">
        <v>11</v>
      </c>
      <c r="I352" s="2">
        <f>+Table2[[#This Row],[QTY]]*Table2[[#This Row],[Price]]</f>
        <v>4690</v>
      </c>
    </row>
    <row r="353" spans="1:9">
      <c r="A353" s="5" t="str">
        <f>TEXT(Table2[[#This Row],[Date]],"DDD")</f>
        <v>jue.</v>
      </c>
      <c r="B353" s="5" t="str">
        <f>TEXT(Table2[[#This Row],[Date]],"MMM")</f>
        <v>dic</v>
      </c>
      <c r="C353" s="5">
        <v>45288</v>
      </c>
      <c r="D353" t="s">
        <v>179</v>
      </c>
      <c r="E353" s="1">
        <v>29400</v>
      </c>
      <c r="F353" t="s">
        <v>180</v>
      </c>
      <c r="G353">
        <v>1</v>
      </c>
      <c r="H353" t="s">
        <v>136</v>
      </c>
      <c r="I353" s="2">
        <f>+Table2[[#This Row],[QTY]]*Table2[[#This Row],[Price]]</f>
        <v>29400</v>
      </c>
    </row>
    <row r="354" spans="1:9">
      <c r="A354" s="5" t="str">
        <f>TEXT(Table2[[#This Row],[Date]],"DDD")</f>
        <v>jue.</v>
      </c>
      <c r="B354" s="5" t="str">
        <f>TEXT(Table2[[#This Row],[Date]],"MMM")</f>
        <v>dic</v>
      </c>
      <c r="C354" s="5">
        <v>45288</v>
      </c>
      <c r="D354" t="s">
        <v>182</v>
      </c>
      <c r="E354" s="1">
        <v>24800</v>
      </c>
      <c r="F354" t="s">
        <v>180</v>
      </c>
      <c r="G354">
        <v>1</v>
      </c>
      <c r="H354" t="s">
        <v>136</v>
      </c>
      <c r="I354" s="2">
        <f>+Table2[[#This Row],[QTY]]*Table2[[#This Row],[Price]]</f>
        <v>24800</v>
      </c>
    </row>
    <row r="355" spans="1:9">
      <c r="A355" s="5" t="str">
        <f>TEXT(Table2[[#This Row],[Date]],"DDD")</f>
        <v>jue.</v>
      </c>
      <c r="B355" s="5" t="str">
        <f>TEXT(Table2[[#This Row],[Date]],"MMM")</f>
        <v>dic</v>
      </c>
      <c r="C355" s="5">
        <v>45288</v>
      </c>
      <c r="D355" t="s">
        <v>181</v>
      </c>
      <c r="E355" s="1">
        <v>9400</v>
      </c>
      <c r="F355" t="s">
        <v>180</v>
      </c>
      <c r="G355">
        <v>2</v>
      </c>
      <c r="H355" t="s">
        <v>136</v>
      </c>
      <c r="I355" s="2">
        <f>+Table2[[#This Row],[QTY]]*Table2[[#This Row],[Price]]</f>
        <v>18800</v>
      </c>
    </row>
    <row r="356" spans="1:9">
      <c r="A356" s="5" t="str">
        <f>TEXT(Table2[[#This Row],[Date]],"DDD")</f>
        <v>jue.</v>
      </c>
      <c r="B356" s="5" t="str">
        <f>TEXT(Table2[[#This Row],[Date]],"MMM")</f>
        <v>dic</v>
      </c>
      <c r="C356" s="5">
        <v>45288</v>
      </c>
      <c r="D356" t="s">
        <v>184</v>
      </c>
      <c r="E356" s="1">
        <v>7000</v>
      </c>
      <c r="F356" t="s">
        <v>180</v>
      </c>
      <c r="G356">
        <v>1</v>
      </c>
      <c r="H356" t="s">
        <v>136</v>
      </c>
      <c r="I356" s="2">
        <f>+Table2[[#This Row],[QTY]]*Table2[[#This Row],[Price]]</f>
        <v>7000</v>
      </c>
    </row>
    <row r="357" spans="1:9">
      <c r="A357" s="5" t="str">
        <f>TEXT(Table2[[#This Row],[Date]],"DDD")</f>
        <v>jue.</v>
      </c>
      <c r="B357" s="5" t="str">
        <f>TEXT(Table2[[#This Row],[Date]],"MMM")</f>
        <v>dic</v>
      </c>
      <c r="C357" s="5">
        <v>45288</v>
      </c>
      <c r="D357" t="s">
        <v>113</v>
      </c>
      <c r="E357" s="1">
        <v>1600</v>
      </c>
      <c r="F357" t="s">
        <v>163</v>
      </c>
      <c r="G357">
        <v>2</v>
      </c>
      <c r="H357" t="s">
        <v>11</v>
      </c>
      <c r="I357" s="2">
        <f>+Table2[[#This Row],[QTY]]*Table2[[#This Row],[Price]]</f>
        <v>3200</v>
      </c>
    </row>
    <row r="358" spans="1:9">
      <c r="A358" s="5" t="str">
        <f>TEXT(Table2[[#This Row],[Date]],"DDD")</f>
        <v>jue.</v>
      </c>
      <c r="B358" s="5" t="str">
        <f>TEXT(Table2[[#This Row],[Date]],"MMM")</f>
        <v>dic</v>
      </c>
      <c r="C358" s="5">
        <v>45288</v>
      </c>
      <c r="D358" t="s">
        <v>102</v>
      </c>
      <c r="E358" s="1">
        <v>3440</v>
      </c>
      <c r="F358" t="s">
        <v>163</v>
      </c>
      <c r="G358">
        <v>1</v>
      </c>
      <c r="H358" t="s">
        <v>11</v>
      </c>
      <c r="I358" s="2">
        <f>+Table2[[#This Row],[QTY]]*Table2[[#This Row],[Price]]</f>
        <v>3440</v>
      </c>
    </row>
    <row r="359" spans="1:9">
      <c r="A359" s="5" t="str">
        <f>TEXT(Table2[[#This Row],[Date]],"DDD")</f>
        <v>vie.</v>
      </c>
      <c r="B359" s="5" t="str">
        <f>TEXT(Table2[[#This Row],[Date]],"MMM")</f>
        <v>dic</v>
      </c>
      <c r="C359" s="5">
        <v>45289</v>
      </c>
      <c r="D359" t="s">
        <v>266</v>
      </c>
      <c r="E359" s="1">
        <v>3000</v>
      </c>
      <c r="F359" t="s">
        <v>267</v>
      </c>
      <c r="G359">
        <v>1</v>
      </c>
      <c r="H359" t="s">
        <v>11</v>
      </c>
      <c r="I359" s="2">
        <f>+Table2[[#This Row],[QTY]]*Table2[[#This Row],[Price]]</f>
        <v>3000</v>
      </c>
    </row>
    <row r="360" spans="1:9">
      <c r="A360" s="5" t="str">
        <f>TEXT(Table2[[#This Row],[Date]],"DDD")</f>
        <v>vie.</v>
      </c>
      <c r="B360" s="5" t="str">
        <f>TEXT(Table2[[#This Row],[Date]],"MMM")</f>
        <v>dic</v>
      </c>
      <c r="C360" s="5">
        <v>45289</v>
      </c>
      <c r="D360" t="s">
        <v>268</v>
      </c>
      <c r="E360" s="1">
        <v>2600</v>
      </c>
      <c r="F360" t="s">
        <v>267</v>
      </c>
      <c r="G360">
        <v>1</v>
      </c>
      <c r="H360" t="s">
        <v>11</v>
      </c>
      <c r="I360" s="2">
        <f>+Table2[[#This Row],[QTY]]*Table2[[#This Row],[Price]]</f>
        <v>2600</v>
      </c>
    </row>
    <row r="361" spans="1:9">
      <c r="A361" s="5" t="str">
        <f>TEXT(Table2[[#This Row],[Date]],"DDD")</f>
        <v>vie.</v>
      </c>
      <c r="B361" s="5" t="str">
        <f>TEXT(Table2[[#This Row],[Date]],"MMM")</f>
        <v>dic</v>
      </c>
      <c r="C361" s="5">
        <v>45289</v>
      </c>
      <c r="D361" t="s">
        <v>269</v>
      </c>
      <c r="E361" s="1">
        <v>6300</v>
      </c>
      <c r="F361" t="s">
        <v>267</v>
      </c>
      <c r="G361">
        <v>1</v>
      </c>
      <c r="H361" t="s">
        <v>11</v>
      </c>
      <c r="I361" s="2">
        <f>+Table2[[#This Row],[QTY]]*Table2[[#This Row],[Price]]</f>
        <v>6300</v>
      </c>
    </row>
    <row r="362" spans="1:9">
      <c r="A362" s="5" t="str">
        <f>TEXT(Table2[[#This Row],[Date]],"DDD")</f>
        <v>vie.</v>
      </c>
      <c r="B362" s="5" t="str">
        <f>TEXT(Table2[[#This Row],[Date]],"MMM")</f>
        <v>dic</v>
      </c>
      <c r="C362" s="5">
        <v>45289</v>
      </c>
      <c r="D362" t="s">
        <v>119</v>
      </c>
      <c r="E362" s="1">
        <v>5600</v>
      </c>
      <c r="F362" t="s">
        <v>267</v>
      </c>
      <c r="G362">
        <v>1</v>
      </c>
      <c r="H362" t="s">
        <v>11</v>
      </c>
      <c r="I362" s="2">
        <f>+Table2[[#This Row],[QTY]]*Table2[[#This Row],[Price]]</f>
        <v>5600</v>
      </c>
    </row>
    <row r="363" spans="1:9">
      <c r="A363" s="5" t="str">
        <f>TEXT(Table2[[#This Row],[Date]],"DDD")</f>
        <v>vie.</v>
      </c>
      <c r="B363" s="5" t="str">
        <f>TEXT(Table2[[#This Row],[Date]],"MMM")</f>
        <v>dic</v>
      </c>
      <c r="C363" s="5">
        <v>45289</v>
      </c>
      <c r="D363" t="s">
        <v>270</v>
      </c>
      <c r="E363" s="1">
        <v>5600</v>
      </c>
      <c r="F363" t="s">
        <v>267</v>
      </c>
      <c r="G363">
        <v>1</v>
      </c>
      <c r="H363" t="s">
        <v>11</v>
      </c>
      <c r="I363" s="2">
        <f>+Table2[[#This Row],[QTY]]*Table2[[#This Row],[Price]]</f>
        <v>5600</v>
      </c>
    </row>
    <row r="364" spans="1:9">
      <c r="A364" s="5" t="str">
        <f>TEXT(Table2[[#This Row],[Date]],"DDD")</f>
        <v>vie.</v>
      </c>
      <c r="B364" s="5" t="str">
        <f>TEXT(Table2[[#This Row],[Date]],"MMM")</f>
        <v>dic</v>
      </c>
      <c r="C364" s="5">
        <v>45289</v>
      </c>
      <c r="D364" t="s">
        <v>271</v>
      </c>
      <c r="E364" s="1">
        <v>2700</v>
      </c>
      <c r="F364" t="s">
        <v>103</v>
      </c>
      <c r="G364">
        <v>2</v>
      </c>
      <c r="H364" t="s">
        <v>104</v>
      </c>
      <c r="I364" s="2">
        <f>+Table2[[#This Row],[QTY]]*Table2[[#This Row],[Price]]</f>
        <v>5400</v>
      </c>
    </row>
    <row r="365" spans="1:9">
      <c r="A365" s="5" t="str">
        <f>TEXT(Table2[[#This Row],[Date]],"DDD")</f>
        <v>vie.</v>
      </c>
      <c r="B365" s="5" t="str">
        <f>TEXT(Table2[[#This Row],[Date]],"MMM")</f>
        <v>dic</v>
      </c>
      <c r="C365" s="5">
        <v>45289</v>
      </c>
      <c r="D365" t="s">
        <v>55</v>
      </c>
      <c r="E365" s="1">
        <v>3550</v>
      </c>
      <c r="F365" t="s">
        <v>29</v>
      </c>
      <c r="G365">
        <v>1</v>
      </c>
      <c r="H365" t="s">
        <v>11</v>
      </c>
      <c r="I365" s="2">
        <f>+Table2[[#This Row],[QTY]]*Table2[[#This Row],[Price]]</f>
        <v>3550</v>
      </c>
    </row>
    <row r="366" spans="1:9">
      <c r="A366" s="5" t="str">
        <f>TEXT(Table2[[#This Row],[Date]],"DDD")</f>
        <v>vie.</v>
      </c>
      <c r="B366" s="5" t="str">
        <f>TEXT(Table2[[#This Row],[Date]],"MMM")</f>
        <v>dic</v>
      </c>
      <c r="C366" s="5">
        <v>45289</v>
      </c>
      <c r="D366" t="s">
        <v>30</v>
      </c>
      <c r="E366" s="1">
        <v>4590</v>
      </c>
      <c r="F366" t="s">
        <v>29</v>
      </c>
      <c r="G366">
        <v>1</v>
      </c>
      <c r="H366" t="s">
        <v>11</v>
      </c>
      <c r="I366" s="2">
        <f>+Table2[[#This Row],[QTY]]*Table2[[#This Row],[Price]]</f>
        <v>4590</v>
      </c>
    </row>
    <row r="367" spans="1:9">
      <c r="A367" s="5" t="str">
        <f>TEXT(Table2[[#This Row],[Date]],"DDD")</f>
        <v>vie.</v>
      </c>
      <c r="B367" s="5" t="str">
        <f>TEXT(Table2[[#This Row],[Date]],"MMM")</f>
        <v>dic</v>
      </c>
      <c r="C367" s="5">
        <v>45289</v>
      </c>
      <c r="D367" t="s">
        <v>272</v>
      </c>
      <c r="E367" s="1">
        <v>8990</v>
      </c>
      <c r="F367" t="s">
        <v>29</v>
      </c>
      <c r="G367">
        <v>1</v>
      </c>
      <c r="H367" t="s">
        <v>11</v>
      </c>
      <c r="I367" s="2">
        <f>+Table2[[#This Row],[QTY]]*Table2[[#This Row],[Price]]</f>
        <v>8990</v>
      </c>
    </row>
    <row r="368" spans="1:9">
      <c r="A368" s="5" t="str">
        <f>TEXT(Table2[[#This Row],[Date]],"DDD")</f>
        <v>vie.</v>
      </c>
      <c r="B368" s="5" t="str">
        <f>TEXT(Table2[[#This Row],[Date]],"MMM")</f>
        <v>dic</v>
      </c>
      <c r="C368" s="5">
        <v>45289</v>
      </c>
      <c r="D368" t="s">
        <v>45</v>
      </c>
      <c r="E368" s="1">
        <v>15150</v>
      </c>
      <c r="F368" t="s">
        <v>29</v>
      </c>
      <c r="G368">
        <v>1</v>
      </c>
      <c r="H368" t="s">
        <v>11</v>
      </c>
      <c r="I368" s="2">
        <f>+Table2[[#This Row],[QTY]]*Table2[[#This Row],[Price]]</f>
        <v>15150</v>
      </c>
    </row>
    <row r="369" spans="1:9">
      <c r="A369" s="5" t="str">
        <f>TEXT(Table2[[#This Row],[Date]],"DDD")</f>
        <v>vie.</v>
      </c>
      <c r="B369" s="5" t="str">
        <f>TEXT(Table2[[#This Row],[Date]],"MMM")</f>
        <v>dic</v>
      </c>
      <c r="C369" s="5">
        <v>45289</v>
      </c>
      <c r="D369" t="s">
        <v>273</v>
      </c>
      <c r="E369" s="1">
        <v>400</v>
      </c>
      <c r="F369" t="s">
        <v>29</v>
      </c>
      <c r="G369">
        <v>1</v>
      </c>
      <c r="H369" t="s">
        <v>11</v>
      </c>
      <c r="I369" s="2">
        <f>+Table2[[#This Row],[QTY]]*Table2[[#This Row],[Price]]</f>
        <v>400</v>
      </c>
    </row>
    <row r="370" spans="1:9">
      <c r="A370" s="5" t="str">
        <f>TEXT(Table2[[#This Row],[Date]],"DDD")</f>
        <v>vie.</v>
      </c>
      <c r="B370" s="5" t="str">
        <f>TEXT(Table2[[#This Row],[Date]],"MMM")</f>
        <v>dic</v>
      </c>
      <c r="C370" s="5">
        <v>45289</v>
      </c>
      <c r="D370" t="s">
        <v>241</v>
      </c>
      <c r="E370" s="1">
        <v>5790</v>
      </c>
      <c r="F370" t="s">
        <v>29</v>
      </c>
      <c r="G370">
        <v>1</v>
      </c>
      <c r="H370" t="s">
        <v>11</v>
      </c>
      <c r="I370" s="2">
        <f>+Table2[[#This Row],[QTY]]*Table2[[#This Row],[Price]]</f>
        <v>5790</v>
      </c>
    </row>
    <row r="371" spans="1:9">
      <c r="A371" s="5" t="str">
        <f>TEXT(Table2[[#This Row],[Date]],"DDD")</f>
        <v>vie.</v>
      </c>
      <c r="B371" s="5" t="str">
        <f>TEXT(Table2[[#This Row],[Date]],"MMM")</f>
        <v>dic</v>
      </c>
      <c r="C371" s="5">
        <v>45289</v>
      </c>
      <c r="D371" t="s">
        <v>274</v>
      </c>
      <c r="E371" s="1">
        <v>1490</v>
      </c>
      <c r="F371" t="s">
        <v>29</v>
      </c>
      <c r="G371">
        <v>1</v>
      </c>
      <c r="H371" t="s">
        <v>11</v>
      </c>
      <c r="I371" s="2">
        <f>+Table2[[#This Row],[QTY]]*Table2[[#This Row],[Price]]</f>
        <v>1490</v>
      </c>
    </row>
    <row r="372" spans="1:9">
      <c r="A372" s="5" t="str">
        <f>TEXT(Table2[[#This Row],[Date]],"DDD")</f>
        <v>vie.</v>
      </c>
      <c r="B372" s="5" t="str">
        <f>TEXT(Table2[[#This Row],[Date]],"MMM")</f>
        <v>dic</v>
      </c>
      <c r="C372" s="5">
        <v>45289</v>
      </c>
      <c r="D372" t="s">
        <v>275</v>
      </c>
      <c r="E372" s="1">
        <v>15648</v>
      </c>
      <c r="F372" t="s">
        <v>202</v>
      </c>
      <c r="G372">
        <v>1</v>
      </c>
      <c r="H372" t="s">
        <v>136</v>
      </c>
      <c r="I372" s="2">
        <f>+Table2[[#This Row],[QTY]]*Table2[[#This Row],[Price]]</f>
        <v>15648</v>
      </c>
    </row>
    <row r="373" spans="1:9">
      <c r="A373" s="5" t="str">
        <f>TEXT(Table2[[#This Row],[Date]],"DDD")</f>
        <v>vie.</v>
      </c>
      <c r="B373" s="5" t="str">
        <f>TEXT(Table2[[#This Row],[Date]],"MMM")</f>
        <v>dic</v>
      </c>
      <c r="C373" s="5">
        <v>45289</v>
      </c>
      <c r="D373" t="s">
        <v>233</v>
      </c>
      <c r="E373" s="1">
        <v>19259</v>
      </c>
      <c r="F373" t="s">
        <v>202</v>
      </c>
      <c r="G373">
        <v>1</v>
      </c>
      <c r="H373" t="s">
        <v>136</v>
      </c>
      <c r="I373" s="2">
        <f>+Table2[[#This Row],[QTY]]*Table2[[#This Row],[Price]]</f>
        <v>19259</v>
      </c>
    </row>
    <row r="374" spans="1:9">
      <c r="A374" s="5" t="str">
        <f>TEXT(Table2[[#This Row],[Date]],"DDD")</f>
        <v>vie.</v>
      </c>
      <c r="B374" s="5" t="str">
        <f>TEXT(Table2[[#This Row],[Date]],"MMM")</f>
        <v>dic</v>
      </c>
      <c r="C374" s="5">
        <v>45289</v>
      </c>
      <c r="D374" t="s">
        <v>206</v>
      </c>
      <c r="E374" s="1">
        <v>5925</v>
      </c>
      <c r="F374" t="s">
        <v>202</v>
      </c>
      <c r="G374">
        <v>1</v>
      </c>
      <c r="H374" t="s">
        <v>136</v>
      </c>
      <c r="I374" s="2">
        <f>+Table2[[#This Row],[QTY]]*Table2[[#This Row],[Price]]</f>
        <v>5925</v>
      </c>
    </row>
    <row r="375" spans="1:9">
      <c r="A375" s="5" t="str">
        <f>TEXT(Table2[[#This Row],[Date]],"DDD")</f>
        <v>vie.</v>
      </c>
      <c r="B375" s="5" t="str">
        <f>TEXT(Table2[[#This Row],[Date]],"MMM")</f>
        <v>dic</v>
      </c>
      <c r="C375" s="5">
        <v>45289</v>
      </c>
      <c r="D375" t="s">
        <v>205</v>
      </c>
      <c r="E375" s="1">
        <v>3500</v>
      </c>
      <c r="F375" t="s">
        <v>202</v>
      </c>
      <c r="G375">
        <v>3</v>
      </c>
      <c r="H375" t="s">
        <v>136</v>
      </c>
      <c r="I375" s="2">
        <f>+Table2[[#This Row],[QTY]]*Table2[[#This Row],[Price]]</f>
        <v>10500</v>
      </c>
    </row>
    <row r="376" spans="1:9">
      <c r="A376" s="5" t="str">
        <f>TEXT(Table2[[#This Row],[Date]],"DDD")</f>
        <v>vie.</v>
      </c>
      <c r="B376" s="5" t="str">
        <f>TEXT(Table2[[#This Row],[Date]],"MMM")</f>
        <v>dic</v>
      </c>
      <c r="C376" s="5">
        <v>45289</v>
      </c>
      <c r="D376" t="s">
        <v>235</v>
      </c>
      <c r="E376" s="1">
        <v>5092</v>
      </c>
      <c r="F376" t="s">
        <v>202</v>
      </c>
      <c r="G376">
        <v>1</v>
      </c>
      <c r="H376" t="s">
        <v>136</v>
      </c>
      <c r="I376" s="2">
        <f>+Table2[[#This Row],[QTY]]*Table2[[#This Row],[Price]]</f>
        <v>5092</v>
      </c>
    </row>
    <row r="377" spans="1:9">
      <c r="A377" s="5" t="str">
        <f>TEXT(Table2[[#This Row],[Date]],"DDD")</f>
        <v>vie.</v>
      </c>
      <c r="B377" s="5" t="str">
        <f>TEXT(Table2[[#This Row],[Date]],"MMM")</f>
        <v>dic</v>
      </c>
      <c r="C377" s="5">
        <v>45289</v>
      </c>
      <c r="D377" t="s">
        <v>203</v>
      </c>
      <c r="E377" s="1">
        <v>6388</v>
      </c>
      <c r="F377" t="s">
        <v>202</v>
      </c>
      <c r="G377">
        <v>1</v>
      </c>
      <c r="H377" t="s">
        <v>136</v>
      </c>
      <c r="I377" s="2">
        <f>+Table2[[#This Row],[QTY]]*Table2[[#This Row],[Price]]</f>
        <v>6388</v>
      </c>
    </row>
    <row r="378" spans="1:9">
      <c r="A378" s="5" t="str">
        <f>TEXT(Table2[[#This Row],[Date]],"DDD")</f>
        <v>vie.</v>
      </c>
      <c r="B378" s="5" t="str">
        <f>TEXT(Table2[[#This Row],[Date]],"MMM")</f>
        <v>dic</v>
      </c>
      <c r="C378" s="5">
        <v>45289</v>
      </c>
      <c r="D378" t="s">
        <v>276</v>
      </c>
      <c r="E378" s="1">
        <v>5092</v>
      </c>
      <c r="F378" t="s">
        <v>202</v>
      </c>
      <c r="G378">
        <v>1</v>
      </c>
      <c r="H378" t="s">
        <v>136</v>
      </c>
      <c r="I378" s="2">
        <f>+Table2[[#This Row],[QTY]]*Table2[[#This Row],[Price]]</f>
        <v>5092</v>
      </c>
    </row>
    <row r="379" spans="1:9">
      <c r="A379" s="5" t="str">
        <f>TEXT(Table2[[#This Row],[Date]],"DDD")</f>
        <v>vie.</v>
      </c>
      <c r="B379" s="5" t="str">
        <f>TEXT(Table2[[#This Row],[Date]],"MMM")</f>
        <v>dic</v>
      </c>
      <c r="C379" s="5">
        <v>45289</v>
      </c>
      <c r="D379" t="s">
        <v>277</v>
      </c>
      <c r="E379" s="1">
        <v>400</v>
      </c>
      <c r="F379" t="s">
        <v>202</v>
      </c>
      <c r="G379">
        <v>1</v>
      </c>
      <c r="H379" t="s">
        <v>136</v>
      </c>
      <c r="I379" s="2">
        <f>+Table2[[#This Row],[QTY]]*Table2[[#This Row],[Price]]</f>
        <v>400</v>
      </c>
    </row>
    <row r="380" spans="1:9">
      <c r="A380" s="5" t="str">
        <f>TEXT(Table2[[#This Row],[Date]],"DDD")</f>
        <v>vie.</v>
      </c>
      <c r="B380" s="5" t="str">
        <f>TEXT(Table2[[#This Row],[Date]],"MMM")</f>
        <v>dic</v>
      </c>
      <c r="C380" s="5">
        <v>45289</v>
      </c>
      <c r="D380" t="s">
        <v>278</v>
      </c>
      <c r="E380" s="1">
        <v>500</v>
      </c>
      <c r="F380" t="s">
        <v>202</v>
      </c>
      <c r="G380">
        <v>1</v>
      </c>
      <c r="H380" t="s">
        <v>136</v>
      </c>
      <c r="I380" s="2">
        <f>+Table2[[#This Row],[QTY]]*Table2[[#This Row],[Price]]</f>
        <v>500</v>
      </c>
    </row>
    <row r="381" spans="1:9">
      <c r="A381" s="5" t="str">
        <f>TEXT(Table2[[#This Row],[Date]],"DDD")</f>
        <v>sáb.</v>
      </c>
      <c r="B381" s="5" t="str">
        <f>TEXT(Table2[[#This Row],[Date]],"MMM")</f>
        <v>dic</v>
      </c>
      <c r="C381" s="5">
        <v>45290</v>
      </c>
      <c r="D381" t="s">
        <v>116</v>
      </c>
      <c r="E381" s="1">
        <v>7990</v>
      </c>
      <c r="F381" t="s">
        <v>29</v>
      </c>
      <c r="G381">
        <v>1</v>
      </c>
      <c r="H381" t="s">
        <v>11</v>
      </c>
      <c r="I381" s="2">
        <f>+Table2[[#This Row],[QTY]]*Table2[[#This Row],[Price]]</f>
        <v>7990</v>
      </c>
    </row>
    <row r="382" spans="1:9">
      <c r="A382" s="5" t="str">
        <f>TEXT(Table2[[#This Row],[Date]],"DDD")</f>
        <v>sáb.</v>
      </c>
      <c r="B382" s="5" t="str">
        <f>TEXT(Table2[[#This Row],[Date]],"MMM")</f>
        <v>dic</v>
      </c>
      <c r="C382" s="5">
        <v>45290</v>
      </c>
      <c r="D382" t="s">
        <v>55</v>
      </c>
      <c r="E382" s="1">
        <v>3550</v>
      </c>
      <c r="F382" t="s">
        <v>29</v>
      </c>
      <c r="G382">
        <v>3</v>
      </c>
      <c r="H382" t="s">
        <v>11</v>
      </c>
      <c r="I382" s="2">
        <f>+Table2[[#This Row],[QTY]]*Table2[[#This Row],[Price]]</f>
        <v>10650</v>
      </c>
    </row>
    <row r="383" spans="1:9">
      <c r="A383" s="5" t="str">
        <f>TEXT(Table2[[#This Row],[Date]],"DDD")</f>
        <v>sáb.</v>
      </c>
      <c r="B383" s="5" t="str">
        <f>TEXT(Table2[[#This Row],[Date]],"MMM")</f>
        <v>dic</v>
      </c>
      <c r="C383" s="5">
        <v>45290</v>
      </c>
      <c r="D383" t="s">
        <v>156</v>
      </c>
      <c r="E383" s="1">
        <v>4990</v>
      </c>
      <c r="F383" t="s">
        <v>29</v>
      </c>
      <c r="G383">
        <v>1</v>
      </c>
      <c r="H383" t="s">
        <v>11</v>
      </c>
      <c r="I383" s="2">
        <f>+Table2[[#This Row],[QTY]]*Table2[[#This Row],[Price]]</f>
        <v>4990</v>
      </c>
    </row>
    <row r="384" spans="1:9">
      <c r="A384" s="5" t="str">
        <f>TEXT(Table2[[#This Row],[Date]],"DDD")</f>
        <v>sáb.</v>
      </c>
      <c r="B384" s="5" t="str">
        <f>TEXT(Table2[[#This Row],[Date]],"MMM")</f>
        <v>dic</v>
      </c>
      <c r="C384" s="5">
        <v>45290</v>
      </c>
      <c r="D384" t="s">
        <v>279</v>
      </c>
      <c r="E384" s="1">
        <v>13990</v>
      </c>
      <c r="F384" t="s">
        <v>81</v>
      </c>
      <c r="G384">
        <v>1</v>
      </c>
      <c r="H384" t="s">
        <v>11</v>
      </c>
      <c r="I384" s="2">
        <f>+Table2[[#This Row],[QTY]]*Table2[[#This Row],[Price]]</f>
        <v>13990</v>
      </c>
    </row>
    <row r="385" spans="1:9">
      <c r="A385" s="5" t="str">
        <f>TEXT(Table2[[#This Row],[Date]],"DDD")</f>
        <v>sáb.</v>
      </c>
      <c r="B385" s="5" t="str">
        <f>TEXT(Table2[[#This Row],[Date]],"MMM")</f>
        <v>dic</v>
      </c>
      <c r="C385" s="5">
        <v>45290</v>
      </c>
      <c r="D385" t="s">
        <v>279</v>
      </c>
      <c r="E385" s="1">
        <v>18190</v>
      </c>
      <c r="F385" t="s">
        <v>81</v>
      </c>
      <c r="G385">
        <v>1</v>
      </c>
      <c r="H385" t="s">
        <v>11</v>
      </c>
      <c r="I385" s="2">
        <f>+Table2[[#This Row],[QTY]]*Table2[[#This Row],[Price]]</f>
        <v>18190</v>
      </c>
    </row>
    <row r="386" spans="1:9">
      <c r="A386" s="5" t="str">
        <f>TEXT(Table2[[#This Row],[Date]],"DDD")</f>
        <v>sáb.</v>
      </c>
      <c r="B386" s="5" t="str">
        <f>TEXT(Table2[[#This Row],[Date]],"MMM")</f>
        <v>dic</v>
      </c>
      <c r="C386" s="5">
        <v>45290</v>
      </c>
      <c r="D386" t="s">
        <v>89</v>
      </c>
      <c r="E386" s="1">
        <v>6390</v>
      </c>
      <c r="F386" t="s">
        <v>81</v>
      </c>
      <c r="G386">
        <v>1</v>
      </c>
      <c r="H386" t="s">
        <v>11</v>
      </c>
      <c r="I386" s="2">
        <f>+Table2[[#This Row],[QTY]]*Table2[[#This Row],[Price]]</f>
        <v>6390</v>
      </c>
    </row>
    <row r="387" spans="1:9">
      <c r="A387" s="5" t="str">
        <f>TEXT(Table2[[#This Row],[Date]],"DDD")</f>
        <v>sáb.</v>
      </c>
      <c r="B387" s="5" t="str">
        <f>TEXT(Table2[[#This Row],[Date]],"MMM")</f>
        <v>dic</v>
      </c>
      <c r="C387" s="5">
        <v>45290</v>
      </c>
      <c r="D387" t="s">
        <v>42</v>
      </c>
      <c r="E387" s="1">
        <v>9908</v>
      </c>
      <c r="F387" t="s">
        <v>81</v>
      </c>
      <c r="G387">
        <v>1</v>
      </c>
      <c r="H387" t="s">
        <v>11</v>
      </c>
      <c r="I387" s="2">
        <f>+Table2[[#This Row],[QTY]]*Table2[[#This Row],[Price]]</f>
        <v>9908</v>
      </c>
    </row>
    <row r="388" spans="1:9">
      <c r="A388" s="5" t="str">
        <f>TEXT(Table2[[#This Row],[Date]],"DDD")</f>
        <v>sáb.</v>
      </c>
      <c r="B388" s="5" t="str">
        <f>TEXT(Table2[[#This Row],[Date]],"MMM")</f>
        <v>dic</v>
      </c>
      <c r="C388" s="5">
        <v>45290</v>
      </c>
      <c r="D388" t="s">
        <v>280</v>
      </c>
      <c r="E388" s="1">
        <v>8700</v>
      </c>
      <c r="F388" t="s">
        <v>81</v>
      </c>
      <c r="G388">
        <v>1</v>
      </c>
      <c r="H388" t="s">
        <v>11</v>
      </c>
      <c r="I388" s="2">
        <f>+Table2[[#This Row],[QTY]]*Table2[[#This Row],[Price]]</f>
        <v>8700</v>
      </c>
    </row>
    <row r="389" spans="1:9">
      <c r="A389" s="5" t="str">
        <f>TEXT(Table2[[#This Row],[Date]],"DDD")</f>
        <v>lun.</v>
      </c>
      <c r="B389" s="5" t="str">
        <f>TEXT(Table2[[#This Row],[Date]],"MMM")</f>
        <v>ene</v>
      </c>
      <c r="C389" s="5">
        <v>45292</v>
      </c>
      <c r="D389" t="s">
        <v>281</v>
      </c>
      <c r="E389" s="1">
        <v>31400</v>
      </c>
      <c r="F389" t="s">
        <v>247</v>
      </c>
      <c r="G389">
        <v>1</v>
      </c>
      <c r="H389" t="s">
        <v>136</v>
      </c>
      <c r="I389" s="2">
        <f>+Table2[[#This Row],[QTY]]*Table2[[#This Row],[Price]]</f>
        <v>31400</v>
      </c>
    </row>
    <row r="390" spans="1:9">
      <c r="A390" s="5" t="str">
        <f>TEXT(Table2[[#This Row],[Date]],"DDD")</f>
        <v>lun.</v>
      </c>
      <c r="B390" s="5" t="str">
        <f>TEXT(Table2[[#This Row],[Date]],"MMM")</f>
        <v>ene</v>
      </c>
      <c r="C390" s="5">
        <v>45292</v>
      </c>
      <c r="D390" t="s">
        <v>236</v>
      </c>
      <c r="E390" s="1">
        <v>31400</v>
      </c>
      <c r="F390" t="s">
        <v>247</v>
      </c>
      <c r="G390">
        <v>1</v>
      </c>
      <c r="H390" t="s">
        <v>136</v>
      </c>
      <c r="I390" s="2">
        <f>+Table2[[#This Row],[QTY]]*Table2[[#This Row],[Price]]</f>
        <v>31400</v>
      </c>
    </row>
    <row r="391" spans="1:9">
      <c r="A391" s="5" t="str">
        <f>TEXT(Table2[[#This Row],[Date]],"DDD")</f>
        <v>lun.</v>
      </c>
      <c r="B391" s="5" t="str">
        <f>TEXT(Table2[[#This Row],[Date]],"MMM")</f>
        <v>ene</v>
      </c>
      <c r="C391" s="5">
        <v>45292</v>
      </c>
      <c r="D391" t="s">
        <v>282</v>
      </c>
      <c r="E391" s="1">
        <v>2600</v>
      </c>
      <c r="F391" t="s">
        <v>239</v>
      </c>
      <c r="G391">
        <v>1</v>
      </c>
      <c r="H391" t="s">
        <v>11</v>
      </c>
      <c r="I391" s="2">
        <f>+Table2[[#This Row],[QTY]]*Table2[[#This Row],[Price]]</f>
        <v>2600</v>
      </c>
    </row>
    <row r="392" spans="1:9">
      <c r="A392" s="5" t="str">
        <f>TEXT(Table2[[#This Row],[Date]],"DDD")</f>
        <v>lun.</v>
      </c>
      <c r="B392" s="5" t="str">
        <f>TEXT(Table2[[#This Row],[Date]],"MMM")</f>
        <v>ene</v>
      </c>
      <c r="C392" s="5">
        <v>45292</v>
      </c>
      <c r="D392" t="s">
        <v>283</v>
      </c>
      <c r="E392" s="1">
        <v>7200</v>
      </c>
      <c r="F392" t="s">
        <v>239</v>
      </c>
      <c r="G392">
        <v>1</v>
      </c>
      <c r="H392" t="s">
        <v>11</v>
      </c>
      <c r="I392" s="2">
        <f>+Table2[[#This Row],[QTY]]*Table2[[#This Row],[Price]]</f>
        <v>7200</v>
      </c>
    </row>
    <row r="393" spans="1:9">
      <c r="A393" s="5" t="str">
        <f>TEXT(Table2[[#This Row],[Date]],"DDD")</f>
        <v>lun.</v>
      </c>
      <c r="B393" s="5" t="str">
        <f>TEXT(Table2[[#This Row],[Date]],"MMM")</f>
        <v>ene</v>
      </c>
      <c r="C393" s="5">
        <v>45292</v>
      </c>
      <c r="D393" t="s">
        <v>192</v>
      </c>
      <c r="E393" s="1">
        <v>6900</v>
      </c>
      <c r="F393" t="s">
        <v>239</v>
      </c>
      <c r="G393">
        <v>1</v>
      </c>
      <c r="H393" t="s">
        <v>11</v>
      </c>
      <c r="I393" s="2">
        <f>+Table2[[#This Row],[QTY]]*Table2[[#This Row],[Price]]</f>
        <v>6900</v>
      </c>
    </row>
    <row r="394" spans="1:9">
      <c r="A394" s="5" t="str">
        <f>TEXT(Table2[[#This Row],[Date]],"DDD")</f>
        <v>lun.</v>
      </c>
      <c r="B394" s="5" t="str">
        <f>TEXT(Table2[[#This Row],[Date]],"MMM")</f>
        <v>ene</v>
      </c>
      <c r="C394" s="5">
        <v>45292</v>
      </c>
      <c r="D394" t="s">
        <v>262</v>
      </c>
      <c r="E394" s="1">
        <v>4100</v>
      </c>
      <c r="F394" t="s">
        <v>239</v>
      </c>
      <c r="G394">
        <v>1</v>
      </c>
      <c r="H394" t="s">
        <v>11</v>
      </c>
      <c r="I394" s="2">
        <f>+Table2[[#This Row],[QTY]]*Table2[[#This Row],[Price]]</f>
        <v>4100</v>
      </c>
    </row>
    <row r="395" spans="1:9">
      <c r="A395" s="5" t="str">
        <f>TEXT(Table2[[#This Row],[Date]],"DDD")</f>
        <v>lun.</v>
      </c>
      <c r="B395" s="5" t="str">
        <f>TEXT(Table2[[#This Row],[Date]],"MMM")</f>
        <v>ene</v>
      </c>
      <c r="C395" s="5">
        <v>45292</v>
      </c>
      <c r="D395" t="s">
        <v>284</v>
      </c>
      <c r="E395" s="1">
        <v>2200</v>
      </c>
      <c r="F395" t="s">
        <v>81</v>
      </c>
      <c r="G395">
        <v>1</v>
      </c>
      <c r="H395" t="s">
        <v>11</v>
      </c>
      <c r="I395" s="2">
        <f>+Table2[[#This Row],[QTY]]*Table2[[#This Row],[Price]]</f>
        <v>2200</v>
      </c>
    </row>
    <row r="396" spans="1:9">
      <c r="A396" s="5" t="str">
        <f>TEXT(Table2[[#This Row],[Date]],"DDD")</f>
        <v>lun.</v>
      </c>
      <c r="B396" s="5" t="str">
        <f>TEXT(Table2[[#This Row],[Date]],"MMM")</f>
        <v>ene</v>
      </c>
      <c r="C396" s="5">
        <v>45292</v>
      </c>
      <c r="D396" t="s">
        <v>285</v>
      </c>
      <c r="E396" s="1">
        <v>2400</v>
      </c>
      <c r="F396" t="s">
        <v>81</v>
      </c>
      <c r="G396">
        <v>1</v>
      </c>
      <c r="H396" t="s">
        <v>11</v>
      </c>
      <c r="I396" s="2">
        <f>+Table2[[#This Row],[QTY]]*Table2[[#This Row],[Price]]</f>
        <v>2400</v>
      </c>
    </row>
    <row r="397" spans="1:9">
      <c r="A397" s="5" t="str">
        <f>TEXT(Table2[[#This Row],[Date]],"DDD")</f>
        <v>mié.</v>
      </c>
      <c r="B397" s="5" t="str">
        <f>TEXT(Table2[[#This Row],[Date]],"MMM")</f>
        <v>ene</v>
      </c>
      <c r="C397" s="5">
        <v>45294</v>
      </c>
      <c r="D397" t="s">
        <v>101</v>
      </c>
      <c r="E397" s="1">
        <v>3990</v>
      </c>
      <c r="F397" t="s">
        <v>29</v>
      </c>
      <c r="G397">
        <v>1</v>
      </c>
      <c r="H397" t="s">
        <v>11</v>
      </c>
      <c r="I397" s="2">
        <f>+Table2[[#This Row],[QTY]]*Table2[[#This Row],[Price]]</f>
        <v>3990</v>
      </c>
    </row>
    <row r="398" spans="1:9">
      <c r="A398" s="5" t="str">
        <f>TEXT(Table2[[#This Row],[Date]],"DDD")</f>
        <v>jue.</v>
      </c>
      <c r="B398" s="5" t="str">
        <f>TEXT(Table2[[#This Row],[Date]],"MMM")</f>
        <v>ene</v>
      </c>
      <c r="C398" s="5">
        <v>45295</v>
      </c>
      <c r="D398" t="s">
        <v>102</v>
      </c>
      <c r="E398" s="1">
        <v>3440</v>
      </c>
      <c r="F398" t="s">
        <v>163</v>
      </c>
      <c r="G398">
        <v>1</v>
      </c>
      <c r="H398" t="s">
        <v>11</v>
      </c>
      <c r="I398" s="2">
        <f>+Table2[[#This Row],[QTY]]*Table2[[#This Row],[Price]]</f>
        <v>3440</v>
      </c>
    </row>
    <row r="399" spans="1:9">
      <c r="A399" s="5" t="str">
        <f>TEXT(Table2[[#This Row],[Date]],"DDD")</f>
        <v>jue.</v>
      </c>
      <c r="B399" s="5" t="str">
        <f>TEXT(Table2[[#This Row],[Date]],"MMM")</f>
        <v>ene</v>
      </c>
      <c r="C399" s="5">
        <v>45295</v>
      </c>
      <c r="D399" t="s">
        <v>112</v>
      </c>
      <c r="E399" s="1">
        <v>5650</v>
      </c>
      <c r="F399" t="s">
        <v>163</v>
      </c>
      <c r="G399">
        <v>1</v>
      </c>
      <c r="H399" t="s">
        <v>11</v>
      </c>
      <c r="I399" s="2">
        <f>+Table2[[#This Row],[QTY]]*Table2[[#This Row],[Price]]</f>
        <v>5650</v>
      </c>
    </row>
    <row r="400" spans="1:9">
      <c r="A400" s="5" t="str">
        <f>TEXT(Table2[[#This Row],[Date]],"DDD")</f>
        <v>jue.</v>
      </c>
      <c r="B400" s="5" t="str">
        <f>TEXT(Table2[[#This Row],[Date]],"MMM")</f>
        <v>ene</v>
      </c>
      <c r="C400" s="5">
        <v>45295</v>
      </c>
      <c r="D400" t="s">
        <v>286</v>
      </c>
      <c r="E400" s="1">
        <v>4700</v>
      </c>
      <c r="F400" t="s">
        <v>163</v>
      </c>
      <c r="G400">
        <v>1</v>
      </c>
      <c r="H400" t="s">
        <v>11</v>
      </c>
      <c r="I400" s="2">
        <f>+Table2[[#This Row],[QTY]]*Table2[[#This Row],[Price]]</f>
        <v>4700</v>
      </c>
    </row>
    <row r="401" spans="1:9">
      <c r="A401" s="5" t="str">
        <f>TEXT(Table2[[#This Row],[Date]],"DDD")</f>
        <v>jue.</v>
      </c>
      <c r="B401" s="5" t="str">
        <f>TEXT(Table2[[#This Row],[Date]],"MMM")</f>
        <v>ene</v>
      </c>
      <c r="C401" s="5">
        <v>45295</v>
      </c>
      <c r="D401" t="s">
        <v>134</v>
      </c>
      <c r="E401" s="1">
        <v>39900</v>
      </c>
      <c r="F401" t="s">
        <v>135</v>
      </c>
      <c r="G401">
        <v>2</v>
      </c>
      <c r="H401" t="s">
        <v>136</v>
      </c>
      <c r="I401" s="2">
        <f>+Table2[[#This Row],[QTY]]*Table2[[#This Row],[Price]]</f>
        <v>79800</v>
      </c>
    </row>
    <row r="402" spans="1:9">
      <c r="A402" s="5" t="str">
        <f>TEXT(Table2[[#This Row],[Date]],"DDD")</f>
        <v>jue.</v>
      </c>
      <c r="B402" s="5" t="str">
        <f>TEXT(Table2[[#This Row],[Date]],"MMM")</f>
        <v>ene</v>
      </c>
      <c r="C402" s="5">
        <v>45295</v>
      </c>
      <c r="D402" t="s">
        <v>138</v>
      </c>
      <c r="E402" s="1">
        <v>8500</v>
      </c>
      <c r="F402" t="s">
        <v>135</v>
      </c>
      <c r="G402">
        <v>1</v>
      </c>
      <c r="H402" t="s">
        <v>136</v>
      </c>
      <c r="I402" s="2">
        <f>+Table2[[#This Row],[QTY]]*Table2[[#This Row],[Price]]</f>
        <v>8500</v>
      </c>
    </row>
    <row r="403" spans="1:9">
      <c r="A403" s="5" t="str">
        <f>TEXT(Table2[[#This Row],[Date]],"DDD")</f>
        <v>vie.</v>
      </c>
      <c r="B403" s="5" t="str">
        <f>TEXT(Table2[[#This Row],[Date]],"MMM")</f>
        <v>ene</v>
      </c>
      <c r="C403" s="5">
        <v>45296</v>
      </c>
      <c r="D403" t="s">
        <v>287</v>
      </c>
      <c r="E403" s="1">
        <v>16900</v>
      </c>
      <c r="G403">
        <v>1</v>
      </c>
      <c r="H403" t="s">
        <v>136</v>
      </c>
      <c r="I403" s="2">
        <f>+Table2[[#This Row],[QTY]]*Table2[[#This Row],[Price]]</f>
        <v>16900</v>
      </c>
    </row>
    <row r="404" spans="1:9">
      <c r="A404" s="5" t="str">
        <f>TEXT(Table2[[#This Row],[Date]],"DDD")</f>
        <v>vie.</v>
      </c>
      <c r="B404" s="5" t="str">
        <f>TEXT(Table2[[#This Row],[Date]],"MMM")</f>
        <v>ene</v>
      </c>
      <c r="C404" s="5">
        <v>45296</v>
      </c>
      <c r="D404" t="s">
        <v>288</v>
      </c>
      <c r="E404" s="1">
        <v>5000</v>
      </c>
      <c r="G404">
        <v>2</v>
      </c>
      <c r="H404" t="s">
        <v>136</v>
      </c>
      <c r="I404" s="2">
        <f>+Table2[[#This Row],[QTY]]*Table2[[#This Row],[Price]]</f>
        <v>10000</v>
      </c>
    </row>
    <row r="405" spans="1:9">
      <c r="A405" s="5" t="str">
        <f>TEXT(Table2[[#This Row],[Date]],"DDD")</f>
        <v>vie.</v>
      </c>
      <c r="B405" s="5" t="str">
        <f>TEXT(Table2[[#This Row],[Date]],"MMM")</f>
        <v>ene</v>
      </c>
      <c r="C405" s="5">
        <v>45296</v>
      </c>
      <c r="D405" t="s">
        <v>151</v>
      </c>
      <c r="E405" s="1">
        <v>33900</v>
      </c>
      <c r="F405" t="s">
        <v>146</v>
      </c>
      <c r="G405">
        <v>1</v>
      </c>
      <c r="H405" t="s">
        <v>136</v>
      </c>
      <c r="I405" s="2">
        <f>+Table2[[#This Row],[QTY]]*Table2[[#This Row],[Price]]</f>
        <v>33900</v>
      </c>
    </row>
    <row r="406" spans="1:9">
      <c r="A406" s="5" t="str">
        <f>TEXT(Table2[[#This Row],[Date]],"DDD")</f>
        <v>vie.</v>
      </c>
      <c r="B406" s="5" t="str">
        <f>TEXT(Table2[[#This Row],[Date]],"MMM")</f>
        <v>ene</v>
      </c>
      <c r="C406" s="5">
        <v>45296</v>
      </c>
      <c r="D406" t="s">
        <v>289</v>
      </c>
      <c r="E406" s="1">
        <v>27300</v>
      </c>
      <c r="F406" t="s">
        <v>146</v>
      </c>
      <c r="G406">
        <v>1</v>
      </c>
      <c r="H406" t="s">
        <v>136</v>
      </c>
      <c r="I406" s="2">
        <f>+Table2[[#This Row],[QTY]]*Table2[[#This Row],[Price]]</f>
        <v>27300</v>
      </c>
    </row>
    <row r="407" spans="1:9">
      <c r="A407" s="5" t="str">
        <f>TEXT(Table2[[#This Row],[Date]],"DDD")</f>
        <v>vie.</v>
      </c>
      <c r="B407" s="5" t="str">
        <f>TEXT(Table2[[#This Row],[Date]],"MMM")</f>
        <v>ene</v>
      </c>
      <c r="C407" s="5">
        <v>45296</v>
      </c>
      <c r="D407" t="s">
        <v>152</v>
      </c>
      <c r="E407" s="1">
        <v>22900</v>
      </c>
      <c r="F407" t="s">
        <v>146</v>
      </c>
      <c r="G407">
        <v>1</v>
      </c>
      <c r="H407" t="s">
        <v>136</v>
      </c>
      <c r="I407" s="2">
        <f>+Table2[[#This Row],[QTY]]*Table2[[#This Row],[Price]]</f>
        <v>22900</v>
      </c>
    </row>
    <row r="408" spans="1:9">
      <c r="A408" s="5" t="str">
        <f>TEXT(Table2[[#This Row],[Date]],"DDD")</f>
        <v>vie.</v>
      </c>
      <c r="B408" s="5" t="str">
        <f>TEXT(Table2[[#This Row],[Date]],"MMM")</f>
        <v>ene</v>
      </c>
      <c r="C408" s="5">
        <v>45296</v>
      </c>
      <c r="D408" t="s">
        <v>290</v>
      </c>
      <c r="E408" s="1">
        <v>7800</v>
      </c>
      <c r="F408" t="s">
        <v>146</v>
      </c>
      <c r="G408">
        <v>2</v>
      </c>
      <c r="H408" t="s">
        <v>136</v>
      </c>
      <c r="I408" s="2">
        <f>+Table2[[#This Row],[QTY]]*Table2[[#This Row],[Price]]</f>
        <v>15600</v>
      </c>
    </row>
    <row r="409" spans="1:9">
      <c r="A409" s="5" t="str">
        <f>TEXT(Table2[[#This Row],[Date]],"DDD")</f>
        <v>vie.</v>
      </c>
      <c r="B409" s="5" t="str">
        <f>TEXT(Table2[[#This Row],[Date]],"MMM")</f>
        <v>ene</v>
      </c>
      <c r="C409" s="5">
        <v>45296</v>
      </c>
      <c r="D409" t="s">
        <v>291</v>
      </c>
      <c r="E409" s="1">
        <v>5900</v>
      </c>
      <c r="F409" t="s">
        <v>146</v>
      </c>
      <c r="G409">
        <v>1</v>
      </c>
      <c r="H409" t="s">
        <v>136</v>
      </c>
      <c r="I409" s="2">
        <f>+Table2[[#This Row],[QTY]]*Table2[[#This Row],[Price]]</f>
        <v>5900</v>
      </c>
    </row>
    <row r="410" spans="1:9">
      <c r="A410" s="5" t="str">
        <f>TEXT(Table2[[#This Row],[Date]],"DDD")</f>
        <v>sáb.</v>
      </c>
      <c r="B410" s="5" t="str">
        <f>TEXT(Table2[[#This Row],[Date]],"MMM")</f>
        <v>ene</v>
      </c>
      <c r="C410" s="5">
        <v>45297</v>
      </c>
      <c r="D410" t="s">
        <v>292</v>
      </c>
      <c r="E410" s="1">
        <v>1150</v>
      </c>
      <c r="F410" t="s">
        <v>29</v>
      </c>
      <c r="G410">
        <v>1</v>
      </c>
      <c r="H410" t="s">
        <v>11</v>
      </c>
      <c r="I410" s="2">
        <f>+Table2[[#This Row],[QTY]]*Table2[[#This Row],[Price]]</f>
        <v>1150</v>
      </c>
    </row>
    <row r="411" spans="1:9">
      <c r="A411" s="5" t="str">
        <f>TEXT(Table2[[#This Row],[Date]],"DDD")</f>
        <v>sáb.</v>
      </c>
      <c r="B411" s="5" t="str">
        <f>TEXT(Table2[[#This Row],[Date]],"MMM")</f>
        <v>ene</v>
      </c>
      <c r="C411" s="5">
        <v>45297</v>
      </c>
      <c r="D411" t="s">
        <v>30</v>
      </c>
      <c r="E411" s="1">
        <v>1150</v>
      </c>
      <c r="F411" t="s">
        <v>29</v>
      </c>
      <c r="G411">
        <v>1</v>
      </c>
      <c r="H411" t="s">
        <v>11</v>
      </c>
      <c r="I411" s="2">
        <f>+Table2[[#This Row],[QTY]]*Table2[[#This Row],[Price]]</f>
        <v>1150</v>
      </c>
    </row>
    <row r="412" spans="1:9">
      <c r="A412" s="5" t="str">
        <f>TEXT(Table2[[#This Row],[Date]],"DDD")</f>
        <v>sáb.</v>
      </c>
      <c r="B412" s="5" t="str">
        <f>TEXT(Table2[[#This Row],[Date]],"MMM")</f>
        <v>ene</v>
      </c>
      <c r="C412" s="5">
        <v>45297</v>
      </c>
      <c r="D412" t="s">
        <v>30</v>
      </c>
      <c r="E412" s="1">
        <v>4590</v>
      </c>
      <c r="F412" t="s">
        <v>29</v>
      </c>
      <c r="G412">
        <v>1</v>
      </c>
      <c r="H412" t="s">
        <v>11</v>
      </c>
      <c r="I412" s="2">
        <f>+Table2[[#This Row],[QTY]]*Table2[[#This Row],[Price]]</f>
        <v>4590</v>
      </c>
    </row>
    <row r="413" spans="1:9">
      <c r="A413" s="5" t="str">
        <f>TEXT(Table2[[#This Row],[Date]],"DDD")</f>
        <v>sáb.</v>
      </c>
      <c r="B413" s="5" t="str">
        <f>TEXT(Table2[[#This Row],[Date]],"MMM")</f>
        <v>ene</v>
      </c>
      <c r="C413" s="5">
        <v>45297</v>
      </c>
      <c r="D413" t="s">
        <v>55</v>
      </c>
      <c r="E413" s="1">
        <v>3550</v>
      </c>
      <c r="F413" t="s">
        <v>29</v>
      </c>
      <c r="G413">
        <v>1</v>
      </c>
      <c r="H413" t="s">
        <v>11</v>
      </c>
      <c r="I413" s="2">
        <f>+Table2[[#This Row],[QTY]]*Table2[[#This Row],[Price]]</f>
        <v>3550</v>
      </c>
    </row>
    <row r="414" spans="1:9">
      <c r="A414" s="5" t="str">
        <f>TEXT(Table2[[#This Row],[Date]],"DDD")</f>
        <v>sáb.</v>
      </c>
      <c r="B414" s="5" t="str">
        <f>TEXT(Table2[[#This Row],[Date]],"MMM")</f>
        <v>ene</v>
      </c>
      <c r="C414" s="5">
        <v>45297</v>
      </c>
      <c r="D414" t="s">
        <v>174</v>
      </c>
      <c r="E414" s="1">
        <v>3990</v>
      </c>
      <c r="F414" t="s">
        <v>29</v>
      </c>
      <c r="G414">
        <v>1</v>
      </c>
      <c r="H414" t="s">
        <v>11</v>
      </c>
      <c r="I414" s="2">
        <f>+Table2[[#This Row],[QTY]]*Table2[[#This Row],[Price]]</f>
        <v>3990</v>
      </c>
    </row>
    <row r="415" spans="1:9">
      <c r="A415" s="5" t="str">
        <f>TEXT(Table2[[#This Row],[Date]],"DDD")</f>
        <v>dom.</v>
      </c>
      <c r="B415" s="5" t="str">
        <f>TEXT(Table2[[#This Row],[Date]],"MMM")</f>
        <v>ene</v>
      </c>
      <c r="C415" s="5">
        <v>45298</v>
      </c>
      <c r="D415" t="s">
        <v>57</v>
      </c>
      <c r="E415" s="1">
        <v>5190</v>
      </c>
      <c r="F415" t="s">
        <v>29</v>
      </c>
      <c r="G415">
        <v>1</v>
      </c>
      <c r="H415" t="s">
        <v>11</v>
      </c>
      <c r="I415" s="2">
        <f>+Table2[[#This Row],[QTY]]*Table2[[#This Row],[Price]]</f>
        <v>5190</v>
      </c>
    </row>
    <row r="416" spans="1:9">
      <c r="A416" s="5" t="str">
        <f>TEXT(Table2[[#This Row],[Date]],"DDD")</f>
        <v>dom.</v>
      </c>
      <c r="B416" s="5" t="str">
        <f>TEXT(Table2[[#This Row],[Date]],"MMM")</f>
        <v>ene</v>
      </c>
      <c r="C416" s="5">
        <v>45298</v>
      </c>
      <c r="D416" t="s">
        <v>66</v>
      </c>
      <c r="E416" s="1">
        <v>7350</v>
      </c>
      <c r="F416" t="s">
        <v>29</v>
      </c>
      <c r="G416">
        <v>1</v>
      </c>
      <c r="H416" t="s">
        <v>11</v>
      </c>
      <c r="I416" s="2">
        <f>+Table2[[#This Row],[QTY]]*Table2[[#This Row],[Price]]</f>
        <v>7350</v>
      </c>
    </row>
    <row r="417" spans="1:9">
      <c r="A417" s="5" t="str">
        <f>TEXT(Table2[[#This Row],[Date]],"DDD")</f>
        <v>dom.</v>
      </c>
      <c r="B417" s="5" t="str">
        <f>TEXT(Table2[[#This Row],[Date]],"MMM")</f>
        <v>ene</v>
      </c>
      <c r="C417" s="5">
        <v>45298</v>
      </c>
      <c r="D417" t="s">
        <v>172</v>
      </c>
      <c r="E417" s="1">
        <v>2100</v>
      </c>
      <c r="F417" t="s">
        <v>29</v>
      </c>
      <c r="G417">
        <v>1</v>
      </c>
      <c r="H417" t="s">
        <v>11</v>
      </c>
      <c r="I417" s="2">
        <f>+Table2[[#This Row],[QTY]]*Table2[[#This Row],[Price]]</f>
        <v>2100</v>
      </c>
    </row>
    <row r="418" spans="1:9">
      <c r="A418" s="5" t="str">
        <f>TEXT(Table2[[#This Row],[Date]],"DDD")</f>
        <v>dom.</v>
      </c>
      <c r="B418" s="5" t="str">
        <f>TEXT(Table2[[#This Row],[Date]],"MMM")</f>
        <v>ene</v>
      </c>
      <c r="C418" s="5">
        <v>45298</v>
      </c>
      <c r="D418" t="s">
        <v>293</v>
      </c>
      <c r="E418" s="1">
        <v>7990</v>
      </c>
      <c r="F418" t="s">
        <v>29</v>
      </c>
      <c r="G418">
        <v>1</v>
      </c>
      <c r="H418" t="s">
        <v>11</v>
      </c>
      <c r="I418" s="2">
        <f>+Table2[[#This Row],[QTY]]*Table2[[#This Row],[Price]]</f>
        <v>7990</v>
      </c>
    </row>
    <row r="419" spans="1:9">
      <c r="A419" s="5" t="str">
        <f>TEXT(Table2[[#This Row],[Date]],"DDD")</f>
        <v>dom.</v>
      </c>
      <c r="B419" s="5" t="str">
        <f>TEXT(Table2[[#This Row],[Date]],"MMM")</f>
        <v>ene</v>
      </c>
      <c r="C419" s="5">
        <v>45298</v>
      </c>
      <c r="D419" t="s">
        <v>38</v>
      </c>
      <c r="E419" s="1">
        <v>3290</v>
      </c>
      <c r="F419" t="s">
        <v>29</v>
      </c>
      <c r="G419">
        <v>1</v>
      </c>
      <c r="H419" t="s">
        <v>11</v>
      </c>
      <c r="I419" s="2">
        <f>+Table2[[#This Row],[QTY]]*Table2[[#This Row],[Price]]</f>
        <v>3290</v>
      </c>
    </row>
    <row r="420" spans="1:9">
      <c r="A420" s="5" t="str">
        <f>TEXT(Table2[[#This Row],[Date]],"DDD")</f>
        <v>dom.</v>
      </c>
      <c r="B420" s="5" t="str">
        <f>TEXT(Table2[[#This Row],[Date]],"MMM")</f>
        <v>ene</v>
      </c>
      <c r="C420" s="5">
        <v>45298</v>
      </c>
      <c r="D420" t="s">
        <v>173</v>
      </c>
      <c r="E420" s="1">
        <v>2490</v>
      </c>
      <c r="F420" t="s">
        <v>29</v>
      </c>
      <c r="G420">
        <v>1</v>
      </c>
      <c r="H420" t="s">
        <v>11</v>
      </c>
      <c r="I420" s="2">
        <f>+Table2[[#This Row],[QTY]]*Table2[[#This Row],[Price]]</f>
        <v>2490</v>
      </c>
    </row>
    <row r="421" spans="1:9">
      <c r="A421" s="5" t="str">
        <f>TEXT(Table2[[#This Row],[Date]],"DDD")</f>
        <v>dom.</v>
      </c>
      <c r="B421" s="5" t="str">
        <f>TEXT(Table2[[#This Row],[Date]],"MMM")</f>
        <v>ene</v>
      </c>
      <c r="C421" s="5">
        <v>45298</v>
      </c>
      <c r="D421" t="s">
        <v>55</v>
      </c>
      <c r="E421" s="1">
        <v>3550</v>
      </c>
      <c r="F421" t="s">
        <v>29</v>
      </c>
      <c r="G421">
        <v>1</v>
      </c>
      <c r="H421" t="s">
        <v>11</v>
      </c>
      <c r="I421" s="2">
        <f>+Table2[[#This Row],[QTY]]*Table2[[#This Row],[Price]]</f>
        <v>3550</v>
      </c>
    </row>
    <row r="422" spans="1:9">
      <c r="A422" s="5" t="str">
        <f>TEXT(Table2[[#This Row],[Date]],"DDD")</f>
        <v>dom.</v>
      </c>
      <c r="B422" s="5" t="str">
        <f>TEXT(Table2[[#This Row],[Date]],"MMM")</f>
        <v>ene</v>
      </c>
      <c r="C422" s="5">
        <v>45298</v>
      </c>
      <c r="D422" t="s">
        <v>294</v>
      </c>
      <c r="E422" s="1">
        <v>7190</v>
      </c>
      <c r="F422" t="s">
        <v>29</v>
      </c>
      <c r="G422">
        <v>1</v>
      </c>
      <c r="H422" t="s">
        <v>11</v>
      </c>
      <c r="I422" s="2">
        <f>+Table2[[#This Row],[QTY]]*Table2[[#This Row],[Price]]</f>
        <v>7190</v>
      </c>
    </row>
    <row r="423" spans="1:9">
      <c r="A423" s="5" t="str">
        <f>TEXT(Table2[[#This Row],[Date]],"DDD")</f>
        <v>dom.</v>
      </c>
      <c r="B423" s="5" t="str">
        <f>TEXT(Table2[[#This Row],[Date]],"MMM")</f>
        <v>ene</v>
      </c>
      <c r="C423" s="5">
        <v>45298</v>
      </c>
      <c r="D423" t="s">
        <v>132</v>
      </c>
      <c r="E423" s="1">
        <v>89187</v>
      </c>
      <c r="F423" t="s">
        <v>69</v>
      </c>
      <c r="G423">
        <v>1</v>
      </c>
      <c r="H423" t="s">
        <v>70</v>
      </c>
      <c r="I423" s="2">
        <f>+Table2[[#This Row],[QTY]]*Table2[[#This Row],[Price]]</f>
        <v>89187</v>
      </c>
    </row>
    <row r="424" spans="1:9">
      <c r="A424" s="5" t="str">
        <f>TEXT(Table2[[#This Row],[Date]],"DDD")</f>
        <v>lun.</v>
      </c>
      <c r="B424" s="5" t="str">
        <f>TEXT(Table2[[#This Row],[Date]],"MMM")</f>
        <v>ene</v>
      </c>
      <c r="C424" s="5">
        <v>45299</v>
      </c>
      <c r="D424" t="s">
        <v>295</v>
      </c>
      <c r="E424" s="1">
        <v>34900</v>
      </c>
      <c r="F424" t="s">
        <v>188</v>
      </c>
      <c r="G424">
        <v>2</v>
      </c>
      <c r="H424" t="s">
        <v>136</v>
      </c>
      <c r="I424" s="2">
        <f>+Table2[[#This Row],[QTY]]*Table2[[#This Row],[Price]]</f>
        <v>69800</v>
      </c>
    </row>
    <row r="425" spans="1:9">
      <c r="A425" s="5" t="str">
        <f>TEXT(Table2[[#This Row],[Date]],"DDD")</f>
        <v>lun.</v>
      </c>
      <c r="B425" s="5" t="str">
        <f>TEXT(Table2[[#This Row],[Date]],"MMM")</f>
        <v>ene</v>
      </c>
      <c r="C425" s="5">
        <v>45299</v>
      </c>
      <c r="D425" t="s">
        <v>87</v>
      </c>
      <c r="E425" s="1">
        <v>20900</v>
      </c>
      <c r="F425" t="s">
        <v>188</v>
      </c>
      <c r="G425">
        <v>1</v>
      </c>
      <c r="H425" t="s">
        <v>136</v>
      </c>
      <c r="I425" s="2">
        <f>+Table2[[#This Row],[QTY]]*Table2[[#This Row],[Price]]</f>
        <v>20900</v>
      </c>
    </row>
    <row r="426" spans="1:9">
      <c r="A426" s="5" t="str">
        <f>TEXT(Table2[[#This Row],[Date]],"DDD")</f>
        <v>mar.</v>
      </c>
      <c r="B426" s="5" t="str">
        <f>TEXT(Table2[[#This Row],[Date]],"MMM")</f>
        <v>ene</v>
      </c>
      <c r="C426" s="5">
        <v>45300</v>
      </c>
      <c r="D426" t="s">
        <v>296</v>
      </c>
      <c r="E426" s="1">
        <v>4500</v>
      </c>
      <c r="F426" t="s">
        <v>197</v>
      </c>
      <c r="G426">
        <v>1</v>
      </c>
      <c r="H426" t="s">
        <v>264</v>
      </c>
      <c r="I426" s="2">
        <f>+Table2[[#This Row],[QTY]]*Table2[[#This Row],[Price]]</f>
        <v>4500</v>
      </c>
    </row>
    <row r="427" spans="1:9">
      <c r="A427" s="5" t="str">
        <f>TEXT(Table2[[#This Row],[Date]],"DDD")</f>
        <v>mar.</v>
      </c>
      <c r="B427" s="5" t="str">
        <f>TEXT(Table2[[#This Row],[Date]],"MMM")</f>
        <v>ene</v>
      </c>
      <c r="C427" s="5">
        <v>45300</v>
      </c>
      <c r="D427" t="s">
        <v>288</v>
      </c>
      <c r="E427" s="1">
        <v>1790</v>
      </c>
      <c r="F427" t="s">
        <v>29</v>
      </c>
      <c r="G427">
        <v>1</v>
      </c>
      <c r="H427" t="s">
        <v>11</v>
      </c>
      <c r="I427" s="2">
        <f>+Table2[[#This Row],[QTY]]*Table2[[#This Row],[Price]]</f>
        <v>1790</v>
      </c>
    </row>
    <row r="428" spans="1:9">
      <c r="A428" s="5" t="str">
        <f>TEXT(Table2[[#This Row],[Date]],"DDD")</f>
        <v>mar.</v>
      </c>
      <c r="B428" s="5" t="str">
        <f>TEXT(Table2[[#This Row],[Date]],"MMM")</f>
        <v>ene</v>
      </c>
      <c r="C428" s="5">
        <v>45300</v>
      </c>
      <c r="D428" t="s">
        <v>121</v>
      </c>
      <c r="E428" s="1">
        <v>1750</v>
      </c>
      <c r="F428" t="s">
        <v>29</v>
      </c>
      <c r="G428">
        <v>1</v>
      </c>
      <c r="H428" t="s">
        <v>11</v>
      </c>
      <c r="I428" s="2">
        <f>+Table2[[#This Row],[QTY]]*Table2[[#This Row],[Price]]</f>
        <v>1750</v>
      </c>
    </row>
    <row r="429" spans="1:9">
      <c r="A429" s="5" t="str">
        <f>TEXT(Table2[[#This Row],[Date]],"DDD")</f>
        <v>mar.</v>
      </c>
      <c r="B429" s="5" t="str">
        <f>TEXT(Table2[[#This Row],[Date]],"MMM")</f>
        <v>ene</v>
      </c>
      <c r="C429" s="5">
        <v>45300</v>
      </c>
      <c r="D429" t="s">
        <v>213</v>
      </c>
      <c r="E429" s="1">
        <v>4490</v>
      </c>
      <c r="F429" t="s">
        <v>29</v>
      </c>
      <c r="G429">
        <v>1</v>
      </c>
      <c r="H429" t="s">
        <v>11</v>
      </c>
      <c r="I429" s="2">
        <f>+Table2[[#This Row],[QTY]]*Table2[[#This Row],[Price]]</f>
        <v>4490</v>
      </c>
    </row>
    <row r="430" spans="1:9">
      <c r="A430" s="5" t="str">
        <f>TEXT(Table2[[#This Row],[Date]],"DDD")</f>
        <v>mar.</v>
      </c>
      <c r="B430" s="5" t="str">
        <f>TEXT(Table2[[#This Row],[Date]],"MMM")</f>
        <v>ene</v>
      </c>
      <c r="C430" s="5">
        <v>45300</v>
      </c>
      <c r="D430" t="s">
        <v>55</v>
      </c>
      <c r="E430" s="1">
        <v>3550</v>
      </c>
      <c r="F430" t="s">
        <v>29</v>
      </c>
      <c r="G430">
        <v>1</v>
      </c>
      <c r="H430" t="s">
        <v>11</v>
      </c>
      <c r="I430" s="2">
        <f>+Table2[[#This Row],[QTY]]*Table2[[#This Row],[Price]]</f>
        <v>3550</v>
      </c>
    </row>
    <row r="431" spans="1:9">
      <c r="A431" s="5" t="str">
        <f>TEXT(Table2[[#This Row],[Date]],"DDD")</f>
        <v>mar.</v>
      </c>
      <c r="B431" s="5" t="str">
        <f>TEXT(Table2[[#This Row],[Date]],"MMM")</f>
        <v>ene</v>
      </c>
      <c r="C431" s="5">
        <v>45300</v>
      </c>
      <c r="D431" t="s">
        <v>297</v>
      </c>
      <c r="E431" s="1">
        <v>2950</v>
      </c>
      <c r="F431" t="s">
        <v>29</v>
      </c>
      <c r="G431">
        <v>1</v>
      </c>
      <c r="H431" t="s">
        <v>11</v>
      </c>
      <c r="I431" s="2">
        <f>+Table2[[#This Row],[QTY]]*Table2[[#This Row],[Price]]</f>
        <v>2950</v>
      </c>
    </row>
    <row r="432" spans="1:9">
      <c r="A432" s="5" t="str">
        <f>TEXT(Table2[[#This Row],[Date]],"DDD")</f>
        <v>mar.</v>
      </c>
      <c r="B432" s="5" t="str">
        <f>TEXT(Table2[[#This Row],[Date]],"MMM")</f>
        <v>ene</v>
      </c>
      <c r="C432" s="5">
        <v>45300</v>
      </c>
      <c r="D432" t="s">
        <v>298</v>
      </c>
      <c r="E432" s="1">
        <v>10490</v>
      </c>
      <c r="F432" t="s">
        <v>29</v>
      </c>
      <c r="G432">
        <v>1</v>
      </c>
      <c r="H432" t="s">
        <v>11</v>
      </c>
      <c r="I432" s="2">
        <f>+Table2[[#This Row],[QTY]]*Table2[[#This Row],[Price]]</f>
        <v>10490</v>
      </c>
    </row>
    <row r="433" spans="1:9">
      <c r="A433" s="5" t="str">
        <f>TEXT(Table2[[#This Row],[Date]],"DDD")</f>
        <v>mar.</v>
      </c>
      <c r="B433" s="5" t="str">
        <f>TEXT(Table2[[#This Row],[Date]],"MMM")</f>
        <v>ene</v>
      </c>
      <c r="C433" s="5">
        <v>45300</v>
      </c>
      <c r="D433" t="s">
        <v>171</v>
      </c>
      <c r="E433" s="1">
        <v>4790</v>
      </c>
      <c r="F433" t="s">
        <v>29</v>
      </c>
      <c r="G433">
        <v>1</v>
      </c>
      <c r="H433" t="s">
        <v>11</v>
      </c>
      <c r="I433" s="2">
        <f>+Table2[[#This Row],[QTY]]*Table2[[#This Row],[Price]]</f>
        <v>4790</v>
      </c>
    </row>
    <row r="434" spans="1:9">
      <c r="A434" s="5" t="str">
        <f>TEXT(Table2[[#This Row],[Date]],"DDD")</f>
        <v>mar.</v>
      </c>
      <c r="B434" s="5" t="str">
        <f>TEXT(Table2[[#This Row],[Date]],"MMM")</f>
        <v>ene</v>
      </c>
      <c r="C434" s="5">
        <v>45300</v>
      </c>
      <c r="D434" t="s">
        <v>49</v>
      </c>
      <c r="E434" s="1">
        <v>2150</v>
      </c>
      <c r="F434" t="s">
        <v>29</v>
      </c>
      <c r="G434">
        <v>1</v>
      </c>
      <c r="H434" t="s">
        <v>11</v>
      </c>
      <c r="I434" s="2">
        <f>+Table2[[#This Row],[QTY]]*Table2[[#This Row],[Price]]</f>
        <v>2150</v>
      </c>
    </row>
    <row r="435" spans="1:9">
      <c r="A435" s="5" t="str">
        <f>TEXT(Table2[[#This Row],[Date]],"DDD")</f>
        <v>mar.</v>
      </c>
      <c r="B435" s="5" t="str">
        <f>TEXT(Table2[[#This Row],[Date]],"MMM")</f>
        <v>ene</v>
      </c>
      <c r="C435" s="5">
        <v>45300</v>
      </c>
      <c r="D435" t="s">
        <v>112</v>
      </c>
      <c r="E435" s="1">
        <v>4690</v>
      </c>
      <c r="F435" t="s">
        <v>29</v>
      </c>
      <c r="G435">
        <v>1</v>
      </c>
      <c r="H435" t="s">
        <v>11</v>
      </c>
      <c r="I435" s="2">
        <f>+Table2[[#This Row],[QTY]]*Table2[[#This Row],[Price]]</f>
        <v>4690</v>
      </c>
    </row>
    <row r="436" spans="1:9">
      <c r="A436" s="5" t="str">
        <f>TEXT(Table2[[#This Row],[Date]],"DDD")</f>
        <v>mar.</v>
      </c>
      <c r="B436" s="5" t="str">
        <f>TEXT(Table2[[#This Row],[Date]],"MMM")</f>
        <v>ene</v>
      </c>
      <c r="C436" s="5">
        <v>45300</v>
      </c>
      <c r="D436" t="s">
        <v>299</v>
      </c>
      <c r="E436" s="1">
        <v>25200</v>
      </c>
      <c r="F436" t="s">
        <v>300</v>
      </c>
      <c r="G436">
        <v>1</v>
      </c>
      <c r="H436" t="s">
        <v>217</v>
      </c>
      <c r="I436" s="2">
        <f>+Table2[[#This Row],[QTY]]*Table2[[#This Row],[Price]]</f>
        <v>25200</v>
      </c>
    </row>
    <row r="437" spans="1:9">
      <c r="A437" s="5" t="str">
        <f>TEXT(Table2[[#This Row],[Date]],"DDD")</f>
        <v>mié.</v>
      </c>
      <c r="B437" s="5" t="str">
        <f>TEXT(Table2[[#This Row],[Date]],"MMM")</f>
        <v>ene</v>
      </c>
      <c r="C437" s="5">
        <v>45301</v>
      </c>
      <c r="D437" t="s">
        <v>137</v>
      </c>
      <c r="E437" s="1">
        <v>30900</v>
      </c>
      <c r="F437" t="s">
        <v>135</v>
      </c>
      <c r="G437">
        <v>1</v>
      </c>
      <c r="H437" t="s">
        <v>136</v>
      </c>
      <c r="I437" s="2">
        <f>+Table2[[#This Row],[QTY]]*Table2[[#This Row],[Price]]</f>
        <v>30900</v>
      </c>
    </row>
    <row r="438" spans="1:9">
      <c r="A438" s="5" t="str">
        <f>TEXT(Table2[[#This Row],[Date]],"DDD")</f>
        <v>mié.</v>
      </c>
      <c r="B438" s="5" t="str">
        <f>TEXT(Table2[[#This Row],[Date]],"MMM")</f>
        <v>ene</v>
      </c>
      <c r="C438" s="5">
        <v>45301</v>
      </c>
      <c r="D438" t="s">
        <v>134</v>
      </c>
      <c r="E438" s="1">
        <v>33900</v>
      </c>
      <c r="F438" t="s">
        <v>135</v>
      </c>
      <c r="G438">
        <v>1</v>
      </c>
      <c r="H438" t="s">
        <v>136</v>
      </c>
      <c r="I438" s="2">
        <f>+Table2[[#This Row],[QTY]]*Table2[[#This Row],[Price]]</f>
        <v>33900</v>
      </c>
    </row>
    <row r="439" spans="1:9">
      <c r="A439" s="5" t="str">
        <f>TEXT(Table2[[#This Row],[Date]],"DDD")</f>
        <v>mié.</v>
      </c>
      <c r="B439" s="5" t="str">
        <f>TEXT(Table2[[#This Row],[Date]],"MMM")</f>
        <v>ene</v>
      </c>
      <c r="C439" s="5">
        <v>45301</v>
      </c>
      <c r="D439" t="s">
        <v>138</v>
      </c>
      <c r="E439" s="1">
        <v>8500</v>
      </c>
      <c r="F439" t="s">
        <v>135</v>
      </c>
      <c r="G439">
        <v>1</v>
      </c>
      <c r="H439" t="s">
        <v>136</v>
      </c>
      <c r="I439" s="2">
        <f>+Table2[[#This Row],[QTY]]*Table2[[#This Row],[Price]]</f>
        <v>8500</v>
      </c>
    </row>
    <row r="440" spans="1:9">
      <c r="A440" s="5" t="str">
        <f>TEXT(Table2[[#This Row],[Date]],"DDD")</f>
        <v>mié.</v>
      </c>
      <c r="B440" s="5" t="str">
        <f>TEXT(Table2[[#This Row],[Date]],"MMM")</f>
        <v>ene</v>
      </c>
      <c r="C440" s="5">
        <v>45301</v>
      </c>
      <c r="D440" t="s">
        <v>137</v>
      </c>
      <c r="E440" s="1">
        <v>30900</v>
      </c>
      <c r="F440" t="s">
        <v>135</v>
      </c>
      <c r="G440">
        <v>1</v>
      </c>
      <c r="H440" t="s">
        <v>136</v>
      </c>
      <c r="I440" s="2">
        <f>+Table2[[#This Row],[QTY]]*Table2[[#This Row],[Price]]</f>
        <v>30900</v>
      </c>
    </row>
    <row r="441" spans="1:9">
      <c r="A441" s="5" t="str">
        <f>TEXT(Table2[[#This Row],[Date]],"DDD")</f>
        <v>mié.</v>
      </c>
      <c r="B441" s="5" t="str">
        <f>TEXT(Table2[[#This Row],[Date]],"MMM")</f>
        <v>ene</v>
      </c>
      <c r="C441" s="5">
        <v>45301</v>
      </c>
      <c r="D441" t="s">
        <v>134</v>
      </c>
      <c r="E441" s="1">
        <v>33900</v>
      </c>
      <c r="F441" t="s">
        <v>135</v>
      </c>
      <c r="G441">
        <v>1</v>
      </c>
      <c r="H441" t="s">
        <v>136</v>
      </c>
      <c r="I441" s="2">
        <f>+Table2[[#This Row],[QTY]]*Table2[[#This Row],[Price]]</f>
        <v>33900</v>
      </c>
    </row>
    <row r="442" spans="1:9">
      <c r="A442" s="5" t="str">
        <f>TEXT(Table2[[#This Row],[Date]],"DDD")</f>
        <v>mié.</v>
      </c>
      <c r="B442" s="5" t="str">
        <f>TEXT(Table2[[#This Row],[Date]],"MMM")</f>
        <v>ene</v>
      </c>
      <c r="C442" s="5">
        <v>45301</v>
      </c>
      <c r="D442" t="s">
        <v>138</v>
      </c>
      <c r="E442" s="1">
        <v>8500</v>
      </c>
      <c r="F442" t="s">
        <v>135</v>
      </c>
      <c r="G442">
        <v>1</v>
      </c>
      <c r="H442" t="s">
        <v>136</v>
      </c>
      <c r="I442" s="2">
        <f>+Table2[[#This Row],[QTY]]*Table2[[#This Row],[Price]]</f>
        <v>8500</v>
      </c>
    </row>
    <row r="443" spans="1:9">
      <c r="A443" s="5" t="str">
        <f>TEXT(Table2[[#This Row],[Date]],"DDD")</f>
        <v>mié.</v>
      </c>
      <c r="B443" s="5" t="str">
        <f>TEXT(Table2[[#This Row],[Date]],"MMM")</f>
        <v>ene</v>
      </c>
      <c r="C443" s="5">
        <v>45301</v>
      </c>
      <c r="D443" t="s">
        <v>132</v>
      </c>
      <c r="E443" s="1">
        <v>89187</v>
      </c>
      <c r="F443" t="s">
        <v>69</v>
      </c>
      <c r="G443">
        <v>1</v>
      </c>
      <c r="H443" t="s">
        <v>70</v>
      </c>
      <c r="I443" s="2">
        <f>+Table2[[#This Row],[QTY]]*Table2[[#This Row],[Price]]</f>
        <v>89187</v>
      </c>
    </row>
    <row r="444" spans="1:9">
      <c r="A444" s="5" t="str">
        <f>TEXT(Table2[[#This Row],[Date]],"DDD")</f>
        <v>mié.</v>
      </c>
      <c r="B444" s="5" t="str">
        <f>TEXT(Table2[[#This Row],[Date]],"MMM")</f>
        <v>ene</v>
      </c>
      <c r="C444" s="5">
        <v>45301</v>
      </c>
      <c r="D444" t="s">
        <v>68</v>
      </c>
      <c r="E444" s="1">
        <v>4800</v>
      </c>
      <c r="F444" t="s">
        <v>69</v>
      </c>
      <c r="G444">
        <v>4</v>
      </c>
      <c r="H444" t="s">
        <v>70</v>
      </c>
      <c r="I444" s="2">
        <f>+Table2[[#This Row],[QTY]]*Table2[[#This Row],[Price]]</f>
        <v>19200</v>
      </c>
    </row>
    <row r="445" spans="1:9">
      <c r="A445" s="5" t="str">
        <f>TEXT(Table2[[#This Row],[Date]],"DDD")</f>
        <v>vie.</v>
      </c>
      <c r="B445" s="5" t="str">
        <f>TEXT(Table2[[#This Row],[Date]],"MMM")</f>
        <v>ene</v>
      </c>
      <c r="C445" s="5">
        <v>45303</v>
      </c>
      <c r="D445" t="s">
        <v>301</v>
      </c>
      <c r="E445" s="1">
        <v>28600</v>
      </c>
      <c r="F445" t="s">
        <v>302</v>
      </c>
      <c r="G445">
        <v>1</v>
      </c>
      <c r="H445" t="s">
        <v>136</v>
      </c>
      <c r="I445" s="2">
        <f>+Table2[[#This Row],[QTY]]*Table2[[#This Row],[Price]]</f>
        <v>28600</v>
      </c>
    </row>
    <row r="446" spans="1:9">
      <c r="A446" s="5" t="str">
        <f>TEXT(Table2[[#This Row],[Date]],"DDD")</f>
        <v>vie.</v>
      </c>
      <c r="B446" s="5" t="str">
        <f>TEXT(Table2[[#This Row],[Date]],"MMM")</f>
        <v>ene</v>
      </c>
      <c r="C446" s="5">
        <v>45303</v>
      </c>
      <c r="D446" t="s">
        <v>303</v>
      </c>
      <c r="E446" s="1">
        <v>37800</v>
      </c>
      <c r="F446" t="s">
        <v>302</v>
      </c>
      <c r="G446">
        <v>1</v>
      </c>
      <c r="H446" t="s">
        <v>136</v>
      </c>
      <c r="I446" s="2">
        <f>+Table2[[#This Row],[QTY]]*Table2[[#This Row],[Price]]</f>
        <v>37800</v>
      </c>
    </row>
    <row r="447" spans="1:9">
      <c r="A447" s="5" t="str">
        <f>TEXT(Table2[[#This Row],[Date]],"DDD")</f>
        <v>vie.</v>
      </c>
      <c r="B447" s="5" t="str">
        <f>TEXT(Table2[[#This Row],[Date]],"MMM")</f>
        <v>ene</v>
      </c>
      <c r="C447" s="5">
        <v>45303</v>
      </c>
      <c r="D447" t="s">
        <v>304</v>
      </c>
      <c r="E447" s="1">
        <v>37800</v>
      </c>
      <c r="F447" t="s">
        <v>302</v>
      </c>
      <c r="G447">
        <v>1</v>
      </c>
      <c r="H447" t="s">
        <v>136</v>
      </c>
      <c r="I447" s="2">
        <f>+Table2[[#This Row],[QTY]]*Table2[[#This Row],[Price]]</f>
        <v>37800</v>
      </c>
    </row>
    <row r="448" spans="1:9">
      <c r="A448" s="5" t="str">
        <f>TEXT(Table2[[#This Row],[Date]],"DDD")</f>
        <v>vie.</v>
      </c>
      <c r="B448" s="5" t="str">
        <f>TEXT(Table2[[#This Row],[Date]],"MMM")</f>
        <v>ene</v>
      </c>
      <c r="C448" s="5">
        <v>45303</v>
      </c>
      <c r="D448" t="s">
        <v>305</v>
      </c>
      <c r="E448" s="1">
        <v>9500</v>
      </c>
      <c r="F448" t="s">
        <v>302</v>
      </c>
      <c r="G448">
        <v>1</v>
      </c>
      <c r="H448" t="s">
        <v>136</v>
      </c>
      <c r="I448" s="2">
        <f>+Table2[[#This Row],[QTY]]*Table2[[#This Row],[Price]]</f>
        <v>9500</v>
      </c>
    </row>
    <row r="449" spans="1:9">
      <c r="A449" s="5" t="str">
        <f>TEXT(Table2[[#This Row],[Date]],"DDD")</f>
        <v>vie.</v>
      </c>
      <c r="B449" s="5" t="str">
        <f>TEXT(Table2[[#This Row],[Date]],"MMM")</f>
        <v>ene</v>
      </c>
      <c r="C449" s="5">
        <v>45303</v>
      </c>
      <c r="D449" t="s">
        <v>306</v>
      </c>
      <c r="E449" s="1">
        <v>13900</v>
      </c>
      <c r="F449" t="s">
        <v>302</v>
      </c>
      <c r="G449">
        <v>1</v>
      </c>
      <c r="H449" t="s">
        <v>136</v>
      </c>
      <c r="I449" s="2">
        <f>+Table2[[#This Row],[QTY]]*Table2[[#This Row],[Price]]</f>
        <v>13900</v>
      </c>
    </row>
    <row r="450" spans="1:9">
      <c r="A450" s="5" t="str">
        <f>TEXT(Table2[[#This Row],[Date]],"DDD")</f>
        <v>vie.</v>
      </c>
      <c r="B450" s="5" t="str">
        <f>TEXT(Table2[[#This Row],[Date]],"MMM")</f>
        <v>ene</v>
      </c>
      <c r="C450" s="5">
        <v>45303</v>
      </c>
      <c r="D450" t="s">
        <v>160</v>
      </c>
      <c r="E450" s="1">
        <v>14400</v>
      </c>
      <c r="F450" t="s">
        <v>161</v>
      </c>
      <c r="G450">
        <v>1</v>
      </c>
      <c r="H450" t="s">
        <v>136</v>
      </c>
      <c r="I450" s="2">
        <f>+Table2[[#This Row],[QTY]]*Table2[[#This Row],[Price]]</f>
        <v>14400</v>
      </c>
    </row>
    <row r="451" spans="1:9">
      <c r="A451" s="5" t="str">
        <f>TEXT(Table2[[#This Row],[Date]],"DDD")</f>
        <v>vie.</v>
      </c>
      <c r="B451" s="5" t="str">
        <f>TEXT(Table2[[#This Row],[Date]],"MMM")</f>
        <v>ene</v>
      </c>
      <c r="C451" s="5">
        <v>45303</v>
      </c>
      <c r="D451" t="s">
        <v>307</v>
      </c>
      <c r="E451" s="1">
        <v>6800</v>
      </c>
      <c r="F451" t="s">
        <v>161</v>
      </c>
      <c r="G451">
        <v>1</v>
      </c>
      <c r="H451" t="s">
        <v>136</v>
      </c>
      <c r="I451" s="2">
        <f>+Table2[[#This Row],[QTY]]*Table2[[#This Row],[Price]]</f>
        <v>6800</v>
      </c>
    </row>
    <row r="452" spans="1:9">
      <c r="A452" s="5" t="str">
        <f>TEXT(Table2[[#This Row],[Date]],"DDD")</f>
        <v>sáb.</v>
      </c>
      <c r="B452" s="5" t="str">
        <f>TEXT(Table2[[#This Row],[Date]],"MMM")</f>
        <v>ene</v>
      </c>
      <c r="C452" s="5">
        <v>45304</v>
      </c>
      <c r="D452" t="s">
        <v>308</v>
      </c>
      <c r="E452" s="1">
        <v>1750</v>
      </c>
      <c r="F452" t="s">
        <v>29</v>
      </c>
      <c r="G452">
        <v>1</v>
      </c>
      <c r="H452" t="s">
        <v>11</v>
      </c>
      <c r="I452" s="2">
        <f>+Table2[[#This Row],[QTY]]*Table2[[#This Row],[Price]]</f>
        <v>1750</v>
      </c>
    </row>
    <row r="453" spans="1:9">
      <c r="A453" s="5" t="str">
        <f>TEXT(Table2[[#This Row],[Date]],"DDD")</f>
        <v>sáb.</v>
      </c>
      <c r="B453" s="5" t="str">
        <f>TEXT(Table2[[#This Row],[Date]],"MMM")</f>
        <v>ene</v>
      </c>
      <c r="C453" s="5">
        <v>45304</v>
      </c>
      <c r="D453" t="s">
        <v>95</v>
      </c>
      <c r="E453" s="1">
        <v>350</v>
      </c>
      <c r="F453" t="s">
        <v>29</v>
      </c>
      <c r="G453">
        <v>5</v>
      </c>
      <c r="H453" t="s">
        <v>11</v>
      </c>
      <c r="I453" s="2">
        <f>+Table2[[#This Row],[QTY]]*Table2[[#This Row],[Price]]</f>
        <v>1750</v>
      </c>
    </row>
    <row r="454" spans="1:9">
      <c r="A454" s="5" t="str">
        <f>TEXT(Table2[[#This Row],[Date]],"DDD")</f>
        <v>sáb.</v>
      </c>
      <c r="B454" s="5" t="str">
        <f>TEXT(Table2[[#This Row],[Date]],"MMM")</f>
        <v>ene</v>
      </c>
      <c r="C454" s="5">
        <v>45304</v>
      </c>
      <c r="D454" t="s">
        <v>309</v>
      </c>
      <c r="E454" s="1">
        <v>10900</v>
      </c>
      <c r="F454" t="s">
        <v>29</v>
      </c>
      <c r="G454">
        <v>1</v>
      </c>
      <c r="H454" t="s">
        <v>11</v>
      </c>
      <c r="I454" s="2">
        <f>+Table2[[#This Row],[QTY]]*Table2[[#This Row],[Price]]</f>
        <v>10900</v>
      </c>
    </row>
    <row r="455" spans="1:9">
      <c r="A455" s="5" t="str">
        <f>TEXT(Table2[[#This Row],[Date]],"DDD")</f>
        <v>sáb.</v>
      </c>
      <c r="B455" s="5" t="str">
        <f>TEXT(Table2[[#This Row],[Date]],"MMM")</f>
        <v>ene</v>
      </c>
      <c r="C455" s="5">
        <v>45304</v>
      </c>
      <c r="D455" t="s">
        <v>30</v>
      </c>
      <c r="E455" s="1">
        <v>4590</v>
      </c>
      <c r="F455" t="s">
        <v>29</v>
      </c>
      <c r="G455">
        <v>4</v>
      </c>
      <c r="H455" t="s">
        <v>11</v>
      </c>
      <c r="I455" s="2">
        <f>+Table2[[#This Row],[QTY]]*Table2[[#This Row],[Price]]</f>
        <v>18360</v>
      </c>
    </row>
    <row r="456" spans="1:9">
      <c r="A456" s="5" t="str">
        <f>TEXT(Table2[[#This Row],[Date]],"DDD")</f>
        <v>sáb.</v>
      </c>
      <c r="B456" s="5" t="str">
        <f>TEXT(Table2[[#This Row],[Date]],"MMM")</f>
        <v>ene</v>
      </c>
      <c r="C456" s="5">
        <v>45304</v>
      </c>
      <c r="D456" t="s">
        <v>174</v>
      </c>
      <c r="E456" s="1">
        <v>3990</v>
      </c>
      <c r="F456" t="s">
        <v>29</v>
      </c>
      <c r="G456">
        <v>1</v>
      </c>
      <c r="H456" t="s">
        <v>11</v>
      </c>
      <c r="I456" s="2">
        <f>+Table2[[#This Row],[QTY]]*Table2[[#This Row],[Price]]</f>
        <v>3990</v>
      </c>
    </row>
    <row r="457" spans="1:9">
      <c r="A457" s="5" t="str">
        <f>TEXT(Table2[[#This Row],[Date]],"DDD")</f>
        <v>sáb.</v>
      </c>
      <c r="B457" s="5" t="str">
        <f>TEXT(Table2[[#This Row],[Date]],"MMM")</f>
        <v>ene</v>
      </c>
      <c r="C457" s="5">
        <v>45304</v>
      </c>
      <c r="D457" t="s">
        <v>310</v>
      </c>
      <c r="E457" s="1">
        <v>2250</v>
      </c>
      <c r="F457" t="s">
        <v>29</v>
      </c>
      <c r="G457">
        <v>1</v>
      </c>
      <c r="H457" t="s">
        <v>11</v>
      </c>
      <c r="I457" s="2">
        <f>+Table2[[#This Row],[QTY]]*Table2[[#This Row],[Price]]</f>
        <v>2250</v>
      </c>
    </row>
    <row r="458" spans="1:9">
      <c r="A458" s="5" t="str">
        <f>TEXT(Table2[[#This Row],[Date]],"DDD")</f>
        <v>sáb.</v>
      </c>
      <c r="B458" s="5" t="str">
        <f>TEXT(Table2[[#This Row],[Date]],"MMM")</f>
        <v>ene</v>
      </c>
      <c r="C458" s="5">
        <v>45304</v>
      </c>
      <c r="D458" t="s">
        <v>311</v>
      </c>
      <c r="E458" s="1">
        <v>15900</v>
      </c>
      <c r="F458" t="s">
        <v>312</v>
      </c>
      <c r="G458">
        <v>3</v>
      </c>
      <c r="H458" t="s">
        <v>136</v>
      </c>
      <c r="I458" s="2">
        <f>+Table2[[#This Row],[QTY]]*Table2[[#This Row],[Price]]</f>
        <v>47700</v>
      </c>
    </row>
    <row r="459" spans="1:9">
      <c r="A459" s="5" t="str">
        <f>TEXT(Table2[[#This Row],[Date]],"DDD")</f>
        <v>sáb.</v>
      </c>
      <c r="B459" s="5" t="str">
        <f>TEXT(Table2[[#This Row],[Date]],"MMM")</f>
        <v>ene</v>
      </c>
      <c r="C459" s="5">
        <v>45304</v>
      </c>
      <c r="D459" t="s">
        <v>313</v>
      </c>
      <c r="E459" s="1">
        <v>12900</v>
      </c>
      <c r="F459" t="s">
        <v>312</v>
      </c>
      <c r="G459">
        <v>1</v>
      </c>
      <c r="H459" t="s">
        <v>136</v>
      </c>
      <c r="I459" s="2">
        <f>+Table2[[#This Row],[QTY]]*Table2[[#This Row],[Price]]</f>
        <v>12900</v>
      </c>
    </row>
    <row r="460" spans="1:9">
      <c r="A460" s="5" t="str">
        <f>TEXT(Table2[[#This Row],[Date]],"DDD")</f>
        <v>sáb.</v>
      </c>
      <c r="B460" s="5" t="str">
        <f>TEXT(Table2[[#This Row],[Date]],"MMM")</f>
        <v>ene</v>
      </c>
      <c r="C460" s="5">
        <v>45304</v>
      </c>
      <c r="D460" t="s">
        <v>286</v>
      </c>
      <c r="E460" s="1">
        <v>4700</v>
      </c>
      <c r="F460" t="s">
        <v>163</v>
      </c>
      <c r="G460">
        <v>1</v>
      </c>
      <c r="H460" t="s">
        <v>11</v>
      </c>
      <c r="I460" s="2">
        <f>+Table2[[#This Row],[QTY]]*Table2[[#This Row],[Price]]</f>
        <v>4700</v>
      </c>
    </row>
    <row r="461" spans="1:9">
      <c r="A461" s="5" t="str">
        <f>TEXT(Table2[[#This Row],[Date]],"DDD")</f>
        <v>sáb.</v>
      </c>
      <c r="B461" s="5" t="str">
        <f>TEXT(Table2[[#This Row],[Date]],"MMM")</f>
        <v>ene</v>
      </c>
      <c r="C461" s="5">
        <v>45304</v>
      </c>
      <c r="D461" t="s">
        <v>314</v>
      </c>
      <c r="E461" s="1">
        <v>6900</v>
      </c>
      <c r="F461" t="s">
        <v>163</v>
      </c>
      <c r="G461">
        <v>1</v>
      </c>
      <c r="H461" t="s">
        <v>11</v>
      </c>
      <c r="I461" s="2">
        <f>+Table2[[#This Row],[QTY]]*Table2[[#This Row],[Price]]</f>
        <v>6900</v>
      </c>
    </row>
    <row r="462" spans="1:9">
      <c r="A462" s="5" t="str">
        <f>TEXT(Table2[[#This Row],[Date]],"DDD")</f>
        <v>sáb.</v>
      </c>
      <c r="B462" s="5" t="str">
        <f>TEXT(Table2[[#This Row],[Date]],"MMM")</f>
        <v>ene</v>
      </c>
      <c r="C462" s="5">
        <v>45304</v>
      </c>
      <c r="D462" t="s">
        <v>315</v>
      </c>
      <c r="E462" s="1">
        <v>6750</v>
      </c>
      <c r="F462" t="s">
        <v>163</v>
      </c>
      <c r="G462">
        <v>2</v>
      </c>
      <c r="H462" t="s">
        <v>11</v>
      </c>
      <c r="I462" s="2">
        <f>+Table2[[#This Row],[QTY]]*Table2[[#This Row],[Price]]</f>
        <v>13500</v>
      </c>
    </row>
    <row r="463" spans="1:9">
      <c r="A463" s="5" t="str">
        <f>TEXT(Table2[[#This Row],[Date]],"DDD")</f>
        <v>sáb.</v>
      </c>
      <c r="B463" s="5" t="str">
        <f>TEXT(Table2[[#This Row],[Date]],"MMM")</f>
        <v>ene</v>
      </c>
      <c r="C463" s="5">
        <v>45304</v>
      </c>
      <c r="D463" t="s">
        <v>316</v>
      </c>
      <c r="E463" s="1">
        <v>700</v>
      </c>
      <c r="F463" t="s">
        <v>163</v>
      </c>
      <c r="G463">
        <v>1</v>
      </c>
      <c r="H463" t="s">
        <v>11</v>
      </c>
      <c r="I463" s="2">
        <f>+Table2[[#This Row],[QTY]]*Table2[[#This Row],[Price]]</f>
        <v>700</v>
      </c>
    </row>
    <row r="464" spans="1:9">
      <c r="A464" s="5" t="str">
        <f>TEXT(Table2[[#This Row],[Date]],"DDD")</f>
        <v>dom.</v>
      </c>
      <c r="B464" s="5" t="str">
        <f>TEXT(Table2[[#This Row],[Date]],"MMM")</f>
        <v>ene</v>
      </c>
      <c r="C464" s="5">
        <v>45305</v>
      </c>
      <c r="D464" t="s">
        <v>49</v>
      </c>
      <c r="E464" s="1">
        <v>2150</v>
      </c>
      <c r="F464" t="s">
        <v>29</v>
      </c>
      <c r="G464">
        <v>1</v>
      </c>
      <c r="H464" t="s">
        <v>11</v>
      </c>
      <c r="I464" s="2">
        <f>+Table2[[#This Row],[QTY]]*Table2[[#This Row],[Price]]</f>
        <v>2150</v>
      </c>
    </row>
    <row r="465" spans="1:9">
      <c r="A465" s="5" t="str">
        <f>TEXT(Table2[[#This Row],[Date]],"DDD")</f>
        <v>dom.</v>
      </c>
      <c r="B465" s="5" t="str">
        <f>TEXT(Table2[[#This Row],[Date]],"MMM")</f>
        <v>ene</v>
      </c>
      <c r="C465" s="5">
        <v>45305</v>
      </c>
      <c r="D465" t="s">
        <v>46</v>
      </c>
      <c r="E465" s="1">
        <v>7990</v>
      </c>
      <c r="F465" t="s">
        <v>29</v>
      </c>
      <c r="G465">
        <v>1</v>
      </c>
      <c r="H465" t="s">
        <v>11</v>
      </c>
      <c r="I465" s="2">
        <f>+Table2[[#This Row],[QTY]]*Table2[[#This Row],[Price]]</f>
        <v>7990</v>
      </c>
    </row>
    <row r="466" spans="1:9">
      <c r="A466" s="5" t="str">
        <f>TEXT(Table2[[#This Row],[Date]],"DDD")</f>
        <v>dom.</v>
      </c>
      <c r="B466" s="5" t="str">
        <f>TEXT(Table2[[#This Row],[Date]],"MMM")</f>
        <v>ene</v>
      </c>
      <c r="C466" s="5">
        <v>45305</v>
      </c>
      <c r="D466" t="s">
        <v>55</v>
      </c>
      <c r="E466" s="1">
        <v>3550</v>
      </c>
      <c r="F466" t="s">
        <v>29</v>
      </c>
      <c r="G466">
        <v>1</v>
      </c>
      <c r="H466" t="s">
        <v>11</v>
      </c>
      <c r="I466" s="2">
        <f>+Table2[[#This Row],[QTY]]*Table2[[#This Row],[Price]]</f>
        <v>3550</v>
      </c>
    </row>
    <row r="467" spans="1:9">
      <c r="A467" s="5" t="str">
        <f>TEXT(Table2[[#This Row],[Date]],"DDD")</f>
        <v>dom.</v>
      </c>
      <c r="B467" s="5" t="str">
        <f>TEXT(Table2[[#This Row],[Date]],"MMM")</f>
        <v>ene</v>
      </c>
      <c r="C467" s="5">
        <v>45305</v>
      </c>
      <c r="D467" t="s">
        <v>317</v>
      </c>
      <c r="E467" s="1">
        <v>2200</v>
      </c>
      <c r="F467" t="s">
        <v>103</v>
      </c>
      <c r="G467">
        <v>1</v>
      </c>
      <c r="H467" t="s">
        <v>104</v>
      </c>
      <c r="I467" s="2">
        <f>+Table2[[#This Row],[QTY]]*Table2[[#This Row],[Price]]</f>
        <v>2200</v>
      </c>
    </row>
    <row r="468" spans="1:9">
      <c r="A468" s="5" t="str">
        <f>TEXT(Table2[[#This Row],[Date]],"DDD")</f>
        <v>dom.</v>
      </c>
      <c r="B468" s="5" t="str">
        <f>TEXT(Table2[[#This Row],[Date]],"MMM")</f>
        <v>ene</v>
      </c>
      <c r="C468" s="5">
        <v>45305</v>
      </c>
      <c r="D468" t="s">
        <v>102</v>
      </c>
      <c r="E468" s="1">
        <v>3800</v>
      </c>
      <c r="F468" t="s">
        <v>103</v>
      </c>
      <c r="G468">
        <v>1</v>
      </c>
      <c r="H468" t="s">
        <v>104</v>
      </c>
      <c r="I468" s="2">
        <f>+Table2[[#This Row],[QTY]]*Table2[[#This Row],[Price]]</f>
        <v>3800</v>
      </c>
    </row>
    <row r="469" spans="1:9">
      <c r="A469" s="5" t="str">
        <f>TEXT(Table2[[#This Row],[Date]],"DDD")</f>
        <v>lun.</v>
      </c>
      <c r="B469" s="5" t="str">
        <f>TEXT(Table2[[#This Row],[Date]],"MMM")</f>
        <v>ene</v>
      </c>
      <c r="C469" s="5">
        <v>45306</v>
      </c>
      <c r="D469" t="s">
        <v>318</v>
      </c>
      <c r="E469" s="1">
        <v>5115</v>
      </c>
      <c r="F469" t="s">
        <v>69</v>
      </c>
      <c r="G469">
        <v>3</v>
      </c>
      <c r="H469" t="s">
        <v>70</v>
      </c>
      <c r="I469" s="2">
        <f>+Table2[[#This Row],[QTY]]*Table2[[#This Row],[Price]]</f>
        <v>15345</v>
      </c>
    </row>
    <row r="470" spans="1:9">
      <c r="A470" s="5" t="str">
        <f>TEXT(Table2[[#This Row],[Date]],"DDD")</f>
        <v>lun.</v>
      </c>
      <c r="B470" s="5" t="str">
        <f>TEXT(Table2[[#This Row],[Date]],"MMM")</f>
        <v>ene</v>
      </c>
      <c r="C470" s="5">
        <v>45306</v>
      </c>
      <c r="D470" t="s">
        <v>319</v>
      </c>
      <c r="E470" s="1">
        <v>57843.5</v>
      </c>
      <c r="F470" t="s">
        <v>69</v>
      </c>
      <c r="G470">
        <v>5</v>
      </c>
      <c r="H470" t="s">
        <v>70</v>
      </c>
      <c r="I470" s="2">
        <f>+Table2[[#This Row],[QTY]]*Table2[[#This Row],[Price]]</f>
        <v>289217.5</v>
      </c>
    </row>
    <row r="471" spans="1:9">
      <c r="A471" s="5" t="str">
        <f>TEXT(Table2[[#This Row],[Date]],"DDD")</f>
        <v>lun.</v>
      </c>
      <c r="B471" s="5" t="str">
        <f>TEXT(Table2[[#This Row],[Date]],"MMM")</f>
        <v>ene</v>
      </c>
      <c r="C471" s="5">
        <v>45306</v>
      </c>
      <c r="D471" t="s">
        <v>320</v>
      </c>
      <c r="E471" s="1">
        <v>40827</v>
      </c>
      <c r="F471" t="s">
        <v>69</v>
      </c>
      <c r="G471">
        <v>1</v>
      </c>
      <c r="H471" t="s">
        <v>70</v>
      </c>
      <c r="I471" s="2">
        <f>+Table2[[#This Row],[QTY]]*Table2[[#This Row],[Price]]</f>
        <v>40827</v>
      </c>
    </row>
    <row r="472" spans="1:9">
      <c r="A472" s="5" t="str">
        <f>TEXT(Table2[[#This Row],[Date]],"DDD")</f>
        <v>lun.</v>
      </c>
      <c r="B472" s="5" t="str">
        <f>TEXT(Table2[[#This Row],[Date]],"MMM")</f>
        <v>ene</v>
      </c>
      <c r="C472" s="5">
        <v>45306</v>
      </c>
      <c r="D472" t="s">
        <v>38</v>
      </c>
      <c r="E472" s="1">
        <v>3290</v>
      </c>
      <c r="F472" t="s">
        <v>29</v>
      </c>
      <c r="G472">
        <v>1</v>
      </c>
      <c r="H472" t="s">
        <v>11</v>
      </c>
      <c r="I472" s="2">
        <f>+Table2[[#This Row],[QTY]]*Table2[[#This Row],[Price]]</f>
        <v>3290</v>
      </c>
    </row>
    <row r="473" spans="1:9">
      <c r="A473" s="5" t="str">
        <f>TEXT(Table2[[#This Row],[Date]],"DDD")</f>
        <v>lun.</v>
      </c>
      <c r="B473" s="5" t="str">
        <f>TEXT(Table2[[#This Row],[Date]],"MMM")</f>
        <v>ene</v>
      </c>
      <c r="C473" s="5">
        <v>45306</v>
      </c>
      <c r="D473" t="s">
        <v>321</v>
      </c>
      <c r="E473" s="1">
        <v>12590</v>
      </c>
      <c r="F473" t="s">
        <v>29</v>
      </c>
      <c r="G473">
        <v>1</v>
      </c>
      <c r="H473" t="s">
        <v>11</v>
      </c>
      <c r="I473" s="2">
        <f>+Table2[[#This Row],[QTY]]*Table2[[#This Row],[Price]]</f>
        <v>12590</v>
      </c>
    </row>
    <row r="474" spans="1:9">
      <c r="A474" s="5" t="str">
        <f>TEXT(Table2[[#This Row],[Date]],"DDD")</f>
        <v>lun.</v>
      </c>
      <c r="B474" s="5" t="str">
        <f>TEXT(Table2[[#This Row],[Date]],"MMM")</f>
        <v>ene</v>
      </c>
      <c r="C474" s="5">
        <v>45306</v>
      </c>
      <c r="D474" t="s">
        <v>322</v>
      </c>
      <c r="E474" s="1">
        <v>22300</v>
      </c>
      <c r="F474" t="s">
        <v>323</v>
      </c>
      <c r="G474">
        <v>3</v>
      </c>
      <c r="H474" t="s">
        <v>136</v>
      </c>
      <c r="I474" s="2">
        <f>+Table2[[#This Row],[QTY]]*Table2[[#This Row],[Price]]</f>
        <v>66900</v>
      </c>
    </row>
    <row r="475" spans="1:9">
      <c r="A475" s="5" t="str">
        <f>TEXT(Table2[[#This Row],[Date]],"DDD")</f>
        <v>mar.</v>
      </c>
      <c r="B475" s="5" t="str">
        <f>TEXT(Table2[[#This Row],[Date]],"MMM")</f>
        <v>ene</v>
      </c>
      <c r="C475" s="5">
        <v>45307</v>
      </c>
      <c r="D475" t="s">
        <v>55</v>
      </c>
      <c r="E475" s="1">
        <v>5590</v>
      </c>
      <c r="F475" t="s">
        <v>81</v>
      </c>
      <c r="G475">
        <v>1</v>
      </c>
      <c r="H475" t="s">
        <v>11</v>
      </c>
      <c r="I475" s="2">
        <f>+Table2[[#This Row],[QTY]]*Table2[[#This Row],[Price]]</f>
        <v>5590</v>
      </c>
    </row>
    <row r="476" spans="1:9">
      <c r="A476" s="5" t="str">
        <f>TEXT(Table2[[#This Row],[Date]],"DDD")</f>
        <v>mar.</v>
      </c>
      <c r="B476" s="5" t="str">
        <f>TEXT(Table2[[#This Row],[Date]],"MMM")</f>
        <v>ene</v>
      </c>
      <c r="C476" s="5">
        <v>45307</v>
      </c>
      <c r="D476" t="s">
        <v>48</v>
      </c>
      <c r="E476" s="1">
        <v>14890</v>
      </c>
      <c r="F476" t="s">
        <v>81</v>
      </c>
      <c r="G476">
        <v>1</v>
      </c>
      <c r="H476" t="s">
        <v>11</v>
      </c>
      <c r="I476" s="2">
        <f>+Table2[[#This Row],[QTY]]*Table2[[#This Row],[Price]]</f>
        <v>14890</v>
      </c>
    </row>
    <row r="477" spans="1:9">
      <c r="A477" s="5" t="str">
        <f>TEXT(Table2[[#This Row],[Date]],"DDD")</f>
        <v>mar.</v>
      </c>
      <c r="B477" s="5" t="str">
        <f>TEXT(Table2[[#This Row],[Date]],"MMM")</f>
        <v>ene</v>
      </c>
      <c r="C477" s="5">
        <v>45307</v>
      </c>
      <c r="D477" t="s">
        <v>324</v>
      </c>
      <c r="E477" s="1">
        <v>7150</v>
      </c>
      <c r="F477" t="s">
        <v>81</v>
      </c>
      <c r="G477">
        <v>1</v>
      </c>
      <c r="H477" t="s">
        <v>11</v>
      </c>
      <c r="I477" s="2">
        <f>+Table2[[#This Row],[QTY]]*Table2[[#This Row],[Price]]</f>
        <v>7150</v>
      </c>
    </row>
    <row r="478" spans="1:9">
      <c r="A478" s="5" t="str">
        <f>TEXT(Table2[[#This Row],[Date]],"DDD")</f>
        <v>mar.</v>
      </c>
      <c r="B478" s="5" t="str">
        <f>TEXT(Table2[[#This Row],[Date]],"MMM")</f>
        <v>ene</v>
      </c>
      <c r="C478" s="5">
        <v>45307</v>
      </c>
      <c r="D478" t="s">
        <v>325</v>
      </c>
      <c r="E478" s="1">
        <v>12500</v>
      </c>
      <c r="F478" t="s">
        <v>326</v>
      </c>
      <c r="G478">
        <v>1</v>
      </c>
      <c r="H478" t="s">
        <v>264</v>
      </c>
      <c r="I478" s="2">
        <f>+Table2[[#This Row],[QTY]]*Table2[[#This Row],[Price]]</f>
        <v>12500</v>
      </c>
    </row>
    <row r="479" spans="1:9">
      <c r="A479" s="5" t="str">
        <f>TEXT(Table2[[#This Row],[Date]],"DDD")</f>
        <v>mar.</v>
      </c>
      <c r="B479" s="5" t="str">
        <f>TEXT(Table2[[#This Row],[Date]],"MMM")</f>
        <v>ene</v>
      </c>
      <c r="C479" s="5">
        <v>45307</v>
      </c>
      <c r="D479" t="s">
        <v>301</v>
      </c>
      <c r="E479" s="1">
        <v>28600</v>
      </c>
      <c r="F479" t="s">
        <v>302</v>
      </c>
      <c r="G479">
        <v>1</v>
      </c>
      <c r="H479" t="s">
        <v>136</v>
      </c>
      <c r="I479" s="2">
        <f>+Table2[[#This Row],[QTY]]*Table2[[#This Row],[Price]]</f>
        <v>28600</v>
      </c>
    </row>
    <row r="480" spans="1:9">
      <c r="A480" s="5" t="str">
        <f>TEXT(Table2[[#This Row],[Date]],"DDD")</f>
        <v>mar.</v>
      </c>
      <c r="B480" s="5" t="str">
        <f>TEXT(Table2[[#This Row],[Date]],"MMM")</f>
        <v>ene</v>
      </c>
      <c r="C480" s="5">
        <v>45307</v>
      </c>
      <c r="D480" t="s">
        <v>327</v>
      </c>
      <c r="E480" s="1">
        <v>39900</v>
      </c>
      <c r="F480" t="s">
        <v>302</v>
      </c>
      <c r="G480">
        <v>1</v>
      </c>
      <c r="H480" t="s">
        <v>136</v>
      </c>
      <c r="I480" s="2">
        <f>+Table2[[#This Row],[QTY]]*Table2[[#This Row],[Price]]</f>
        <v>39900</v>
      </c>
    </row>
    <row r="481" spans="1:9">
      <c r="A481" s="5" t="str">
        <f>TEXT(Table2[[#This Row],[Date]],"DDD")</f>
        <v>mar.</v>
      </c>
      <c r="B481" s="5" t="str">
        <f>TEXT(Table2[[#This Row],[Date]],"MMM")</f>
        <v>ene</v>
      </c>
      <c r="C481" s="5">
        <v>45307</v>
      </c>
      <c r="D481" t="s">
        <v>328</v>
      </c>
      <c r="E481" s="1">
        <v>9500</v>
      </c>
      <c r="F481" t="s">
        <v>302</v>
      </c>
      <c r="G481">
        <v>2</v>
      </c>
      <c r="H481" t="s">
        <v>136</v>
      </c>
      <c r="I481" s="2">
        <f>+Table2[[#This Row],[QTY]]*Table2[[#This Row],[Price]]</f>
        <v>19000</v>
      </c>
    </row>
    <row r="482" spans="1:9">
      <c r="A482" s="5" t="str">
        <f>TEXT(Table2[[#This Row],[Date]],"DDD")</f>
        <v>mar.</v>
      </c>
      <c r="B482" s="5" t="str">
        <f>TEXT(Table2[[#This Row],[Date]],"MMM")</f>
        <v>ene</v>
      </c>
      <c r="C482" s="5">
        <v>45307</v>
      </c>
      <c r="D482" t="s">
        <v>329</v>
      </c>
      <c r="E482" s="1">
        <v>46800</v>
      </c>
      <c r="F482" t="s">
        <v>302</v>
      </c>
      <c r="G482">
        <v>1</v>
      </c>
      <c r="H482" t="s">
        <v>136</v>
      </c>
      <c r="I482" s="2">
        <f>+Table2[[#This Row],[QTY]]*Table2[[#This Row],[Price]]</f>
        <v>46800</v>
      </c>
    </row>
    <row r="483" spans="1:9">
      <c r="A483" s="5" t="str">
        <f>TEXT(Table2[[#This Row],[Date]],"DDD")</f>
        <v>mar.</v>
      </c>
      <c r="B483" s="5" t="str">
        <f>TEXT(Table2[[#This Row],[Date]],"MMM")</f>
        <v>ene</v>
      </c>
      <c r="C483" s="5">
        <v>45307</v>
      </c>
      <c r="D483" t="s">
        <v>330</v>
      </c>
      <c r="E483" s="1">
        <v>8900</v>
      </c>
      <c r="F483" t="s">
        <v>302</v>
      </c>
      <c r="G483">
        <v>1</v>
      </c>
      <c r="H483" t="s">
        <v>136</v>
      </c>
      <c r="I483" s="2">
        <f>+Table2[[#This Row],[QTY]]*Table2[[#This Row],[Price]]</f>
        <v>8900</v>
      </c>
    </row>
    <row r="484" spans="1:9">
      <c r="A484" s="5" t="str">
        <f>TEXT(Table2[[#This Row],[Date]],"DDD")</f>
        <v>mar.</v>
      </c>
      <c r="B484" s="5" t="str">
        <f>TEXT(Table2[[#This Row],[Date]],"MMM")</f>
        <v>ene</v>
      </c>
      <c r="C484" s="5">
        <v>45307</v>
      </c>
      <c r="D484" t="s">
        <v>331</v>
      </c>
      <c r="E484" s="1">
        <v>21900</v>
      </c>
      <c r="F484" t="s">
        <v>302</v>
      </c>
      <c r="G484">
        <v>1</v>
      </c>
      <c r="H484" t="s">
        <v>136</v>
      </c>
      <c r="I484" s="2">
        <f>+Table2[[#This Row],[QTY]]*Table2[[#This Row],[Price]]</f>
        <v>21900</v>
      </c>
    </row>
    <row r="485" spans="1:9">
      <c r="A485" s="5" t="str">
        <f>TEXT(Table2[[#This Row],[Date]],"DDD")</f>
        <v>mié.</v>
      </c>
      <c r="B485" s="5" t="str">
        <f>TEXT(Table2[[#This Row],[Date]],"MMM")</f>
        <v>ene</v>
      </c>
      <c r="C485" s="5">
        <v>45308</v>
      </c>
      <c r="D485" t="s">
        <v>132</v>
      </c>
      <c r="E485" s="1">
        <v>89187</v>
      </c>
      <c r="F485" t="s">
        <v>69</v>
      </c>
      <c r="G485">
        <v>1</v>
      </c>
      <c r="H485" t="s">
        <v>70</v>
      </c>
      <c r="I485" s="2">
        <f>+Table2[[#This Row],[QTY]]*Table2[[#This Row],[Price]]</f>
        <v>89187</v>
      </c>
    </row>
    <row r="486" spans="1:9">
      <c r="A486" s="5" t="str">
        <f>TEXT(Table2[[#This Row],[Date]],"DDD")</f>
        <v>mié.</v>
      </c>
      <c r="B486" s="5" t="str">
        <f>TEXT(Table2[[#This Row],[Date]],"MMM")</f>
        <v>ene</v>
      </c>
      <c r="C486" s="5">
        <v>45308</v>
      </c>
      <c r="D486" t="s">
        <v>318</v>
      </c>
      <c r="E486" s="1">
        <v>5115</v>
      </c>
      <c r="F486" t="s">
        <v>69</v>
      </c>
      <c r="G486">
        <v>2</v>
      </c>
      <c r="H486" t="s">
        <v>70</v>
      </c>
      <c r="I486" s="2">
        <f>+Table2[[#This Row],[QTY]]*Table2[[#This Row],[Price]]</f>
        <v>10230</v>
      </c>
    </row>
    <row r="487" spans="1:9">
      <c r="A487" s="5" t="str">
        <f>TEXT(Table2[[#This Row],[Date]],"DDD")</f>
        <v>mié.</v>
      </c>
      <c r="B487" s="5" t="str">
        <f>TEXT(Table2[[#This Row],[Date]],"MMM")</f>
        <v>ene</v>
      </c>
      <c r="C487" s="5">
        <v>45308</v>
      </c>
      <c r="D487" t="s">
        <v>332</v>
      </c>
      <c r="E487" s="1">
        <v>37900</v>
      </c>
      <c r="F487" t="s">
        <v>188</v>
      </c>
      <c r="G487">
        <v>2</v>
      </c>
      <c r="H487" t="s">
        <v>136</v>
      </c>
      <c r="I487" s="2">
        <f>+Table2[[#This Row],[QTY]]*Table2[[#This Row],[Price]]</f>
        <v>75800</v>
      </c>
    </row>
    <row r="488" spans="1:9">
      <c r="A488" s="5" t="str">
        <f>TEXT(Table2[[#This Row],[Date]],"DDD")</f>
        <v>jue.</v>
      </c>
      <c r="B488" s="5" t="str">
        <f>TEXT(Table2[[#This Row],[Date]],"MMM")</f>
        <v>ene</v>
      </c>
      <c r="C488" s="5">
        <v>45309</v>
      </c>
      <c r="D488" t="s">
        <v>333</v>
      </c>
      <c r="E488" s="1">
        <v>51900</v>
      </c>
      <c r="F488" t="s">
        <v>312</v>
      </c>
      <c r="G488">
        <v>1</v>
      </c>
      <c r="H488" t="s">
        <v>136</v>
      </c>
      <c r="I488" s="2">
        <f>+Table2[[#This Row],[QTY]]*Table2[[#This Row],[Price]]</f>
        <v>51900</v>
      </c>
    </row>
    <row r="489" spans="1:9">
      <c r="A489" s="5" t="str">
        <f>TEXT(Table2[[#This Row],[Date]],"DDD")</f>
        <v>jue.</v>
      </c>
      <c r="B489" s="5" t="str">
        <f>TEXT(Table2[[#This Row],[Date]],"MMM")</f>
        <v>ene</v>
      </c>
      <c r="C489" s="5">
        <v>45309</v>
      </c>
      <c r="D489" t="s">
        <v>313</v>
      </c>
      <c r="E489" s="1">
        <v>12900</v>
      </c>
      <c r="F489" t="s">
        <v>312</v>
      </c>
      <c r="G489">
        <v>1</v>
      </c>
      <c r="H489" t="s">
        <v>136</v>
      </c>
      <c r="I489" s="2">
        <f>+Table2[[#This Row],[QTY]]*Table2[[#This Row],[Price]]</f>
        <v>12900</v>
      </c>
    </row>
    <row r="490" spans="1:9">
      <c r="A490" s="5" t="str">
        <f>TEXT(Table2[[#This Row],[Date]],"DDD")</f>
        <v>vie.</v>
      </c>
      <c r="B490" s="5" t="str">
        <f>TEXT(Table2[[#This Row],[Date]],"MMM")</f>
        <v>ene</v>
      </c>
      <c r="C490" s="5">
        <v>45310</v>
      </c>
      <c r="D490" t="s">
        <v>334</v>
      </c>
      <c r="E490" s="1">
        <v>28900</v>
      </c>
      <c r="F490" t="s">
        <v>335</v>
      </c>
      <c r="G490">
        <v>2</v>
      </c>
      <c r="H490" t="s">
        <v>136</v>
      </c>
      <c r="I490" s="2">
        <f>+Table2[[#This Row],[QTY]]*Table2[[#This Row],[Price]]</f>
        <v>57800</v>
      </c>
    </row>
    <row r="491" spans="1:9">
      <c r="A491" s="5" t="str">
        <f>TEXT(Table2[[#This Row],[Date]],"DDD")</f>
        <v>sáb.</v>
      </c>
      <c r="B491" s="5" t="str">
        <f>TEXT(Table2[[#This Row],[Date]],"MMM")</f>
        <v>ene</v>
      </c>
      <c r="C491" s="5">
        <v>45311</v>
      </c>
      <c r="D491" t="s">
        <v>284</v>
      </c>
      <c r="E491" s="1">
        <v>5500</v>
      </c>
      <c r="F491" t="s">
        <v>163</v>
      </c>
      <c r="G491">
        <v>1</v>
      </c>
      <c r="H491" t="s">
        <v>11</v>
      </c>
      <c r="I491" s="2">
        <f>+Table2[[#This Row],[QTY]]*Table2[[#This Row],[Price]]</f>
        <v>5500</v>
      </c>
    </row>
    <row r="492" spans="1:9">
      <c r="A492" s="5" t="str">
        <f>TEXT(Table2[[#This Row],[Date]],"DDD")</f>
        <v>sáb.</v>
      </c>
      <c r="B492" s="5" t="str">
        <f>TEXT(Table2[[#This Row],[Date]],"MMM")</f>
        <v>ene</v>
      </c>
      <c r="C492" s="5">
        <v>45311</v>
      </c>
      <c r="D492" t="s">
        <v>336</v>
      </c>
      <c r="E492" s="1">
        <v>3600</v>
      </c>
      <c r="F492" t="s">
        <v>163</v>
      </c>
      <c r="G492">
        <v>1</v>
      </c>
      <c r="H492" t="s">
        <v>11</v>
      </c>
      <c r="I492" s="2">
        <f>+Table2[[#This Row],[QTY]]*Table2[[#This Row],[Price]]</f>
        <v>3600</v>
      </c>
    </row>
    <row r="493" spans="1:9">
      <c r="A493" s="5" t="str">
        <f>TEXT(Table2[[#This Row],[Date]],"DDD")</f>
        <v>sáb.</v>
      </c>
      <c r="B493" s="5" t="str">
        <f>TEXT(Table2[[#This Row],[Date]],"MMM")</f>
        <v>ene</v>
      </c>
      <c r="C493" s="5">
        <v>45311</v>
      </c>
      <c r="D493" t="s">
        <v>318</v>
      </c>
      <c r="E493" s="1">
        <v>5115</v>
      </c>
      <c r="F493" t="s">
        <v>69</v>
      </c>
      <c r="G493">
        <v>3</v>
      </c>
      <c r="H493" t="s">
        <v>70</v>
      </c>
      <c r="I493" s="2">
        <f>+Table2[[#This Row],[QTY]]*Table2[[#This Row],[Price]]</f>
        <v>15345</v>
      </c>
    </row>
    <row r="494" spans="1:9">
      <c r="A494" s="5" t="str">
        <f>TEXT(Table2[[#This Row],[Date]],"DDD")</f>
        <v>sáb.</v>
      </c>
      <c r="B494" s="5" t="str">
        <f>TEXT(Table2[[#This Row],[Date]],"MMM")</f>
        <v>ene</v>
      </c>
      <c r="C494" s="5">
        <v>45311</v>
      </c>
      <c r="D494" t="s">
        <v>318</v>
      </c>
      <c r="E494" s="1">
        <v>9207</v>
      </c>
      <c r="F494" t="s">
        <v>69</v>
      </c>
      <c r="G494">
        <v>1</v>
      </c>
      <c r="H494" t="s">
        <v>70</v>
      </c>
      <c r="I494" s="2">
        <f>+Table2[[#This Row],[QTY]]*Table2[[#This Row],[Price]]</f>
        <v>9207</v>
      </c>
    </row>
    <row r="495" spans="1:9">
      <c r="A495" s="5" t="str">
        <f>TEXT(Table2[[#This Row],[Date]],"DDD")</f>
        <v>sáb.</v>
      </c>
      <c r="B495" s="5" t="str">
        <f>TEXT(Table2[[#This Row],[Date]],"MMM")</f>
        <v>ene</v>
      </c>
      <c r="C495" s="5">
        <v>45311</v>
      </c>
      <c r="D495" t="s">
        <v>286</v>
      </c>
      <c r="E495" s="1">
        <v>4700</v>
      </c>
      <c r="F495" t="s">
        <v>163</v>
      </c>
      <c r="G495">
        <v>1</v>
      </c>
      <c r="H495" t="s">
        <v>11</v>
      </c>
      <c r="I495" s="2">
        <f>+Table2[[#This Row],[QTY]]*Table2[[#This Row],[Price]]</f>
        <v>4700</v>
      </c>
    </row>
    <row r="496" spans="1:9">
      <c r="A496" s="5" t="str">
        <f>TEXT(Table2[[#This Row],[Date]],"DDD")</f>
        <v>sáb.</v>
      </c>
      <c r="B496" s="5" t="str">
        <f>TEXT(Table2[[#This Row],[Date]],"MMM")</f>
        <v>ene</v>
      </c>
      <c r="C496" s="5">
        <v>45311</v>
      </c>
      <c r="D496" t="s">
        <v>102</v>
      </c>
      <c r="E496" s="1">
        <v>4300</v>
      </c>
      <c r="F496" t="s">
        <v>163</v>
      </c>
      <c r="G496">
        <v>1</v>
      </c>
      <c r="H496" t="s">
        <v>11</v>
      </c>
      <c r="I496" s="2">
        <f>+Table2[[#This Row],[QTY]]*Table2[[#This Row],[Price]]</f>
        <v>4300</v>
      </c>
    </row>
    <row r="497" spans="1:9">
      <c r="A497" s="5" t="str">
        <f>TEXT(Table2[[#This Row],[Date]],"DDD")</f>
        <v>dom.</v>
      </c>
      <c r="B497" s="5" t="str">
        <f>TEXT(Table2[[#This Row],[Date]],"MMM")</f>
        <v>ene</v>
      </c>
      <c r="C497" s="5">
        <v>45312</v>
      </c>
      <c r="D497" t="s">
        <v>337</v>
      </c>
      <c r="E497" s="1">
        <f>167800/2</f>
        <v>83900</v>
      </c>
      <c r="F497" t="s">
        <v>197</v>
      </c>
      <c r="G497">
        <v>2</v>
      </c>
      <c r="H497" t="s">
        <v>264</v>
      </c>
      <c r="I497" s="2">
        <f>+Table2[[#This Row],[QTY]]*Table2[[#This Row],[Price]]</f>
        <v>167800</v>
      </c>
    </row>
    <row r="498" spans="1:9">
      <c r="A498" s="5" t="str">
        <f>TEXT(Table2[[#This Row],[Date]],"DDD")</f>
        <v>dom.</v>
      </c>
      <c r="B498" s="5" t="str">
        <f>TEXT(Table2[[#This Row],[Date]],"MMM")</f>
        <v>ene</v>
      </c>
      <c r="C498" s="5">
        <v>45312</v>
      </c>
      <c r="D498" t="s">
        <v>332</v>
      </c>
      <c r="E498" s="1">
        <v>37900</v>
      </c>
      <c r="F498" t="s">
        <v>188</v>
      </c>
      <c r="G498">
        <v>2</v>
      </c>
      <c r="H498" t="s">
        <v>136</v>
      </c>
      <c r="I498" s="2">
        <f>+Table2[[#This Row],[QTY]]*Table2[[#This Row],[Price]]</f>
        <v>75800</v>
      </c>
    </row>
    <row r="499" spans="1:9">
      <c r="A499" s="5" t="str">
        <f>TEXT(Table2[[#This Row],[Date]],"DDD")</f>
        <v>mar.</v>
      </c>
      <c r="B499" s="5" t="str">
        <f>TEXT(Table2[[#This Row],[Date]],"MMM")</f>
        <v>ene</v>
      </c>
      <c r="C499" s="5">
        <v>45314</v>
      </c>
      <c r="D499" t="s">
        <v>338</v>
      </c>
      <c r="E499" s="1">
        <v>49815</v>
      </c>
      <c r="F499" t="s">
        <v>339</v>
      </c>
      <c r="G499">
        <v>2</v>
      </c>
      <c r="H499" t="s">
        <v>136</v>
      </c>
      <c r="I499" s="2">
        <f>+Table2[[#This Row],[QTY]]*Table2[[#This Row],[Price]]</f>
        <v>99630</v>
      </c>
    </row>
    <row r="500" spans="1:9">
      <c r="A500" s="5" t="str">
        <f>TEXT(Table2[[#This Row],[Date]],"DDD")</f>
        <v>mar.</v>
      </c>
      <c r="B500" s="5" t="str">
        <f>TEXT(Table2[[#This Row],[Date]],"MMM")</f>
        <v>ene</v>
      </c>
      <c r="C500" s="5">
        <v>45314</v>
      </c>
      <c r="D500" t="s">
        <v>340</v>
      </c>
      <c r="E500" s="1">
        <v>7222</v>
      </c>
      <c r="F500" t="s">
        <v>339</v>
      </c>
      <c r="G500">
        <v>1</v>
      </c>
      <c r="H500" t="s">
        <v>136</v>
      </c>
      <c r="I500" s="2">
        <f>+Table2[[#This Row],[QTY]]*Table2[[#This Row],[Price]]</f>
        <v>7222</v>
      </c>
    </row>
    <row r="501" spans="1:9">
      <c r="A501" s="5" t="str">
        <f>TEXT(Table2[[#This Row],[Date]],"DDD")</f>
        <v>mar.</v>
      </c>
      <c r="B501" s="5" t="str">
        <f>TEXT(Table2[[#This Row],[Date]],"MMM")</f>
        <v>ene</v>
      </c>
      <c r="C501" s="5">
        <v>45314</v>
      </c>
      <c r="D501" t="s">
        <v>336</v>
      </c>
      <c r="E501" s="1">
        <v>6296</v>
      </c>
      <c r="F501" t="s">
        <v>339</v>
      </c>
      <c r="G501">
        <v>1</v>
      </c>
      <c r="H501" t="s">
        <v>136</v>
      </c>
      <c r="I501" s="2">
        <f>+Table2[[#This Row],[QTY]]*Table2[[#This Row],[Price]]</f>
        <v>6296</v>
      </c>
    </row>
    <row r="502" spans="1:9">
      <c r="A502" s="5" t="str">
        <f>TEXT(Table2[[#This Row],[Date]],"DDD")</f>
        <v>mar.</v>
      </c>
      <c r="B502" s="5" t="str">
        <f>TEXT(Table2[[#This Row],[Date]],"MMM")</f>
        <v>ene</v>
      </c>
      <c r="C502" s="5">
        <v>45314</v>
      </c>
      <c r="D502" t="s">
        <v>341</v>
      </c>
      <c r="E502" s="1">
        <v>13900</v>
      </c>
      <c r="F502" t="s">
        <v>161</v>
      </c>
      <c r="G502">
        <v>1</v>
      </c>
      <c r="H502" t="s">
        <v>136</v>
      </c>
      <c r="I502" s="2">
        <f>+Table2[[#This Row],[QTY]]*Table2[[#This Row],[Price]]</f>
        <v>13900</v>
      </c>
    </row>
    <row r="503" spans="1:9">
      <c r="A503" s="5" t="str">
        <f>TEXT(Table2[[#This Row],[Date]],"DDD")</f>
        <v>mar.</v>
      </c>
      <c r="B503" s="5" t="str">
        <f>TEXT(Table2[[#This Row],[Date]],"MMM")</f>
        <v>ene</v>
      </c>
      <c r="C503" s="5">
        <v>45314</v>
      </c>
      <c r="D503" t="s">
        <v>288</v>
      </c>
      <c r="E503" s="1">
        <v>5200</v>
      </c>
      <c r="F503" t="s">
        <v>161</v>
      </c>
      <c r="G503">
        <v>1</v>
      </c>
      <c r="H503" t="s">
        <v>136</v>
      </c>
      <c r="I503" s="2">
        <f>+Table2[[#This Row],[QTY]]*Table2[[#This Row],[Price]]</f>
        <v>5200</v>
      </c>
    </row>
    <row r="504" spans="1:9">
      <c r="A504" s="5" t="str">
        <f>TEXT(Table2[[#This Row],[Date]],"DDD")</f>
        <v>mar.</v>
      </c>
      <c r="B504" s="5" t="str">
        <f>TEXT(Table2[[#This Row],[Date]],"MMM")</f>
        <v>ene</v>
      </c>
      <c r="C504" s="5">
        <v>45314</v>
      </c>
      <c r="D504" t="s">
        <v>206</v>
      </c>
      <c r="E504" s="1">
        <v>6900</v>
      </c>
      <c r="F504" t="s">
        <v>161</v>
      </c>
      <c r="G504">
        <v>1</v>
      </c>
      <c r="H504" t="s">
        <v>136</v>
      </c>
      <c r="I504" s="2">
        <f>+Table2[[#This Row],[QTY]]*Table2[[#This Row],[Price]]</f>
        <v>6900</v>
      </c>
    </row>
    <row r="505" spans="1:9">
      <c r="A505" s="5" t="str">
        <f>TEXT(Table2[[#This Row],[Date]],"DDD")</f>
        <v>mar.</v>
      </c>
      <c r="B505" s="5" t="str">
        <f>TEXT(Table2[[#This Row],[Date]],"MMM")</f>
        <v>ene</v>
      </c>
      <c r="C505" s="5">
        <v>45314</v>
      </c>
      <c r="D505" t="s">
        <v>342</v>
      </c>
      <c r="E505" s="1">
        <v>36900</v>
      </c>
      <c r="F505" t="s">
        <v>161</v>
      </c>
      <c r="G505">
        <v>1</v>
      </c>
      <c r="H505" t="s">
        <v>136</v>
      </c>
      <c r="I505" s="2">
        <f>+Table2[[#This Row],[QTY]]*Table2[[#This Row],[Price]]</f>
        <v>36900</v>
      </c>
    </row>
    <row r="506" spans="1:9">
      <c r="A506" s="5" t="str">
        <f>TEXT(Table2[[#This Row],[Date]],"DDD")</f>
        <v>mar.</v>
      </c>
      <c r="B506" s="5" t="str">
        <f>TEXT(Table2[[#This Row],[Date]],"MMM")</f>
        <v>ene</v>
      </c>
      <c r="C506" s="5">
        <v>45314</v>
      </c>
      <c r="D506" t="s">
        <v>343</v>
      </c>
      <c r="E506" s="1">
        <v>36900</v>
      </c>
      <c r="F506" t="s">
        <v>161</v>
      </c>
      <c r="G506">
        <v>1</v>
      </c>
      <c r="H506" t="s">
        <v>136</v>
      </c>
      <c r="I506" s="2">
        <f>+Table2[[#This Row],[QTY]]*Table2[[#This Row],[Price]]</f>
        <v>36900</v>
      </c>
    </row>
    <row r="507" spans="1:9">
      <c r="A507" s="5" t="str">
        <f>TEXT(Table2[[#This Row],[Date]],"DDD")</f>
        <v>mar.</v>
      </c>
      <c r="B507" s="5" t="str">
        <f>TEXT(Table2[[#This Row],[Date]],"MMM")</f>
        <v>ene</v>
      </c>
      <c r="C507" s="5">
        <v>45314</v>
      </c>
      <c r="D507" t="s">
        <v>344</v>
      </c>
      <c r="E507" s="1">
        <v>10500</v>
      </c>
      <c r="F507" t="s">
        <v>161</v>
      </c>
      <c r="G507">
        <v>1</v>
      </c>
      <c r="H507" t="s">
        <v>136</v>
      </c>
      <c r="I507" s="2">
        <f>+Table2[[#This Row],[QTY]]*Table2[[#This Row],[Price]]</f>
        <v>10500</v>
      </c>
    </row>
    <row r="508" spans="1:9">
      <c r="A508" s="5" t="str">
        <f>TEXT(Table2[[#This Row],[Date]],"DDD")</f>
        <v>mar.</v>
      </c>
      <c r="B508" s="5" t="str">
        <f>TEXT(Table2[[#This Row],[Date]],"MMM")</f>
        <v>ene</v>
      </c>
      <c r="C508" s="5">
        <v>45314</v>
      </c>
      <c r="D508" t="s">
        <v>269</v>
      </c>
      <c r="E508" s="1">
        <v>5400</v>
      </c>
      <c r="F508" t="s">
        <v>161</v>
      </c>
      <c r="G508">
        <v>1</v>
      </c>
      <c r="H508" t="s">
        <v>136</v>
      </c>
      <c r="I508" s="2">
        <f>+Table2[[#This Row],[QTY]]*Table2[[#This Row],[Price]]</f>
        <v>5400</v>
      </c>
    </row>
    <row r="509" spans="1:9">
      <c r="A509" s="5" t="str">
        <f>TEXT(Table2[[#This Row],[Date]],"DDD")</f>
        <v>mié.</v>
      </c>
      <c r="B509" s="5" t="str">
        <f>TEXT(Table2[[#This Row],[Date]],"MMM")</f>
        <v>ene</v>
      </c>
      <c r="C509" s="5">
        <v>45315</v>
      </c>
      <c r="D509" t="s">
        <v>269</v>
      </c>
      <c r="E509" s="1">
        <v>11500</v>
      </c>
      <c r="F509" t="s">
        <v>165</v>
      </c>
      <c r="G509">
        <v>1</v>
      </c>
      <c r="H509" t="s">
        <v>136</v>
      </c>
      <c r="I509" s="2">
        <f>+Table2[[#This Row],[QTY]]*Table2[[#This Row],[Price]]</f>
        <v>11500</v>
      </c>
    </row>
    <row r="510" spans="1:9">
      <c r="A510" s="5" t="str">
        <f>TEXT(Table2[[#This Row],[Date]],"DDD")</f>
        <v>mié.</v>
      </c>
      <c r="B510" s="5" t="str">
        <f>TEXT(Table2[[#This Row],[Date]],"MMM")</f>
        <v>ene</v>
      </c>
      <c r="C510" s="5">
        <v>45315</v>
      </c>
      <c r="D510" t="s">
        <v>166</v>
      </c>
      <c r="E510" s="1">
        <v>3500</v>
      </c>
      <c r="F510" t="s">
        <v>165</v>
      </c>
      <c r="G510">
        <v>1</v>
      </c>
      <c r="H510" t="s">
        <v>136</v>
      </c>
      <c r="I510" s="2">
        <f>+Table2[[#This Row],[QTY]]*Table2[[#This Row],[Price]]</f>
        <v>3500</v>
      </c>
    </row>
    <row r="511" spans="1:9">
      <c r="A511" s="5" t="str">
        <f>TEXT(Table2[[#This Row],[Date]],"DDD")</f>
        <v>mié.</v>
      </c>
      <c r="B511" s="5" t="str">
        <f>TEXT(Table2[[#This Row],[Date]],"MMM")</f>
        <v>ene</v>
      </c>
      <c r="C511" s="5">
        <v>45315</v>
      </c>
      <c r="D511" t="s">
        <v>345</v>
      </c>
      <c r="E511" s="1">
        <v>5000</v>
      </c>
      <c r="F511" t="s">
        <v>346</v>
      </c>
      <c r="G511">
        <v>1</v>
      </c>
      <c r="H511" t="s">
        <v>136</v>
      </c>
      <c r="I511" s="2">
        <f>+Table2[[#This Row],[QTY]]*Table2[[#This Row],[Price]]</f>
        <v>5000</v>
      </c>
    </row>
    <row r="512" spans="1:9">
      <c r="A512" s="5" t="str">
        <f>TEXT(Table2[[#This Row],[Date]],"DDD")</f>
        <v>mié.</v>
      </c>
      <c r="B512" s="5" t="str">
        <f>TEXT(Table2[[#This Row],[Date]],"MMM")</f>
        <v>ene</v>
      </c>
      <c r="C512" s="5">
        <v>45315</v>
      </c>
      <c r="D512" t="s">
        <v>347</v>
      </c>
      <c r="E512" s="1">
        <v>14500</v>
      </c>
      <c r="F512" t="s">
        <v>302</v>
      </c>
      <c r="G512">
        <v>1</v>
      </c>
      <c r="H512" t="s">
        <v>136</v>
      </c>
      <c r="I512" s="2">
        <f>+Table2[[#This Row],[QTY]]*Table2[[#This Row],[Price]]</f>
        <v>14500</v>
      </c>
    </row>
    <row r="513" spans="1:9">
      <c r="A513" s="5" t="str">
        <f>TEXT(Table2[[#This Row],[Date]],"DDD")</f>
        <v>mié.</v>
      </c>
      <c r="B513" s="5" t="str">
        <f>TEXT(Table2[[#This Row],[Date]],"MMM")</f>
        <v>ene</v>
      </c>
      <c r="C513" s="5">
        <v>45315</v>
      </c>
      <c r="D513" t="s">
        <v>348</v>
      </c>
      <c r="E513" s="1">
        <v>58900</v>
      </c>
      <c r="F513" t="s">
        <v>302</v>
      </c>
      <c r="G513">
        <v>1</v>
      </c>
      <c r="H513" t="s">
        <v>136</v>
      </c>
      <c r="I513" s="2">
        <f>+Table2[[#This Row],[QTY]]*Table2[[#This Row],[Price]]</f>
        <v>58900</v>
      </c>
    </row>
    <row r="514" spans="1:9">
      <c r="A514" s="5" t="str">
        <f>TEXT(Table2[[#This Row],[Date]],"DDD")</f>
        <v>mié.</v>
      </c>
      <c r="B514" s="5" t="str">
        <f>TEXT(Table2[[#This Row],[Date]],"MMM")</f>
        <v>ene</v>
      </c>
      <c r="C514" s="5">
        <v>45315</v>
      </c>
      <c r="D514" t="s">
        <v>303</v>
      </c>
      <c r="E514" s="1">
        <v>37800</v>
      </c>
      <c r="F514" t="s">
        <v>302</v>
      </c>
      <c r="G514">
        <v>1</v>
      </c>
      <c r="H514" t="s">
        <v>136</v>
      </c>
      <c r="I514" s="2">
        <f>+Table2[[#This Row],[QTY]]*Table2[[#This Row],[Price]]</f>
        <v>37800</v>
      </c>
    </row>
    <row r="515" spans="1:9">
      <c r="A515" s="5" t="str">
        <f>TEXT(Table2[[#This Row],[Date]],"DDD")</f>
        <v>mié.</v>
      </c>
      <c r="B515" s="5" t="str">
        <f>TEXT(Table2[[#This Row],[Date]],"MMM")</f>
        <v>ene</v>
      </c>
      <c r="C515" s="5">
        <v>45315</v>
      </c>
      <c r="D515" t="s">
        <v>328</v>
      </c>
      <c r="E515" s="1">
        <v>9500</v>
      </c>
      <c r="F515" t="s">
        <v>302</v>
      </c>
      <c r="G515">
        <v>1</v>
      </c>
      <c r="H515" t="s">
        <v>136</v>
      </c>
      <c r="I515" s="2">
        <f>+Table2[[#This Row],[QTY]]*Table2[[#This Row],[Price]]</f>
        <v>9500</v>
      </c>
    </row>
    <row r="516" spans="1:9">
      <c r="A516" s="5" t="str">
        <f>TEXT(Table2[[#This Row],[Date]],"DDD")</f>
        <v>mié.</v>
      </c>
      <c r="B516" s="5" t="str">
        <f>TEXT(Table2[[#This Row],[Date]],"MMM")</f>
        <v>ene</v>
      </c>
      <c r="C516" s="5">
        <v>45315</v>
      </c>
      <c r="D516" t="s">
        <v>330</v>
      </c>
      <c r="E516" s="1">
        <v>8900</v>
      </c>
      <c r="F516" t="s">
        <v>302</v>
      </c>
      <c r="G516">
        <v>1</v>
      </c>
      <c r="H516" t="s">
        <v>136</v>
      </c>
      <c r="I516" s="2">
        <f>+Table2[[#This Row],[QTY]]*Table2[[#This Row],[Price]]</f>
        <v>8900</v>
      </c>
    </row>
    <row r="517" spans="1:9">
      <c r="A517" s="5" t="str">
        <f>TEXT(Table2[[#This Row],[Date]],"DDD")</f>
        <v>mié.</v>
      </c>
      <c r="B517" s="5" t="str">
        <f>TEXT(Table2[[#This Row],[Date]],"MMM")</f>
        <v>ene</v>
      </c>
      <c r="C517" s="5">
        <v>45315</v>
      </c>
      <c r="D517" t="s">
        <v>349</v>
      </c>
      <c r="E517" s="1">
        <v>8900</v>
      </c>
      <c r="F517" t="s">
        <v>302</v>
      </c>
      <c r="G517">
        <v>2</v>
      </c>
      <c r="H517" t="s">
        <v>136</v>
      </c>
      <c r="I517" s="2">
        <f>+Table2[[#This Row],[QTY]]*Table2[[#This Row],[Price]]</f>
        <v>17800</v>
      </c>
    </row>
    <row r="518" spans="1:9">
      <c r="A518" s="5" t="str">
        <f>TEXT(Table2[[#This Row],[Date]],"DDD")</f>
        <v>jue.</v>
      </c>
      <c r="B518" s="5" t="str">
        <f>TEXT(Table2[[#This Row],[Date]],"MMM")</f>
        <v>ene</v>
      </c>
      <c r="C518" s="5">
        <v>45316</v>
      </c>
      <c r="D518" t="s">
        <v>102</v>
      </c>
      <c r="E518" s="1">
        <v>4300</v>
      </c>
      <c r="F518" t="s">
        <v>163</v>
      </c>
      <c r="G518">
        <v>1</v>
      </c>
      <c r="H518" t="s">
        <v>11</v>
      </c>
      <c r="I518" s="2">
        <f>+Table2[[#This Row],[QTY]]*Table2[[#This Row],[Price]]</f>
        <v>4300</v>
      </c>
    </row>
    <row r="519" spans="1:9">
      <c r="A519" s="5" t="str">
        <f>TEXT(Table2[[#This Row],[Date]],"DDD")</f>
        <v>jue.</v>
      </c>
      <c r="B519" s="5" t="str">
        <f>TEXT(Table2[[#This Row],[Date]],"MMM")</f>
        <v>ene</v>
      </c>
      <c r="C519" s="5">
        <v>45316</v>
      </c>
      <c r="D519" t="s">
        <v>286</v>
      </c>
      <c r="E519" s="1">
        <v>4700</v>
      </c>
      <c r="F519" t="s">
        <v>163</v>
      </c>
      <c r="G519">
        <v>1</v>
      </c>
      <c r="H519" t="s">
        <v>11</v>
      </c>
      <c r="I519" s="2">
        <f>+Table2[[#This Row],[QTY]]*Table2[[#This Row],[Price]]</f>
        <v>4700</v>
      </c>
    </row>
    <row r="520" spans="1:9">
      <c r="A520" s="5" t="str">
        <f>TEXT(Table2[[#This Row],[Date]],"DDD")</f>
        <v>jue.</v>
      </c>
      <c r="B520" s="5" t="str">
        <f>TEXT(Table2[[#This Row],[Date]],"MMM")</f>
        <v>ene</v>
      </c>
      <c r="C520" s="5">
        <v>45316</v>
      </c>
      <c r="D520" t="s">
        <v>350</v>
      </c>
      <c r="E520" s="1">
        <v>3800</v>
      </c>
      <c r="F520" t="s">
        <v>163</v>
      </c>
      <c r="G520">
        <v>2</v>
      </c>
      <c r="H520" t="s">
        <v>11</v>
      </c>
      <c r="I520" s="2">
        <f>+Table2[[#This Row],[QTY]]*Table2[[#This Row],[Price]]</f>
        <v>7600</v>
      </c>
    </row>
    <row r="521" spans="1:9">
      <c r="A521" s="5" t="str">
        <f>TEXT(Table2[[#This Row],[Date]],"DDD")</f>
        <v>jue.</v>
      </c>
      <c r="B521" s="5" t="str">
        <f>TEXT(Table2[[#This Row],[Date]],"MMM")</f>
        <v>ene</v>
      </c>
      <c r="C521" s="5">
        <v>45316</v>
      </c>
      <c r="D521" t="s">
        <v>179</v>
      </c>
      <c r="E521" s="1">
        <v>29400</v>
      </c>
      <c r="F521" t="s">
        <v>180</v>
      </c>
      <c r="G521">
        <v>1</v>
      </c>
      <c r="H521" t="s">
        <v>136</v>
      </c>
      <c r="I521" s="2">
        <f>+Table2[[#This Row],[QTY]]*Table2[[#This Row],[Price]]</f>
        <v>29400</v>
      </c>
    </row>
    <row r="522" spans="1:9">
      <c r="A522" s="5" t="str">
        <f>TEXT(Table2[[#This Row],[Date]],"DDD")</f>
        <v>vie.</v>
      </c>
      <c r="B522" s="5" t="str">
        <f>TEXT(Table2[[#This Row],[Date]],"MMM")</f>
        <v>ene</v>
      </c>
      <c r="C522" s="5">
        <v>45317</v>
      </c>
      <c r="D522" t="s">
        <v>351</v>
      </c>
      <c r="E522" s="1">
        <f>42000-12600</f>
        <v>29400</v>
      </c>
      <c r="F522" t="s">
        <v>300</v>
      </c>
      <c r="G522">
        <v>1</v>
      </c>
      <c r="H522" t="s">
        <v>217</v>
      </c>
      <c r="I522" s="2">
        <f>+Table2[[#This Row],[QTY]]*Table2[[#This Row],[Price]]</f>
        <v>29400</v>
      </c>
    </row>
    <row r="523" spans="1:9">
      <c r="A523" s="5" t="str">
        <f>TEXT(Table2[[#This Row],[Date]],"DDD")</f>
        <v>vie.</v>
      </c>
      <c r="B523" s="5" t="str">
        <f>TEXT(Table2[[#This Row],[Date]],"MMM")</f>
        <v>ene</v>
      </c>
      <c r="C523" s="5">
        <v>45317</v>
      </c>
      <c r="D523" t="s">
        <v>299</v>
      </c>
      <c r="E523" s="1">
        <v>59000</v>
      </c>
      <c r="F523" t="s">
        <v>300</v>
      </c>
      <c r="G523">
        <v>1</v>
      </c>
      <c r="H523" t="s">
        <v>217</v>
      </c>
      <c r="I523" s="2">
        <f>+Table2[[#This Row],[QTY]]*Table2[[#This Row],[Price]]</f>
        <v>59000</v>
      </c>
    </row>
    <row r="524" spans="1:9">
      <c r="A524" s="5" t="str">
        <f>TEXT(Table2[[#This Row],[Date]],"DDD")</f>
        <v>vie.</v>
      </c>
      <c r="B524" s="5" t="str">
        <f>TEXT(Table2[[#This Row],[Date]],"MMM")</f>
        <v>ene</v>
      </c>
      <c r="C524" s="5">
        <v>45317</v>
      </c>
      <c r="D524" t="s">
        <v>288</v>
      </c>
      <c r="E524" s="1">
        <v>4500</v>
      </c>
      <c r="F524" t="s">
        <v>300</v>
      </c>
      <c r="G524">
        <v>1</v>
      </c>
      <c r="H524" t="s">
        <v>11</v>
      </c>
      <c r="I524" s="2">
        <f>+Table2[[#This Row],[QTY]]*Table2[[#This Row],[Price]]</f>
        <v>4500</v>
      </c>
    </row>
    <row r="525" spans="1:9">
      <c r="A525" s="5" t="str">
        <f>TEXT(Table2[[#This Row],[Date]],"DDD")</f>
        <v>vie.</v>
      </c>
      <c r="B525" s="5" t="str">
        <f>TEXT(Table2[[#This Row],[Date]],"MMM")</f>
        <v>ene</v>
      </c>
      <c r="C525" s="5">
        <v>45317</v>
      </c>
      <c r="D525" t="s">
        <v>352</v>
      </c>
      <c r="E525" s="1">
        <v>9990</v>
      </c>
      <c r="F525" t="s">
        <v>29</v>
      </c>
      <c r="G525">
        <v>1</v>
      </c>
      <c r="H525" t="s">
        <v>11</v>
      </c>
      <c r="I525" s="2">
        <f>+Table2[[#This Row],[QTY]]*Table2[[#This Row],[Price]]</f>
        <v>9990</v>
      </c>
    </row>
    <row r="526" spans="1:9">
      <c r="A526" s="5" t="str">
        <f>TEXT(Table2[[#This Row],[Date]],"DDD")</f>
        <v>vie.</v>
      </c>
      <c r="B526" s="5" t="str">
        <f>TEXT(Table2[[#This Row],[Date]],"MMM")</f>
        <v>ene</v>
      </c>
      <c r="C526" s="5">
        <v>45317</v>
      </c>
      <c r="D526" t="s">
        <v>353</v>
      </c>
      <c r="E526" s="1">
        <v>4990</v>
      </c>
      <c r="F526" t="s">
        <v>29</v>
      </c>
      <c r="G526">
        <v>1</v>
      </c>
      <c r="H526" t="s">
        <v>11</v>
      </c>
      <c r="I526" s="2">
        <f>+Table2[[#This Row],[QTY]]*Table2[[#This Row],[Price]]</f>
        <v>4990</v>
      </c>
    </row>
    <row r="527" spans="1:9">
      <c r="A527" s="5" t="str">
        <f>TEXT(Table2[[#This Row],[Date]],"DDD")</f>
        <v>vie.</v>
      </c>
      <c r="B527" s="5" t="str">
        <f>TEXT(Table2[[#This Row],[Date]],"MMM")</f>
        <v>ene</v>
      </c>
      <c r="C527" s="5">
        <v>45317</v>
      </c>
      <c r="D527" t="s">
        <v>95</v>
      </c>
      <c r="E527" s="1">
        <v>350</v>
      </c>
      <c r="F527" t="s">
        <v>29</v>
      </c>
      <c r="G527">
        <v>4</v>
      </c>
      <c r="H527" t="s">
        <v>11</v>
      </c>
      <c r="I527" s="2">
        <f>+Table2[[#This Row],[QTY]]*Table2[[#This Row],[Price]]</f>
        <v>1400</v>
      </c>
    </row>
    <row r="528" spans="1:9">
      <c r="A528" s="5" t="str">
        <f>TEXT(Table2[[#This Row],[Date]],"DDD")</f>
        <v>sáb.</v>
      </c>
      <c r="B528" s="5" t="str">
        <f>TEXT(Table2[[#This Row],[Date]],"MMM")</f>
        <v>ene</v>
      </c>
      <c r="C528" s="5">
        <v>45318</v>
      </c>
      <c r="D528" t="s">
        <v>340</v>
      </c>
      <c r="E528" s="1">
        <v>6900</v>
      </c>
      <c r="F528" t="s">
        <v>354</v>
      </c>
      <c r="G528">
        <v>2</v>
      </c>
      <c r="H528" t="s">
        <v>136</v>
      </c>
      <c r="I528" s="2">
        <f>+Table2[[#This Row],[QTY]]*Table2[[#This Row],[Price]]</f>
        <v>13800</v>
      </c>
    </row>
    <row r="529" spans="1:9">
      <c r="A529" s="5" t="str">
        <f>TEXT(Table2[[#This Row],[Date]],"DDD")</f>
        <v>sáb.</v>
      </c>
      <c r="B529" s="5" t="str">
        <f>TEXT(Table2[[#This Row],[Date]],"MMM")</f>
        <v>ene</v>
      </c>
      <c r="C529" s="5">
        <v>45318</v>
      </c>
      <c r="D529" t="s">
        <v>336</v>
      </c>
      <c r="E529" s="1">
        <v>5300</v>
      </c>
      <c r="F529" t="s">
        <v>354</v>
      </c>
      <c r="G529">
        <v>2</v>
      </c>
      <c r="H529" t="s">
        <v>136</v>
      </c>
      <c r="I529" s="2">
        <f>+Table2[[#This Row],[QTY]]*Table2[[#This Row],[Price]]</f>
        <v>10600</v>
      </c>
    </row>
    <row r="530" spans="1:9">
      <c r="A530" s="5" t="str">
        <f>TEXT(Table2[[#This Row],[Date]],"DDD")</f>
        <v>sáb.</v>
      </c>
      <c r="B530" s="5" t="str">
        <f>TEXT(Table2[[#This Row],[Date]],"MMM")</f>
        <v>ene</v>
      </c>
      <c r="C530" s="5">
        <v>45318</v>
      </c>
      <c r="D530" t="s">
        <v>355</v>
      </c>
      <c r="E530" s="1">
        <v>19600</v>
      </c>
      <c r="F530" t="s">
        <v>354</v>
      </c>
      <c r="G530">
        <v>1</v>
      </c>
      <c r="H530" t="s">
        <v>136</v>
      </c>
      <c r="I530" s="2">
        <f>+Table2[[#This Row],[QTY]]*Table2[[#This Row],[Price]]</f>
        <v>19600</v>
      </c>
    </row>
    <row r="531" spans="1:9">
      <c r="A531" s="5" t="str">
        <f>TEXT(Table2[[#This Row],[Date]],"DDD")</f>
        <v>sáb.</v>
      </c>
      <c r="B531" s="5" t="str">
        <f>TEXT(Table2[[#This Row],[Date]],"MMM")</f>
        <v>ene</v>
      </c>
      <c r="C531" s="5">
        <v>45318</v>
      </c>
      <c r="D531" t="s">
        <v>356</v>
      </c>
      <c r="E531" s="1">
        <v>36900</v>
      </c>
      <c r="F531" t="s">
        <v>354</v>
      </c>
      <c r="G531">
        <v>1</v>
      </c>
      <c r="H531" t="s">
        <v>136</v>
      </c>
      <c r="I531" s="2">
        <f>+Table2[[#This Row],[QTY]]*Table2[[#This Row],[Price]]</f>
        <v>36900</v>
      </c>
    </row>
    <row r="532" spans="1:9">
      <c r="A532" s="5" t="str">
        <f>TEXT(Table2[[#This Row],[Date]],"DDD")</f>
        <v>sáb.</v>
      </c>
      <c r="B532" s="5" t="str">
        <f>TEXT(Table2[[#This Row],[Date]],"MMM")</f>
        <v>ene</v>
      </c>
      <c r="C532" s="5">
        <v>45318</v>
      </c>
      <c r="D532" t="s">
        <v>357</v>
      </c>
      <c r="E532" s="1">
        <v>39900</v>
      </c>
      <c r="F532" t="s">
        <v>354</v>
      </c>
      <c r="G532">
        <v>1</v>
      </c>
      <c r="H532" t="s">
        <v>136</v>
      </c>
      <c r="I532" s="2">
        <f>+Table2[[#This Row],[QTY]]*Table2[[#This Row],[Price]]</f>
        <v>39900</v>
      </c>
    </row>
    <row r="533" spans="1:9">
      <c r="A533" s="5" t="str">
        <f>TEXT(Table2[[#This Row],[Date]],"DDD")</f>
        <v>sáb.</v>
      </c>
      <c r="B533" s="5" t="str">
        <f>TEXT(Table2[[#This Row],[Date]],"MMM")</f>
        <v>ene</v>
      </c>
      <c r="C533" s="5">
        <v>45318</v>
      </c>
      <c r="D533" t="s">
        <v>358</v>
      </c>
      <c r="E533" s="1">
        <v>42900</v>
      </c>
      <c r="F533" t="s">
        <v>354</v>
      </c>
      <c r="G533">
        <v>1</v>
      </c>
      <c r="H533" t="s">
        <v>136</v>
      </c>
      <c r="I533" s="2">
        <f>+Table2[[#This Row],[QTY]]*Table2[[#This Row],[Price]]</f>
        <v>42900</v>
      </c>
    </row>
    <row r="534" spans="1:9">
      <c r="A534" s="5" t="str">
        <f>TEXT(Table2[[#This Row],[Date]],"DDD")</f>
        <v>sáb.</v>
      </c>
      <c r="B534" s="5" t="str">
        <f>TEXT(Table2[[#This Row],[Date]],"MMM")</f>
        <v>ene</v>
      </c>
      <c r="C534" s="5">
        <v>45318</v>
      </c>
      <c r="D534" t="s">
        <v>359</v>
      </c>
      <c r="E534" s="1">
        <v>12300</v>
      </c>
      <c r="F534" t="s">
        <v>354</v>
      </c>
      <c r="G534">
        <v>1</v>
      </c>
      <c r="H534" t="s">
        <v>136</v>
      </c>
      <c r="I534" s="2">
        <f>+Table2[[#This Row],[QTY]]*Table2[[#This Row],[Price]]</f>
        <v>12300</v>
      </c>
    </row>
    <row r="535" spans="1:9">
      <c r="A535" s="5" t="str">
        <f>TEXT(Table2[[#This Row],[Date]],"DDD")</f>
        <v>sáb.</v>
      </c>
      <c r="B535" s="5" t="str">
        <f>TEXT(Table2[[#This Row],[Date]],"MMM")</f>
        <v>ene</v>
      </c>
      <c r="C535" s="5">
        <v>45318</v>
      </c>
      <c r="D535" t="s">
        <v>55</v>
      </c>
      <c r="E535" s="1">
        <v>3550</v>
      </c>
      <c r="F535" t="s">
        <v>29</v>
      </c>
      <c r="G535">
        <v>1</v>
      </c>
      <c r="H535" t="s">
        <v>11</v>
      </c>
      <c r="I535" s="2">
        <f>+Table2[[#This Row],[QTY]]*Table2[[#This Row],[Price]]</f>
        <v>3550</v>
      </c>
    </row>
    <row r="536" spans="1:9">
      <c r="A536" s="5" t="str">
        <f>TEXT(Table2[[#This Row],[Date]],"DDD")</f>
        <v>sáb.</v>
      </c>
      <c r="B536" s="5" t="str">
        <f>TEXT(Table2[[#This Row],[Date]],"MMM")</f>
        <v>ene</v>
      </c>
      <c r="C536" s="5">
        <v>45318</v>
      </c>
      <c r="D536" t="s">
        <v>360</v>
      </c>
      <c r="E536" s="1">
        <v>5990</v>
      </c>
      <c r="F536" t="s">
        <v>29</v>
      </c>
      <c r="G536">
        <v>1</v>
      </c>
      <c r="H536" t="s">
        <v>11</v>
      </c>
      <c r="I536" s="2">
        <f>+Table2[[#This Row],[QTY]]*Table2[[#This Row],[Price]]</f>
        <v>5990</v>
      </c>
    </row>
    <row r="537" spans="1:9">
      <c r="A537" s="5" t="str">
        <f>TEXT(Table2[[#This Row],[Date]],"DDD")</f>
        <v>sáb.</v>
      </c>
      <c r="B537" s="5" t="str">
        <f>TEXT(Table2[[#This Row],[Date]],"MMM")</f>
        <v>ene</v>
      </c>
      <c r="C537" s="5">
        <v>45318</v>
      </c>
      <c r="D537" t="s">
        <v>361</v>
      </c>
      <c r="E537" s="1">
        <v>1100</v>
      </c>
      <c r="F537" t="s">
        <v>29</v>
      </c>
      <c r="G537">
        <v>1</v>
      </c>
      <c r="H537" t="s">
        <v>11</v>
      </c>
      <c r="I537" s="2">
        <f>+Table2[[#This Row],[QTY]]*Table2[[#This Row],[Price]]</f>
        <v>1100</v>
      </c>
    </row>
    <row r="538" spans="1:9">
      <c r="A538" s="5" t="str">
        <f>TEXT(Table2[[#This Row],[Date]],"DDD")</f>
        <v>sáb.</v>
      </c>
      <c r="B538" s="5" t="str">
        <f>TEXT(Table2[[#This Row],[Date]],"MMM")</f>
        <v>ene</v>
      </c>
      <c r="C538" s="5">
        <v>45318</v>
      </c>
      <c r="D538" t="s">
        <v>77</v>
      </c>
      <c r="E538" s="1">
        <v>2990</v>
      </c>
      <c r="F538" t="s">
        <v>29</v>
      </c>
      <c r="G538">
        <v>1</v>
      </c>
      <c r="H538" t="s">
        <v>11</v>
      </c>
      <c r="I538" s="2">
        <f>+Table2[[#This Row],[QTY]]*Table2[[#This Row],[Price]]</f>
        <v>2990</v>
      </c>
    </row>
    <row r="539" spans="1:9">
      <c r="A539" s="5" t="str">
        <f>TEXT(Table2[[#This Row],[Date]],"DDD")</f>
        <v>sáb.</v>
      </c>
      <c r="B539" s="5" t="str">
        <f>TEXT(Table2[[#This Row],[Date]],"MMM")</f>
        <v>ene</v>
      </c>
      <c r="C539" s="5">
        <v>45318</v>
      </c>
      <c r="D539" t="s">
        <v>362</v>
      </c>
      <c r="E539" s="1">
        <v>4850</v>
      </c>
      <c r="F539" t="s">
        <v>29</v>
      </c>
      <c r="G539">
        <v>1</v>
      </c>
      <c r="H539" t="s">
        <v>11</v>
      </c>
      <c r="I539" s="2">
        <f>+Table2[[#This Row],[QTY]]*Table2[[#This Row],[Price]]</f>
        <v>4850</v>
      </c>
    </row>
    <row r="540" spans="1:9">
      <c r="A540" s="5" t="str">
        <f>TEXT(Table2[[#This Row],[Date]],"DDD")</f>
        <v>sáb.</v>
      </c>
      <c r="B540" s="5" t="str">
        <f>TEXT(Table2[[#This Row],[Date]],"MMM")</f>
        <v>ene</v>
      </c>
      <c r="C540" s="5">
        <v>45318</v>
      </c>
      <c r="D540" t="s">
        <v>64</v>
      </c>
      <c r="E540" s="1">
        <v>7990</v>
      </c>
      <c r="F540" t="s">
        <v>29</v>
      </c>
      <c r="G540">
        <v>1</v>
      </c>
      <c r="H540" t="s">
        <v>11</v>
      </c>
      <c r="I540" s="2">
        <f>+Table2[[#This Row],[QTY]]*Table2[[#This Row],[Price]]</f>
        <v>7990</v>
      </c>
    </row>
    <row r="541" spans="1:9">
      <c r="A541" s="5" t="str">
        <f>TEXT(Table2[[#This Row],[Date]],"DDD")</f>
        <v>sáb.</v>
      </c>
      <c r="B541" s="5" t="str">
        <f>TEXT(Table2[[#This Row],[Date]],"MMM")</f>
        <v>ene</v>
      </c>
      <c r="C541" s="5">
        <v>45318</v>
      </c>
      <c r="D541" t="s">
        <v>160</v>
      </c>
      <c r="E541" s="1">
        <v>14400</v>
      </c>
      <c r="F541" t="s">
        <v>161</v>
      </c>
      <c r="G541">
        <v>1</v>
      </c>
      <c r="H541" t="s">
        <v>136</v>
      </c>
      <c r="I541" s="2">
        <f>+Table2[[#This Row],[QTY]]*Table2[[#This Row],[Price]]</f>
        <v>14400</v>
      </c>
    </row>
    <row r="542" spans="1:9">
      <c r="A542" s="5" t="str">
        <f>TEXT(Table2[[#This Row],[Date]],"DDD")</f>
        <v>dom.</v>
      </c>
      <c r="B542" s="5" t="str">
        <f>TEXT(Table2[[#This Row],[Date]],"MMM")</f>
        <v>ene</v>
      </c>
      <c r="C542" s="5">
        <v>45319</v>
      </c>
      <c r="D542" t="s">
        <v>363</v>
      </c>
      <c r="E542" s="1">
        <v>70400</v>
      </c>
      <c r="F542" t="s">
        <v>247</v>
      </c>
      <c r="G542">
        <v>1</v>
      </c>
      <c r="H542" t="s">
        <v>136</v>
      </c>
      <c r="I542" s="2">
        <f>+Table2[[#This Row],[QTY]]*Table2[[#This Row],[Price]]</f>
        <v>70400</v>
      </c>
    </row>
    <row r="543" spans="1:9">
      <c r="A543" s="5" t="str">
        <f>TEXT(Table2[[#This Row],[Date]],"DDD")</f>
        <v>lun.</v>
      </c>
      <c r="B543" s="5" t="str">
        <f>TEXT(Table2[[#This Row],[Date]],"MMM")</f>
        <v>ene</v>
      </c>
      <c r="C543" s="5">
        <v>45320</v>
      </c>
      <c r="D543" t="s">
        <v>364</v>
      </c>
      <c r="E543" s="1">
        <v>69400</v>
      </c>
      <c r="F543" t="s">
        <v>365</v>
      </c>
      <c r="G543">
        <v>1</v>
      </c>
      <c r="H543" t="s">
        <v>136</v>
      </c>
      <c r="I543" s="2">
        <f>+Table2[[#This Row],[QTY]]*Table2[[#This Row],[Price]]</f>
        <v>69400</v>
      </c>
    </row>
    <row r="544" spans="1:9">
      <c r="A544" s="5" t="str">
        <f>TEXT(Table2[[#This Row],[Date]],"DDD")</f>
        <v>lun.</v>
      </c>
      <c r="B544" s="5" t="str">
        <f>TEXT(Table2[[#This Row],[Date]],"MMM")</f>
        <v>ene</v>
      </c>
      <c r="C544" s="5">
        <v>45320</v>
      </c>
      <c r="D544" t="s">
        <v>325</v>
      </c>
      <c r="E544" s="1">
        <v>8505</v>
      </c>
      <c r="F544" t="s">
        <v>197</v>
      </c>
      <c r="G544">
        <v>1</v>
      </c>
      <c r="H544" t="s">
        <v>264</v>
      </c>
      <c r="I544" s="2">
        <f>+Table2[[#This Row],[QTY]]*Table2[[#This Row],[Price]]</f>
        <v>8505</v>
      </c>
    </row>
    <row r="545" spans="1:9">
      <c r="A545" s="5" t="str">
        <f>TEXT(Table2[[#This Row],[Date]],"DDD")</f>
        <v>mié.</v>
      </c>
      <c r="B545" s="5" t="str">
        <f>TEXT(Table2[[#This Row],[Date]],"MMM")</f>
        <v>ene</v>
      </c>
      <c r="C545" s="5">
        <v>45322</v>
      </c>
      <c r="D545" t="s">
        <v>134</v>
      </c>
      <c r="E545" s="1">
        <v>35900</v>
      </c>
      <c r="F545" t="s">
        <v>135</v>
      </c>
      <c r="G545">
        <v>2</v>
      </c>
      <c r="H545" t="s">
        <v>136</v>
      </c>
      <c r="I545" s="2">
        <f>+Table2[[#This Row],[QTY]]*Table2[[#This Row],[Price]]</f>
        <v>71800</v>
      </c>
    </row>
    <row r="546" spans="1:9">
      <c r="A546" s="5" t="str">
        <f>TEXT(Table2[[#This Row],[Date]],"DDD")</f>
        <v>mié.</v>
      </c>
      <c r="B546" s="5" t="str">
        <f>TEXT(Table2[[#This Row],[Date]],"MMM")</f>
        <v>ene</v>
      </c>
      <c r="C546" s="5">
        <v>45322</v>
      </c>
      <c r="D546" t="s">
        <v>366</v>
      </c>
      <c r="E546" s="1">
        <v>46000</v>
      </c>
      <c r="F546" t="s">
        <v>300</v>
      </c>
      <c r="G546">
        <v>1</v>
      </c>
      <c r="H546" t="s">
        <v>217</v>
      </c>
      <c r="I546" s="2">
        <f>+Table2[[#This Row],[QTY]]*Table2[[#This Row],[Price]]</f>
        <v>46000</v>
      </c>
    </row>
    <row r="547" spans="1:9">
      <c r="A547" s="5" t="str">
        <f>TEXT(Table2[[#This Row],[Date]],"DDD")</f>
        <v>mié.</v>
      </c>
      <c r="B547" s="5" t="str">
        <f>TEXT(Table2[[#This Row],[Date]],"MMM")</f>
        <v>ene</v>
      </c>
      <c r="C547" s="5">
        <v>45322</v>
      </c>
      <c r="D547" t="s">
        <v>367</v>
      </c>
      <c r="E547" s="1">
        <v>22000</v>
      </c>
      <c r="F547" t="s">
        <v>252</v>
      </c>
      <c r="G547">
        <v>1</v>
      </c>
      <c r="H547" t="s">
        <v>136</v>
      </c>
      <c r="I547" s="2">
        <f>+Table2[[#This Row],[QTY]]*Table2[[#This Row],[Price]]</f>
        <v>22000</v>
      </c>
    </row>
    <row r="548" spans="1:9">
      <c r="A548" s="5" t="str">
        <f>TEXT(Table2[[#This Row],[Date]],"DDD")</f>
        <v>mié.</v>
      </c>
      <c r="B548" s="5" t="str">
        <f>TEXT(Table2[[#This Row],[Date]],"MMM")</f>
        <v>ene</v>
      </c>
      <c r="C548" s="5">
        <v>45322</v>
      </c>
      <c r="D548" t="s">
        <v>368</v>
      </c>
      <c r="E548" s="1">
        <v>33200</v>
      </c>
      <c r="F548" t="s">
        <v>369</v>
      </c>
      <c r="G548">
        <v>1</v>
      </c>
      <c r="H548" t="s">
        <v>217</v>
      </c>
      <c r="I548" s="2">
        <f>+Table2[[#This Row],[QTY]]*Table2[[#This Row],[Price]]</f>
        <v>33200</v>
      </c>
    </row>
    <row r="549" spans="1:9">
      <c r="A549" s="5" t="str">
        <f>TEXT(Table2[[#This Row],[Date]],"DDD")</f>
        <v>mié.</v>
      </c>
      <c r="B549" s="5" t="str">
        <f>TEXT(Table2[[#This Row],[Date]],"MMM")</f>
        <v>ene</v>
      </c>
      <c r="C549" s="5">
        <v>45322</v>
      </c>
      <c r="D549" t="s">
        <v>370</v>
      </c>
      <c r="E549" s="1">
        <v>16100</v>
      </c>
      <c r="G549">
        <v>1</v>
      </c>
      <c r="H549" t="s">
        <v>217</v>
      </c>
      <c r="I549" s="2">
        <f>+Table2[[#This Row],[QTY]]*Table2[[#This Row],[Price]]</f>
        <v>16100</v>
      </c>
    </row>
    <row r="550" spans="1:9">
      <c r="A550" s="5" t="str">
        <f>TEXT(Table2[[#This Row],[Date]],"DDD")</f>
        <v>mié.</v>
      </c>
      <c r="B550" s="5" t="str">
        <f>TEXT(Table2[[#This Row],[Date]],"MMM")</f>
        <v>ene</v>
      </c>
      <c r="C550" s="5">
        <v>45322</v>
      </c>
      <c r="D550" t="s">
        <v>308</v>
      </c>
      <c r="E550" s="1">
        <v>1750</v>
      </c>
      <c r="F550" t="s">
        <v>29</v>
      </c>
      <c r="G550">
        <v>1</v>
      </c>
      <c r="H550" t="s">
        <v>11</v>
      </c>
      <c r="I550" s="2">
        <f>+Table2[[#This Row],[QTY]]*Table2[[#This Row],[Price]]</f>
        <v>1750</v>
      </c>
    </row>
    <row r="551" spans="1:9">
      <c r="A551" s="5" t="str">
        <f>TEXT(Table2[[#This Row],[Date]],"DDD")</f>
        <v>mié.</v>
      </c>
      <c r="B551" s="5" t="str">
        <f>TEXT(Table2[[#This Row],[Date]],"MMM")</f>
        <v>ene</v>
      </c>
      <c r="C551" s="5">
        <v>45322</v>
      </c>
      <c r="D551" t="s">
        <v>371</v>
      </c>
      <c r="E551" s="1">
        <v>4890</v>
      </c>
      <c r="F551" t="s">
        <v>29</v>
      </c>
      <c r="G551">
        <v>1</v>
      </c>
      <c r="H551" t="s">
        <v>11</v>
      </c>
      <c r="I551" s="2">
        <f>+Table2[[#This Row],[QTY]]*Table2[[#This Row],[Price]]</f>
        <v>4890</v>
      </c>
    </row>
    <row r="552" spans="1:9">
      <c r="A552" s="5" t="str">
        <f>TEXT(Table2[[#This Row],[Date]],"DDD")</f>
        <v>mié.</v>
      </c>
      <c r="B552" s="5" t="str">
        <f>TEXT(Table2[[#This Row],[Date]],"MMM")</f>
        <v>ene</v>
      </c>
      <c r="C552" s="5">
        <v>45322</v>
      </c>
      <c r="D552" t="s">
        <v>372</v>
      </c>
      <c r="E552" s="1">
        <v>5190</v>
      </c>
      <c r="F552" t="s">
        <v>29</v>
      </c>
      <c r="G552">
        <v>1</v>
      </c>
      <c r="H552" t="s">
        <v>11</v>
      </c>
      <c r="I552" s="2">
        <f>+Table2[[#This Row],[QTY]]*Table2[[#This Row],[Price]]</f>
        <v>5190</v>
      </c>
    </row>
    <row r="553" spans="1:9">
      <c r="A553" s="5" t="str">
        <f>TEXT(Table2[[#This Row],[Date]],"DDD")</f>
        <v>mié.</v>
      </c>
      <c r="B553" s="5" t="str">
        <f>TEXT(Table2[[#This Row],[Date]],"MMM")</f>
        <v>ene</v>
      </c>
      <c r="C553" s="5">
        <v>45322</v>
      </c>
      <c r="D553" t="s">
        <v>55</v>
      </c>
      <c r="E553" s="1">
        <v>3550</v>
      </c>
      <c r="F553" t="s">
        <v>29</v>
      </c>
      <c r="G553">
        <v>2</v>
      </c>
      <c r="H553" t="s">
        <v>11</v>
      </c>
      <c r="I553" s="2">
        <f>+Table2[[#This Row],[QTY]]*Table2[[#This Row],[Price]]</f>
        <v>7100</v>
      </c>
    </row>
    <row r="554" spans="1:9">
      <c r="A554" s="5" t="str">
        <f>TEXT(Table2[[#This Row],[Date]],"DDD")</f>
        <v>mié.</v>
      </c>
      <c r="B554" s="5" t="str">
        <f>TEXT(Table2[[#This Row],[Date]],"MMM")</f>
        <v>ene</v>
      </c>
      <c r="C554" s="5">
        <v>45322</v>
      </c>
      <c r="D554" t="s">
        <v>373</v>
      </c>
      <c r="E554" s="1">
        <v>8990</v>
      </c>
      <c r="F554" t="s">
        <v>29</v>
      </c>
      <c r="G554">
        <v>1</v>
      </c>
      <c r="H554" t="s">
        <v>11</v>
      </c>
      <c r="I554" s="2">
        <f>+Table2[[#This Row],[QTY]]*Table2[[#This Row],[Price]]</f>
        <v>8990</v>
      </c>
    </row>
    <row r="555" spans="1:9">
      <c r="A555" s="5" t="str">
        <f>TEXT(Table2[[#This Row],[Date]],"DDD")</f>
        <v>mié.</v>
      </c>
      <c r="B555" s="5" t="str">
        <f>TEXT(Table2[[#This Row],[Date]],"MMM")</f>
        <v>ene</v>
      </c>
      <c r="C555" s="5">
        <v>45322</v>
      </c>
      <c r="D555" t="s">
        <v>45</v>
      </c>
      <c r="E555" s="1">
        <v>17990</v>
      </c>
      <c r="F555" t="s">
        <v>29</v>
      </c>
      <c r="G555">
        <v>1</v>
      </c>
      <c r="H555" t="s">
        <v>11</v>
      </c>
      <c r="I555" s="2">
        <f>+Table2[[#This Row],[QTY]]*Table2[[#This Row],[Price]]</f>
        <v>17990</v>
      </c>
    </row>
    <row r="556" spans="1:9">
      <c r="A556" s="5" t="str">
        <f>TEXT(Table2[[#This Row],[Date]],"DDD")</f>
        <v>mié.</v>
      </c>
      <c r="B556" s="5" t="str">
        <f>TEXT(Table2[[#This Row],[Date]],"MMM")</f>
        <v>ene</v>
      </c>
      <c r="C556" s="5">
        <v>45322</v>
      </c>
      <c r="D556" t="s">
        <v>374</v>
      </c>
      <c r="E556" s="1">
        <v>16790</v>
      </c>
      <c r="F556" t="s">
        <v>29</v>
      </c>
      <c r="G556">
        <v>1</v>
      </c>
      <c r="H556" t="s">
        <v>11</v>
      </c>
      <c r="I556" s="2">
        <f>+Table2[[#This Row],[QTY]]*Table2[[#This Row],[Price]]</f>
        <v>16790</v>
      </c>
    </row>
    <row r="557" spans="1:9">
      <c r="A557" s="5" t="str">
        <f>TEXT(Table2[[#This Row],[Date]],"DDD")</f>
        <v>mié.</v>
      </c>
      <c r="B557" s="5" t="str">
        <f>TEXT(Table2[[#This Row],[Date]],"MMM")</f>
        <v>ene</v>
      </c>
      <c r="C557" s="5">
        <v>45322</v>
      </c>
      <c r="D557" t="s">
        <v>66</v>
      </c>
      <c r="E557" s="1">
        <v>7350</v>
      </c>
      <c r="F557" t="s">
        <v>29</v>
      </c>
      <c r="G557">
        <v>1</v>
      </c>
      <c r="H557" t="s">
        <v>11</v>
      </c>
      <c r="I557" s="2">
        <f>+Table2[[#This Row],[QTY]]*Table2[[#This Row],[Price]]</f>
        <v>7350</v>
      </c>
    </row>
    <row r="558" spans="1:9">
      <c r="A558" s="5" t="str">
        <f>TEXT(Table2[[#This Row],[Date]],"DDD")</f>
        <v>mié.</v>
      </c>
      <c r="B558" s="5" t="str">
        <f>TEXT(Table2[[#This Row],[Date]],"MMM")</f>
        <v>ene</v>
      </c>
      <c r="C558" s="5">
        <v>45322</v>
      </c>
      <c r="D558" t="s">
        <v>375</v>
      </c>
      <c r="E558" s="1">
        <v>3150</v>
      </c>
      <c r="F558" t="s">
        <v>29</v>
      </c>
      <c r="G558">
        <v>1</v>
      </c>
      <c r="H558" t="s">
        <v>11</v>
      </c>
      <c r="I558" s="2">
        <f>+Table2[[#This Row],[QTY]]*Table2[[#This Row],[Price]]</f>
        <v>3150</v>
      </c>
    </row>
    <row r="559" spans="1:9">
      <c r="A559" s="5" t="str">
        <f>TEXT(Table2[[#This Row],[Date]],"DDD")</f>
        <v>mié.</v>
      </c>
      <c r="B559" s="5" t="str">
        <f>TEXT(Table2[[#This Row],[Date]],"MMM")</f>
        <v>ene</v>
      </c>
      <c r="C559" s="5">
        <v>45322</v>
      </c>
      <c r="D559" t="s">
        <v>376</v>
      </c>
      <c r="E559" s="1">
        <v>2190</v>
      </c>
      <c r="F559" t="s">
        <v>29</v>
      </c>
      <c r="G559">
        <v>1</v>
      </c>
      <c r="H559" t="s">
        <v>11</v>
      </c>
      <c r="I559" s="2">
        <f>+Table2[[#This Row],[QTY]]*Table2[[#This Row],[Price]]</f>
        <v>2190</v>
      </c>
    </row>
    <row r="560" spans="1:9">
      <c r="A560" s="5" t="str">
        <f>TEXT(Table2[[#This Row],[Date]],"DDD")</f>
        <v>mié.</v>
      </c>
      <c r="B560" s="5" t="str">
        <f>TEXT(Table2[[#This Row],[Date]],"MMM")</f>
        <v>ene</v>
      </c>
      <c r="C560" s="5">
        <v>45322</v>
      </c>
      <c r="D560" t="s">
        <v>33</v>
      </c>
      <c r="E560" s="1">
        <v>5990</v>
      </c>
      <c r="F560" t="s">
        <v>29</v>
      </c>
      <c r="G560">
        <v>1</v>
      </c>
      <c r="H560" t="s">
        <v>11</v>
      </c>
      <c r="I560" s="2">
        <f>+Table2[[#This Row],[QTY]]*Table2[[#This Row],[Price]]</f>
        <v>5990</v>
      </c>
    </row>
    <row r="561" spans="1:9">
      <c r="A561" s="5" t="str">
        <f>TEXT(Table2[[#This Row],[Date]],"DDD")</f>
        <v>mié.</v>
      </c>
      <c r="B561" s="5" t="str">
        <f>TEXT(Table2[[#This Row],[Date]],"MMM")</f>
        <v>ene</v>
      </c>
      <c r="C561" s="5">
        <v>45322</v>
      </c>
      <c r="D561" t="s">
        <v>377</v>
      </c>
      <c r="E561" s="1">
        <v>4300</v>
      </c>
      <c r="F561" t="s">
        <v>29</v>
      </c>
      <c r="G561">
        <v>1</v>
      </c>
      <c r="H561" t="s">
        <v>11</v>
      </c>
      <c r="I561" s="2">
        <f>+Table2[[#This Row],[QTY]]*Table2[[#This Row],[Price]]</f>
        <v>4300</v>
      </c>
    </row>
    <row r="562" spans="1:9">
      <c r="A562" s="5" t="str">
        <f>TEXT(Table2[[#This Row],[Date]],"DDD")</f>
        <v>mié.</v>
      </c>
      <c r="B562" s="5" t="str">
        <f>TEXT(Table2[[#This Row],[Date]],"MMM")</f>
        <v>ene</v>
      </c>
      <c r="C562" s="5">
        <v>45322</v>
      </c>
      <c r="D562" t="s">
        <v>378</v>
      </c>
      <c r="E562" s="1">
        <v>13990</v>
      </c>
      <c r="F562" t="s">
        <v>29</v>
      </c>
      <c r="G562">
        <v>2</v>
      </c>
      <c r="H562" t="s">
        <v>11</v>
      </c>
      <c r="I562" s="2">
        <f>+Table2[[#This Row],[QTY]]*Table2[[#This Row],[Price]]</f>
        <v>27980</v>
      </c>
    </row>
    <row r="563" spans="1:9">
      <c r="A563" s="5" t="str">
        <f>TEXT(Table2[[#This Row],[Date]],"DDD")</f>
        <v>mié.</v>
      </c>
      <c r="B563" s="5" t="str">
        <f>TEXT(Table2[[#This Row],[Date]],"MMM")</f>
        <v>ene</v>
      </c>
      <c r="C563" s="5">
        <v>45322</v>
      </c>
      <c r="D563" t="s">
        <v>171</v>
      </c>
      <c r="E563" s="1">
        <v>4790</v>
      </c>
      <c r="F563" t="s">
        <v>29</v>
      </c>
      <c r="G563">
        <v>1</v>
      </c>
      <c r="H563" t="s">
        <v>11</v>
      </c>
      <c r="I563" s="2">
        <f>+Table2[[#This Row],[QTY]]*Table2[[#This Row],[Price]]</f>
        <v>4790</v>
      </c>
    </row>
    <row r="564" spans="1:9">
      <c r="A564" s="5" t="str">
        <f>TEXT(Table2[[#This Row],[Date]],"DDD")</f>
        <v>mié.</v>
      </c>
      <c r="B564" s="5" t="str">
        <f>TEXT(Table2[[#This Row],[Date]],"MMM")</f>
        <v>ene</v>
      </c>
      <c r="C564" s="5">
        <v>45322</v>
      </c>
      <c r="D564" t="s">
        <v>293</v>
      </c>
      <c r="E564" s="1">
        <v>7990</v>
      </c>
      <c r="F564" t="s">
        <v>29</v>
      </c>
      <c r="G564">
        <v>1</v>
      </c>
      <c r="H564" t="s">
        <v>11</v>
      </c>
      <c r="I564" s="2">
        <f>+Table2[[#This Row],[QTY]]*Table2[[#This Row],[Price]]</f>
        <v>7990</v>
      </c>
    </row>
    <row r="565" spans="1:9">
      <c r="A565" s="5" t="str">
        <f>TEXT(Table2[[#This Row],[Date]],"DDD")</f>
        <v>mié.</v>
      </c>
      <c r="B565" s="5" t="str">
        <f>TEXT(Table2[[#This Row],[Date]],"MMM")</f>
        <v>ene</v>
      </c>
      <c r="C565" s="5">
        <v>45322</v>
      </c>
      <c r="D565" t="s">
        <v>213</v>
      </c>
      <c r="E565" s="1">
        <v>4490</v>
      </c>
      <c r="F565" t="s">
        <v>29</v>
      </c>
      <c r="G565">
        <v>1</v>
      </c>
      <c r="H565" t="s">
        <v>11</v>
      </c>
      <c r="I565" s="2">
        <f>+Table2[[#This Row],[QTY]]*Table2[[#This Row],[Price]]</f>
        <v>4490</v>
      </c>
    </row>
    <row r="566" spans="1:9">
      <c r="A566" s="5" t="str">
        <f>TEXT(Table2[[#This Row],[Date]],"DDD")</f>
        <v>mié.</v>
      </c>
      <c r="B566" s="5" t="str">
        <f>TEXT(Table2[[#This Row],[Date]],"MMM")</f>
        <v>ene</v>
      </c>
      <c r="C566" s="5">
        <v>45322</v>
      </c>
      <c r="D566" t="s">
        <v>101</v>
      </c>
      <c r="E566" s="1">
        <v>12750</v>
      </c>
      <c r="F566" t="s">
        <v>29</v>
      </c>
      <c r="G566">
        <v>1</v>
      </c>
      <c r="H566" t="s">
        <v>11</v>
      </c>
      <c r="I566" s="2">
        <f>+Table2[[#This Row],[QTY]]*Table2[[#This Row],[Price]]</f>
        <v>12750</v>
      </c>
    </row>
    <row r="567" spans="1:9">
      <c r="A567" s="5" t="str">
        <f>TEXT(Table2[[#This Row],[Date]],"DDD")</f>
        <v>mié.</v>
      </c>
      <c r="B567" s="5" t="str">
        <f>TEXT(Table2[[#This Row],[Date]],"MMM")</f>
        <v>ene</v>
      </c>
      <c r="C567" s="5">
        <v>45322</v>
      </c>
      <c r="D567" t="s">
        <v>57</v>
      </c>
      <c r="E567" s="1">
        <v>5190</v>
      </c>
      <c r="F567" t="s">
        <v>29</v>
      </c>
      <c r="G567">
        <v>1</v>
      </c>
      <c r="H567" t="s">
        <v>11</v>
      </c>
      <c r="I567" s="2">
        <f>+Table2[[#This Row],[QTY]]*Table2[[#This Row],[Price]]</f>
        <v>5190</v>
      </c>
    </row>
    <row r="568" spans="1:9">
      <c r="A568" s="5" t="str">
        <f>TEXT(Table2[[#This Row],[Date]],"DDD")</f>
        <v>mié.</v>
      </c>
      <c r="B568" s="5" t="str">
        <f>TEXT(Table2[[#This Row],[Date]],"MMM")</f>
        <v>ene</v>
      </c>
      <c r="C568" s="5">
        <v>45322</v>
      </c>
      <c r="D568" t="s">
        <v>379</v>
      </c>
      <c r="E568" s="1">
        <v>5490</v>
      </c>
      <c r="F568" t="s">
        <v>29</v>
      </c>
      <c r="G568">
        <v>1</v>
      </c>
      <c r="H568" t="s">
        <v>11</v>
      </c>
      <c r="I568" s="2">
        <f>+Table2[[#This Row],[QTY]]*Table2[[#This Row],[Price]]</f>
        <v>5490</v>
      </c>
    </row>
    <row r="569" spans="1:9">
      <c r="A569" s="5" t="str">
        <f>TEXT(Table2[[#This Row],[Date]],"DDD")</f>
        <v>mié.</v>
      </c>
      <c r="B569" s="5" t="str">
        <f>TEXT(Table2[[#This Row],[Date]],"MMM")</f>
        <v>ene</v>
      </c>
      <c r="C569" s="5">
        <v>45322</v>
      </c>
      <c r="D569" t="s">
        <v>30</v>
      </c>
      <c r="E569" s="1">
        <v>2300</v>
      </c>
      <c r="F569" t="s">
        <v>29</v>
      </c>
      <c r="G569">
        <v>2</v>
      </c>
      <c r="H569" t="s">
        <v>11</v>
      </c>
      <c r="I569" s="2">
        <f>+Table2[[#This Row],[QTY]]*Table2[[#This Row],[Price]]</f>
        <v>4600</v>
      </c>
    </row>
    <row r="570" spans="1:9">
      <c r="A570" s="5" t="str">
        <f>TEXT(Table2[[#This Row],[Date]],"DDD")</f>
        <v>mié.</v>
      </c>
      <c r="B570" s="5" t="str">
        <f>TEXT(Table2[[#This Row],[Date]],"MMM")</f>
        <v>ene</v>
      </c>
      <c r="C570" s="5">
        <v>45322</v>
      </c>
      <c r="D570" t="s">
        <v>380</v>
      </c>
      <c r="E570" s="1">
        <v>2690</v>
      </c>
      <c r="F570" t="s">
        <v>29</v>
      </c>
      <c r="G570">
        <v>1</v>
      </c>
      <c r="H570" t="s">
        <v>11</v>
      </c>
      <c r="I570" s="2">
        <f>+Table2[[#This Row],[QTY]]*Table2[[#This Row],[Price]]</f>
        <v>2690</v>
      </c>
    </row>
    <row r="571" spans="1:9">
      <c r="A571" s="5" t="str">
        <f>TEXT(Table2[[#This Row],[Date]],"DDD")</f>
        <v>mié.</v>
      </c>
      <c r="B571" s="5" t="str">
        <f>TEXT(Table2[[#This Row],[Date]],"MMM")</f>
        <v>ene</v>
      </c>
      <c r="C571" s="5">
        <v>45322</v>
      </c>
      <c r="D571" t="s">
        <v>381</v>
      </c>
      <c r="E571" s="1">
        <v>2250</v>
      </c>
      <c r="F571" t="s">
        <v>29</v>
      </c>
      <c r="G571">
        <v>1</v>
      </c>
      <c r="H571" t="s">
        <v>11</v>
      </c>
      <c r="I571" s="2">
        <f>+Table2[[#This Row],[QTY]]*Table2[[#This Row],[Price]]</f>
        <v>2250</v>
      </c>
    </row>
    <row r="572" spans="1:9">
      <c r="A572" s="5" t="str">
        <f>TEXT(Table2[[#This Row],[Date]],"DDD")</f>
        <v>mié.</v>
      </c>
      <c r="B572" s="5" t="str">
        <f>TEXT(Table2[[#This Row],[Date]],"MMM")</f>
        <v>ene</v>
      </c>
      <c r="C572" s="5">
        <v>45322</v>
      </c>
      <c r="D572" t="s">
        <v>382</v>
      </c>
      <c r="E572" s="1">
        <v>2800</v>
      </c>
      <c r="F572" t="s">
        <v>29</v>
      </c>
      <c r="G572">
        <v>1</v>
      </c>
      <c r="H572" t="s">
        <v>11</v>
      </c>
      <c r="I572" s="2">
        <f>+Table2[[#This Row],[QTY]]*Table2[[#This Row],[Price]]</f>
        <v>2800</v>
      </c>
    </row>
    <row r="573" spans="1:9">
      <c r="A573" s="5" t="str">
        <f>TEXT(Table2[[#This Row],[Date]],"DDD")</f>
        <v>mié.</v>
      </c>
      <c r="B573" s="5" t="str">
        <f>TEXT(Table2[[#This Row],[Date]],"MMM")</f>
        <v>ene</v>
      </c>
      <c r="C573" s="5">
        <v>45322</v>
      </c>
      <c r="D573" t="s">
        <v>383</v>
      </c>
      <c r="E573" s="1">
        <v>2750</v>
      </c>
      <c r="F573" t="s">
        <v>29</v>
      </c>
      <c r="G573">
        <v>1</v>
      </c>
      <c r="H573" t="s">
        <v>11</v>
      </c>
      <c r="I573" s="2">
        <f>+Table2[[#This Row],[QTY]]*Table2[[#This Row],[Price]]</f>
        <v>2750</v>
      </c>
    </row>
    <row r="574" spans="1:9">
      <c r="A574" s="5" t="str">
        <f>TEXT(Table2[[#This Row],[Date]],"DDD")</f>
        <v>jue.</v>
      </c>
      <c r="B574" s="5" t="str">
        <f>TEXT(Table2[[#This Row],[Date]],"MMM")</f>
        <v>feb</v>
      </c>
      <c r="C574" s="5">
        <v>45323</v>
      </c>
      <c r="D574" t="s">
        <v>332</v>
      </c>
      <c r="E574" s="1">
        <f>75800/2</f>
        <v>37900</v>
      </c>
      <c r="F574" t="s">
        <v>188</v>
      </c>
      <c r="G574">
        <v>2</v>
      </c>
      <c r="H574" t="s">
        <v>136</v>
      </c>
      <c r="I574" s="2">
        <f>+Table2[[#This Row],[QTY]]*Table2[[#This Row],[Price]]</f>
        <v>75800</v>
      </c>
    </row>
    <row r="575" spans="1:9">
      <c r="A575" s="5" t="str">
        <f>TEXT(Table2[[#This Row],[Date]],"DDD")</f>
        <v>jue.</v>
      </c>
      <c r="B575" s="5" t="str">
        <f>TEXT(Table2[[#This Row],[Date]],"MMM")</f>
        <v>feb</v>
      </c>
      <c r="C575" s="5">
        <v>45323</v>
      </c>
      <c r="D575" t="s">
        <v>318</v>
      </c>
      <c r="E575" s="1">
        <v>9207</v>
      </c>
      <c r="F575" t="s">
        <v>69</v>
      </c>
      <c r="G575">
        <v>1</v>
      </c>
      <c r="H575" t="s">
        <v>70</v>
      </c>
      <c r="I575" s="2">
        <f>+Table2[[#This Row],[QTY]]*Table2[[#This Row],[Price]]</f>
        <v>9207</v>
      </c>
    </row>
    <row r="576" spans="1:9">
      <c r="A576" s="5" t="str">
        <f>TEXT(Table2[[#This Row],[Date]],"DDD")</f>
        <v>sáb.</v>
      </c>
      <c r="B576" s="5" t="str">
        <f>TEXT(Table2[[#This Row],[Date]],"MMM")</f>
        <v>feb</v>
      </c>
      <c r="C576" s="5">
        <v>45325</v>
      </c>
      <c r="D576" t="s">
        <v>269</v>
      </c>
      <c r="E576" s="1">
        <v>5600</v>
      </c>
      <c r="F576" t="s">
        <v>103</v>
      </c>
      <c r="G576">
        <v>1</v>
      </c>
      <c r="H576" t="s">
        <v>104</v>
      </c>
      <c r="I576" s="2">
        <f>+Table2[[#This Row],[QTY]]*Table2[[#This Row],[Price]]</f>
        <v>5600</v>
      </c>
    </row>
    <row r="577" spans="1:9">
      <c r="A577" s="5" t="str">
        <f>TEXT(Table2[[#This Row],[Date]],"DDD")</f>
        <v>sáb.</v>
      </c>
      <c r="B577" s="5" t="str">
        <f>TEXT(Table2[[#This Row],[Date]],"MMM")</f>
        <v>feb</v>
      </c>
      <c r="C577" s="5">
        <v>45325</v>
      </c>
      <c r="D577" t="s">
        <v>91</v>
      </c>
      <c r="E577" s="1">
        <v>14790</v>
      </c>
      <c r="F577" t="s">
        <v>81</v>
      </c>
      <c r="G577">
        <v>1</v>
      </c>
      <c r="H577" t="s">
        <v>11</v>
      </c>
      <c r="I577" s="2">
        <f>+Table2[[#This Row],[QTY]]*Table2[[#This Row],[Price]]</f>
        <v>14790</v>
      </c>
    </row>
    <row r="578" spans="1:9">
      <c r="A578" s="5" t="str">
        <f>TEXT(Table2[[#This Row],[Date]],"DDD")</f>
        <v>sáb.</v>
      </c>
      <c r="B578" s="5" t="str">
        <f>TEXT(Table2[[#This Row],[Date]],"MMM")</f>
        <v>feb</v>
      </c>
      <c r="C578" s="5">
        <v>45325</v>
      </c>
      <c r="D578" t="s">
        <v>42</v>
      </c>
      <c r="E578" s="1">
        <v>9756</v>
      </c>
      <c r="F578" t="s">
        <v>81</v>
      </c>
      <c r="G578">
        <v>1</v>
      </c>
      <c r="H578" t="s">
        <v>11</v>
      </c>
      <c r="I578" s="2">
        <f>+Table2[[#This Row],[QTY]]*Table2[[#This Row],[Price]]</f>
        <v>9756</v>
      </c>
    </row>
    <row r="579" spans="1:9">
      <c r="A579" s="5" t="str">
        <f>TEXT(Table2[[#This Row],[Date]],"DDD")</f>
        <v>sáb.</v>
      </c>
      <c r="B579" s="5" t="str">
        <f>TEXT(Table2[[#This Row],[Date]],"MMM")</f>
        <v>feb</v>
      </c>
      <c r="C579" s="5">
        <v>45325</v>
      </c>
      <c r="D579" t="s">
        <v>55</v>
      </c>
      <c r="E579" s="1">
        <v>5590</v>
      </c>
      <c r="F579" t="s">
        <v>81</v>
      </c>
      <c r="G579">
        <v>1</v>
      </c>
      <c r="H579" t="s">
        <v>11</v>
      </c>
      <c r="I579" s="2">
        <f>+Table2[[#This Row],[QTY]]*Table2[[#This Row],[Price]]</f>
        <v>5590</v>
      </c>
    </row>
    <row r="580" spans="1:9">
      <c r="A580" s="5" t="str">
        <f>TEXT(Table2[[#This Row],[Date]],"DDD")</f>
        <v>sáb.</v>
      </c>
      <c r="B580" s="5" t="str">
        <f>TEXT(Table2[[#This Row],[Date]],"MMM")</f>
        <v>feb</v>
      </c>
      <c r="C580" s="5">
        <v>45325</v>
      </c>
      <c r="D580" t="s">
        <v>285</v>
      </c>
      <c r="E580" s="1">
        <v>4500</v>
      </c>
      <c r="F580" t="s">
        <v>81</v>
      </c>
      <c r="G580">
        <v>1</v>
      </c>
      <c r="H580" t="s">
        <v>11</v>
      </c>
      <c r="I580" s="2">
        <f>+Table2[[#This Row],[QTY]]*Table2[[#This Row],[Price]]</f>
        <v>4500</v>
      </c>
    </row>
    <row r="581" spans="1:9">
      <c r="A581" s="5" t="str">
        <f>TEXT(Table2[[#This Row],[Date]],"DDD")</f>
        <v>sáb.</v>
      </c>
      <c r="B581" s="5" t="str">
        <f>TEXT(Table2[[#This Row],[Date]],"MMM")</f>
        <v>feb</v>
      </c>
      <c r="C581" s="5">
        <v>45325</v>
      </c>
      <c r="D581" t="s">
        <v>89</v>
      </c>
      <c r="E581" s="1">
        <v>6590</v>
      </c>
      <c r="F581" t="s">
        <v>81</v>
      </c>
      <c r="G581">
        <v>2</v>
      </c>
      <c r="H581" t="s">
        <v>11</v>
      </c>
      <c r="I581" s="2">
        <f>+Table2[[#This Row],[QTY]]*Table2[[#This Row],[Price]]</f>
        <v>13180</v>
      </c>
    </row>
    <row r="582" spans="1:9">
      <c r="A582" s="5" t="str">
        <f>TEXT(Table2[[#This Row],[Date]],"DDD")</f>
        <v>sáb.</v>
      </c>
      <c r="B582" s="5" t="str">
        <f>TEXT(Table2[[#This Row],[Date]],"MMM")</f>
        <v>feb</v>
      </c>
      <c r="C582" s="5">
        <v>45325</v>
      </c>
      <c r="D582" t="s">
        <v>284</v>
      </c>
      <c r="E582" s="1">
        <v>6090</v>
      </c>
      <c r="F582" t="s">
        <v>81</v>
      </c>
      <c r="G582">
        <v>1</v>
      </c>
      <c r="H582" t="s">
        <v>11</v>
      </c>
      <c r="I582" s="2">
        <f>+Table2[[#This Row],[QTY]]*Table2[[#This Row],[Price]]</f>
        <v>6090</v>
      </c>
    </row>
    <row r="583" spans="1:9">
      <c r="A583" s="5" t="str">
        <f>TEXT(Table2[[#This Row],[Date]],"DDD")</f>
        <v>sáb.</v>
      </c>
      <c r="B583" s="5" t="str">
        <f>TEXT(Table2[[#This Row],[Date]],"MMM")</f>
        <v>feb</v>
      </c>
      <c r="C583" s="5">
        <v>45325</v>
      </c>
      <c r="D583" t="s">
        <v>353</v>
      </c>
      <c r="E583" s="1">
        <v>17690</v>
      </c>
      <c r="F583" t="s">
        <v>81</v>
      </c>
      <c r="G583">
        <v>1</v>
      </c>
      <c r="H583" t="s">
        <v>11</v>
      </c>
      <c r="I583" s="2">
        <f>+Table2[[#This Row],[QTY]]*Table2[[#This Row],[Price]]</f>
        <v>17690</v>
      </c>
    </row>
    <row r="584" spans="1:9">
      <c r="A584" s="5" t="str">
        <f>TEXT(Table2[[#This Row],[Date]],"DDD")</f>
        <v>sáb.</v>
      </c>
      <c r="B584" s="5" t="str">
        <f>TEXT(Table2[[#This Row],[Date]],"MMM")</f>
        <v>feb</v>
      </c>
      <c r="C584" s="5">
        <v>45325</v>
      </c>
      <c r="D584" t="s">
        <v>384</v>
      </c>
      <c r="E584" s="1">
        <v>15990</v>
      </c>
      <c r="F584" t="s">
        <v>81</v>
      </c>
      <c r="G584">
        <v>1</v>
      </c>
      <c r="H584" t="s">
        <v>11</v>
      </c>
      <c r="I584" s="2">
        <f>+Table2[[#This Row],[QTY]]*Table2[[#This Row],[Price]]</f>
        <v>15990</v>
      </c>
    </row>
    <row r="585" spans="1:9">
      <c r="A585" s="5" t="str">
        <f>TEXT(Table2[[#This Row],[Date]],"DDD")</f>
        <v>sáb.</v>
      </c>
      <c r="B585" s="5" t="str">
        <f>TEXT(Table2[[#This Row],[Date]],"MMM")</f>
        <v>feb</v>
      </c>
      <c r="C585" s="5">
        <v>45325</v>
      </c>
      <c r="D585" t="s">
        <v>385</v>
      </c>
      <c r="E585" s="1">
        <v>13990</v>
      </c>
      <c r="F585" t="s">
        <v>81</v>
      </c>
      <c r="G585">
        <v>1</v>
      </c>
      <c r="H585" t="s">
        <v>11</v>
      </c>
      <c r="I585" s="2">
        <f>+Table2[[#This Row],[QTY]]*Table2[[#This Row],[Price]]</f>
        <v>13990</v>
      </c>
    </row>
    <row r="586" spans="1:9">
      <c r="A586" s="5" t="str">
        <f>TEXT(Table2[[#This Row],[Date]],"DDD")</f>
        <v>sáb.</v>
      </c>
      <c r="B586" s="5" t="str">
        <f>TEXT(Table2[[#This Row],[Date]],"MMM")</f>
        <v>feb</v>
      </c>
      <c r="C586" s="5">
        <v>45325</v>
      </c>
      <c r="D586" t="s">
        <v>386</v>
      </c>
      <c r="E586" s="1">
        <v>11990</v>
      </c>
      <c r="F586" t="s">
        <v>81</v>
      </c>
      <c r="G586">
        <v>2</v>
      </c>
      <c r="H586" t="s">
        <v>11</v>
      </c>
      <c r="I586" s="2">
        <f>+Table2[[#This Row],[QTY]]*Table2[[#This Row],[Price]]</f>
        <v>23980</v>
      </c>
    </row>
    <row r="587" spans="1:9">
      <c r="A587" s="5" t="str">
        <f>TEXT(Table2[[#This Row],[Date]],"DDD")</f>
        <v>sáb.</v>
      </c>
      <c r="B587" s="5" t="str">
        <f>TEXT(Table2[[#This Row],[Date]],"MMM")</f>
        <v>feb</v>
      </c>
      <c r="C587" s="5">
        <v>45325</v>
      </c>
      <c r="D587" t="s">
        <v>387</v>
      </c>
      <c r="E587" s="1">
        <v>6090</v>
      </c>
      <c r="F587" t="s">
        <v>81</v>
      </c>
      <c r="G587">
        <v>1</v>
      </c>
      <c r="H587" t="s">
        <v>11</v>
      </c>
      <c r="I587" s="2">
        <f>+Table2[[#This Row],[QTY]]*Table2[[#This Row],[Price]]</f>
        <v>6090</v>
      </c>
    </row>
    <row r="588" spans="1:9">
      <c r="A588" s="5" t="str">
        <f>TEXT(Table2[[#This Row],[Date]],"DDD")</f>
        <v>sáb.</v>
      </c>
      <c r="B588" s="5" t="str">
        <f>TEXT(Table2[[#This Row],[Date]],"MMM")</f>
        <v>feb</v>
      </c>
      <c r="C588" s="5">
        <v>45325</v>
      </c>
      <c r="D588" t="s">
        <v>388</v>
      </c>
      <c r="E588" s="1">
        <v>21190</v>
      </c>
      <c r="F588" t="s">
        <v>81</v>
      </c>
      <c r="G588">
        <v>1</v>
      </c>
      <c r="H588" t="s">
        <v>11</v>
      </c>
      <c r="I588" s="2">
        <f>+Table2[[#This Row],[QTY]]*Table2[[#This Row],[Price]]</f>
        <v>21190</v>
      </c>
    </row>
    <row r="589" spans="1:9">
      <c r="A589" s="5" t="str">
        <f>TEXT(Table2[[#This Row],[Date]],"DDD")</f>
        <v>sáb.</v>
      </c>
      <c r="B589" s="5" t="str">
        <f>TEXT(Table2[[#This Row],[Date]],"MMM")</f>
        <v>feb</v>
      </c>
      <c r="C589" s="5">
        <v>45325</v>
      </c>
      <c r="D589" t="s">
        <v>389</v>
      </c>
      <c r="E589" s="1">
        <v>8590</v>
      </c>
      <c r="F589" t="s">
        <v>81</v>
      </c>
      <c r="G589">
        <v>1</v>
      </c>
      <c r="H589" t="s">
        <v>11</v>
      </c>
      <c r="I589" s="2">
        <f>+Table2[[#This Row],[QTY]]*Table2[[#This Row],[Price]]</f>
        <v>8590</v>
      </c>
    </row>
    <row r="590" spans="1:9">
      <c r="A590" s="5" t="str">
        <f>TEXT(Table2[[#This Row],[Date]],"DDD")</f>
        <v>sáb.</v>
      </c>
      <c r="B590" s="5" t="str">
        <f>TEXT(Table2[[#This Row],[Date]],"MMM")</f>
        <v>feb</v>
      </c>
      <c r="C590" s="5">
        <v>45325</v>
      </c>
      <c r="D590" t="s">
        <v>390</v>
      </c>
      <c r="E590" s="1">
        <v>11390</v>
      </c>
      <c r="F590" t="s">
        <v>81</v>
      </c>
      <c r="G590">
        <v>1</v>
      </c>
      <c r="H590" t="s">
        <v>11</v>
      </c>
      <c r="I590" s="2">
        <f>+Table2[[#This Row],[QTY]]*Table2[[#This Row],[Price]]</f>
        <v>11390</v>
      </c>
    </row>
    <row r="591" spans="1:9">
      <c r="A591" s="5" t="str">
        <f>TEXT(Table2[[#This Row],[Date]],"DDD")</f>
        <v>dom.</v>
      </c>
      <c r="B591" s="5" t="str">
        <f>TEXT(Table2[[#This Row],[Date]],"MMM")</f>
        <v>feb</v>
      </c>
      <c r="C591" s="5">
        <v>45326</v>
      </c>
      <c r="D591" t="s">
        <v>134</v>
      </c>
      <c r="E591" s="1">
        <v>35900</v>
      </c>
      <c r="F591" t="s">
        <v>135</v>
      </c>
      <c r="G591">
        <v>1</v>
      </c>
      <c r="H591" t="s">
        <v>136</v>
      </c>
      <c r="I591" s="2">
        <f>+Table2[[#This Row],[QTY]]*Table2[[#This Row],[Price]]</f>
        <v>35900</v>
      </c>
    </row>
    <row r="592" spans="1:9">
      <c r="A592" s="5" t="str">
        <f>TEXT(Table2[[#This Row],[Date]],"DDD")</f>
        <v>dom.</v>
      </c>
      <c r="B592" s="5" t="str">
        <f>TEXT(Table2[[#This Row],[Date]],"MMM")</f>
        <v>feb</v>
      </c>
      <c r="C592" s="5">
        <v>45326</v>
      </c>
      <c r="D592" t="s">
        <v>391</v>
      </c>
      <c r="E592" s="1">
        <v>26500</v>
      </c>
      <c r="F592" t="s">
        <v>135</v>
      </c>
      <c r="G592">
        <v>1</v>
      </c>
      <c r="H592" t="s">
        <v>136</v>
      </c>
      <c r="I592" s="2">
        <f>+Table2[[#This Row],[QTY]]*Table2[[#This Row],[Price]]</f>
        <v>26500</v>
      </c>
    </row>
    <row r="593" spans="1:9">
      <c r="A593" s="5" t="str">
        <f>TEXT(Table2[[#This Row],[Date]],"DDD")</f>
        <v>lun.</v>
      </c>
      <c r="B593" s="5" t="str">
        <f>TEXT(Table2[[#This Row],[Date]],"MMM")</f>
        <v>feb</v>
      </c>
      <c r="C593" s="5">
        <v>45327</v>
      </c>
      <c r="D593" t="s">
        <v>48</v>
      </c>
      <c r="E593" s="1">
        <v>14490</v>
      </c>
      <c r="F593" t="s">
        <v>81</v>
      </c>
      <c r="G593">
        <v>1</v>
      </c>
      <c r="H593" t="s">
        <v>11</v>
      </c>
      <c r="I593" s="2">
        <f>+Table2[[#This Row],[QTY]]*Table2[[#This Row],[Price]]</f>
        <v>14490</v>
      </c>
    </row>
    <row r="594" spans="1:9">
      <c r="A594" s="5" t="str">
        <f>TEXT(Table2[[#This Row],[Date]],"DDD")</f>
        <v>lun.</v>
      </c>
      <c r="B594" s="5" t="str">
        <f>TEXT(Table2[[#This Row],[Date]],"MMM")</f>
        <v>feb</v>
      </c>
      <c r="C594" s="5">
        <v>45327</v>
      </c>
      <c r="D594" t="s">
        <v>350</v>
      </c>
      <c r="E594" s="1">
        <v>5190</v>
      </c>
      <c r="F594" t="s">
        <v>81</v>
      </c>
      <c r="G594">
        <v>2</v>
      </c>
      <c r="H594" t="s">
        <v>11</v>
      </c>
      <c r="I594" s="2">
        <f>+Table2[[#This Row],[QTY]]*Table2[[#This Row],[Price]]</f>
        <v>10380</v>
      </c>
    </row>
    <row r="595" spans="1:9">
      <c r="A595" s="5" t="str">
        <f>TEXT(Table2[[#This Row],[Date]],"DDD")</f>
        <v>lun.</v>
      </c>
      <c r="B595" s="5" t="str">
        <f>TEXT(Table2[[#This Row],[Date]],"MMM")</f>
        <v>feb</v>
      </c>
      <c r="C595" s="5">
        <v>45327</v>
      </c>
      <c r="D595" t="s">
        <v>60</v>
      </c>
      <c r="E595" s="1">
        <v>5090</v>
      </c>
      <c r="F595" t="s">
        <v>81</v>
      </c>
      <c r="G595">
        <v>1</v>
      </c>
      <c r="H595" t="s">
        <v>11</v>
      </c>
      <c r="I595" s="2">
        <f>+Table2[[#This Row],[QTY]]*Table2[[#This Row],[Price]]</f>
        <v>5090</v>
      </c>
    </row>
    <row r="596" spans="1:9">
      <c r="A596" s="5" t="str">
        <f>TEXT(Table2[[#This Row],[Date]],"DDD")</f>
        <v>lun.</v>
      </c>
      <c r="B596" s="5" t="str">
        <f>TEXT(Table2[[#This Row],[Date]],"MMM")</f>
        <v>feb</v>
      </c>
      <c r="C596" s="5">
        <v>45327</v>
      </c>
      <c r="D596" t="s">
        <v>108</v>
      </c>
      <c r="E596" s="1">
        <v>2690</v>
      </c>
      <c r="F596" t="s">
        <v>81</v>
      </c>
      <c r="G596">
        <v>1</v>
      </c>
      <c r="H596" t="s">
        <v>11</v>
      </c>
      <c r="I596" s="2">
        <f>+Table2[[#This Row],[QTY]]*Table2[[#This Row],[Price]]</f>
        <v>2690</v>
      </c>
    </row>
    <row r="597" spans="1:9">
      <c r="A597" s="5" t="str">
        <f>TEXT(Table2[[#This Row],[Date]],"DDD")</f>
        <v>lun.</v>
      </c>
      <c r="B597" s="5" t="str">
        <f>TEXT(Table2[[#This Row],[Date]],"MMM")</f>
        <v>feb</v>
      </c>
      <c r="C597" s="5">
        <v>45327</v>
      </c>
      <c r="D597" t="s">
        <v>392</v>
      </c>
      <c r="E597" s="1">
        <v>6250</v>
      </c>
      <c r="F597" t="s">
        <v>81</v>
      </c>
      <c r="G597">
        <v>1</v>
      </c>
      <c r="H597" t="s">
        <v>11</v>
      </c>
      <c r="I597" s="2">
        <f>+Table2[[#This Row],[QTY]]*Table2[[#This Row],[Price]]</f>
        <v>6250</v>
      </c>
    </row>
    <row r="598" spans="1:9">
      <c r="A598" s="5" t="str">
        <f>TEXT(Table2[[#This Row],[Date]],"DDD")</f>
        <v>lun.</v>
      </c>
      <c r="B598" s="5" t="str">
        <f>TEXT(Table2[[#This Row],[Date]],"MMM")</f>
        <v>feb</v>
      </c>
      <c r="C598" s="5">
        <v>45327</v>
      </c>
      <c r="D598" t="s">
        <v>140</v>
      </c>
      <c r="E598" s="1">
        <v>2390</v>
      </c>
      <c r="F598" t="s">
        <v>81</v>
      </c>
      <c r="G598">
        <v>1</v>
      </c>
      <c r="H598" t="s">
        <v>11</v>
      </c>
      <c r="I598" s="2">
        <f>+Table2[[#This Row],[QTY]]*Table2[[#This Row],[Price]]</f>
        <v>2390</v>
      </c>
    </row>
    <row r="599" spans="1:9">
      <c r="A599" s="5" t="str">
        <f>TEXT(Table2[[#This Row],[Date]],"DDD")</f>
        <v>lun.</v>
      </c>
      <c r="B599" s="5" t="str">
        <f>TEXT(Table2[[#This Row],[Date]],"MMM")</f>
        <v>feb</v>
      </c>
      <c r="C599" s="5">
        <v>45327</v>
      </c>
      <c r="D599" t="s">
        <v>42</v>
      </c>
      <c r="E599" s="1">
        <v>9908</v>
      </c>
      <c r="F599" t="s">
        <v>81</v>
      </c>
      <c r="G599">
        <v>1</v>
      </c>
      <c r="H599" t="s">
        <v>11</v>
      </c>
      <c r="I599" s="2">
        <f>+Table2[[#This Row],[QTY]]*Table2[[#This Row],[Price]]</f>
        <v>9908</v>
      </c>
    </row>
    <row r="600" spans="1:9">
      <c r="A600" s="5" t="str">
        <f>TEXT(Table2[[#This Row],[Date]],"DDD")</f>
        <v>lun.</v>
      </c>
      <c r="B600" s="5" t="str">
        <f>TEXT(Table2[[#This Row],[Date]],"MMM")</f>
        <v>feb</v>
      </c>
      <c r="C600" s="5">
        <v>45327</v>
      </c>
      <c r="D600" t="s">
        <v>393</v>
      </c>
      <c r="E600" s="1">
        <v>550</v>
      </c>
      <c r="F600" t="s">
        <v>81</v>
      </c>
      <c r="G600">
        <v>1</v>
      </c>
      <c r="H600" t="s">
        <v>11</v>
      </c>
      <c r="I600" s="2">
        <f>+Table2[[#This Row],[QTY]]*Table2[[#This Row],[Price]]</f>
        <v>550</v>
      </c>
    </row>
    <row r="601" spans="1:9">
      <c r="A601" s="5" t="str">
        <f>TEXT(Table2[[#This Row],[Date]],"DDD")</f>
        <v>mar.</v>
      </c>
      <c r="B601" s="5" t="str">
        <f>TEXT(Table2[[#This Row],[Date]],"MMM")</f>
        <v>feb</v>
      </c>
      <c r="C601" s="5">
        <v>45328</v>
      </c>
      <c r="D601" t="s">
        <v>332</v>
      </c>
      <c r="E601" s="1">
        <f>75800/2</f>
        <v>37900</v>
      </c>
      <c r="F601" t="s">
        <v>188</v>
      </c>
      <c r="G601">
        <v>2</v>
      </c>
      <c r="H601" t="s">
        <v>136</v>
      </c>
      <c r="I601" s="2">
        <f>+Table2[[#This Row],[QTY]]*Table2[[#This Row],[Price]]</f>
        <v>75800</v>
      </c>
    </row>
    <row r="602" spans="1:9">
      <c r="A602" s="5" t="str">
        <f>TEXT(Table2[[#This Row],[Date]],"DDD")</f>
        <v>mar.</v>
      </c>
      <c r="B602" s="5" t="str">
        <f>TEXT(Table2[[#This Row],[Date]],"MMM")</f>
        <v>feb</v>
      </c>
      <c r="C602" s="5">
        <v>45328</v>
      </c>
      <c r="D602" t="s">
        <v>394</v>
      </c>
      <c r="E602" s="1">
        <v>24900</v>
      </c>
      <c r="F602" t="s">
        <v>302</v>
      </c>
      <c r="G602">
        <v>1</v>
      </c>
      <c r="H602" t="s">
        <v>136</v>
      </c>
      <c r="I602" s="2">
        <f>+Table2[[#This Row],[QTY]]*Table2[[#This Row],[Price]]</f>
        <v>24900</v>
      </c>
    </row>
    <row r="603" spans="1:9">
      <c r="A603" s="5" t="str">
        <f>TEXT(Table2[[#This Row],[Date]],"DDD")</f>
        <v>mar.</v>
      </c>
      <c r="B603" s="5" t="str">
        <f>TEXT(Table2[[#This Row],[Date]],"MMM")</f>
        <v>feb</v>
      </c>
      <c r="C603" s="5">
        <v>45328</v>
      </c>
      <c r="D603" t="s">
        <v>395</v>
      </c>
      <c r="E603" s="1">
        <v>16900</v>
      </c>
      <c r="F603" t="s">
        <v>302</v>
      </c>
      <c r="G603">
        <v>1</v>
      </c>
      <c r="H603" t="s">
        <v>136</v>
      </c>
      <c r="I603" s="2">
        <f>+Table2[[#This Row],[QTY]]*Table2[[#This Row],[Price]]</f>
        <v>16900</v>
      </c>
    </row>
    <row r="604" spans="1:9">
      <c r="A604" s="5" t="str">
        <f>TEXT(Table2[[#This Row],[Date]],"DDD")</f>
        <v>mié.</v>
      </c>
      <c r="B604" s="5" t="str">
        <f>TEXT(Table2[[#This Row],[Date]],"MMM")</f>
        <v>feb</v>
      </c>
      <c r="C604" s="5">
        <v>45329</v>
      </c>
      <c r="D604" t="s">
        <v>396</v>
      </c>
      <c r="E604" s="1">
        <v>3590</v>
      </c>
      <c r="F604" t="s">
        <v>29</v>
      </c>
      <c r="G604">
        <v>1</v>
      </c>
      <c r="H604" t="s">
        <v>11</v>
      </c>
      <c r="I604" s="2">
        <f>+Table2[[#This Row],[QTY]]*Table2[[#This Row],[Price]]</f>
        <v>3590</v>
      </c>
    </row>
    <row r="605" spans="1:9">
      <c r="A605" s="5" t="str">
        <f>TEXT(Table2[[#This Row],[Date]],"DDD")</f>
        <v>mié.</v>
      </c>
      <c r="B605" s="5" t="str">
        <f>TEXT(Table2[[#This Row],[Date]],"MMM")</f>
        <v>feb</v>
      </c>
      <c r="C605" s="5">
        <v>45329</v>
      </c>
      <c r="D605" t="s">
        <v>397</v>
      </c>
      <c r="E605" s="1">
        <v>400</v>
      </c>
      <c r="F605" t="s">
        <v>29</v>
      </c>
      <c r="G605">
        <v>4</v>
      </c>
      <c r="H605" t="s">
        <v>11</v>
      </c>
      <c r="I605" s="2">
        <f>+Table2[[#This Row],[QTY]]*Table2[[#This Row],[Price]]</f>
        <v>1600</v>
      </c>
    </row>
    <row r="606" spans="1:9">
      <c r="A606" s="5" t="str">
        <f>TEXT(Table2[[#This Row],[Date]],"DDD")</f>
        <v>mié.</v>
      </c>
      <c r="B606" s="5" t="str">
        <f>TEXT(Table2[[#This Row],[Date]],"MMM")</f>
        <v>feb</v>
      </c>
      <c r="C606" s="5">
        <v>45329</v>
      </c>
      <c r="D606" t="s">
        <v>321</v>
      </c>
      <c r="E606" s="1">
        <v>13900</v>
      </c>
      <c r="F606" t="s">
        <v>29</v>
      </c>
      <c r="G606">
        <v>1</v>
      </c>
      <c r="H606" t="s">
        <v>11</v>
      </c>
      <c r="I606" s="2">
        <f>+Table2[[#This Row],[QTY]]*Table2[[#This Row],[Price]]</f>
        <v>13900</v>
      </c>
    </row>
    <row r="607" spans="1:9">
      <c r="A607" s="5" t="str">
        <f>TEXT(Table2[[#This Row],[Date]],"DDD")</f>
        <v>mié.</v>
      </c>
      <c r="B607" s="5" t="str">
        <f>TEXT(Table2[[#This Row],[Date]],"MMM")</f>
        <v>feb</v>
      </c>
      <c r="C607" s="5">
        <v>45329</v>
      </c>
      <c r="D607" t="s">
        <v>156</v>
      </c>
      <c r="E607" s="1">
        <v>4990</v>
      </c>
      <c r="F607" t="s">
        <v>29</v>
      </c>
      <c r="G607">
        <v>1</v>
      </c>
      <c r="H607" t="s">
        <v>11</v>
      </c>
      <c r="I607" s="2">
        <f>+Table2[[#This Row],[QTY]]*Table2[[#This Row],[Price]]</f>
        <v>4990</v>
      </c>
    </row>
    <row r="608" spans="1:9">
      <c r="A608" s="5" t="str">
        <f>TEXT(Table2[[#This Row],[Date]],"DDD")</f>
        <v>mié.</v>
      </c>
      <c r="B608" s="5" t="str">
        <f>TEXT(Table2[[#This Row],[Date]],"MMM")</f>
        <v>feb</v>
      </c>
      <c r="C608" s="5">
        <v>45329</v>
      </c>
      <c r="D608" t="s">
        <v>57</v>
      </c>
      <c r="E608" s="1">
        <v>5190</v>
      </c>
      <c r="F608" t="s">
        <v>29</v>
      </c>
      <c r="G608">
        <v>1</v>
      </c>
      <c r="H608" t="s">
        <v>11</v>
      </c>
      <c r="I608" s="2">
        <f>+Table2[[#This Row],[QTY]]*Table2[[#This Row],[Price]]</f>
        <v>5190</v>
      </c>
    </row>
    <row r="609" spans="1:9">
      <c r="A609" s="5" t="str">
        <f>TEXT(Table2[[#This Row],[Date]],"DDD")</f>
        <v>mié.</v>
      </c>
      <c r="B609" s="5" t="str">
        <f>TEXT(Table2[[#This Row],[Date]],"MMM")</f>
        <v>feb</v>
      </c>
      <c r="C609" s="5">
        <v>45329</v>
      </c>
      <c r="D609" t="s">
        <v>58</v>
      </c>
      <c r="E609" s="1">
        <v>4950</v>
      </c>
      <c r="F609" t="s">
        <v>29</v>
      </c>
      <c r="G609">
        <v>2</v>
      </c>
      <c r="H609" t="s">
        <v>11</v>
      </c>
      <c r="I609" s="2">
        <f>+Table2[[#This Row],[QTY]]*Table2[[#This Row],[Price]]</f>
        <v>9900</v>
      </c>
    </row>
    <row r="610" spans="1:9">
      <c r="A610" s="5" t="str">
        <f>TEXT(Table2[[#This Row],[Date]],"DDD")</f>
        <v>mié.</v>
      </c>
      <c r="B610" s="5" t="str">
        <f>TEXT(Table2[[#This Row],[Date]],"MMM")</f>
        <v>feb</v>
      </c>
      <c r="C610" s="5">
        <v>45329</v>
      </c>
      <c r="D610" t="s">
        <v>207</v>
      </c>
      <c r="E610" s="1">
        <v>4490</v>
      </c>
      <c r="F610" t="s">
        <v>29</v>
      </c>
      <c r="G610">
        <v>1</v>
      </c>
      <c r="H610" t="s">
        <v>11</v>
      </c>
      <c r="I610" s="2">
        <f>+Table2[[#This Row],[QTY]]*Table2[[#This Row],[Price]]</f>
        <v>4490</v>
      </c>
    </row>
    <row r="611" spans="1:9">
      <c r="A611" s="5" t="str">
        <f>TEXT(Table2[[#This Row],[Date]],"DDD")</f>
        <v>mié.</v>
      </c>
      <c r="B611" s="5" t="str">
        <f>TEXT(Table2[[#This Row],[Date]],"MMM")</f>
        <v>feb</v>
      </c>
      <c r="C611" s="5">
        <v>45329</v>
      </c>
      <c r="D611" t="s">
        <v>55</v>
      </c>
      <c r="E611" s="1">
        <v>3550</v>
      </c>
      <c r="F611" t="s">
        <v>29</v>
      </c>
      <c r="G611">
        <v>3</v>
      </c>
      <c r="H611" t="s">
        <v>11</v>
      </c>
      <c r="I611" s="2">
        <f>+Table2[[#This Row],[QTY]]*Table2[[#This Row],[Price]]</f>
        <v>10650</v>
      </c>
    </row>
    <row r="612" spans="1:9">
      <c r="A612" s="5" t="str">
        <f>TEXT(Table2[[#This Row],[Date]],"DDD")</f>
        <v>mié.</v>
      </c>
      <c r="B612" s="5" t="str">
        <f>TEXT(Table2[[#This Row],[Date]],"MMM")</f>
        <v>feb</v>
      </c>
      <c r="C612" s="5">
        <v>45329</v>
      </c>
      <c r="D612" t="s">
        <v>398</v>
      </c>
      <c r="E612" s="1">
        <v>12390</v>
      </c>
      <c r="F612" t="s">
        <v>29</v>
      </c>
      <c r="G612">
        <v>1</v>
      </c>
      <c r="H612" t="s">
        <v>11</v>
      </c>
      <c r="I612" s="2">
        <f>+Table2[[#This Row],[QTY]]*Table2[[#This Row],[Price]]</f>
        <v>12390</v>
      </c>
    </row>
    <row r="613" spans="1:9">
      <c r="A613" s="5" t="str">
        <f>TEXT(Table2[[#This Row],[Date]],"DDD")</f>
        <v>mié.</v>
      </c>
      <c r="B613" s="5" t="str">
        <f>TEXT(Table2[[#This Row],[Date]],"MMM")</f>
        <v>feb</v>
      </c>
      <c r="C613" s="5">
        <v>45329</v>
      </c>
      <c r="D613" t="s">
        <v>399</v>
      </c>
      <c r="E613" s="1">
        <v>1390</v>
      </c>
      <c r="F613" t="s">
        <v>29</v>
      </c>
      <c r="G613">
        <v>1</v>
      </c>
      <c r="H613" t="s">
        <v>11</v>
      </c>
      <c r="I613" s="2">
        <f>+Table2[[#This Row],[QTY]]*Table2[[#This Row],[Price]]</f>
        <v>1390</v>
      </c>
    </row>
    <row r="614" spans="1:9">
      <c r="A614" s="5" t="str">
        <f>TEXT(Table2[[#This Row],[Date]],"DDD")</f>
        <v>mié.</v>
      </c>
      <c r="B614" s="5" t="str">
        <f>TEXT(Table2[[#This Row],[Date]],"MMM")</f>
        <v>feb</v>
      </c>
      <c r="C614" s="5">
        <v>45329</v>
      </c>
      <c r="D614" t="s">
        <v>116</v>
      </c>
      <c r="E614" s="1">
        <v>7990</v>
      </c>
      <c r="F614" t="s">
        <v>29</v>
      </c>
      <c r="G614">
        <v>1</v>
      </c>
      <c r="H614" t="s">
        <v>11</v>
      </c>
      <c r="I614" s="2">
        <f>+Table2[[#This Row],[QTY]]*Table2[[#This Row],[Price]]</f>
        <v>7990</v>
      </c>
    </row>
    <row r="615" spans="1:9">
      <c r="A615" s="5" t="str">
        <f>TEXT(Table2[[#This Row],[Date]],"DDD")</f>
        <v>mié.</v>
      </c>
      <c r="B615" s="5" t="str">
        <f>TEXT(Table2[[#This Row],[Date]],"MMM")</f>
        <v>feb</v>
      </c>
      <c r="C615" s="5">
        <v>45329</v>
      </c>
      <c r="D615" t="s">
        <v>87</v>
      </c>
      <c r="E615" s="1">
        <v>3890</v>
      </c>
      <c r="F615" t="s">
        <v>29</v>
      </c>
      <c r="G615">
        <v>1</v>
      </c>
      <c r="H615" t="s">
        <v>11</v>
      </c>
      <c r="I615" s="2">
        <f>+Table2[[#This Row],[QTY]]*Table2[[#This Row],[Price]]</f>
        <v>3890</v>
      </c>
    </row>
    <row r="616" spans="1:9">
      <c r="A616" s="5" t="str">
        <f>TEXT(Table2[[#This Row],[Date]],"DDD")</f>
        <v>mié.</v>
      </c>
      <c r="B616" s="5" t="str">
        <f>TEXT(Table2[[#This Row],[Date]],"MMM")</f>
        <v>feb</v>
      </c>
      <c r="C616" s="5">
        <v>45329</v>
      </c>
      <c r="D616" t="s">
        <v>400</v>
      </c>
      <c r="E616" s="1">
        <v>3790</v>
      </c>
      <c r="F616" t="s">
        <v>29</v>
      </c>
      <c r="G616">
        <v>1</v>
      </c>
      <c r="H616" t="s">
        <v>11</v>
      </c>
      <c r="I616" s="2">
        <f>+Table2[[#This Row],[QTY]]*Table2[[#This Row],[Price]]</f>
        <v>3790</v>
      </c>
    </row>
    <row r="617" spans="1:9">
      <c r="A617" s="5" t="str">
        <f>TEXT(Table2[[#This Row],[Date]],"DDD")</f>
        <v>mié.</v>
      </c>
      <c r="B617" s="5" t="str">
        <f>TEXT(Table2[[#This Row],[Date]],"MMM")</f>
        <v>feb</v>
      </c>
      <c r="C617" s="5">
        <v>45329</v>
      </c>
      <c r="D617" t="s">
        <v>241</v>
      </c>
      <c r="E617" s="1">
        <v>4990</v>
      </c>
      <c r="F617" t="s">
        <v>29</v>
      </c>
      <c r="G617">
        <v>1</v>
      </c>
      <c r="H617" t="s">
        <v>11</v>
      </c>
      <c r="I617" s="2">
        <f>+Table2[[#This Row],[QTY]]*Table2[[#This Row],[Price]]</f>
        <v>4990</v>
      </c>
    </row>
    <row r="618" spans="1:9">
      <c r="A618" s="5" t="str">
        <f>TEXT(Table2[[#This Row],[Date]],"DDD")</f>
        <v>mié.</v>
      </c>
      <c r="B618" s="5" t="str">
        <f>TEXT(Table2[[#This Row],[Date]],"MMM")</f>
        <v>feb</v>
      </c>
      <c r="C618" s="5">
        <v>45329</v>
      </c>
      <c r="D618" t="s">
        <v>350</v>
      </c>
      <c r="E618" s="1">
        <v>5190</v>
      </c>
      <c r="F618" t="s">
        <v>81</v>
      </c>
      <c r="G618">
        <v>2</v>
      </c>
      <c r="H618" t="s">
        <v>11</v>
      </c>
      <c r="I618" s="2">
        <f>+Table2[[#This Row],[QTY]]*Table2[[#This Row],[Price]]</f>
        <v>10380</v>
      </c>
    </row>
    <row r="619" spans="1:9">
      <c r="A619" s="5" t="str">
        <f>TEXT(Table2[[#This Row],[Date]],"DDD")</f>
        <v>mié.</v>
      </c>
      <c r="B619" s="5" t="str">
        <f>TEXT(Table2[[#This Row],[Date]],"MMM")</f>
        <v>feb</v>
      </c>
      <c r="C619" s="5">
        <v>45329</v>
      </c>
      <c r="D619" t="s">
        <v>288</v>
      </c>
      <c r="E619" s="1">
        <v>3090</v>
      </c>
      <c r="F619" t="s">
        <v>81</v>
      </c>
      <c r="G619">
        <v>1</v>
      </c>
      <c r="H619" t="s">
        <v>11</v>
      </c>
      <c r="I619" s="2">
        <f>+Table2[[#This Row],[QTY]]*Table2[[#This Row],[Price]]</f>
        <v>3090</v>
      </c>
    </row>
    <row r="620" spans="1:9">
      <c r="A620" s="5" t="str">
        <f>TEXT(Table2[[#This Row],[Date]],"DDD")</f>
        <v>mié.</v>
      </c>
      <c r="B620" s="5" t="str">
        <f>TEXT(Table2[[#This Row],[Date]],"MMM")</f>
        <v>feb</v>
      </c>
      <c r="C620" s="5">
        <v>45329</v>
      </c>
      <c r="D620" t="s">
        <v>108</v>
      </c>
      <c r="E620" s="1">
        <v>2690</v>
      </c>
      <c r="F620" t="s">
        <v>81</v>
      </c>
      <c r="G620">
        <v>2</v>
      </c>
      <c r="H620" t="s">
        <v>11</v>
      </c>
      <c r="I620" s="2">
        <f>+Table2[[#This Row],[QTY]]*Table2[[#This Row],[Price]]</f>
        <v>5380</v>
      </c>
    </row>
    <row r="621" spans="1:9">
      <c r="A621" s="5" t="str">
        <f>TEXT(Table2[[#This Row],[Date]],"DDD")</f>
        <v>mié.</v>
      </c>
      <c r="B621" s="5" t="str">
        <f>TEXT(Table2[[#This Row],[Date]],"MMM")</f>
        <v>feb</v>
      </c>
      <c r="C621" s="5">
        <v>45329</v>
      </c>
      <c r="D621" t="s">
        <v>401</v>
      </c>
      <c r="E621" s="1">
        <v>8790</v>
      </c>
      <c r="F621" t="s">
        <v>81</v>
      </c>
      <c r="G621">
        <v>1</v>
      </c>
      <c r="H621" t="s">
        <v>11</v>
      </c>
      <c r="I621" s="2">
        <f>+Table2[[#This Row],[QTY]]*Table2[[#This Row],[Price]]</f>
        <v>8790</v>
      </c>
    </row>
    <row r="622" spans="1:9">
      <c r="A622" s="5" t="str">
        <f>TEXT(Table2[[#This Row],[Date]],"DDD")</f>
        <v>jue.</v>
      </c>
      <c r="B622" s="5" t="str">
        <f>TEXT(Table2[[#This Row],[Date]],"MMM")</f>
        <v>feb</v>
      </c>
      <c r="C622" s="5">
        <v>45330</v>
      </c>
      <c r="D622" t="s">
        <v>402</v>
      </c>
      <c r="E622" s="1">
        <v>16900</v>
      </c>
      <c r="F622" t="s">
        <v>403</v>
      </c>
      <c r="G622">
        <v>1</v>
      </c>
      <c r="H622" t="s">
        <v>136</v>
      </c>
      <c r="I622" s="2">
        <f>+Table2[[#This Row],[QTY]]*Table2[[#This Row],[Price]]</f>
        <v>16900</v>
      </c>
    </row>
    <row r="623" spans="1:9">
      <c r="A623" s="5" t="str">
        <f>TEXT(Table2[[#This Row],[Date]],"DDD")</f>
        <v>jue.</v>
      </c>
      <c r="B623" s="5" t="str">
        <f>TEXT(Table2[[#This Row],[Date]],"MMM")</f>
        <v>feb</v>
      </c>
      <c r="C623" s="5">
        <v>45330</v>
      </c>
      <c r="D623" t="s">
        <v>404</v>
      </c>
      <c r="E623" s="1">
        <v>35900</v>
      </c>
      <c r="F623" t="s">
        <v>403</v>
      </c>
      <c r="G623">
        <v>1</v>
      </c>
      <c r="H623" t="s">
        <v>136</v>
      </c>
      <c r="I623" s="2">
        <f>+Table2[[#This Row],[QTY]]*Table2[[#This Row],[Price]]</f>
        <v>35900</v>
      </c>
    </row>
    <row r="624" spans="1:9">
      <c r="A624" s="5" t="str">
        <f>TEXT(Table2[[#This Row],[Date]],"DDD")</f>
        <v>jue.</v>
      </c>
      <c r="B624" s="5" t="str">
        <f>TEXT(Table2[[#This Row],[Date]],"MMM")</f>
        <v>feb</v>
      </c>
      <c r="C624" s="5">
        <v>45330</v>
      </c>
      <c r="D624" t="s">
        <v>405</v>
      </c>
      <c r="E624" s="1">
        <v>33900</v>
      </c>
      <c r="F624" t="s">
        <v>403</v>
      </c>
      <c r="G624">
        <v>1</v>
      </c>
      <c r="H624" t="s">
        <v>136</v>
      </c>
      <c r="I624" s="2">
        <f>+Table2[[#This Row],[QTY]]*Table2[[#This Row],[Price]]</f>
        <v>33900</v>
      </c>
    </row>
    <row r="625" spans="1:9">
      <c r="A625" s="5" t="str">
        <f>TEXT(Table2[[#This Row],[Date]],"DDD")</f>
        <v>jue.</v>
      </c>
      <c r="B625" s="5" t="str">
        <f>TEXT(Table2[[#This Row],[Date]],"MMM")</f>
        <v>feb</v>
      </c>
      <c r="C625" s="5">
        <v>45330</v>
      </c>
      <c r="D625" t="s">
        <v>288</v>
      </c>
      <c r="E625" s="1">
        <v>7900</v>
      </c>
      <c r="F625" t="s">
        <v>403</v>
      </c>
      <c r="G625">
        <v>2</v>
      </c>
      <c r="H625" t="s">
        <v>136</v>
      </c>
      <c r="I625" s="2">
        <f>+Table2[[#This Row],[QTY]]*Table2[[#This Row],[Price]]</f>
        <v>15800</v>
      </c>
    </row>
    <row r="626" spans="1:9">
      <c r="A626" s="5" t="str">
        <f>TEXT(Table2[[#This Row],[Date]],"DDD")</f>
        <v>jue.</v>
      </c>
      <c r="B626" s="5" t="str">
        <f>TEXT(Table2[[#This Row],[Date]],"MMM")</f>
        <v>feb</v>
      </c>
      <c r="C626" s="5">
        <v>45330</v>
      </c>
      <c r="D626" t="s">
        <v>406</v>
      </c>
      <c r="E626" s="1">
        <v>7900</v>
      </c>
      <c r="F626" t="s">
        <v>403</v>
      </c>
      <c r="G626">
        <v>2</v>
      </c>
      <c r="H626" t="s">
        <v>136</v>
      </c>
      <c r="I626" s="2">
        <f>+Table2[[#This Row],[QTY]]*Table2[[#This Row],[Price]]</f>
        <v>15800</v>
      </c>
    </row>
    <row r="627" spans="1:9">
      <c r="A627" s="5" t="str">
        <f>TEXT(Table2[[#This Row],[Date]],"DDD")</f>
        <v>vie.</v>
      </c>
      <c r="B627" s="5" t="str">
        <f>TEXT(Table2[[#This Row],[Date]],"MMM")</f>
        <v>feb</v>
      </c>
      <c r="C627" s="5">
        <v>45331</v>
      </c>
      <c r="D627" t="s">
        <v>102</v>
      </c>
      <c r="E627" s="1">
        <v>3800</v>
      </c>
      <c r="F627" t="s">
        <v>103</v>
      </c>
      <c r="G627">
        <v>1</v>
      </c>
      <c r="H627" t="s">
        <v>104</v>
      </c>
      <c r="I627" s="2">
        <f>+Table2[[#This Row],[QTY]]*Table2[[#This Row],[Price]]</f>
        <v>3800</v>
      </c>
    </row>
    <row r="628" spans="1:9">
      <c r="A628" s="5" t="str">
        <f>TEXT(Table2[[#This Row],[Date]],"DDD")</f>
        <v>vie.</v>
      </c>
      <c r="B628" s="5" t="str">
        <f>TEXT(Table2[[#This Row],[Date]],"MMM")</f>
        <v>feb</v>
      </c>
      <c r="C628" s="5">
        <v>45331</v>
      </c>
      <c r="D628" t="s">
        <v>407</v>
      </c>
      <c r="E628" s="1">
        <v>3100</v>
      </c>
      <c r="F628" t="s">
        <v>103</v>
      </c>
      <c r="G628">
        <v>1</v>
      </c>
      <c r="H628" t="s">
        <v>104</v>
      </c>
      <c r="I628" s="2">
        <f>+Table2[[#This Row],[QTY]]*Table2[[#This Row],[Price]]</f>
        <v>3100</v>
      </c>
    </row>
    <row r="629" spans="1:9">
      <c r="A629" s="5" t="str">
        <f>TEXT(Table2[[#This Row],[Date]],"DDD")</f>
        <v>vie.</v>
      </c>
      <c r="B629" s="5" t="str">
        <f>TEXT(Table2[[#This Row],[Date]],"MMM")</f>
        <v>feb</v>
      </c>
      <c r="C629" s="5">
        <v>45331</v>
      </c>
      <c r="D629" t="s">
        <v>110</v>
      </c>
      <c r="E629" s="1">
        <v>2900</v>
      </c>
      <c r="F629" t="s">
        <v>103</v>
      </c>
      <c r="G629">
        <v>1</v>
      </c>
      <c r="H629" t="s">
        <v>104</v>
      </c>
      <c r="I629" s="2">
        <f>+Table2[[#This Row],[QTY]]*Table2[[#This Row],[Price]]</f>
        <v>2900</v>
      </c>
    </row>
    <row r="630" spans="1:9">
      <c r="A630" s="5" t="str">
        <f>TEXT(Table2[[#This Row],[Date]],"DDD")</f>
        <v>dom.</v>
      </c>
      <c r="B630" s="5" t="str">
        <f>TEXT(Table2[[#This Row],[Date]],"MMM")</f>
        <v>feb</v>
      </c>
      <c r="C630" s="5">
        <v>45333</v>
      </c>
      <c r="D630" t="s">
        <v>408</v>
      </c>
      <c r="E630" s="1">
        <v>26950</v>
      </c>
      <c r="F630" t="s">
        <v>409</v>
      </c>
      <c r="G630">
        <v>1</v>
      </c>
      <c r="H630" t="s">
        <v>136</v>
      </c>
      <c r="I630" s="2">
        <f>+Table2[[#This Row],[QTY]]*Table2[[#This Row],[Price]]</f>
        <v>26950</v>
      </c>
    </row>
    <row r="631" spans="1:9">
      <c r="A631" s="5" t="str">
        <f>TEXT(Table2[[#This Row],[Date]],"DDD")</f>
        <v>dom.</v>
      </c>
      <c r="B631" s="5" t="str">
        <f>TEXT(Table2[[#This Row],[Date]],"MMM")</f>
        <v>feb</v>
      </c>
      <c r="C631" s="5">
        <v>45333</v>
      </c>
      <c r="D631" t="s">
        <v>410</v>
      </c>
      <c r="E631" s="1">
        <v>31450</v>
      </c>
      <c r="F631" t="s">
        <v>409</v>
      </c>
      <c r="G631">
        <v>1</v>
      </c>
      <c r="H631" t="s">
        <v>136</v>
      </c>
      <c r="I631" s="2">
        <f>+Table2[[#This Row],[QTY]]*Table2[[#This Row],[Price]]</f>
        <v>31450</v>
      </c>
    </row>
    <row r="632" spans="1:9">
      <c r="A632" s="5" t="str">
        <f>TEXT(Table2[[#This Row],[Date]],"DDD")</f>
        <v>dom.</v>
      </c>
      <c r="B632" s="5" t="str">
        <f>TEXT(Table2[[#This Row],[Date]],"MMM")</f>
        <v>feb</v>
      </c>
      <c r="C632" s="5">
        <v>45333</v>
      </c>
      <c r="D632" t="s">
        <v>411</v>
      </c>
      <c r="E632" s="1">
        <v>25000</v>
      </c>
      <c r="F632" t="s">
        <v>346</v>
      </c>
      <c r="G632">
        <v>1</v>
      </c>
      <c r="H632" t="s">
        <v>136</v>
      </c>
      <c r="I632" s="2">
        <f>+Table2[[#This Row],[QTY]]*Table2[[#This Row],[Price]]</f>
        <v>25000</v>
      </c>
    </row>
    <row r="633" spans="1:9">
      <c r="A633" s="5" t="str">
        <f>TEXT(Table2[[#This Row],[Date]],"DDD")</f>
        <v>lun.</v>
      </c>
      <c r="B633" s="5" t="str">
        <f>TEXT(Table2[[#This Row],[Date]],"MMM")</f>
        <v>feb</v>
      </c>
      <c r="C633" s="5">
        <v>45334</v>
      </c>
      <c r="D633" t="s">
        <v>412</v>
      </c>
      <c r="E633" s="1">
        <v>8556</v>
      </c>
      <c r="F633" t="s">
        <v>10</v>
      </c>
      <c r="G633">
        <v>1</v>
      </c>
      <c r="H633" t="s">
        <v>11</v>
      </c>
      <c r="I633" s="2">
        <f>+Table2[[#This Row],[QTY]]*Table2[[#This Row],[Price]]</f>
        <v>8556</v>
      </c>
    </row>
    <row r="634" spans="1:9">
      <c r="A634" s="5" t="str">
        <f>TEXT(Table2[[#This Row],[Date]],"DDD")</f>
        <v>lun.</v>
      </c>
      <c r="B634" s="5" t="str">
        <f>TEXT(Table2[[#This Row],[Date]],"MMM")</f>
        <v>feb</v>
      </c>
      <c r="C634" s="5">
        <v>45334</v>
      </c>
      <c r="D634" t="s">
        <v>413</v>
      </c>
      <c r="E634" s="1">
        <v>1600</v>
      </c>
      <c r="F634" t="s">
        <v>10</v>
      </c>
      <c r="G634">
        <v>1</v>
      </c>
      <c r="H634" t="s">
        <v>11</v>
      </c>
      <c r="I634" s="2">
        <f>+Table2[[#This Row],[QTY]]*Table2[[#This Row],[Price]]</f>
        <v>1600</v>
      </c>
    </row>
    <row r="635" spans="1:9">
      <c r="A635" s="5" t="str">
        <f>TEXT(Table2[[#This Row],[Date]],"DDD")</f>
        <v>mié.</v>
      </c>
      <c r="B635" s="5" t="str">
        <f>TEXT(Table2[[#This Row],[Date]],"MMM")</f>
        <v>feb</v>
      </c>
      <c r="C635" s="5">
        <v>45336</v>
      </c>
      <c r="D635" t="s">
        <v>414</v>
      </c>
      <c r="E635" s="1">
        <v>7909</v>
      </c>
      <c r="F635" t="s">
        <v>415</v>
      </c>
      <c r="G635">
        <v>1</v>
      </c>
      <c r="H635" t="s">
        <v>416</v>
      </c>
      <c r="I635" s="2">
        <f>+Table2[[#This Row],[QTY]]*Table2[[#This Row],[Price]]</f>
        <v>7909</v>
      </c>
    </row>
    <row r="636" spans="1:9">
      <c r="A636" s="5" t="str">
        <f>TEXT(Table2[[#This Row],[Date]],"DDD")</f>
        <v>jue.</v>
      </c>
      <c r="B636" s="5" t="str">
        <f>TEXT(Table2[[#This Row],[Date]],"MMM")</f>
        <v>feb</v>
      </c>
      <c r="C636" s="5">
        <v>45337</v>
      </c>
      <c r="D636" t="s">
        <v>315</v>
      </c>
      <c r="E636" s="1">
        <v>34150</v>
      </c>
      <c r="F636" t="s">
        <v>163</v>
      </c>
      <c r="G636">
        <v>1</v>
      </c>
      <c r="H636" t="s">
        <v>264</v>
      </c>
      <c r="I636" s="2">
        <f>+Table2[[#This Row],[QTY]]*Table2[[#This Row],[Price]]</f>
        <v>34150</v>
      </c>
    </row>
    <row r="637" spans="1:9">
      <c r="A637" s="5" t="str">
        <f>TEXT(Table2[[#This Row],[Date]],"DDD")</f>
        <v>jue.</v>
      </c>
      <c r="B637" s="5" t="str">
        <f>TEXT(Table2[[#This Row],[Date]],"MMM")</f>
        <v>feb</v>
      </c>
      <c r="C637" s="5">
        <v>45337</v>
      </c>
      <c r="D637" t="s">
        <v>417</v>
      </c>
      <c r="E637" s="1">
        <v>17000</v>
      </c>
      <c r="F637" t="s">
        <v>163</v>
      </c>
      <c r="G637">
        <v>1</v>
      </c>
      <c r="H637" t="s">
        <v>264</v>
      </c>
      <c r="I637" s="2">
        <f>+Table2[[#This Row],[QTY]]*Table2[[#This Row],[Price]]</f>
        <v>17000</v>
      </c>
    </row>
    <row r="638" spans="1:9">
      <c r="A638" s="5" t="str">
        <f>TEXT(Table2[[#This Row],[Date]],"DDD")</f>
        <v>jue.</v>
      </c>
      <c r="B638" s="5" t="str">
        <f>TEXT(Table2[[#This Row],[Date]],"MMM")</f>
        <v>feb</v>
      </c>
      <c r="C638" s="5">
        <v>45337</v>
      </c>
      <c r="D638" t="s">
        <v>418</v>
      </c>
      <c r="E638" s="1">
        <v>4250</v>
      </c>
      <c r="F638" t="s">
        <v>163</v>
      </c>
      <c r="G638">
        <v>1</v>
      </c>
      <c r="H638" t="s">
        <v>264</v>
      </c>
      <c r="I638" s="2">
        <f>+Table2[[#This Row],[QTY]]*Table2[[#This Row],[Price]]</f>
        <v>4250</v>
      </c>
    </row>
    <row r="639" spans="1:9">
      <c r="A639" s="5" t="str">
        <f>TEXT(Table2[[#This Row],[Date]],"DDD")</f>
        <v>jue.</v>
      </c>
      <c r="B639" s="5" t="str">
        <f>TEXT(Table2[[#This Row],[Date]],"MMM")</f>
        <v>feb</v>
      </c>
      <c r="C639" s="5">
        <v>45337</v>
      </c>
      <c r="D639" t="s">
        <v>269</v>
      </c>
      <c r="E639" s="1">
        <v>4950</v>
      </c>
      <c r="F639" t="s">
        <v>103</v>
      </c>
      <c r="G639">
        <v>1</v>
      </c>
      <c r="H639" t="s">
        <v>104</v>
      </c>
      <c r="I639" s="2">
        <f>+Table2[[#This Row],[QTY]]*Table2[[#This Row],[Price]]</f>
        <v>4950</v>
      </c>
    </row>
    <row r="640" spans="1:9">
      <c r="A640" s="5" t="str">
        <f>TEXT(Table2[[#This Row],[Date]],"DDD")</f>
        <v>jue.</v>
      </c>
      <c r="B640" s="5" t="str">
        <f>TEXT(Table2[[#This Row],[Date]],"MMM")</f>
        <v>feb</v>
      </c>
      <c r="C640" s="5">
        <v>45337</v>
      </c>
      <c r="D640" t="s">
        <v>414</v>
      </c>
      <c r="E640" s="1">
        <v>13933</v>
      </c>
      <c r="F640" t="s">
        <v>415</v>
      </c>
      <c r="G640">
        <v>1</v>
      </c>
      <c r="H640" t="s">
        <v>416</v>
      </c>
      <c r="I640" s="2">
        <f>+Table2[[#This Row],[QTY]]*Table2[[#This Row],[Price]]</f>
        <v>13933</v>
      </c>
    </row>
    <row r="641" spans="1:9">
      <c r="A641" s="5" t="str">
        <f>TEXT(Table2[[#This Row],[Date]],"DDD")</f>
        <v>jue.</v>
      </c>
      <c r="B641" s="5" t="str">
        <f>TEXT(Table2[[#This Row],[Date]],"MMM")</f>
        <v>feb</v>
      </c>
      <c r="C641" s="5">
        <v>45337</v>
      </c>
      <c r="D641" t="s">
        <v>414</v>
      </c>
      <c r="E641" s="1">
        <v>12154</v>
      </c>
      <c r="F641" t="s">
        <v>415</v>
      </c>
      <c r="G641">
        <v>1</v>
      </c>
      <c r="H641" t="s">
        <v>416</v>
      </c>
      <c r="I641" s="2">
        <f>+Table2[[#This Row],[QTY]]*Table2[[#This Row],[Price]]</f>
        <v>12154</v>
      </c>
    </row>
    <row r="642" spans="1:9">
      <c r="A642" s="5" t="str">
        <f>TEXT(Table2[[#This Row],[Date]],"DDD")</f>
        <v>sáb.</v>
      </c>
      <c r="B642" s="5" t="str">
        <f>TEXT(Table2[[#This Row],[Date]],"MMM")</f>
        <v>feb</v>
      </c>
      <c r="C642" s="5">
        <v>45339</v>
      </c>
      <c r="D642" t="s">
        <v>319</v>
      </c>
      <c r="E642" s="1">
        <v>268700</v>
      </c>
      <c r="F642" t="s">
        <v>69</v>
      </c>
      <c r="G642">
        <v>1</v>
      </c>
      <c r="H642" t="s">
        <v>70</v>
      </c>
      <c r="I642" s="2">
        <f>+Table2[[#This Row],[QTY]]*Table2[[#This Row],[Price]]</f>
        <v>268700</v>
      </c>
    </row>
    <row r="643" spans="1:9">
      <c r="A643" s="5" t="str">
        <f>TEXT(Table2[[#This Row],[Date]],"DDD")</f>
        <v>dom.</v>
      </c>
      <c r="B643" s="5" t="str">
        <f>TEXT(Table2[[#This Row],[Date]],"MMM")</f>
        <v>feb</v>
      </c>
      <c r="C643" s="5">
        <v>45340</v>
      </c>
      <c r="D643" t="s">
        <v>42</v>
      </c>
      <c r="E643" s="1">
        <v>9642</v>
      </c>
      <c r="F643" t="s">
        <v>81</v>
      </c>
      <c r="G643">
        <v>1</v>
      </c>
      <c r="H643" t="s">
        <v>11</v>
      </c>
      <c r="I643" s="2">
        <f>+Table2[[#This Row],[QTY]]*Table2[[#This Row],[Price]]</f>
        <v>9642</v>
      </c>
    </row>
    <row r="644" spans="1:9">
      <c r="A644" s="5" t="str">
        <f>TEXT(Table2[[#This Row],[Date]],"DDD")</f>
        <v>dom.</v>
      </c>
      <c r="B644" s="5" t="str">
        <f>TEXT(Table2[[#This Row],[Date]],"MMM")</f>
        <v>feb</v>
      </c>
      <c r="C644" s="5">
        <v>45340</v>
      </c>
      <c r="D644" t="s">
        <v>332</v>
      </c>
      <c r="E644" s="1">
        <f>75800/2</f>
        <v>37900</v>
      </c>
      <c r="F644" t="s">
        <v>188</v>
      </c>
      <c r="G644">
        <v>2</v>
      </c>
      <c r="H644" t="s">
        <v>136</v>
      </c>
      <c r="I644" s="2">
        <f>+Table2[[#This Row],[QTY]]*Table2[[#This Row],[Price]]</f>
        <v>75800</v>
      </c>
    </row>
    <row r="645" spans="1:9">
      <c r="A645" s="5" t="str">
        <f>TEXT(Table2[[#This Row],[Date]],"DDD")</f>
        <v>mar.</v>
      </c>
      <c r="B645" s="5" t="str">
        <f>TEXT(Table2[[#This Row],[Date]],"MMM")</f>
        <v>feb</v>
      </c>
      <c r="C645" s="5">
        <v>45342</v>
      </c>
      <c r="D645" t="s">
        <v>419</v>
      </c>
      <c r="E645" s="1">
        <v>35600</v>
      </c>
      <c r="F645" t="s">
        <v>216</v>
      </c>
      <c r="G645">
        <v>1</v>
      </c>
      <c r="H645" t="s">
        <v>217</v>
      </c>
      <c r="I645" s="2">
        <f>+Table2[[#This Row],[QTY]]*Table2[[#This Row],[Price]]</f>
        <v>35600</v>
      </c>
    </row>
    <row r="646" spans="1:9">
      <c r="A646" s="5" t="str">
        <f>TEXT(Table2[[#This Row],[Date]],"DDD")</f>
        <v>mar.</v>
      </c>
      <c r="B646" s="5" t="str">
        <f>TEXT(Table2[[#This Row],[Date]],"MMM")</f>
        <v>feb</v>
      </c>
      <c r="C646" s="5">
        <v>45342</v>
      </c>
      <c r="D646" t="s">
        <v>420</v>
      </c>
      <c r="E646" s="1">
        <v>14000</v>
      </c>
      <c r="F646" t="s">
        <v>252</v>
      </c>
      <c r="G646">
        <v>1</v>
      </c>
      <c r="H646" t="s">
        <v>136</v>
      </c>
      <c r="I646" s="2">
        <f>+Table2[[#This Row],[QTY]]*Table2[[#This Row],[Price]]</f>
        <v>14000</v>
      </c>
    </row>
    <row r="647" spans="1:9">
      <c r="A647" s="5" t="str">
        <f>TEXT(Table2[[#This Row],[Date]],"DDD")</f>
        <v>mar.</v>
      </c>
      <c r="B647" s="5" t="str">
        <f>TEXT(Table2[[#This Row],[Date]],"MMM")</f>
        <v>feb</v>
      </c>
      <c r="C647" s="5">
        <v>45342</v>
      </c>
      <c r="D647" t="s">
        <v>421</v>
      </c>
      <c r="E647" s="1">
        <v>15900</v>
      </c>
      <c r="F647" t="s">
        <v>252</v>
      </c>
      <c r="G647">
        <v>1</v>
      </c>
      <c r="H647" t="s">
        <v>136</v>
      </c>
      <c r="I647" s="2">
        <f>+Table2[[#This Row],[QTY]]*Table2[[#This Row],[Price]]</f>
        <v>15900</v>
      </c>
    </row>
    <row r="648" spans="1:9">
      <c r="A648" s="5" t="str">
        <f>TEXT(Table2[[#This Row],[Date]],"DDD")</f>
        <v>mar.</v>
      </c>
      <c r="B648" s="5" t="str">
        <f>TEXT(Table2[[#This Row],[Date]],"MMM")</f>
        <v>feb</v>
      </c>
      <c r="C648" s="5">
        <v>45342</v>
      </c>
      <c r="D648" t="s">
        <v>422</v>
      </c>
      <c r="E648" s="1">
        <v>6000</v>
      </c>
      <c r="F648" t="s">
        <v>252</v>
      </c>
      <c r="G648">
        <v>2</v>
      </c>
      <c r="H648" t="s">
        <v>136</v>
      </c>
      <c r="I648" s="2">
        <f>+Table2[[#This Row],[QTY]]*Table2[[#This Row],[Price]]</f>
        <v>12000</v>
      </c>
    </row>
    <row r="649" spans="1:9">
      <c r="A649" s="5" t="str">
        <f>TEXT(Table2[[#This Row],[Date]],"DDD")</f>
        <v>mar.</v>
      </c>
      <c r="B649" s="5" t="str">
        <f>TEXT(Table2[[#This Row],[Date]],"MMM")</f>
        <v>feb</v>
      </c>
      <c r="C649" s="5">
        <v>45342</v>
      </c>
      <c r="D649" t="s">
        <v>414</v>
      </c>
      <c r="E649" s="1">
        <v>10209</v>
      </c>
      <c r="F649" t="s">
        <v>415</v>
      </c>
      <c r="G649">
        <v>1</v>
      </c>
      <c r="H649" t="s">
        <v>416</v>
      </c>
      <c r="I649" s="2">
        <f>+Table2[[#This Row],[QTY]]*Table2[[#This Row],[Price]]</f>
        <v>10209</v>
      </c>
    </row>
    <row r="650" spans="1:9">
      <c r="A650" s="5" t="str">
        <f>TEXT(Table2[[#This Row],[Date]],"DDD")</f>
        <v>mié.</v>
      </c>
      <c r="B650" s="5" t="str">
        <f>TEXT(Table2[[#This Row],[Date]],"MMM")</f>
        <v>feb</v>
      </c>
      <c r="C650" s="5">
        <v>45343</v>
      </c>
      <c r="D650" t="s">
        <v>423</v>
      </c>
      <c r="E650" s="1">
        <v>12900</v>
      </c>
      <c r="F650" t="s">
        <v>146</v>
      </c>
      <c r="G650">
        <v>1</v>
      </c>
      <c r="H650" t="s">
        <v>136</v>
      </c>
      <c r="I650" s="2">
        <f>+Table2[[#This Row],[QTY]]*Table2[[#This Row],[Price]]</f>
        <v>12900</v>
      </c>
    </row>
    <row r="651" spans="1:9">
      <c r="A651" s="5" t="str">
        <f>TEXT(Table2[[#This Row],[Date]],"DDD")</f>
        <v>jue.</v>
      </c>
      <c r="B651" s="5" t="str">
        <f>TEXT(Table2[[#This Row],[Date]],"MMM")</f>
        <v>feb</v>
      </c>
      <c r="C651" s="5">
        <v>45344</v>
      </c>
      <c r="D651" t="s">
        <v>424</v>
      </c>
      <c r="E651" s="1">
        <v>5490</v>
      </c>
      <c r="F651" t="s">
        <v>81</v>
      </c>
      <c r="G651">
        <v>1</v>
      </c>
      <c r="H651" t="s">
        <v>11</v>
      </c>
      <c r="I651" s="2">
        <f>+Table2[[#This Row],[QTY]]*Table2[[#This Row],[Price]]</f>
        <v>5490</v>
      </c>
    </row>
    <row r="652" spans="1:9">
      <c r="A652" s="5" t="str">
        <f>TEXT(Table2[[#This Row],[Date]],"DDD")</f>
        <v>jue.</v>
      </c>
      <c r="B652" s="5" t="str">
        <f>TEXT(Table2[[#This Row],[Date]],"MMM")</f>
        <v>feb</v>
      </c>
      <c r="C652" s="5">
        <v>45344</v>
      </c>
      <c r="D652" t="s">
        <v>126</v>
      </c>
      <c r="E652" s="1">
        <v>3290</v>
      </c>
      <c r="F652" t="s">
        <v>81</v>
      </c>
      <c r="G652">
        <v>1</v>
      </c>
      <c r="H652" t="s">
        <v>11</v>
      </c>
      <c r="I652" s="2">
        <f>+Table2[[#This Row],[QTY]]*Table2[[#This Row],[Price]]</f>
        <v>3290</v>
      </c>
    </row>
    <row r="653" spans="1:9">
      <c r="A653" s="5" t="str">
        <f>TEXT(Table2[[#This Row],[Date]],"DDD")</f>
        <v>jue.</v>
      </c>
      <c r="B653" s="5" t="str">
        <f>TEXT(Table2[[#This Row],[Date]],"MMM")</f>
        <v>feb</v>
      </c>
      <c r="C653" s="5">
        <v>45344</v>
      </c>
      <c r="D653" t="s">
        <v>425</v>
      </c>
      <c r="E653" s="1">
        <v>17490</v>
      </c>
      <c r="F653" t="s">
        <v>81</v>
      </c>
      <c r="G653">
        <v>1</v>
      </c>
      <c r="H653" t="s">
        <v>11</v>
      </c>
      <c r="I653" s="2">
        <f>+Table2[[#This Row],[QTY]]*Table2[[#This Row],[Price]]</f>
        <v>17490</v>
      </c>
    </row>
    <row r="654" spans="1:9">
      <c r="A654" s="5" t="str">
        <f>TEXT(Table2[[#This Row],[Date]],"DDD")</f>
        <v>jue.</v>
      </c>
      <c r="B654" s="5" t="str">
        <f>TEXT(Table2[[#This Row],[Date]],"MMM")</f>
        <v>feb</v>
      </c>
      <c r="C654" s="5">
        <v>45344</v>
      </c>
      <c r="D654" t="s">
        <v>55</v>
      </c>
      <c r="E654" s="1">
        <v>5750</v>
      </c>
      <c r="F654" t="s">
        <v>81</v>
      </c>
      <c r="G654">
        <v>1</v>
      </c>
      <c r="H654" t="s">
        <v>11</v>
      </c>
      <c r="I654" s="2">
        <f>+Table2[[#This Row],[QTY]]*Table2[[#This Row],[Price]]</f>
        <v>5750</v>
      </c>
    </row>
    <row r="655" spans="1:9">
      <c r="A655" s="5" t="str">
        <f>TEXT(Table2[[#This Row],[Date]],"DDD")</f>
        <v>sáb.</v>
      </c>
      <c r="B655" s="5" t="str">
        <f>TEXT(Table2[[#This Row],[Date]],"MMM")</f>
        <v>feb</v>
      </c>
      <c r="C655" s="5">
        <v>45346</v>
      </c>
      <c r="D655" t="s">
        <v>426</v>
      </c>
      <c r="E655" s="1">
        <v>24900</v>
      </c>
      <c r="F655" t="s">
        <v>427</v>
      </c>
      <c r="G655">
        <v>1</v>
      </c>
      <c r="H655" t="s">
        <v>136</v>
      </c>
      <c r="I655" s="2">
        <f>+Table2[[#This Row],[QTY]]*Table2[[#This Row],[Price]]</f>
        <v>24900</v>
      </c>
    </row>
    <row r="656" spans="1:9">
      <c r="A656" s="5" t="str">
        <f>TEXT(Table2[[#This Row],[Date]],"DDD")</f>
        <v>sáb.</v>
      </c>
      <c r="B656" s="5" t="str">
        <f>TEXT(Table2[[#This Row],[Date]],"MMM")</f>
        <v>feb</v>
      </c>
      <c r="C656" s="5">
        <v>45346</v>
      </c>
      <c r="D656" t="s">
        <v>428</v>
      </c>
      <c r="E656" s="1">
        <v>33900</v>
      </c>
      <c r="F656" t="s">
        <v>427</v>
      </c>
      <c r="G656">
        <v>1</v>
      </c>
      <c r="H656" t="s">
        <v>136</v>
      </c>
      <c r="I656" s="2">
        <f>+Table2[[#This Row],[QTY]]*Table2[[#This Row],[Price]]</f>
        <v>33900</v>
      </c>
    </row>
    <row r="657" spans="1:9">
      <c r="A657" s="5" t="str">
        <f>TEXT(Table2[[#This Row],[Date]],"DDD")</f>
        <v>sáb.</v>
      </c>
      <c r="B657" s="5" t="str">
        <f>TEXT(Table2[[#This Row],[Date]],"MMM")</f>
        <v>feb</v>
      </c>
      <c r="C657" s="5">
        <v>45346</v>
      </c>
      <c r="D657" t="s">
        <v>284</v>
      </c>
      <c r="E657" s="1">
        <v>2400</v>
      </c>
      <c r="F657" t="s">
        <v>163</v>
      </c>
      <c r="G657">
        <v>1</v>
      </c>
      <c r="H657" t="s">
        <v>11</v>
      </c>
      <c r="I657" s="2">
        <f>+Table2[[#This Row],[QTY]]*Table2[[#This Row],[Price]]</f>
        <v>2400</v>
      </c>
    </row>
    <row r="658" spans="1:9">
      <c r="A658" s="5" t="str">
        <f>TEXT(Table2[[#This Row],[Date]],"DDD")</f>
        <v>sáb.</v>
      </c>
      <c r="B658" s="5" t="str">
        <f>TEXT(Table2[[#This Row],[Date]],"MMM")</f>
        <v>feb</v>
      </c>
      <c r="C658" s="5">
        <v>45346</v>
      </c>
      <c r="D658" t="s">
        <v>286</v>
      </c>
      <c r="E658" s="1">
        <v>4700</v>
      </c>
      <c r="F658" t="s">
        <v>163</v>
      </c>
      <c r="G658">
        <v>1</v>
      </c>
      <c r="H658" t="s">
        <v>11</v>
      </c>
      <c r="I658" s="2">
        <f>+Table2[[#This Row],[QTY]]*Table2[[#This Row],[Price]]</f>
        <v>4700</v>
      </c>
    </row>
    <row r="659" spans="1:9">
      <c r="A659" s="5" t="str">
        <f>TEXT(Table2[[#This Row],[Date]],"DDD")</f>
        <v>sáb.</v>
      </c>
      <c r="B659" s="5" t="str">
        <f>TEXT(Table2[[#This Row],[Date]],"MMM")</f>
        <v>feb</v>
      </c>
      <c r="C659" s="5">
        <v>45346</v>
      </c>
      <c r="D659" t="s">
        <v>414</v>
      </c>
      <c r="E659" s="1">
        <v>9531</v>
      </c>
      <c r="F659" t="s">
        <v>415</v>
      </c>
      <c r="G659">
        <v>1</v>
      </c>
      <c r="H659" t="s">
        <v>416</v>
      </c>
      <c r="I659" s="2">
        <f>+Table2[[#This Row],[QTY]]*Table2[[#This Row],[Price]]</f>
        <v>9531</v>
      </c>
    </row>
    <row r="660" spans="1:9">
      <c r="A660" s="5" t="str">
        <f>TEXT(Table2[[#This Row],[Date]],"DDD")</f>
        <v>sáb.</v>
      </c>
      <c r="B660" s="5" t="str">
        <f>TEXT(Table2[[#This Row],[Date]],"MMM")</f>
        <v>feb</v>
      </c>
      <c r="C660" s="5">
        <v>45346</v>
      </c>
      <c r="D660" t="s">
        <v>414</v>
      </c>
      <c r="E660" s="1">
        <v>9442</v>
      </c>
      <c r="F660" t="s">
        <v>415</v>
      </c>
      <c r="G660">
        <v>1</v>
      </c>
      <c r="H660" t="s">
        <v>416</v>
      </c>
      <c r="I660" s="2">
        <f>+Table2[[#This Row],[QTY]]*Table2[[#This Row],[Price]]</f>
        <v>9442</v>
      </c>
    </row>
    <row r="661" spans="1:9">
      <c r="A661" s="5" t="str">
        <f>TEXT(Table2[[#This Row],[Date]],"DDD")</f>
        <v>dom.</v>
      </c>
      <c r="B661" s="5" t="str">
        <f>TEXT(Table2[[#This Row],[Date]],"MMM")</f>
        <v>feb</v>
      </c>
      <c r="C661" s="5">
        <v>45347</v>
      </c>
      <c r="D661" t="s">
        <v>414</v>
      </c>
      <c r="E661" s="1">
        <v>18464</v>
      </c>
      <c r="F661" t="s">
        <v>415</v>
      </c>
      <c r="G661">
        <v>1</v>
      </c>
      <c r="H661" t="s">
        <v>416</v>
      </c>
      <c r="I661" s="2">
        <f>+Table2[[#This Row],[QTY]]*Table2[[#This Row],[Price]]</f>
        <v>18464</v>
      </c>
    </row>
    <row r="662" spans="1:9">
      <c r="A662" s="5" t="str">
        <f>TEXT(Table2[[#This Row],[Date]],"DDD")</f>
        <v>dom.</v>
      </c>
      <c r="B662" s="5" t="str">
        <f>TEXT(Table2[[#This Row],[Date]],"MMM")</f>
        <v>feb</v>
      </c>
      <c r="C662" s="5">
        <v>45347</v>
      </c>
      <c r="D662" t="s">
        <v>414</v>
      </c>
      <c r="E662" s="1">
        <v>14109</v>
      </c>
      <c r="F662" t="s">
        <v>415</v>
      </c>
      <c r="G662">
        <v>1</v>
      </c>
      <c r="H662" t="s">
        <v>416</v>
      </c>
      <c r="I662" s="2">
        <f>+Table2[[#This Row],[QTY]]*Table2[[#This Row],[Price]]</f>
        <v>14109</v>
      </c>
    </row>
    <row r="663" spans="1:9">
      <c r="A663" s="5" t="str">
        <f>TEXT(Table2[[#This Row],[Date]],"DDD")</f>
        <v>dom.</v>
      </c>
      <c r="B663" s="5" t="str">
        <f>TEXT(Table2[[#This Row],[Date]],"MMM")</f>
        <v>feb</v>
      </c>
      <c r="C663" s="5">
        <v>45347</v>
      </c>
      <c r="D663" t="s">
        <v>414</v>
      </c>
      <c r="E663" s="1">
        <v>16891</v>
      </c>
      <c r="F663" t="s">
        <v>415</v>
      </c>
      <c r="G663">
        <v>1</v>
      </c>
      <c r="H663" t="s">
        <v>416</v>
      </c>
      <c r="I663" s="2">
        <f>+Table2[[#This Row],[QTY]]*Table2[[#This Row],[Price]]</f>
        <v>16891</v>
      </c>
    </row>
    <row r="664" spans="1:9">
      <c r="A664" s="5" t="str">
        <f>TEXT(Table2[[#This Row],[Date]],"DDD")</f>
        <v>dom.</v>
      </c>
      <c r="B664" s="5" t="str">
        <f>TEXT(Table2[[#This Row],[Date]],"MMM")</f>
        <v>feb</v>
      </c>
      <c r="C664" s="5">
        <v>45347</v>
      </c>
      <c r="D664" t="s">
        <v>414</v>
      </c>
      <c r="E664" s="1">
        <v>15822</v>
      </c>
      <c r="F664" t="s">
        <v>415</v>
      </c>
      <c r="G664">
        <v>1</v>
      </c>
      <c r="H664" t="s">
        <v>416</v>
      </c>
      <c r="I664" s="2">
        <f>+Table2[[#This Row],[QTY]]*Table2[[#This Row],[Price]]</f>
        <v>15822</v>
      </c>
    </row>
    <row r="665" spans="1:9">
      <c r="A665" s="5" t="str">
        <f>TEXT(Table2[[#This Row],[Date]],"DDD")</f>
        <v>dom.</v>
      </c>
      <c r="B665" s="5" t="str">
        <f>TEXT(Table2[[#This Row],[Date]],"MMM")</f>
        <v>feb</v>
      </c>
      <c r="C665" s="5">
        <v>45347</v>
      </c>
      <c r="D665" t="s">
        <v>414</v>
      </c>
      <c r="E665" s="1">
        <v>11979</v>
      </c>
      <c r="F665" t="s">
        <v>415</v>
      </c>
      <c r="G665">
        <v>1</v>
      </c>
      <c r="H665" t="s">
        <v>416</v>
      </c>
      <c r="I665" s="2">
        <f>+Table2[[#This Row],[QTY]]*Table2[[#This Row],[Price]]</f>
        <v>11979</v>
      </c>
    </row>
    <row r="666" spans="1:9">
      <c r="A666" s="5" t="str">
        <f>TEXT(Table2[[#This Row],[Date]],"DDD")</f>
        <v>lun.</v>
      </c>
      <c r="B666" s="5" t="str">
        <f>TEXT(Table2[[#This Row],[Date]],"MMM")</f>
        <v>feb</v>
      </c>
      <c r="C666" s="5">
        <v>45348</v>
      </c>
      <c r="D666" t="s">
        <v>414</v>
      </c>
      <c r="E666" s="1">
        <v>19721</v>
      </c>
      <c r="F666" t="s">
        <v>415</v>
      </c>
      <c r="G666">
        <v>1</v>
      </c>
      <c r="H666" t="s">
        <v>416</v>
      </c>
      <c r="I666" s="2">
        <f>+Table2[[#This Row],[QTY]]*Table2[[#This Row],[Price]]</f>
        <v>19721</v>
      </c>
    </row>
    <row r="667" spans="1:9">
      <c r="A667" s="5" t="str">
        <f>TEXT(Table2[[#This Row],[Date]],"DDD")</f>
        <v>lun.</v>
      </c>
      <c r="B667" s="5" t="str">
        <f>TEXT(Table2[[#This Row],[Date]],"MMM")</f>
        <v>feb</v>
      </c>
      <c r="C667" s="5">
        <v>45348</v>
      </c>
      <c r="D667" t="s">
        <v>414</v>
      </c>
      <c r="E667" s="1">
        <v>18464</v>
      </c>
      <c r="F667" t="s">
        <v>415</v>
      </c>
      <c r="G667">
        <v>1</v>
      </c>
      <c r="H667" t="s">
        <v>416</v>
      </c>
      <c r="I667" s="2">
        <f>+Table2[[#This Row],[QTY]]*Table2[[#This Row],[Price]]</f>
        <v>18464</v>
      </c>
    </row>
    <row r="668" spans="1:9">
      <c r="A668" s="5" t="str">
        <f>TEXT(Table2[[#This Row],[Date]],"DDD")</f>
        <v>jue.</v>
      </c>
      <c r="B668" s="5" t="str">
        <f>TEXT(Table2[[#This Row],[Date]],"MMM")</f>
        <v>mar</v>
      </c>
      <c r="C668" s="5">
        <v>45365</v>
      </c>
      <c r="D668" t="s">
        <v>429</v>
      </c>
      <c r="E668" s="1">
        <v>6490</v>
      </c>
      <c r="F668" t="s">
        <v>81</v>
      </c>
      <c r="G668">
        <v>1</v>
      </c>
      <c r="H668" t="s">
        <v>11</v>
      </c>
      <c r="I668" s="2">
        <f>+Table2[[#This Row],[QTY]]*Table2[[#This Row],[Price]]</f>
        <v>6490</v>
      </c>
    </row>
    <row r="669" spans="1:9">
      <c r="A669" s="5" t="str">
        <f>TEXT(Table2[[#This Row],[Date]],"DDD")</f>
        <v>jue.</v>
      </c>
      <c r="B669" s="5" t="str">
        <f>TEXT(Table2[[#This Row],[Date]],"MMM")</f>
        <v>mar</v>
      </c>
      <c r="C669" s="5">
        <v>45365</v>
      </c>
      <c r="D669" t="s">
        <v>430</v>
      </c>
      <c r="E669" s="1">
        <v>8967</v>
      </c>
      <c r="F669" t="s">
        <v>81</v>
      </c>
      <c r="G669">
        <v>1</v>
      </c>
      <c r="H669" t="s">
        <v>11</v>
      </c>
      <c r="I669" s="2">
        <f>+Table2[[#This Row],[QTY]]*Table2[[#This Row],[Price]]</f>
        <v>8967</v>
      </c>
    </row>
    <row r="670" spans="1:9">
      <c r="A670" s="5" t="str">
        <f>TEXT(Table2[[#This Row],[Date]],"DDD")</f>
        <v>jue.</v>
      </c>
      <c r="B670" s="5" t="str">
        <f>TEXT(Table2[[#This Row],[Date]],"MMM")</f>
        <v>mar</v>
      </c>
      <c r="C670" s="5">
        <v>45365</v>
      </c>
      <c r="D670" t="s">
        <v>431</v>
      </c>
      <c r="E670" s="1">
        <v>1948</v>
      </c>
      <c r="F670" t="s">
        <v>81</v>
      </c>
      <c r="G670">
        <v>1</v>
      </c>
      <c r="H670" t="s">
        <v>11</v>
      </c>
      <c r="I670" s="2">
        <f>+Table2[[#This Row],[QTY]]*Table2[[#This Row],[Price]]</f>
        <v>1948</v>
      </c>
    </row>
    <row r="671" spans="1:9">
      <c r="A671" s="5" t="str">
        <f>TEXT(Table2[[#This Row],[Date]],"DDD")</f>
        <v>jue.</v>
      </c>
      <c r="B671" s="5" t="str">
        <f>TEXT(Table2[[#This Row],[Date]],"MMM")</f>
        <v>mar</v>
      </c>
      <c r="C671" s="5">
        <v>45365</v>
      </c>
      <c r="D671" t="s">
        <v>432</v>
      </c>
      <c r="E671" s="1">
        <v>1979</v>
      </c>
      <c r="F671" t="s">
        <v>81</v>
      </c>
      <c r="G671">
        <v>1</v>
      </c>
      <c r="H671" t="s">
        <v>11</v>
      </c>
      <c r="I671" s="2">
        <f>+Table2[[#This Row],[QTY]]*Table2[[#This Row],[Price]]</f>
        <v>1979</v>
      </c>
    </row>
    <row r="672" spans="1:9">
      <c r="A672" s="5" t="str">
        <f>TEXT(Table2[[#This Row],[Date]],"DDD")</f>
        <v>jue.</v>
      </c>
      <c r="B672" s="5" t="str">
        <f>TEXT(Table2[[#This Row],[Date]],"MMM")</f>
        <v>mar</v>
      </c>
      <c r="C672" s="5">
        <v>45365</v>
      </c>
      <c r="D672" t="s">
        <v>433</v>
      </c>
      <c r="E672" s="1">
        <v>2317</v>
      </c>
      <c r="F672" t="s">
        <v>81</v>
      </c>
      <c r="G672">
        <v>1</v>
      </c>
      <c r="H672" t="s">
        <v>11</v>
      </c>
      <c r="I672" s="2">
        <f>+Table2[[#This Row],[QTY]]*Table2[[#This Row],[Price]]</f>
        <v>2317</v>
      </c>
    </row>
    <row r="673" spans="1:14">
      <c r="A673" s="5" t="str">
        <f>TEXT(Table2[[#This Row],[Date]],"DDD")</f>
        <v>jue.</v>
      </c>
      <c r="B673" s="5" t="str">
        <f>TEXT(Table2[[#This Row],[Date]],"MMM")</f>
        <v>mar</v>
      </c>
      <c r="C673" s="5">
        <v>45365</v>
      </c>
      <c r="D673" t="s">
        <v>434</v>
      </c>
      <c r="E673" s="1">
        <v>2179</v>
      </c>
      <c r="F673" t="s">
        <v>81</v>
      </c>
      <c r="G673">
        <v>1</v>
      </c>
      <c r="H673" t="s">
        <v>11</v>
      </c>
      <c r="I673" s="2">
        <f>+Table2[[#This Row],[QTY]]*Table2[[#This Row],[Price]]</f>
        <v>2179</v>
      </c>
    </row>
    <row r="674" spans="1:14">
      <c r="A674" s="5" t="str">
        <f>TEXT(Table2[[#This Row],[Date]],"DDD")</f>
        <v>jue.</v>
      </c>
      <c r="B674" s="5" t="str">
        <f>TEXT(Table2[[#This Row],[Date]],"MMM")</f>
        <v>mar</v>
      </c>
      <c r="C674" s="5">
        <v>45365</v>
      </c>
      <c r="D674" t="s">
        <v>435</v>
      </c>
      <c r="E674" s="1">
        <v>2238</v>
      </c>
      <c r="F674" t="s">
        <v>81</v>
      </c>
      <c r="G674">
        <v>1</v>
      </c>
      <c r="H674" t="s">
        <v>11</v>
      </c>
      <c r="I674" s="2">
        <f>+Table2[[#This Row],[QTY]]*Table2[[#This Row],[Price]]</f>
        <v>2238</v>
      </c>
    </row>
    <row r="675" spans="1:14">
      <c r="A675" s="5" t="str">
        <f>TEXT(Table2[[#This Row],[Date]],"DDD")</f>
        <v>jue.</v>
      </c>
      <c r="B675" s="5" t="str">
        <f>TEXT(Table2[[#This Row],[Date]],"MMM")</f>
        <v>mar</v>
      </c>
      <c r="C675" s="5">
        <v>45365</v>
      </c>
      <c r="D675" t="s">
        <v>436</v>
      </c>
      <c r="E675" s="1">
        <v>5405</v>
      </c>
      <c r="F675" t="s">
        <v>81</v>
      </c>
      <c r="G675">
        <v>1</v>
      </c>
      <c r="H675" t="s">
        <v>11</v>
      </c>
      <c r="I675" s="2">
        <f>+Table2[[#This Row],[QTY]]*Table2[[#This Row],[Price]]</f>
        <v>5405</v>
      </c>
    </row>
    <row r="676" spans="1:14">
      <c r="A676" s="5" t="str">
        <f>TEXT(Table2[[#This Row],[Date]],"DDD")</f>
        <v>jue.</v>
      </c>
      <c r="B676" s="5" t="str">
        <f>TEXT(Table2[[#This Row],[Date]],"MMM")</f>
        <v>mar</v>
      </c>
      <c r="C676" s="5">
        <v>45365</v>
      </c>
      <c r="D676" t="s">
        <v>437</v>
      </c>
      <c r="E676" s="1">
        <v>674</v>
      </c>
      <c r="F676" t="s">
        <v>81</v>
      </c>
      <c r="G676">
        <v>1</v>
      </c>
      <c r="H676" t="s">
        <v>11</v>
      </c>
      <c r="I676" s="2">
        <f>+Table2[[#This Row],[QTY]]*Table2[[#This Row],[Price]]</f>
        <v>674</v>
      </c>
    </row>
    <row r="677" spans="1:14">
      <c r="A677" s="5" t="str">
        <f>TEXT(Table2[[#This Row],[Date]],"DDD")</f>
        <v>jue.</v>
      </c>
      <c r="B677" s="5" t="str">
        <f>TEXT(Table2[[#This Row],[Date]],"MMM")</f>
        <v>mar</v>
      </c>
      <c r="C677" s="5">
        <v>45365</v>
      </c>
      <c r="D677" t="s">
        <v>438</v>
      </c>
      <c r="E677" s="1">
        <v>1472</v>
      </c>
      <c r="F677" t="s">
        <v>81</v>
      </c>
      <c r="G677">
        <v>1</v>
      </c>
      <c r="H677" t="s">
        <v>11</v>
      </c>
      <c r="I677" s="2">
        <f>+Table2[[#This Row],[QTY]]*Table2[[#This Row],[Price]]</f>
        <v>1472</v>
      </c>
    </row>
    <row r="678" spans="1:14">
      <c r="A678" s="5" t="str">
        <f>TEXT(Table2[[#This Row],[Date]],"DDD")</f>
        <v>jue.</v>
      </c>
      <c r="B678" s="5" t="str">
        <f>TEXT(Table2[[#This Row],[Date]],"MMM")</f>
        <v>mar</v>
      </c>
      <c r="C678" s="5">
        <v>45365</v>
      </c>
      <c r="D678" t="s">
        <v>439</v>
      </c>
      <c r="E678" s="1">
        <v>2323</v>
      </c>
      <c r="F678" t="s">
        <v>81</v>
      </c>
      <c r="G678">
        <v>1</v>
      </c>
      <c r="H678" t="s">
        <v>11</v>
      </c>
      <c r="I678" s="2">
        <f>+Table2[[#This Row],[QTY]]*Table2[[#This Row],[Price]]</f>
        <v>2323</v>
      </c>
    </row>
    <row r="679" spans="1:14">
      <c r="A679" s="5" t="str">
        <f>TEXT(Table2[[#This Row],[Date]],"DDD")</f>
        <v>jue.</v>
      </c>
      <c r="B679" s="5" t="str">
        <f>TEXT(Table2[[#This Row],[Date]],"MMM")</f>
        <v>mar</v>
      </c>
      <c r="C679" s="5">
        <v>45365</v>
      </c>
      <c r="D679" t="s">
        <v>440</v>
      </c>
      <c r="E679" s="1">
        <v>5750</v>
      </c>
      <c r="F679" t="s">
        <v>81</v>
      </c>
      <c r="G679">
        <v>1</v>
      </c>
      <c r="H679" t="s">
        <v>11</v>
      </c>
      <c r="I679" s="2">
        <f>+Table2[[#This Row],[QTY]]*Table2[[#This Row],[Price]]</f>
        <v>5750</v>
      </c>
      <c r="M679" s="6"/>
    </row>
    <row r="680" spans="1:14">
      <c r="A680" s="5" t="str">
        <f>TEXT(Table2[[#This Row],[Date]],"DDD")</f>
        <v>jue.</v>
      </c>
      <c r="B680" s="5" t="str">
        <f>TEXT(Table2[[#This Row],[Date]],"MMM")</f>
        <v>mar</v>
      </c>
      <c r="C680" s="5">
        <v>45365</v>
      </c>
      <c r="D680" t="s">
        <v>441</v>
      </c>
      <c r="E680" s="1">
        <v>17090</v>
      </c>
      <c r="F680" t="s">
        <v>81</v>
      </c>
      <c r="G680">
        <v>1</v>
      </c>
      <c r="H680" t="s">
        <v>11</v>
      </c>
      <c r="I680" s="2">
        <f>+Table2[[#This Row],[QTY]]*Table2[[#This Row],[Price]]</f>
        <v>17090</v>
      </c>
      <c r="M680" s="6"/>
      <c r="N680" s="8"/>
    </row>
    <row r="681" spans="1:14">
      <c r="A681" s="5" t="str">
        <f>TEXT(Table2[[#This Row],[Date]],"DDD")</f>
        <v>jue.</v>
      </c>
      <c r="B681" s="5" t="str">
        <f>TEXT(Table2[[#This Row],[Date]],"MMM")</f>
        <v>mar</v>
      </c>
      <c r="C681" s="5">
        <v>45365</v>
      </c>
      <c r="D681" t="s">
        <v>442</v>
      </c>
      <c r="E681" s="1">
        <v>24150</v>
      </c>
      <c r="F681" t="s">
        <v>81</v>
      </c>
      <c r="G681">
        <v>1</v>
      </c>
      <c r="H681" t="s">
        <v>11</v>
      </c>
      <c r="I681" s="2">
        <f>+Table2[[#This Row],[QTY]]*Table2[[#This Row],[Price]]</f>
        <v>24150</v>
      </c>
      <c r="M681" s="6"/>
    </row>
    <row r="682" spans="1:14">
      <c r="A682" s="5" t="str">
        <f>TEXT(Table2[[#This Row],[Date]],"DDD")</f>
        <v>jue.</v>
      </c>
      <c r="B682" s="5" t="str">
        <f>TEXT(Table2[[#This Row],[Date]],"MMM")</f>
        <v>mar</v>
      </c>
      <c r="C682" s="5">
        <v>45365</v>
      </c>
      <c r="D682" t="s">
        <v>443</v>
      </c>
      <c r="E682" s="1">
        <v>12390</v>
      </c>
      <c r="F682" t="s">
        <v>81</v>
      </c>
      <c r="G682">
        <v>1</v>
      </c>
      <c r="H682" t="s">
        <v>11</v>
      </c>
      <c r="I682" s="2">
        <f>+Table2[[#This Row],[QTY]]*Table2[[#This Row],[Price]]</f>
        <v>12390</v>
      </c>
      <c r="M682" s="6"/>
      <c r="N682" s="7"/>
    </row>
    <row r="683" spans="1:14">
      <c r="A683" s="5" t="str">
        <f>TEXT(Table2[[#This Row],[Date]],"DDD")</f>
        <v>jue.</v>
      </c>
      <c r="B683" s="5" t="str">
        <f>TEXT(Table2[[#This Row],[Date]],"MMM")</f>
        <v>mar</v>
      </c>
      <c r="C683" s="5">
        <v>45365</v>
      </c>
      <c r="D683" t="s">
        <v>444</v>
      </c>
      <c r="E683" s="1">
        <v>9780</v>
      </c>
      <c r="F683" t="s">
        <v>81</v>
      </c>
      <c r="G683">
        <v>1</v>
      </c>
      <c r="H683" t="s">
        <v>11</v>
      </c>
      <c r="I683" s="2">
        <f>+Table2[[#This Row],[QTY]]*Table2[[#This Row],[Price]]</f>
        <v>9780</v>
      </c>
      <c r="M683" s="6"/>
    </row>
    <row r="684" spans="1:14">
      <c r="A684" s="5" t="str">
        <f>TEXT(Table2[[#This Row],[Date]],"DDD")</f>
        <v>jue.</v>
      </c>
      <c r="B684" s="5" t="str">
        <f>TEXT(Table2[[#This Row],[Date]],"MMM")</f>
        <v>mar</v>
      </c>
      <c r="C684" s="5">
        <v>45365</v>
      </c>
      <c r="D684" t="s">
        <v>445</v>
      </c>
      <c r="E684" s="1">
        <v>13990</v>
      </c>
      <c r="F684" t="s">
        <v>81</v>
      </c>
      <c r="G684">
        <v>1</v>
      </c>
      <c r="H684" t="s">
        <v>11</v>
      </c>
      <c r="I684" s="2">
        <f>+Table2[[#This Row],[QTY]]*Table2[[#This Row],[Price]]</f>
        <v>13990</v>
      </c>
      <c r="M684" s="6"/>
    </row>
    <row r="685" spans="1:14">
      <c r="A685" s="5" t="str">
        <f>TEXT(Table2[[#This Row],[Date]],"DDD")</f>
        <v>jue.</v>
      </c>
      <c r="B685" s="5" t="str">
        <f>TEXT(Table2[[#This Row],[Date]],"MMM")</f>
        <v>mar</v>
      </c>
      <c r="C685" s="5">
        <v>45365</v>
      </c>
      <c r="D685" t="s">
        <v>446</v>
      </c>
      <c r="E685" s="1">
        <v>4990</v>
      </c>
      <c r="F685" t="s">
        <v>81</v>
      </c>
      <c r="G685">
        <v>1</v>
      </c>
      <c r="H685" t="s">
        <v>11</v>
      </c>
      <c r="I685" s="2">
        <f>+Table2[[#This Row],[QTY]]*Table2[[#This Row],[Price]]</f>
        <v>4990</v>
      </c>
      <c r="M685" s="6"/>
    </row>
    <row r="686" spans="1:14">
      <c r="A686" s="5" t="str">
        <f>TEXT(Table2[[#This Row],[Date]],"DDD")</f>
        <v>jue.</v>
      </c>
      <c r="B686" s="5" t="str">
        <f>TEXT(Table2[[#This Row],[Date]],"MMM")</f>
        <v>mar</v>
      </c>
      <c r="C686" s="5">
        <v>45365</v>
      </c>
      <c r="D686" t="s">
        <v>447</v>
      </c>
      <c r="E686" s="1">
        <v>15471</v>
      </c>
      <c r="F686" t="s">
        <v>81</v>
      </c>
      <c r="G686">
        <v>1</v>
      </c>
      <c r="H686" t="s">
        <v>11</v>
      </c>
      <c r="I686" s="2">
        <f>+Table2[[#This Row],[QTY]]*Table2[[#This Row],[Price]]</f>
        <v>15471</v>
      </c>
      <c r="M686" s="6"/>
    </row>
    <row r="687" spans="1:14">
      <c r="A687" s="5" t="str">
        <f>TEXT(Table2[[#This Row],[Date]],"DDD")</f>
        <v>jue.</v>
      </c>
      <c r="B687" s="5" t="str">
        <f>TEXT(Table2[[#This Row],[Date]],"MMM")</f>
        <v>mar</v>
      </c>
      <c r="C687" s="5">
        <v>45365</v>
      </c>
      <c r="D687" t="s">
        <v>46</v>
      </c>
      <c r="E687" s="1">
        <v>16390</v>
      </c>
      <c r="F687" t="s">
        <v>81</v>
      </c>
      <c r="G687">
        <v>1</v>
      </c>
      <c r="H687" t="s">
        <v>11</v>
      </c>
      <c r="I687" s="2">
        <f>+Table2[[#This Row],[QTY]]*Table2[[#This Row],[Price]]</f>
        <v>16390</v>
      </c>
      <c r="M687" s="6"/>
    </row>
    <row r="688" spans="1:14">
      <c r="A688" s="5" t="str">
        <f>TEXT(Table2[[#This Row],[Date]],"DDD")</f>
        <v>jue.</v>
      </c>
      <c r="B688" s="5" t="str">
        <f>TEXT(Table2[[#This Row],[Date]],"MMM")</f>
        <v>mar</v>
      </c>
      <c r="C688" s="5">
        <v>45365</v>
      </c>
      <c r="D688" t="s">
        <v>58</v>
      </c>
      <c r="E688" s="1">
        <v>7990</v>
      </c>
      <c r="F688" t="s">
        <v>81</v>
      </c>
      <c r="G688">
        <v>2</v>
      </c>
      <c r="H688" t="s">
        <v>11</v>
      </c>
      <c r="I688" s="2">
        <f>+Table2[[#This Row],[QTY]]*Table2[[#This Row],[Price]]</f>
        <v>15980</v>
      </c>
    </row>
    <row r="689" spans="1:9">
      <c r="A689" s="5" t="str">
        <f>TEXT(Table2[[#This Row],[Date]],"DDD")</f>
        <v>jue.</v>
      </c>
      <c r="B689" s="5" t="str">
        <f>TEXT(Table2[[#This Row],[Date]],"MMM")</f>
        <v>mar</v>
      </c>
      <c r="C689" s="5">
        <v>45365</v>
      </c>
      <c r="D689" t="s">
        <v>374</v>
      </c>
      <c r="E689" s="1">
        <v>38990</v>
      </c>
      <c r="F689" t="s">
        <v>81</v>
      </c>
      <c r="G689">
        <v>1</v>
      </c>
      <c r="H689" t="s">
        <v>11</v>
      </c>
      <c r="I689" s="2">
        <f>+Table2[[#This Row],[QTY]]*Table2[[#This Row],[Price]]</f>
        <v>38990</v>
      </c>
    </row>
    <row r="690" spans="1:9">
      <c r="A690" s="5" t="str">
        <f>TEXT(Table2[[#This Row],[Date]],"DDD")</f>
        <v>jue.</v>
      </c>
      <c r="B690" s="5" t="str">
        <f>TEXT(Table2[[#This Row],[Date]],"MMM")</f>
        <v>mar</v>
      </c>
      <c r="C690" s="5">
        <v>45365</v>
      </c>
      <c r="D690" t="s">
        <v>321</v>
      </c>
      <c r="E690" s="1">
        <v>16990</v>
      </c>
      <c r="F690" t="s">
        <v>81</v>
      </c>
      <c r="G690">
        <v>1</v>
      </c>
      <c r="H690" t="s">
        <v>11</v>
      </c>
      <c r="I690" s="2">
        <f>+Table2[[#This Row],[QTY]]*Table2[[#This Row],[Price]]</f>
        <v>16990</v>
      </c>
    </row>
    <row r="691" spans="1:9">
      <c r="A691" s="5" t="str">
        <f>TEXT(Table2[[#This Row],[Date]],"DDD")</f>
        <v>mié.</v>
      </c>
      <c r="B691" s="5" t="str">
        <f>TEXT(Table2[[#This Row],[Date]],"MMM")</f>
        <v>abr</v>
      </c>
      <c r="C691" s="5">
        <v>45385</v>
      </c>
      <c r="D691" t="s">
        <v>448</v>
      </c>
      <c r="E691" s="1">
        <v>500</v>
      </c>
      <c r="F691" t="s">
        <v>449</v>
      </c>
      <c r="G691">
        <v>27</v>
      </c>
      <c r="H691" t="s">
        <v>217</v>
      </c>
      <c r="I691" s="2">
        <f>+Table2[[#This Row],[QTY]]*Table2[[#This Row],[Price]]</f>
        <v>13500</v>
      </c>
    </row>
    <row r="692" spans="1:9">
      <c r="A692" s="5" t="str">
        <f>TEXT(Table2[[#This Row],[Date]],"DDD")</f>
        <v>sáb.</v>
      </c>
      <c r="B692" s="5" t="str">
        <f>TEXT(Table2[[#This Row],[Date]],"MMM")</f>
        <v>may</v>
      </c>
      <c r="C692" s="5">
        <v>45423</v>
      </c>
      <c r="D692" t="s">
        <v>390</v>
      </c>
      <c r="E692" s="1">
        <v>11000</v>
      </c>
      <c r="F692" t="s">
        <v>450</v>
      </c>
      <c r="G692">
        <v>1</v>
      </c>
      <c r="H692" t="s">
        <v>136</v>
      </c>
      <c r="I692" s="2">
        <f>+Table2[[#This Row],[QTY]]*Table2[[#This Row],[Price]]</f>
        <v>11000</v>
      </c>
    </row>
    <row r="693" spans="1:9">
      <c r="A693" s="5" t="str">
        <f>TEXT(Table2[[#This Row],[Date]],"DDD")</f>
        <v>sáb.</v>
      </c>
      <c r="B693" s="5" t="str">
        <f>TEXT(Table2[[#This Row],[Date]],"MMM")</f>
        <v>may</v>
      </c>
      <c r="C693" s="5">
        <v>45423</v>
      </c>
      <c r="D693" t="s">
        <v>451</v>
      </c>
      <c r="E693" s="1">
        <v>12999</v>
      </c>
      <c r="F693" t="s">
        <v>450</v>
      </c>
      <c r="G693">
        <v>1</v>
      </c>
      <c r="H693" t="s">
        <v>136</v>
      </c>
      <c r="I693" s="2">
        <f>+Table2[[#This Row],[QTY]]*Table2[[#This Row],[Price]]</f>
        <v>12999</v>
      </c>
    </row>
    <row r="694" spans="1:9">
      <c r="A694" s="5" t="str">
        <f>TEXT(Table2[[#This Row],[Date]],"DDD")</f>
        <v>sáb.</v>
      </c>
      <c r="B694" s="5" t="str">
        <f>TEXT(Table2[[#This Row],[Date]],"MMM")</f>
        <v>may</v>
      </c>
      <c r="C694" s="5">
        <v>45423</v>
      </c>
      <c r="D694" t="s">
        <v>452</v>
      </c>
      <c r="E694" s="1">
        <v>3500</v>
      </c>
      <c r="F694" t="s">
        <v>450</v>
      </c>
      <c r="G694">
        <v>2</v>
      </c>
      <c r="H694" t="s">
        <v>136</v>
      </c>
      <c r="I694" s="2">
        <f>+Table2[[#This Row],[QTY]]*Table2[[#This Row],[Price]]</f>
        <v>7000</v>
      </c>
    </row>
    <row r="695" spans="1:9">
      <c r="A695" s="5" t="str">
        <f>TEXT(Table2[[#This Row],[Date]],"DDD")</f>
        <v>sáb.</v>
      </c>
      <c r="B695" s="5" t="str">
        <f>TEXT(Table2[[#This Row],[Date]],"MMM")</f>
        <v>may</v>
      </c>
      <c r="C695" s="5">
        <v>45423</v>
      </c>
      <c r="D695" t="s">
        <v>453</v>
      </c>
      <c r="E695" s="1">
        <v>4500</v>
      </c>
      <c r="F695" t="s">
        <v>450</v>
      </c>
      <c r="G695">
        <v>1</v>
      </c>
      <c r="H695" t="s">
        <v>136</v>
      </c>
      <c r="I695" s="2">
        <f>+Table2[[#This Row],[QTY]]*Table2[[#This Row],[Price]]</f>
        <v>4500</v>
      </c>
    </row>
    <row r="696" spans="1:9">
      <c r="A696" s="5" t="str">
        <f>TEXT(Table2[[#This Row],[Date]],"DDD")</f>
        <v>sáb.</v>
      </c>
      <c r="B696" s="5" t="str">
        <f>TEXT(Table2[[#This Row],[Date]],"MMM")</f>
        <v>may</v>
      </c>
      <c r="C696" s="5">
        <v>45423</v>
      </c>
      <c r="D696" t="s">
        <v>454</v>
      </c>
      <c r="E696" s="1">
        <v>4500</v>
      </c>
      <c r="F696" t="s">
        <v>450</v>
      </c>
      <c r="G696">
        <v>1</v>
      </c>
      <c r="H696" t="s">
        <v>136</v>
      </c>
      <c r="I696" s="2">
        <f>+Table2[[#This Row],[QTY]]*Table2[[#This Row],[Price]]</f>
        <v>4500</v>
      </c>
    </row>
    <row r="697" spans="1:9">
      <c r="A697" s="5" t="str">
        <f>TEXT(Table2[[#This Row],[Date]],"DDD")</f>
        <v>sáb.</v>
      </c>
      <c r="B697" s="5" t="str">
        <f>TEXT(Table2[[#This Row],[Date]],"MMM")</f>
        <v>may</v>
      </c>
      <c r="C697" s="5">
        <v>45423</v>
      </c>
      <c r="D697" t="s">
        <v>455</v>
      </c>
      <c r="E697" s="1">
        <v>2200</v>
      </c>
      <c r="F697" t="s">
        <v>450</v>
      </c>
      <c r="G697">
        <v>1</v>
      </c>
      <c r="H697" t="s">
        <v>136</v>
      </c>
      <c r="I697" s="2">
        <f>+Table2[[#This Row],[QTY]]*Table2[[#This Row],[Price]]</f>
        <v>2200</v>
      </c>
    </row>
    <row r="698" spans="1:9">
      <c r="A698" s="5" t="str">
        <f>TEXT(Table2[[#This Row],[Date]],"DDD")</f>
        <v>sáb.</v>
      </c>
      <c r="B698" s="5" t="str">
        <f>TEXT(Table2[[#This Row],[Date]],"MMM")</f>
        <v>may</v>
      </c>
      <c r="C698" s="5">
        <v>45423</v>
      </c>
      <c r="D698" t="s">
        <v>456</v>
      </c>
      <c r="E698" s="1">
        <v>2200</v>
      </c>
      <c r="F698" t="s">
        <v>450</v>
      </c>
      <c r="G698">
        <v>1</v>
      </c>
      <c r="H698" t="s">
        <v>136</v>
      </c>
      <c r="I698" s="2">
        <f>+Table2[[#This Row],[QTY]]*Table2[[#This Row],[Price]]</f>
        <v>2200</v>
      </c>
    </row>
    <row r="699" spans="1:9">
      <c r="A699" s="5" t="str">
        <f>TEXT(Table2[[#This Row],[Date]],"DDD")</f>
        <v>sáb.</v>
      </c>
      <c r="B699" s="5" t="str">
        <f>TEXT(Table2[[#This Row],[Date]],"MMM")</f>
        <v>may</v>
      </c>
      <c r="C699" s="5">
        <v>45430</v>
      </c>
      <c r="D699" t="s">
        <v>457</v>
      </c>
      <c r="E699" s="1">
        <v>4200</v>
      </c>
      <c r="F699" t="s">
        <v>163</v>
      </c>
      <c r="G699">
        <v>1</v>
      </c>
      <c r="H699" t="s">
        <v>11</v>
      </c>
      <c r="I699" s="2">
        <f>+Table2[[#This Row],[QTY]]*Table2[[#This Row],[Price]]</f>
        <v>4200</v>
      </c>
    </row>
    <row r="700" spans="1:9">
      <c r="A700" s="5" t="str">
        <f>TEXT(Table2[[#This Row],[Date]],"DDD")</f>
        <v>jue.</v>
      </c>
      <c r="B700" s="5" t="str">
        <f>TEXT(Table2[[#This Row],[Date]],"MMM")</f>
        <v>may</v>
      </c>
      <c r="C700" s="5">
        <v>45435</v>
      </c>
      <c r="D700" t="s">
        <v>458</v>
      </c>
      <c r="E700" s="1">
        <v>27900</v>
      </c>
      <c r="F700" t="s">
        <v>459</v>
      </c>
      <c r="G700">
        <v>1</v>
      </c>
      <c r="H700" t="s">
        <v>136</v>
      </c>
      <c r="I700" s="2">
        <f>+Table2[[#This Row],[QTY]]*Table2[[#This Row],[Price]]</f>
        <v>27900</v>
      </c>
    </row>
    <row r="701" spans="1:9">
      <c r="A701" s="5" t="str">
        <f>TEXT(Table2[[#This Row],[Date]],"DDD")</f>
        <v>jue.</v>
      </c>
      <c r="B701" s="5" t="str">
        <f>TEXT(Table2[[#This Row],[Date]],"MMM")</f>
        <v>may</v>
      </c>
      <c r="C701" s="5">
        <v>45435</v>
      </c>
      <c r="D701" t="s">
        <v>460</v>
      </c>
      <c r="E701" s="1">
        <v>24900</v>
      </c>
      <c r="F701" t="s">
        <v>459</v>
      </c>
      <c r="G701">
        <v>1</v>
      </c>
      <c r="H701" t="s">
        <v>136</v>
      </c>
      <c r="I701" s="2">
        <f>+Table2[[#This Row],[QTY]]*Table2[[#This Row],[Price]]</f>
        <v>24900</v>
      </c>
    </row>
    <row r="702" spans="1:9">
      <c r="A702" s="5" t="str">
        <f>TEXT(Table2[[#This Row],[Date]],"DDD")</f>
        <v>jue.</v>
      </c>
      <c r="B702" s="5" t="str">
        <f>TEXT(Table2[[#This Row],[Date]],"MMM")</f>
        <v>may</v>
      </c>
      <c r="C702" s="5">
        <v>45435</v>
      </c>
      <c r="D702" t="s">
        <v>147</v>
      </c>
      <c r="E702" s="1">
        <v>5000</v>
      </c>
      <c r="F702" t="s">
        <v>459</v>
      </c>
      <c r="G702">
        <v>1</v>
      </c>
      <c r="H702" t="s">
        <v>136</v>
      </c>
      <c r="I702" s="2">
        <f>+Table2[[#This Row],[QTY]]*Table2[[#This Row],[Price]]</f>
        <v>5000</v>
      </c>
    </row>
    <row r="703" spans="1:9">
      <c r="A703" s="5" t="str">
        <f>TEXT(Table2[[#This Row],[Date]],"DDD")</f>
        <v>sáb.</v>
      </c>
      <c r="B703" s="5" t="str">
        <f>TEXT(Table2[[#This Row],[Date]],"MMM")</f>
        <v>may</v>
      </c>
      <c r="C703" s="5">
        <v>45437</v>
      </c>
      <c r="D703" t="s">
        <v>414</v>
      </c>
      <c r="E703" s="1">
        <v>12877</v>
      </c>
      <c r="F703" t="s">
        <v>415</v>
      </c>
      <c r="G703">
        <v>1</v>
      </c>
      <c r="H703" t="s">
        <v>416</v>
      </c>
      <c r="I703" s="2">
        <f>+Table2[[#This Row],[QTY]]*Table2[[#This Row],[Price]]</f>
        <v>12877</v>
      </c>
    </row>
    <row r="704" spans="1:9">
      <c r="A704" s="5" t="str">
        <f>TEXT(Table2[[#This Row],[Date]],"DDD")</f>
        <v>lun.</v>
      </c>
      <c r="B704" s="5" t="str">
        <f>TEXT(Table2[[#This Row],[Date]],"MMM")</f>
        <v>may</v>
      </c>
      <c r="C704" s="5">
        <v>45439</v>
      </c>
      <c r="D704" t="s">
        <v>66</v>
      </c>
      <c r="E704" s="1">
        <v>7350</v>
      </c>
      <c r="F704" t="s">
        <v>29</v>
      </c>
      <c r="G704">
        <v>1</v>
      </c>
      <c r="H704" t="s">
        <v>11</v>
      </c>
      <c r="I704" s="2">
        <f>+Table2[[#This Row],[QTY]]*Table2[[#This Row],[Price]]</f>
        <v>7350</v>
      </c>
    </row>
    <row r="705" spans="1:9">
      <c r="A705" s="5" t="str">
        <f>TEXT(Table2[[#This Row],[Date]],"DDD")</f>
        <v>lun.</v>
      </c>
      <c r="B705" s="5" t="str">
        <f>TEXT(Table2[[#This Row],[Date]],"MMM")</f>
        <v>may</v>
      </c>
      <c r="C705" s="5">
        <v>45439</v>
      </c>
      <c r="D705" t="s">
        <v>121</v>
      </c>
      <c r="E705" s="1">
        <v>1750</v>
      </c>
      <c r="F705" t="s">
        <v>29</v>
      </c>
      <c r="G705">
        <v>1</v>
      </c>
      <c r="H705" t="s">
        <v>11</v>
      </c>
      <c r="I705" s="2">
        <f>+Table2[[#This Row],[QTY]]*Table2[[#This Row],[Price]]</f>
        <v>1750</v>
      </c>
    </row>
    <row r="706" spans="1:9">
      <c r="A706" s="5" t="str">
        <f>TEXT(Table2[[#This Row],[Date]],"DDD")</f>
        <v>lun.</v>
      </c>
      <c r="B706" s="5" t="str">
        <f>TEXT(Table2[[#This Row],[Date]],"MMM")</f>
        <v>may</v>
      </c>
      <c r="C706" s="5">
        <v>45439</v>
      </c>
      <c r="D706" t="s">
        <v>55</v>
      </c>
      <c r="E706" s="1">
        <v>3490</v>
      </c>
      <c r="F706" t="s">
        <v>29</v>
      </c>
      <c r="G706">
        <v>1</v>
      </c>
      <c r="H706" t="s">
        <v>11</v>
      </c>
      <c r="I706" s="2">
        <f>+Table2[[#This Row],[QTY]]*Table2[[#This Row],[Price]]</f>
        <v>3490</v>
      </c>
    </row>
    <row r="707" spans="1:9">
      <c r="A707" s="5" t="str">
        <f>TEXT(Table2[[#This Row],[Date]],"DDD")</f>
        <v>lun.</v>
      </c>
      <c r="B707" s="5" t="str">
        <f>TEXT(Table2[[#This Row],[Date]],"MMM")</f>
        <v>may</v>
      </c>
      <c r="C707" s="5">
        <v>45439</v>
      </c>
      <c r="D707" t="s">
        <v>101</v>
      </c>
      <c r="E707" s="1">
        <v>3990</v>
      </c>
      <c r="F707" t="s">
        <v>29</v>
      </c>
      <c r="G707">
        <v>1</v>
      </c>
      <c r="H707" t="s">
        <v>11</v>
      </c>
      <c r="I707" s="2">
        <f>+Table2[[#This Row],[QTY]]*Table2[[#This Row],[Price]]</f>
        <v>3990</v>
      </c>
    </row>
    <row r="708" spans="1:9">
      <c r="A708" s="5" t="str">
        <f>TEXT(Table2[[#This Row],[Date]],"DDD")</f>
        <v>jue.</v>
      </c>
      <c r="B708" s="5" t="str">
        <f>TEXT(Table2[[#This Row],[Date]],"MMM")</f>
        <v>may</v>
      </c>
      <c r="C708" s="5">
        <v>45442</v>
      </c>
      <c r="D708" t="s">
        <v>461</v>
      </c>
      <c r="E708" s="1">
        <v>95065</v>
      </c>
      <c r="F708" t="s">
        <v>461</v>
      </c>
      <c r="G708">
        <v>1</v>
      </c>
      <c r="H708" t="s">
        <v>462</v>
      </c>
      <c r="I708" s="2">
        <f>+Table2[[#This Row],[QTY]]*Table2[[#This Row],[Price]]</f>
        <v>95065</v>
      </c>
    </row>
    <row r="709" spans="1:9">
      <c r="A709" s="5" t="str">
        <f>TEXT(Table2[[#This Row],[Date]],"DDD")</f>
        <v>jue.</v>
      </c>
      <c r="B709" s="5" t="str">
        <f>TEXT(Table2[[#This Row],[Date]],"MMM")</f>
        <v>may</v>
      </c>
      <c r="C709" s="5">
        <v>45442</v>
      </c>
      <c r="D709" t="s">
        <v>463</v>
      </c>
      <c r="E709" s="1">
        <v>59470</v>
      </c>
      <c r="F709" t="s">
        <v>464</v>
      </c>
      <c r="G709">
        <v>1</v>
      </c>
      <c r="H709" t="s">
        <v>465</v>
      </c>
      <c r="I709" s="2">
        <f>+Table2[[#This Row],[QTY]]*Table2[[#This Row],[Price]]</f>
        <v>59470</v>
      </c>
    </row>
    <row r="710" spans="1:9">
      <c r="A710" s="5" t="str">
        <f>TEXT(Table2[[#This Row],[Date]],"DDD")</f>
        <v>jue.</v>
      </c>
      <c r="B710" s="5" t="str">
        <f>TEXT(Table2[[#This Row],[Date]],"MMM")</f>
        <v>may</v>
      </c>
      <c r="C710" s="5">
        <v>45442</v>
      </c>
      <c r="D710" t="s">
        <v>466</v>
      </c>
      <c r="E710" s="1">
        <v>145696</v>
      </c>
      <c r="F710" t="s">
        <v>466</v>
      </c>
      <c r="G710">
        <v>1</v>
      </c>
      <c r="H710" t="s">
        <v>467</v>
      </c>
      <c r="I710" s="2">
        <f>+Table2[[#This Row],[QTY]]*Table2[[#This Row],[Price]]</f>
        <v>145696</v>
      </c>
    </row>
    <row r="711" spans="1:9">
      <c r="A711" s="5" t="str">
        <f>TEXT(Table2[[#This Row],[Date]],"DDD")</f>
        <v>jue.</v>
      </c>
      <c r="B711" s="5" t="str">
        <f>TEXT(Table2[[#This Row],[Date]],"MMM")</f>
        <v>may</v>
      </c>
      <c r="C711" s="5">
        <v>45442</v>
      </c>
      <c r="D711" t="s">
        <v>468</v>
      </c>
      <c r="E711" s="1">
        <v>53000</v>
      </c>
      <c r="F711" t="s">
        <v>469</v>
      </c>
      <c r="G711">
        <v>1</v>
      </c>
      <c r="H711" t="s">
        <v>217</v>
      </c>
      <c r="I711" s="2">
        <f>+Table2[[#This Row],[QTY]]*Table2[[#This Row],[Price]]</f>
        <v>53000</v>
      </c>
    </row>
    <row r="712" spans="1:9">
      <c r="A712" s="5" t="str">
        <f>TEXT(Table2[[#This Row],[Date]],"DDD")</f>
        <v>jue.</v>
      </c>
      <c r="B712" s="5" t="str">
        <f>TEXT(Table2[[#This Row],[Date]],"MMM")</f>
        <v>may</v>
      </c>
      <c r="C712" s="5">
        <v>45442</v>
      </c>
      <c r="D712" t="s">
        <v>414</v>
      </c>
      <c r="E712" s="1">
        <v>11644</v>
      </c>
      <c r="F712" t="s">
        <v>415</v>
      </c>
      <c r="G712">
        <v>1</v>
      </c>
      <c r="H712" t="s">
        <v>416</v>
      </c>
      <c r="I712" s="2">
        <f>+Table2[[#This Row],[QTY]]*Table2[[#This Row],[Price]]</f>
        <v>11644</v>
      </c>
    </row>
    <row r="713" spans="1:9">
      <c r="A713" s="5" t="str">
        <f>TEXT(Table2[[#This Row],[Date]],"DDD")</f>
        <v>jue.</v>
      </c>
      <c r="B713" s="5" t="str">
        <f>TEXT(Table2[[#This Row],[Date]],"MMM")</f>
        <v>may</v>
      </c>
      <c r="C713" s="5">
        <v>45442</v>
      </c>
      <c r="D713" t="s">
        <v>414</v>
      </c>
      <c r="E713" s="1">
        <v>15441</v>
      </c>
      <c r="F713" t="s">
        <v>415</v>
      </c>
      <c r="G713">
        <v>1</v>
      </c>
      <c r="H713" t="s">
        <v>416</v>
      </c>
      <c r="I713" s="2">
        <f>+Table2[[#This Row],[QTY]]*Table2[[#This Row],[Price]]</f>
        <v>15441</v>
      </c>
    </row>
    <row r="714" spans="1:9">
      <c r="A714" s="5" t="str">
        <f>TEXT(Table2[[#This Row],[Date]],"DDD")</f>
        <v>vie.</v>
      </c>
      <c r="B714" s="5" t="str">
        <f>TEXT(Table2[[#This Row],[Date]],"MMM")</f>
        <v>may</v>
      </c>
      <c r="C714" s="5">
        <v>45443</v>
      </c>
      <c r="D714" t="s">
        <v>414</v>
      </c>
      <c r="E714" s="1">
        <v>16963</v>
      </c>
      <c r="F714" t="s">
        <v>415</v>
      </c>
      <c r="G714">
        <v>1</v>
      </c>
      <c r="H714" t="s">
        <v>416</v>
      </c>
      <c r="I714" s="2">
        <f>+Table2[[#This Row],[QTY]]*Table2[[#This Row],[Price]]</f>
        <v>16963</v>
      </c>
    </row>
    <row r="715" spans="1:9">
      <c r="A715" s="5" t="str">
        <f>TEXT(Table2[[#This Row],[Date]],"DDD")</f>
        <v>vie.</v>
      </c>
      <c r="B715" s="5" t="str">
        <f>TEXT(Table2[[#This Row],[Date]],"MMM")</f>
        <v>may</v>
      </c>
      <c r="C715" s="5">
        <v>45443</v>
      </c>
      <c r="D715" t="s">
        <v>414</v>
      </c>
      <c r="E715" s="1">
        <v>15213</v>
      </c>
      <c r="F715" t="s">
        <v>415</v>
      </c>
      <c r="G715">
        <v>1</v>
      </c>
      <c r="H715" t="s">
        <v>416</v>
      </c>
      <c r="I715" s="2">
        <f>+Table2[[#This Row],[QTY]]*Table2[[#This Row],[Price]]</f>
        <v>15213</v>
      </c>
    </row>
    <row r="716" spans="1:9">
      <c r="A716" s="5" t="str">
        <f>TEXT(Table2[[#This Row],[Date]],"DDD")</f>
        <v>vie.</v>
      </c>
      <c r="B716" s="5" t="str">
        <f>TEXT(Table2[[#This Row],[Date]],"MMM")</f>
        <v>may</v>
      </c>
      <c r="C716" s="5">
        <v>45443</v>
      </c>
      <c r="D716" t="s">
        <v>414</v>
      </c>
      <c r="E716" s="1">
        <v>13801</v>
      </c>
      <c r="F716" t="s">
        <v>415</v>
      </c>
      <c r="G716">
        <v>1</v>
      </c>
      <c r="H716" t="s">
        <v>416</v>
      </c>
      <c r="I716" s="2">
        <f>+Table2[[#This Row],[QTY]]*Table2[[#This Row],[Price]]</f>
        <v>13801</v>
      </c>
    </row>
    <row r="717" spans="1:9">
      <c r="A717" s="5" t="str">
        <f>TEXT(Table2[[#This Row],[Date]],"DDD")</f>
        <v>sáb.</v>
      </c>
      <c r="B717" s="5" t="str">
        <f>TEXT(Table2[[#This Row],[Date]],"MMM")</f>
        <v>jun</v>
      </c>
      <c r="C717" s="5">
        <v>45444</v>
      </c>
      <c r="D717" t="s">
        <v>470</v>
      </c>
      <c r="E717" s="1">
        <v>2157</v>
      </c>
      <c r="F717" t="s">
        <v>10</v>
      </c>
      <c r="G717">
        <v>1</v>
      </c>
      <c r="H717" t="s">
        <v>11</v>
      </c>
      <c r="I717" s="2">
        <f>+Table2[[#This Row],[QTY]]*Table2[[#This Row],[Price]]</f>
        <v>2157</v>
      </c>
    </row>
    <row r="718" spans="1:9">
      <c r="A718" s="5" t="str">
        <f>TEXT(Table2[[#This Row],[Date]],"DDD")</f>
        <v>sáb.</v>
      </c>
      <c r="B718" s="5" t="str">
        <f>TEXT(Table2[[#This Row],[Date]],"MMM")</f>
        <v>jun</v>
      </c>
      <c r="C718" s="5">
        <v>45444</v>
      </c>
      <c r="D718" t="s">
        <v>471</v>
      </c>
      <c r="E718" s="1">
        <v>55900</v>
      </c>
      <c r="F718" t="s">
        <v>247</v>
      </c>
      <c r="G718">
        <v>1</v>
      </c>
      <c r="H718" t="s">
        <v>136</v>
      </c>
      <c r="I718" s="2">
        <f>+Table2[[#This Row],[QTY]]*Table2[[#This Row],[Price]]</f>
        <v>55900</v>
      </c>
    </row>
    <row r="719" spans="1:9">
      <c r="A719" s="5" t="str">
        <f>TEXT(Table2[[#This Row],[Date]],"DDD")</f>
        <v>sáb.</v>
      </c>
      <c r="B719" s="5" t="str">
        <f>TEXT(Table2[[#This Row],[Date]],"MMM")</f>
        <v>jun</v>
      </c>
      <c r="C719" s="5">
        <v>45444</v>
      </c>
      <c r="D719" t="s">
        <v>414</v>
      </c>
      <c r="E719" s="1">
        <v>19361</v>
      </c>
      <c r="F719" t="s">
        <v>415</v>
      </c>
      <c r="G719">
        <v>1</v>
      </c>
      <c r="H719" t="s">
        <v>416</v>
      </c>
      <c r="I719" s="2">
        <f>+Table2[[#This Row],[QTY]]*Table2[[#This Row],[Price]]</f>
        <v>19361</v>
      </c>
    </row>
    <row r="720" spans="1:9">
      <c r="A720" s="5" t="str">
        <f>TEXT(Table2[[#This Row],[Date]],"DDD")</f>
        <v>sáb.</v>
      </c>
      <c r="B720" s="5" t="str">
        <f>TEXT(Table2[[#This Row],[Date]],"MMM")</f>
        <v>jun</v>
      </c>
      <c r="C720" s="5">
        <v>45444</v>
      </c>
      <c r="D720" t="s">
        <v>269</v>
      </c>
      <c r="E720" s="1">
        <v>13500</v>
      </c>
      <c r="F720" t="s">
        <v>472</v>
      </c>
      <c r="G720">
        <v>1</v>
      </c>
      <c r="H720" t="s">
        <v>136</v>
      </c>
      <c r="I720" s="2">
        <f>+Table2[[#This Row],[QTY]]*Table2[[#This Row],[Price]]</f>
        <v>13500</v>
      </c>
    </row>
    <row r="721" spans="1:9">
      <c r="A721" s="5" t="str">
        <f>TEXT(Table2[[#This Row],[Date]],"DDD")</f>
        <v>sáb.</v>
      </c>
      <c r="B721" s="5" t="str">
        <f>TEXT(Table2[[#This Row],[Date]],"MMM")</f>
        <v>jun</v>
      </c>
      <c r="C721" s="5">
        <v>45444</v>
      </c>
      <c r="D721" t="s">
        <v>414</v>
      </c>
      <c r="E721" s="1">
        <v>12977</v>
      </c>
      <c r="F721" t="s">
        <v>415</v>
      </c>
      <c r="G721">
        <v>1</v>
      </c>
      <c r="H721" t="s">
        <v>416</v>
      </c>
      <c r="I721" s="2">
        <f>+Table2[[#This Row],[QTY]]*Table2[[#This Row],[Price]]</f>
        <v>12977</v>
      </c>
    </row>
    <row r="722" spans="1:9">
      <c r="A722" s="5" t="str">
        <f>TEXT(Table2[[#This Row],[Date]],"DDD")</f>
        <v>sáb.</v>
      </c>
      <c r="B722" s="5" t="str">
        <f>TEXT(Table2[[#This Row],[Date]],"MMM")</f>
        <v>jun</v>
      </c>
      <c r="C722" s="5">
        <v>45444</v>
      </c>
      <c r="D722" t="s">
        <v>473</v>
      </c>
      <c r="E722" s="1">
        <v>31900</v>
      </c>
      <c r="F722" t="s">
        <v>409</v>
      </c>
      <c r="G722">
        <v>1</v>
      </c>
      <c r="H722" t="s">
        <v>136</v>
      </c>
      <c r="I722" s="2">
        <f>+Table2[[#This Row],[QTY]]*Table2[[#This Row],[Price]]</f>
        <v>31900</v>
      </c>
    </row>
    <row r="723" spans="1:9">
      <c r="A723" s="5" t="str">
        <f>TEXT(Table2[[#This Row],[Date]],"DDD")</f>
        <v>sáb.</v>
      </c>
      <c r="B723" s="5" t="str">
        <f>TEXT(Table2[[#This Row],[Date]],"MMM")</f>
        <v>jun</v>
      </c>
      <c r="C723" s="5">
        <v>45444</v>
      </c>
      <c r="D723" t="s">
        <v>153</v>
      </c>
      <c r="E723" s="1">
        <v>13000</v>
      </c>
      <c r="F723" t="s">
        <v>409</v>
      </c>
      <c r="G723">
        <v>1</v>
      </c>
      <c r="H723" t="s">
        <v>136</v>
      </c>
      <c r="I723" s="2">
        <f>+Table2[[#This Row],[QTY]]*Table2[[#This Row],[Price]]</f>
        <v>13000</v>
      </c>
    </row>
    <row r="724" spans="1:9">
      <c r="A724" s="5" t="str">
        <f>TEXT(Table2[[#This Row],[Date]],"DDD")</f>
        <v>sáb.</v>
      </c>
      <c r="B724" s="5" t="str">
        <f>TEXT(Table2[[#This Row],[Date]],"MMM")</f>
        <v>jun</v>
      </c>
      <c r="C724" s="5">
        <v>45444</v>
      </c>
      <c r="D724" t="s">
        <v>474</v>
      </c>
      <c r="E724" s="1">
        <v>32900</v>
      </c>
      <c r="F724" t="s">
        <v>409</v>
      </c>
      <c r="G724">
        <v>1</v>
      </c>
      <c r="H724" t="s">
        <v>136</v>
      </c>
      <c r="I724" s="2">
        <f>+Table2[[#This Row],[QTY]]*Table2[[#This Row],[Price]]</f>
        <v>32900</v>
      </c>
    </row>
    <row r="725" spans="1:9">
      <c r="A725" s="5" t="str">
        <f>TEXT(Table2[[#This Row],[Date]],"DDD")</f>
        <v>sáb.</v>
      </c>
      <c r="B725" s="5" t="str">
        <f>TEXT(Table2[[#This Row],[Date]],"MMM")</f>
        <v>jun</v>
      </c>
      <c r="C725" s="5">
        <v>45444</v>
      </c>
      <c r="D725" t="s">
        <v>475</v>
      </c>
      <c r="E725" s="1">
        <v>39900</v>
      </c>
      <c r="F725" t="s">
        <v>409</v>
      </c>
      <c r="G725">
        <v>1</v>
      </c>
      <c r="H725" t="s">
        <v>136</v>
      </c>
      <c r="I725" s="2">
        <f>+Table2[[#This Row],[QTY]]*Table2[[#This Row],[Price]]</f>
        <v>39900</v>
      </c>
    </row>
    <row r="726" spans="1:9">
      <c r="A726" s="5" t="str">
        <f>TEXT(Table2[[#This Row],[Date]],"DDD")</f>
        <v>sáb.</v>
      </c>
      <c r="B726" s="5" t="str">
        <f>TEXT(Table2[[#This Row],[Date]],"MMM")</f>
        <v>jun</v>
      </c>
      <c r="C726" s="5">
        <v>45444</v>
      </c>
      <c r="D726" t="s">
        <v>476</v>
      </c>
      <c r="E726" s="1">
        <v>9900</v>
      </c>
      <c r="F726" t="s">
        <v>409</v>
      </c>
      <c r="G726">
        <v>1</v>
      </c>
      <c r="H726" t="s">
        <v>136</v>
      </c>
      <c r="I726" s="2">
        <f>+Table2[[#This Row],[QTY]]*Table2[[#This Row],[Price]]</f>
        <v>9900</v>
      </c>
    </row>
    <row r="727" spans="1:9">
      <c r="A727" s="5" t="str">
        <f>TEXT(Table2[[#This Row],[Date]],"DDD")</f>
        <v>sáb.</v>
      </c>
      <c r="B727" s="5" t="str">
        <f>TEXT(Table2[[#This Row],[Date]],"MMM")</f>
        <v>jun</v>
      </c>
      <c r="C727" s="5">
        <v>45444</v>
      </c>
      <c r="D727" t="s">
        <v>414</v>
      </c>
      <c r="E727" s="1">
        <v>19371</v>
      </c>
      <c r="F727" t="s">
        <v>415</v>
      </c>
      <c r="G727">
        <v>1</v>
      </c>
      <c r="H727" t="s">
        <v>416</v>
      </c>
      <c r="I727" s="2">
        <f>+Table2[[#This Row],[QTY]]*Table2[[#This Row],[Price]]</f>
        <v>19371</v>
      </c>
    </row>
    <row r="728" spans="1:9">
      <c r="A728" s="5" t="str">
        <f>TEXT(Table2[[#This Row],[Date]],"DDD")</f>
        <v>sáb.</v>
      </c>
      <c r="B728" s="5" t="str">
        <f>TEXT(Table2[[#This Row],[Date]],"MMM")</f>
        <v>jun</v>
      </c>
      <c r="C728" s="5">
        <v>45444</v>
      </c>
      <c r="D728" t="s">
        <v>414</v>
      </c>
      <c r="E728" s="1">
        <v>12977</v>
      </c>
      <c r="F728" t="s">
        <v>415</v>
      </c>
      <c r="G728">
        <v>1</v>
      </c>
      <c r="H728" t="s">
        <v>416</v>
      </c>
      <c r="I728" s="2">
        <f>+Table2[[#This Row],[QTY]]*Table2[[#This Row],[Price]]</f>
        <v>12977</v>
      </c>
    </row>
    <row r="729" spans="1:9">
      <c r="A729" s="5" t="str">
        <f>TEXT(Table2[[#This Row],[Date]],"DDD")</f>
        <v>dom.</v>
      </c>
      <c r="B729" s="5" t="str">
        <f>TEXT(Table2[[#This Row],[Date]],"MMM")</f>
        <v>jun</v>
      </c>
      <c r="C729" s="5">
        <v>45445</v>
      </c>
      <c r="D729" t="s">
        <v>414</v>
      </c>
      <c r="E729" s="1">
        <v>16325</v>
      </c>
      <c r="F729" t="s">
        <v>415</v>
      </c>
      <c r="G729">
        <v>1</v>
      </c>
      <c r="H729" t="s">
        <v>416</v>
      </c>
      <c r="I729" s="2">
        <f>+Table2[[#This Row],[QTY]]*Table2[[#This Row],[Price]]</f>
        <v>16325</v>
      </c>
    </row>
    <row r="730" spans="1:9">
      <c r="A730" s="5" t="str">
        <f>TEXT(Table2[[#This Row],[Date]],"DDD")</f>
        <v>dom.</v>
      </c>
      <c r="B730" s="5" t="str">
        <f>TEXT(Table2[[#This Row],[Date]],"MMM")</f>
        <v>jun</v>
      </c>
      <c r="C730" s="5">
        <v>45445</v>
      </c>
      <c r="D730" t="s">
        <v>414</v>
      </c>
      <c r="E730" s="1">
        <v>18253</v>
      </c>
      <c r="F730" t="s">
        <v>415</v>
      </c>
      <c r="G730">
        <v>1</v>
      </c>
      <c r="H730" t="s">
        <v>416</v>
      </c>
      <c r="I730" s="2">
        <f>+Table2[[#This Row],[QTY]]*Table2[[#This Row],[Price]]</f>
        <v>18253</v>
      </c>
    </row>
    <row r="731" spans="1:9">
      <c r="A731" s="5" t="str">
        <f>TEXT(Table2[[#This Row],[Date]],"DDD")</f>
        <v>lun.</v>
      </c>
      <c r="B731" s="5" t="str">
        <f>TEXT(Table2[[#This Row],[Date]],"MMM")</f>
        <v>jun</v>
      </c>
      <c r="C731" s="5">
        <v>45446</v>
      </c>
      <c r="D731" t="s">
        <v>414</v>
      </c>
      <c r="E731" s="1">
        <v>13558</v>
      </c>
      <c r="F731" t="s">
        <v>415</v>
      </c>
      <c r="G731">
        <v>1</v>
      </c>
      <c r="H731" t="s">
        <v>416</v>
      </c>
      <c r="I731" s="2">
        <f>+Table2[[#This Row],[QTY]]*Table2[[#This Row],[Price]]</f>
        <v>13558</v>
      </c>
    </row>
    <row r="732" spans="1:9">
      <c r="A732" s="5" t="str">
        <f>TEXT(Table2[[#This Row],[Date]],"DDD")</f>
        <v>lun.</v>
      </c>
      <c r="B732" s="5" t="str">
        <f>TEXT(Table2[[#This Row],[Date]],"MMM")</f>
        <v>jun</v>
      </c>
      <c r="C732" s="5">
        <v>45446</v>
      </c>
      <c r="D732" t="s">
        <v>414</v>
      </c>
      <c r="E732" s="1">
        <v>12617</v>
      </c>
      <c r="F732" t="s">
        <v>415</v>
      </c>
      <c r="G732">
        <v>1</v>
      </c>
      <c r="H732" t="s">
        <v>416</v>
      </c>
      <c r="I732" s="2">
        <f>+Table2[[#This Row],[QTY]]*Table2[[#This Row],[Price]]</f>
        <v>12617</v>
      </c>
    </row>
    <row r="733" spans="1:9">
      <c r="A733" s="5" t="str">
        <f>TEXT(Table2[[#This Row],[Date]],"DDD")</f>
        <v>lun.</v>
      </c>
      <c r="B733" s="5" t="str">
        <f>TEXT(Table2[[#This Row],[Date]],"MMM")</f>
        <v>jun</v>
      </c>
      <c r="C733" s="5">
        <v>45446</v>
      </c>
      <c r="D733" t="s">
        <v>414</v>
      </c>
      <c r="E733" s="1">
        <v>12869</v>
      </c>
      <c r="F733" t="s">
        <v>415</v>
      </c>
      <c r="G733">
        <v>1</v>
      </c>
      <c r="H733" t="s">
        <v>416</v>
      </c>
      <c r="I733" s="2">
        <f>+Table2[[#This Row],[QTY]]*Table2[[#This Row],[Price]]</f>
        <v>12869</v>
      </c>
    </row>
    <row r="734" spans="1:9">
      <c r="A734" s="5" t="str">
        <f>TEXT(Table2[[#This Row],[Date]],"DDD")</f>
        <v>lun.</v>
      </c>
      <c r="B734" s="5" t="str">
        <f>TEXT(Table2[[#This Row],[Date]],"MMM")</f>
        <v>jun</v>
      </c>
      <c r="C734" s="5">
        <v>45446</v>
      </c>
      <c r="D734" t="s">
        <v>414</v>
      </c>
      <c r="E734" s="1">
        <v>13653</v>
      </c>
      <c r="F734" t="s">
        <v>415</v>
      </c>
      <c r="G734">
        <v>1</v>
      </c>
      <c r="H734" t="s">
        <v>416</v>
      </c>
      <c r="I734" s="2">
        <f>+Table2[[#This Row],[QTY]]*Table2[[#This Row],[Price]]</f>
        <v>13653</v>
      </c>
    </row>
    <row r="735" spans="1:9">
      <c r="A735" s="5" t="str">
        <f>TEXT(Table2[[#This Row],[Date]],"DDD")</f>
        <v>mar.</v>
      </c>
      <c r="B735" s="5" t="str">
        <f>TEXT(Table2[[#This Row],[Date]],"MMM")</f>
        <v>jun</v>
      </c>
      <c r="C735" s="5">
        <v>45447</v>
      </c>
      <c r="D735" t="s">
        <v>477</v>
      </c>
      <c r="E735" s="1">
        <v>13990</v>
      </c>
      <c r="F735" t="s">
        <v>81</v>
      </c>
      <c r="G735">
        <v>1</v>
      </c>
      <c r="H735" t="s">
        <v>11</v>
      </c>
      <c r="I735" s="2">
        <f>+Table2[[#This Row],[QTY]]*Table2[[#This Row],[Price]]</f>
        <v>13990</v>
      </c>
    </row>
    <row r="736" spans="1:9">
      <c r="A736" s="5" t="str">
        <f>TEXT(Table2[[#This Row],[Date]],"DDD")</f>
        <v>mar.</v>
      </c>
      <c r="B736" s="5" t="str">
        <f>TEXT(Table2[[#This Row],[Date]],"MMM")</f>
        <v>jun</v>
      </c>
      <c r="C736" s="5">
        <v>45447</v>
      </c>
      <c r="D736" t="s">
        <v>478</v>
      </c>
      <c r="E736" s="1">
        <v>15990</v>
      </c>
      <c r="F736" t="s">
        <v>81</v>
      </c>
      <c r="G736">
        <v>2</v>
      </c>
      <c r="H736" t="s">
        <v>11</v>
      </c>
      <c r="I736" s="2">
        <f>+Table2[[#This Row],[QTY]]*Table2[[#This Row],[Price]]</f>
        <v>31980</v>
      </c>
    </row>
    <row r="737" spans="1:9">
      <c r="A737" s="5" t="str">
        <f>TEXT(Table2[[#This Row],[Date]],"DDD")</f>
        <v>mar.</v>
      </c>
      <c r="B737" s="5" t="str">
        <f>TEXT(Table2[[#This Row],[Date]],"MMM")</f>
        <v>jun</v>
      </c>
      <c r="C737" s="5">
        <v>45447</v>
      </c>
      <c r="D737" t="s">
        <v>479</v>
      </c>
      <c r="E737" s="1">
        <v>7450</v>
      </c>
      <c r="F737" t="s">
        <v>81</v>
      </c>
      <c r="G737">
        <v>1</v>
      </c>
      <c r="H737" t="s">
        <v>11</v>
      </c>
      <c r="I737" s="2">
        <f>+Table2[[#This Row],[QTY]]*Table2[[#This Row],[Price]]</f>
        <v>7450</v>
      </c>
    </row>
    <row r="738" spans="1:9">
      <c r="A738" s="5" t="str">
        <f>TEXT(Table2[[#This Row],[Date]],"DDD")</f>
        <v>mar.</v>
      </c>
      <c r="B738" s="5" t="str">
        <f>TEXT(Table2[[#This Row],[Date]],"MMM")</f>
        <v>jun</v>
      </c>
      <c r="C738" s="5">
        <v>45447</v>
      </c>
      <c r="D738" t="s">
        <v>480</v>
      </c>
      <c r="E738" s="1">
        <v>8390</v>
      </c>
      <c r="F738" t="s">
        <v>81</v>
      </c>
      <c r="G738">
        <v>1</v>
      </c>
      <c r="H738" t="s">
        <v>11</v>
      </c>
      <c r="I738" s="2">
        <f>+Table2[[#This Row],[QTY]]*Table2[[#This Row],[Price]]</f>
        <v>8390</v>
      </c>
    </row>
    <row r="739" spans="1:9">
      <c r="A739" s="5" t="str">
        <f>TEXT(Table2[[#This Row],[Date]],"DDD")</f>
        <v>mar.</v>
      </c>
      <c r="B739" s="5" t="str">
        <f>TEXT(Table2[[#This Row],[Date]],"MMM")</f>
        <v>jun</v>
      </c>
      <c r="C739" s="5">
        <v>45447</v>
      </c>
      <c r="D739" t="s">
        <v>480</v>
      </c>
      <c r="E739" s="1">
        <v>2600</v>
      </c>
      <c r="F739" t="s">
        <v>81</v>
      </c>
      <c r="G739">
        <v>2</v>
      </c>
      <c r="H739" t="s">
        <v>11</v>
      </c>
      <c r="I739" s="2">
        <f>+Table2[[#This Row],[QTY]]*Table2[[#This Row],[Price]]</f>
        <v>5200</v>
      </c>
    </row>
    <row r="740" spans="1:9">
      <c r="A740" s="5" t="str">
        <f>TEXT(Table2[[#This Row],[Date]],"DDD")</f>
        <v>mié.</v>
      </c>
      <c r="B740" s="5" t="str">
        <f>TEXT(Table2[[#This Row],[Date]],"MMM")</f>
        <v>jun</v>
      </c>
      <c r="C740" s="5">
        <v>45448</v>
      </c>
      <c r="D740" t="s">
        <v>481</v>
      </c>
      <c r="E740" s="1">
        <v>750000</v>
      </c>
      <c r="F740" t="s">
        <v>482</v>
      </c>
      <c r="G740">
        <v>1</v>
      </c>
      <c r="H740" t="s">
        <v>483</v>
      </c>
      <c r="I740" s="2">
        <f>+Table2[[#This Row],[QTY]]*Table2[[#This Row],[Price]]</f>
        <v>750000</v>
      </c>
    </row>
    <row r="741" spans="1:9">
      <c r="A741" s="5" t="str">
        <f>TEXT(Table2[[#This Row],[Date]],"DDD")</f>
        <v>mié.</v>
      </c>
      <c r="B741" s="5" t="str">
        <f>TEXT(Table2[[#This Row],[Date]],"MMM")</f>
        <v>jun</v>
      </c>
      <c r="C741" s="5">
        <v>45448</v>
      </c>
      <c r="D741" t="s">
        <v>414</v>
      </c>
      <c r="E741" s="1">
        <v>14056</v>
      </c>
      <c r="F741" t="s">
        <v>415</v>
      </c>
      <c r="G741">
        <v>1</v>
      </c>
      <c r="H741" t="s">
        <v>416</v>
      </c>
      <c r="I741" s="2">
        <f>+Table2[[#This Row],[QTY]]*Table2[[#This Row],[Price]]</f>
        <v>14056</v>
      </c>
    </row>
    <row r="742" spans="1:9">
      <c r="A742" s="5" t="str">
        <f>TEXT(Table2[[#This Row],[Date]],"DDD")</f>
        <v>mié.</v>
      </c>
      <c r="B742" s="5" t="str">
        <f>TEXT(Table2[[#This Row],[Date]],"MMM")</f>
        <v>jun</v>
      </c>
      <c r="C742" s="5">
        <v>45448</v>
      </c>
      <c r="D742" t="s">
        <v>414</v>
      </c>
      <c r="E742" s="1">
        <v>14460</v>
      </c>
      <c r="F742" t="s">
        <v>415</v>
      </c>
      <c r="G742">
        <v>1</v>
      </c>
      <c r="H742" t="s">
        <v>416</v>
      </c>
      <c r="I742" s="2">
        <f>+Table2[[#This Row],[QTY]]*Table2[[#This Row],[Price]]</f>
        <v>14460</v>
      </c>
    </row>
    <row r="743" spans="1:9">
      <c r="A743" s="5" t="str">
        <f>TEXT(Table2[[#This Row],[Date]],"DDD")</f>
        <v>jue.</v>
      </c>
      <c r="B743" s="5" t="str">
        <f>TEXT(Table2[[#This Row],[Date]],"MMM")</f>
        <v>jun</v>
      </c>
      <c r="C743" s="5">
        <v>45449</v>
      </c>
      <c r="D743" t="s">
        <v>414</v>
      </c>
      <c r="E743" s="1">
        <v>11607</v>
      </c>
      <c r="F743" t="s">
        <v>415</v>
      </c>
      <c r="G743">
        <v>1</v>
      </c>
      <c r="H743" t="s">
        <v>416</v>
      </c>
      <c r="I743" s="2">
        <f>+Table2[[#This Row],[QTY]]*Table2[[#This Row],[Price]]</f>
        <v>11607</v>
      </c>
    </row>
    <row r="744" spans="1:9">
      <c r="A744" s="5" t="str">
        <f>TEXT(Table2[[#This Row],[Date]],"DDD")</f>
        <v>jue.</v>
      </c>
      <c r="B744" s="5" t="str">
        <f>TEXT(Table2[[#This Row],[Date]],"MMM")</f>
        <v>jun</v>
      </c>
      <c r="C744" s="5">
        <v>45449</v>
      </c>
      <c r="D744" t="s">
        <v>414</v>
      </c>
      <c r="E744" s="1">
        <v>6300</v>
      </c>
      <c r="F744" t="s">
        <v>415</v>
      </c>
      <c r="G744">
        <v>1</v>
      </c>
      <c r="H744" t="s">
        <v>416</v>
      </c>
      <c r="I744" s="2">
        <f>+Table2[[#This Row],[QTY]]*Table2[[#This Row],[Price]]</f>
        <v>6300</v>
      </c>
    </row>
    <row r="745" spans="1:9">
      <c r="A745" s="5" t="str">
        <f>TEXT(Table2[[#This Row],[Date]],"DDD")</f>
        <v>jue.</v>
      </c>
      <c r="B745" s="5" t="str">
        <f>TEXT(Table2[[#This Row],[Date]],"MMM")</f>
        <v>jun</v>
      </c>
      <c r="C745" s="5">
        <v>45449</v>
      </c>
      <c r="D745" t="s">
        <v>414</v>
      </c>
      <c r="E745" s="1">
        <v>10306</v>
      </c>
      <c r="F745" t="s">
        <v>415</v>
      </c>
      <c r="G745">
        <v>1</v>
      </c>
      <c r="H745" t="s">
        <v>416</v>
      </c>
      <c r="I745" s="2">
        <f>+Table2[[#This Row],[QTY]]*Table2[[#This Row],[Price]]</f>
        <v>10306</v>
      </c>
    </row>
    <row r="746" spans="1:9">
      <c r="A746" s="5" t="str">
        <f>TEXT(Table2[[#This Row],[Date]],"DDD")</f>
        <v>jue.</v>
      </c>
      <c r="B746" s="5" t="str">
        <f>TEXT(Table2[[#This Row],[Date]],"MMM")</f>
        <v>jun</v>
      </c>
      <c r="C746" s="5">
        <v>45449</v>
      </c>
      <c r="D746" t="s">
        <v>414</v>
      </c>
      <c r="E746" s="1">
        <v>15583</v>
      </c>
      <c r="F746" t="s">
        <v>415</v>
      </c>
      <c r="G746">
        <v>1</v>
      </c>
      <c r="H746" t="s">
        <v>416</v>
      </c>
      <c r="I746" s="2">
        <f>+Table2[[#This Row],[QTY]]*Table2[[#This Row],[Price]]</f>
        <v>15583</v>
      </c>
    </row>
    <row r="747" spans="1:9">
      <c r="A747" s="5" t="str">
        <f>TEXT(Table2[[#This Row],[Date]],"DDD")</f>
        <v>vie.</v>
      </c>
      <c r="B747" s="5" t="str">
        <f>TEXT(Table2[[#This Row],[Date]],"MMM")</f>
        <v>jun</v>
      </c>
      <c r="C747" s="5">
        <v>45450</v>
      </c>
      <c r="D747" t="s">
        <v>484</v>
      </c>
      <c r="E747" s="1">
        <v>17602</v>
      </c>
      <c r="F747" t="s">
        <v>81</v>
      </c>
      <c r="G747">
        <v>1</v>
      </c>
      <c r="H747" t="s">
        <v>11</v>
      </c>
      <c r="I747" s="2">
        <f>+Table2[[#This Row],[QTY]]*Table2[[#This Row],[Price]]</f>
        <v>17602</v>
      </c>
    </row>
    <row r="748" spans="1:9">
      <c r="A748" s="5" t="str">
        <f>TEXT(Table2[[#This Row],[Date]],"DDD")</f>
        <v>vie.</v>
      </c>
      <c r="B748" s="5" t="str">
        <f>TEXT(Table2[[#This Row],[Date]],"MMM")</f>
        <v>jun</v>
      </c>
      <c r="C748" s="5">
        <v>45450</v>
      </c>
      <c r="D748" t="s">
        <v>485</v>
      </c>
      <c r="E748" s="1">
        <v>7980</v>
      </c>
      <c r="F748" t="s">
        <v>81</v>
      </c>
      <c r="G748">
        <v>1</v>
      </c>
      <c r="H748" t="s">
        <v>11</v>
      </c>
      <c r="I748" s="2">
        <f>+Table2[[#This Row],[QTY]]*Table2[[#This Row],[Price]]</f>
        <v>7980</v>
      </c>
    </row>
    <row r="749" spans="1:9">
      <c r="A749" s="5" t="str">
        <f>TEXT(Table2[[#This Row],[Date]],"DDD")</f>
        <v>sáb.</v>
      </c>
      <c r="B749" s="5" t="str">
        <f>TEXT(Table2[[#This Row],[Date]],"MMM")</f>
        <v>jun</v>
      </c>
      <c r="C749" s="5">
        <v>45451</v>
      </c>
      <c r="D749" t="s">
        <v>319</v>
      </c>
      <c r="E749" s="1">
        <v>75237</v>
      </c>
      <c r="F749" t="s">
        <v>69</v>
      </c>
      <c r="G749">
        <v>1</v>
      </c>
      <c r="H749" t="s">
        <v>70</v>
      </c>
      <c r="I749" s="2">
        <f>+Table2[[#This Row],[QTY]]*Table2[[#This Row],[Price]]</f>
        <v>75237</v>
      </c>
    </row>
    <row r="750" spans="1:9">
      <c r="A750" s="5" t="str">
        <f>TEXT(Table2[[#This Row],[Date]],"DDD")</f>
        <v>sáb.</v>
      </c>
      <c r="B750" s="5" t="str">
        <f>TEXT(Table2[[#This Row],[Date]],"MMM")</f>
        <v>jun</v>
      </c>
      <c r="C750" s="5">
        <v>45451</v>
      </c>
      <c r="D750" t="s">
        <v>486</v>
      </c>
      <c r="E750" s="1">
        <v>29800</v>
      </c>
      <c r="F750" t="s">
        <v>487</v>
      </c>
      <c r="G750">
        <v>1</v>
      </c>
      <c r="H750" t="s">
        <v>136</v>
      </c>
      <c r="I750" s="2">
        <f>+Table2[[#This Row],[QTY]]*Table2[[#This Row],[Price]]</f>
        <v>29800</v>
      </c>
    </row>
    <row r="751" spans="1:9">
      <c r="A751" s="5" t="str">
        <f>TEXT(Table2[[#This Row],[Date]],"DDD")</f>
        <v>sáb.</v>
      </c>
      <c r="B751" s="5" t="str">
        <f>TEXT(Table2[[#This Row],[Date]],"MMM")</f>
        <v>jun</v>
      </c>
      <c r="C751" s="5">
        <v>45451</v>
      </c>
      <c r="D751" t="s">
        <v>153</v>
      </c>
      <c r="E751" s="1">
        <v>6700</v>
      </c>
      <c r="F751" t="s">
        <v>487</v>
      </c>
      <c r="G751">
        <v>1</v>
      </c>
      <c r="H751" t="s">
        <v>136</v>
      </c>
      <c r="I751" s="2">
        <f>+Table2[[#This Row],[QTY]]*Table2[[#This Row],[Price]]</f>
        <v>6700</v>
      </c>
    </row>
    <row r="752" spans="1:9">
      <c r="A752" s="5" t="str">
        <f>TEXT(Table2[[#This Row],[Date]],"DDD")</f>
        <v>sáb.</v>
      </c>
      <c r="B752" s="5" t="str">
        <f>TEXT(Table2[[#This Row],[Date]],"MMM")</f>
        <v>jun</v>
      </c>
      <c r="C752" s="5">
        <v>45451</v>
      </c>
      <c r="D752" t="s">
        <v>336</v>
      </c>
      <c r="E752" s="1">
        <v>5400</v>
      </c>
      <c r="F752" t="s">
        <v>487</v>
      </c>
      <c r="G752">
        <v>1</v>
      </c>
      <c r="H752" t="s">
        <v>136</v>
      </c>
      <c r="I752" s="2">
        <f>+Table2[[#This Row],[QTY]]*Table2[[#This Row],[Price]]</f>
        <v>5400</v>
      </c>
    </row>
    <row r="753" spans="1:14">
      <c r="A753" s="5" t="str">
        <f>TEXT(Table2[[#This Row],[Date]],"DDD")</f>
        <v>sáb.</v>
      </c>
      <c r="B753" s="5" t="str">
        <f>TEXT(Table2[[#This Row],[Date]],"MMM")</f>
        <v>jun</v>
      </c>
      <c r="C753" s="5">
        <v>45451</v>
      </c>
      <c r="D753" t="s">
        <v>476</v>
      </c>
      <c r="E753" s="1">
        <v>5900</v>
      </c>
      <c r="F753" t="s">
        <v>487</v>
      </c>
      <c r="G753">
        <v>1</v>
      </c>
      <c r="H753" t="s">
        <v>136</v>
      </c>
      <c r="I753" s="2">
        <f>+Table2[[#This Row],[QTY]]*Table2[[#This Row],[Price]]</f>
        <v>5900</v>
      </c>
    </row>
    <row r="754" spans="1:14">
      <c r="A754" s="5" t="str">
        <f>TEXT(Table2[[#This Row],[Date]],"DDD")</f>
        <v>sáb.</v>
      </c>
      <c r="B754" s="5" t="str">
        <f>TEXT(Table2[[#This Row],[Date]],"MMM")</f>
        <v>jun</v>
      </c>
      <c r="C754" s="5">
        <v>45451</v>
      </c>
      <c r="D754" t="s">
        <v>488</v>
      </c>
      <c r="E754" s="1">
        <v>5400</v>
      </c>
      <c r="F754" t="s">
        <v>487</v>
      </c>
      <c r="G754">
        <v>1</v>
      </c>
      <c r="H754" t="s">
        <v>136</v>
      </c>
      <c r="I754" s="2">
        <f>+Table2[[#This Row],[QTY]]*Table2[[#This Row],[Price]]</f>
        <v>5400</v>
      </c>
    </row>
    <row r="755" spans="1:14">
      <c r="A755" s="5" t="str">
        <f>TEXT(Table2[[#This Row],[Date]],"DDD")</f>
        <v>sáb.</v>
      </c>
      <c r="B755" s="5" t="str">
        <f>TEXT(Table2[[#This Row],[Date]],"MMM")</f>
        <v>jun</v>
      </c>
      <c r="C755" s="5">
        <v>45451</v>
      </c>
      <c r="D755" t="s">
        <v>359</v>
      </c>
      <c r="E755" s="1">
        <v>12300</v>
      </c>
      <c r="F755" t="s">
        <v>487</v>
      </c>
      <c r="G755">
        <v>1</v>
      </c>
      <c r="H755" t="s">
        <v>136</v>
      </c>
      <c r="I755" s="2">
        <f>+Table2[[#This Row],[QTY]]*Table2[[#This Row],[Price]]</f>
        <v>12300</v>
      </c>
    </row>
    <row r="756" spans="1:14">
      <c r="A756" s="5" t="str">
        <f>TEXT(Table2[[#This Row],[Date]],"DDD")</f>
        <v>sáb.</v>
      </c>
      <c r="B756" s="5" t="str">
        <f>TEXT(Table2[[#This Row],[Date]],"MMM")</f>
        <v>jun</v>
      </c>
      <c r="C756" s="5">
        <v>45451</v>
      </c>
      <c r="D756" t="s">
        <v>356</v>
      </c>
      <c r="E756" s="1">
        <v>37900</v>
      </c>
      <c r="F756" t="s">
        <v>487</v>
      </c>
      <c r="G756">
        <v>1</v>
      </c>
      <c r="H756" t="s">
        <v>136</v>
      </c>
      <c r="I756" s="2">
        <f>+Table2[[#This Row],[QTY]]*Table2[[#This Row],[Price]]</f>
        <v>37900</v>
      </c>
    </row>
    <row r="757" spans="1:14">
      <c r="A757" s="5" t="str">
        <f>TEXT(Table2[[#This Row],[Date]],"DDD")</f>
        <v>sáb.</v>
      </c>
      <c r="B757" s="5" t="str">
        <f>TEXT(Table2[[#This Row],[Date]],"MMM")</f>
        <v>jun</v>
      </c>
      <c r="C757" s="5">
        <v>45451</v>
      </c>
      <c r="D757" t="s">
        <v>489</v>
      </c>
      <c r="E757" s="1">
        <v>39900</v>
      </c>
      <c r="F757" t="s">
        <v>487</v>
      </c>
      <c r="G757">
        <v>1</v>
      </c>
      <c r="H757" t="s">
        <v>136</v>
      </c>
      <c r="I757" s="2">
        <f>+Table2[[#This Row],[QTY]]*Table2[[#This Row],[Price]]</f>
        <v>39900</v>
      </c>
    </row>
    <row r="758" spans="1:14">
      <c r="A758" s="5" t="str">
        <f>TEXT(Table2[[#This Row],[Date]],"DDD")</f>
        <v>sáb.</v>
      </c>
      <c r="B758" s="5" t="str">
        <f>TEXT(Table2[[#This Row],[Date]],"MMM")</f>
        <v>jun</v>
      </c>
      <c r="C758" s="5">
        <v>45451</v>
      </c>
      <c r="D758" t="s">
        <v>121</v>
      </c>
      <c r="E758" s="1">
        <v>1750</v>
      </c>
      <c r="F758" t="s">
        <v>29</v>
      </c>
      <c r="G758">
        <v>1</v>
      </c>
      <c r="H758" t="s">
        <v>11</v>
      </c>
      <c r="I758" s="2">
        <f>+Table2[[#This Row],[QTY]]*Table2[[#This Row],[Price]]</f>
        <v>1750</v>
      </c>
    </row>
    <row r="759" spans="1:14">
      <c r="A759" s="5" t="str">
        <f>TEXT(Table2[[#This Row],[Date]],"DDD")</f>
        <v>lun.</v>
      </c>
      <c r="B759" s="5" t="str">
        <f>TEXT(Table2[[#This Row],[Date]],"MMM")</f>
        <v>jun</v>
      </c>
      <c r="C759" s="5">
        <v>45453</v>
      </c>
      <c r="D759" t="s">
        <v>101</v>
      </c>
      <c r="E759" s="1">
        <v>3990</v>
      </c>
      <c r="F759" t="s">
        <v>29</v>
      </c>
      <c r="G759">
        <v>1</v>
      </c>
      <c r="H759" t="s">
        <v>11</v>
      </c>
      <c r="I759" s="2">
        <f>+Table2[[#This Row],[QTY]]*Table2[[#This Row],[Price]]</f>
        <v>3990</v>
      </c>
    </row>
    <row r="760" spans="1:14">
      <c r="A760" s="5" t="str">
        <f>TEXT(Table2[[#This Row],[Date]],"DDD")</f>
        <v>lun.</v>
      </c>
      <c r="B760" s="5" t="str">
        <f>TEXT(Table2[[#This Row],[Date]],"MMM")</f>
        <v>jun</v>
      </c>
      <c r="C760" s="5">
        <v>45453</v>
      </c>
      <c r="D760" t="s">
        <v>490</v>
      </c>
      <c r="E760" s="1">
        <v>11100.002400000001</v>
      </c>
      <c r="F760" t="s">
        <v>491</v>
      </c>
      <c r="G760">
        <v>1</v>
      </c>
      <c r="H760" t="s">
        <v>136</v>
      </c>
      <c r="I760" s="2">
        <f>+Table2[[#This Row],[QTY]]*Table2[[#This Row],[Price]]</f>
        <v>11100.002400000001</v>
      </c>
    </row>
    <row r="761" spans="1:14">
      <c r="A761" s="5" t="str">
        <f>TEXT(Table2[[#This Row],[Date]],"DDD")</f>
        <v>lun.</v>
      </c>
      <c r="B761" s="5" t="str">
        <f>TEXT(Table2[[#This Row],[Date]],"MMM")</f>
        <v>jun</v>
      </c>
      <c r="C761" s="5">
        <v>45453</v>
      </c>
      <c r="D761" t="s">
        <v>456</v>
      </c>
      <c r="E761" s="1">
        <v>3456</v>
      </c>
      <c r="F761" t="s">
        <v>491</v>
      </c>
      <c r="G761">
        <v>2</v>
      </c>
      <c r="H761" t="s">
        <v>136</v>
      </c>
      <c r="I761" s="2">
        <f>+Table2[[#This Row],[QTY]]*Table2[[#This Row],[Price]]</f>
        <v>6912</v>
      </c>
    </row>
    <row r="762" spans="1:14">
      <c r="A762" s="5" t="str">
        <f>TEXT(Table2[[#This Row],[Date]],"DDD")</f>
        <v>lun.</v>
      </c>
      <c r="B762" s="5" t="str">
        <f>TEXT(Table2[[#This Row],[Date]],"MMM")</f>
        <v>jun</v>
      </c>
      <c r="C762" s="5">
        <v>45453</v>
      </c>
      <c r="D762" t="s">
        <v>492</v>
      </c>
      <c r="E762" s="1">
        <v>3888.0000000000005</v>
      </c>
      <c r="F762" t="s">
        <v>491</v>
      </c>
      <c r="G762">
        <v>1</v>
      </c>
      <c r="H762" t="s">
        <v>136</v>
      </c>
      <c r="I762" s="2">
        <f>+Table2[[#This Row],[QTY]]*Table2[[#This Row],[Price]]</f>
        <v>3888.0000000000005</v>
      </c>
    </row>
    <row r="763" spans="1:14">
      <c r="A763" s="5" t="str">
        <f>TEXT(Table2[[#This Row],[Date]],"DDD")</f>
        <v>lun.</v>
      </c>
      <c r="B763" s="5" t="str">
        <f>TEXT(Table2[[#This Row],[Date]],"MMM")</f>
        <v>jun</v>
      </c>
      <c r="C763" s="5">
        <v>45453</v>
      </c>
      <c r="D763" t="s">
        <v>452</v>
      </c>
      <c r="E763" s="1">
        <v>2900.0052000000001</v>
      </c>
      <c r="F763" t="s">
        <v>491</v>
      </c>
      <c r="G763">
        <v>3</v>
      </c>
      <c r="H763" t="s">
        <v>136</v>
      </c>
      <c r="I763" s="2">
        <f>+Table2[[#This Row],[QTY]]*Table2[[#This Row],[Price]]</f>
        <v>8700.0156000000006</v>
      </c>
    </row>
    <row r="764" spans="1:14">
      <c r="A764" s="5" t="str">
        <f>TEXT(Table2[[#This Row],[Date]],"DDD")</f>
        <v>lun.</v>
      </c>
      <c r="B764" s="5" t="str">
        <f>TEXT(Table2[[#This Row],[Date]],"MMM")</f>
        <v>jun</v>
      </c>
      <c r="C764" s="5">
        <v>45453</v>
      </c>
      <c r="D764" t="s">
        <v>276</v>
      </c>
      <c r="E764" s="1">
        <v>5899.9968000000008</v>
      </c>
      <c r="F764" t="s">
        <v>491</v>
      </c>
      <c r="G764">
        <v>1</v>
      </c>
      <c r="H764" t="s">
        <v>136</v>
      </c>
      <c r="I764" s="2">
        <f>+Table2[[#This Row],[QTY]]*Table2[[#This Row],[Price]]</f>
        <v>5899.9968000000008</v>
      </c>
    </row>
    <row r="765" spans="1:14">
      <c r="A765" s="5" t="str">
        <f>TEXT(Table2[[#This Row],[Date]],"DDD")</f>
        <v>lun.</v>
      </c>
      <c r="B765" s="5" t="str">
        <f>TEXT(Table2[[#This Row],[Date]],"MMM")</f>
        <v>jun</v>
      </c>
      <c r="C765" s="5">
        <v>45453</v>
      </c>
      <c r="D765" t="s">
        <v>192</v>
      </c>
      <c r="E765" s="1">
        <v>4299.9984000000004</v>
      </c>
      <c r="F765" t="s">
        <v>491</v>
      </c>
      <c r="G765">
        <v>1</v>
      </c>
      <c r="H765" t="s">
        <v>136</v>
      </c>
      <c r="I765" s="2">
        <f>+Table2[[#This Row],[QTY]]*Table2[[#This Row],[Price]]</f>
        <v>4299.9984000000004</v>
      </c>
    </row>
    <row r="766" spans="1:14">
      <c r="A766" s="5" t="str">
        <f>TEXT(Table2[[#This Row],[Date]],"DDD")</f>
        <v>lun.</v>
      </c>
      <c r="B766" s="5" t="str">
        <f>TEXT(Table2[[#This Row],[Date]],"MMM")</f>
        <v>jun</v>
      </c>
      <c r="C766" s="5">
        <v>45453</v>
      </c>
      <c r="D766" t="s">
        <v>153</v>
      </c>
      <c r="E766" s="1">
        <v>2592</v>
      </c>
      <c r="F766" t="s">
        <v>491</v>
      </c>
      <c r="G766">
        <v>1</v>
      </c>
      <c r="H766" t="s">
        <v>136</v>
      </c>
      <c r="I766" s="2">
        <f>+Table2[[#This Row],[QTY]]*Table2[[#This Row],[Price]]</f>
        <v>2592</v>
      </c>
    </row>
    <row r="767" spans="1:14">
      <c r="A767" s="5" t="str">
        <f>TEXT(Table2[[#This Row],[Date]],"DDD")</f>
        <v>mar.</v>
      </c>
      <c r="B767" s="5" t="str">
        <f>TEXT(Table2[[#This Row],[Date]],"MMM")</f>
        <v>jun</v>
      </c>
      <c r="C767" s="5">
        <v>45454</v>
      </c>
      <c r="D767" t="s">
        <v>493</v>
      </c>
      <c r="E767" s="1">
        <v>11900</v>
      </c>
      <c r="F767" t="s">
        <v>163</v>
      </c>
      <c r="G767">
        <v>2</v>
      </c>
      <c r="H767" t="s">
        <v>264</v>
      </c>
      <c r="I767" s="2">
        <f>+Table2[[#This Row],[QTY]]*Table2[[#This Row],[Price]]</f>
        <v>23800</v>
      </c>
    </row>
    <row r="768" spans="1:14">
      <c r="A768" s="5" t="str">
        <f>TEXT(Table2[[#This Row],[Date]],"DDD")</f>
        <v>mar.</v>
      </c>
      <c r="B768" s="5" t="str">
        <f>TEXT(Table2[[#This Row],[Date]],"MMM")</f>
        <v>jun</v>
      </c>
      <c r="C768" s="5">
        <v>45454</v>
      </c>
      <c r="D768" t="s">
        <v>494</v>
      </c>
      <c r="E768" s="1">
        <v>400</v>
      </c>
      <c r="F768" t="s">
        <v>495</v>
      </c>
      <c r="G768">
        <v>1</v>
      </c>
      <c r="H768" t="s">
        <v>11</v>
      </c>
      <c r="I768" s="2">
        <f>+Table2[[#This Row],[QTY]]*Table2[[#This Row],[Price]]</f>
        <v>400</v>
      </c>
      <c r="K768" s="1"/>
      <c r="L768" s="1"/>
      <c r="N768" s="1"/>
    </row>
    <row r="769" spans="1:14">
      <c r="A769" s="5" t="str">
        <f>TEXT(Table2[[#This Row],[Date]],"DDD")</f>
        <v>mar.</v>
      </c>
      <c r="B769" s="5" t="str">
        <f>TEXT(Table2[[#This Row],[Date]],"MMM")</f>
        <v>jun</v>
      </c>
      <c r="C769" s="5">
        <v>45454</v>
      </c>
      <c r="D769" t="s">
        <v>496</v>
      </c>
      <c r="E769" s="1">
        <v>8000</v>
      </c>
      <c r="F769" t="s">
        <v>495</v>
      </c>
      <c r="G769">
        <v>1</v>
      </c>
      <c r="H769" t="s">
        <v>11</v>
      </c>
      <c r="I769" s="2">
        <f>+Table2[[#This Row],[QTY]]*Table2[[#This Row],[Price]]</f>
        <v>8000</v>
      </c>
      <c r="K769" s="1"/>
      <c r="L769" s="1"/>
      <c r="N769" s="1"/>
    </row>
    <row r="770" spans="1:14">
      <c r="A770" s="5" t="str">
        <f>TEXT(Table2[[#This Row],[Date]],"DDD")</f>
        <v>mar.</v>
      </c>
      <c r="B770" s="5" t="str">
        <f>TEXT(Table2[[#This Row],[Date]],"MMM")</f>
        <v>jun</v>
      </c>
      <c r="C770" s="5">
        <v>45454</v>
      </c>
      <c r="D770" t="s">
        <v>497</v>
      </c>
      <c r="E770" s="1">
        <v>5000</v>
      </c>
      <c r="F770" t="s">
        <v>495</v>
      </c>
      <c r="G770">
        <v>1</v>
      </c>
      <c r="H770" t="s">
        <v>11</v>
      </c>
      <c r="I770" s="2">
        <f>+Table2[[#This Row],[QTY]]*Table2[[#This Row],[Price]]</f>
        <v>5000</v>
      </c>
      <c r="K770" s="1"/>
      <c r="L770" s="1"/>
      <c r="N770" s="1"/>
    </row>
    <row r="771" spans="1:14">
      <c r="A771" s="5" t="str">
        <f>TEXT(Table2[[#This Row],[Date]],"DDD")</f>
        <v>mar.</v>
      </c>
      <c r="B771" s="5" t="str">
        <f>TEXT(Table2[[#This Row],[Date]],"MMM")</f>
        <v>jun</v>
      </c>
      <c r="C771" s="5">
        <v>45454</v>
      </c>
      <c r="D771" t="s">
        <v>498</v>
      </c>
      <c r="E771" s="1">
        <v>14000</v>
      </c>
      <c r="F771" t="s">
        <v>495</v>
      </c>
      <c r="G771">
        <v>1</v>
      </c>
      <c r="H771" t="s">
        <v>11</v>
      </c>
      <c r="I771" s="2">
        <f>+Table2[[#This Row],[QTY]]*Table2[[#This Row],[Price]]</f>
        <v>14000</v>
      </c>
      <c r="K771" s="1"/>
      <c r="L771" s="1"/>
      <c r="N771" s="1"/>
    </row>
    <row r="772" spans="1:14">
      <c r="A772" s="5" t="str">
        <f>TEXT(Table2[[#This Row],[Date]],"DDD")</f>
        <v>mar.</v>
      </c>
      <c r="B772" s="5" t="str">
        <f>TEXT(Table2[[#This Row],[Date]],"MMM")</f>
        <v>jun</v>
      </c>
      <c r="C772" s="5">
        <v>45454</v>
      </c>
      <c r="D772" t="s">
        <v>499</v>
      </c>
      <c r="E772" s="1">
        <v>4000</v>
      </c>
      <c r="F772" t="s">
        <v>495</v>
      </c>
      <c r="G772">
        <v>1</v>
      </c>
      <c r="H772" t="s">
        <v>11</v>
      </c>
      <c r="I772" s="2">
        <f>+Table2[[#This Row],[QTY]]*Table2[[#This Row],[Price]]</f>
        <v>4000</v>
      </c>
      <c r="K772" s="1"/>
      <c r="L772" s="1"/>
      <c r="N772" s="1"/>
    </row>
    <row r="773" spans="1:14">
      <c r="A773" s="5" t="str">
        <f>TEXT(Table2[[#This Row],[Date]],"DDD")</f>
        <v>mar.</v>
      </c>
      <c r="B773" s="5" t="str">
        <f>TEXT(Table2[[#This Row],[Date]],"MMM")</f>
        <v>jun</v>
      </c>
      <c r="C773" s="5">
        <v>45454</v>
      </c>
      <c r="D773" t="s">
        <v>500</v>
      </c>
      <c r="E773" s="1">
        <v>10000</v>
      </c>
      <c r="F773" t="s">
        <v>495</v>
      </c>
      <c r="G773">
        <v>1</v>
      </c>
      <c r="H773" t="s">
        <v>11</v>
      </c>
      <c r="I773" s="2">
        <f>+Table2[[#This Row],[QTY]]*Table2[[#This Row],[Price]]</f>
        <v>10000</v>
      </c>
      <c r="K773" s="1"/>
      <c r="L773" s="1"/>
      <c r="N773" s="1"/>
    </row>
    <row r="774" spans="1:14">
      <c r="A774" s="5" t="str">
        <f>TEXT(Table2[[#This Row],[Date]],"DDD")</f>
        <v>mar.</v>
      </c>
      <c r="B774" s="5" t="str">
        <f>TEXT(Table2[[#This Row],[Date]],"MMM")</f>
        <v>jun</v>
      </c>
      <c r="C774" s="5">
        <v>45454</v>
      </c>
      <c r="D774" t="s">
        <v>501</v>
      </c>
      <c r="E774" s="1">
        <v>8000</v>
      </c>
      <c r="F774" t="s">
        <v>495</v>
      </c>
      <c r="G774">
        <v>1</v>
      </c>
      <c r="H774" t="s">
        <v>11</v>
      </c>
      <c r="I774" s="2">
        <f>+Table2[[#This Row],[QTY]]*Table2[[#This Row],[Price]]</f>
        <v>8000</v>
      </c>
      <c r="K774" s="1"/>
      <c r="L774" s="1"/>
      <c r="N774" s="1"/>
    </row>
    <row r="775" spans="1:14">
      <c r="A775" s="5" t="str">
        <f>TEXT(Table2[[#This Row],[Date]],"DDD")</f>
        <v>mar.</v>
      </c>
      <c r="B775" s="5" t="str">
        <f>TEXT(Table2[[#This Row],[Date]],"MMM")</f>
        <v>jun</v>
      </c>
      <c r="C775" s="5">
        <v>45454</v>
      </c>
      <c r="D775" t="s">
        <v>502</v>
      </c>
      <c r="E775" s="1">
        <v>7000</v>
      </c>
      <c r="F775" t="s">
        <v>495</v>
      </c>
      <c r="G775">
        <v>1</v>
      </c>
      <c r="H775" t="s">
        <v>11</v>
      </c>
      <c r="I775" s="2">
        <f>+Table2[[#This Row],[QTY]]*Table2[[#This Row],[Price]]</f>
        <v>7000</v>
      </c>
    </row>
    <row r="776" spans="1:14">
      <c r="A776" s="5" t="str">
        <f>TEXT(Table2[[#This Row],[Date]],"DDD")</f>
        <v>mar.</v>
      </c>
      <c r="B776" s="5" t="str">
        <f>TEXT(Table2[[#This Row],[Date]],"MMM")</f>
        <v>jun</v>
      </c>
      <c r="C776" s="5">
        <v>45454</v>
      </c>
      <c r="D776" t="s">
        <v>503</v>
      </c>
      <c r="E776" s="1">
        <v>8000</v>
      </c>
      <c r="F776" t="s">
        <v>495</v>
      </c>
      <c r="G776">
        <v>1</v>
      </c>
      <c r="H776" t="s">
        <v>11</v>
      </c>
      <c r="I776" s="2">
        <f>+Table2[[#This Row],[QTY]]*Table2[[#This Row],[Price]]</f>
        <v>8000</v>
      </c>
    </row>
    <row r="777" spans="1:14">
      <c r="A777" s="5" t="str">
        <f>TEXT(Table2[[#This Row],[Date]],"DDD")</f>
        <v>mar.</v>
      </c>
      <c r="B777" s="5" t="str">
        <f>TEXT(Table2[[#This Row],[Date]],"MMM")</f>
        <v>jun</v>
      </c>
      <c r="C777" s="5">
        <v>45454</v>
      </c>
      <c r="D777" t="s">
        <v>134</v>
      </c>
      <c r="E777" s="1">
        <v>35900</v>
      </c>
      <c r="F777" t="s">
        <v>135</v>
      </c>
      <c r="G777">
        <v>2</v>
      </c>
      <c r="H777" t="s">
        <v>136</v>
      </c>
      <c r="I777" s="2">
        <f>+Table2[[#This Row],[QTY]]*Table2[[#This Row],[Price]]</f>
        <v>71800</v>
      </c>
    </row>
    <row r="778" spans="1:14">
      <c r="A778" s="5" t="str">
        <f>TEXT(Table2[[#This Row],[Date]],"DDD")</f>
        <v>jue.</v>
      </c>
      <c r="B778" s="5" t="str">
        <f>TEXT(Table2[[#This Row],[Date]],"MMM")</f>
        <v>jun</v>
      </c>
      <c r="C778" s="5">
        <v>45456</v>
      </c>
      <c r="D778" t="s">
        <v>319</v>
      </c>
      <c r="E778" s="1">
        <v>123165</v>
      </c>
      <c r="F778" t="s">
        <v>69</v>
      </c>
      <c r="G778">
        <v>1</v>
      </c>
      <c r="H778" t="s">
        <v>70</v>
      </c>
      <c r="I778" s="2">
        <f>+Table2[[#This Row],[QTY]]*Table2[[#This Row],[Price]]</f>
        <v>123165</v>
      </c>
    </row>
    <row r="779" spans="1:14">
      <c r="A779" s="5" t="str">
        <f>TEXT(Table2[[#This Row],[Date]],"DDD")</f>
        <v>vie.</v>
      </c>
      <c r="B779" s="5" t="str">
        <f>TEXT(Table2[[#This Row],[Date]],"MMM")</f>
        <v>jun</v>
      </c>
      <c r="C779" s="5">
        <v>45457</v>
      </c>
      <c r="D779" t="s">
        <v>504</v>
      </c>
      <c r="E779" s="1">
        <v>20900</v>
      </c>
      <c r="F779" t="s">
        <v>505</v>
      </c>
      <c r="G779">
        <v>1</v>
      </c>
      <c r="H779" t="s">
        <v>136</v>
      </c>
      <c r="I779" s="2">
        <f>+Table2[[#This Row],[QTY]]*Table2[[#This Row],[Price]]</f>
        <v>20900</v>
      </c>
    </row>
    <row r="780" spans="1:14">
      <c r="A780" s="5" t="str">
        <f>TEXT(Table2[[#This Row],[Date]],"DDD")</f>
        <v>vie.</v>
      </c>
      <c r="B780" s="5" t="str">
        <f>TEXT(Table2[[#This Row],[Date]],"MMM")</f>
        <v>jun</v>
      </c>
      <c r="C780" s="5">
        <v>45457</v>
      </c>
      <c r="D780" t="s">
        <v>336</v>
      </c>
      <c r="E780" s="1">
        <v>5500</v>
      </c>
      <c r="F780" t="s">
        <v>505</v>
      </c>
      <c r="G780">
        <v>1</v>
      </c>
      <c r="H780" t="s">
        <v>136</v>
      </c>
      <c r="I780" s="2">
        <f>+Table2[[#This Row],[QTY]]*Table2[[#This Row],[Price]]</f>
        <v>5500</v>
      </c>
    </row>
    <row r="781" spans="1:14">
      <c r="A781" s="5" t="str">
        <f>TEXT(Table2[[#This Row],[Date]],"DDD")</f>
        <v>vie.</v>
      </c>
      <c r="B781" s="5" t="str">
        <f>TEXT(Table2[[#This Row],[Date]],"MMM")</f>
        <v>jun</v>
      </c>
      <c r="C781" s="5">
        <v>45457</v>
      </c>
      <c r="D781" t="s">
        <v>506</v>
      </c>
      <c r="E781" s="1">
        <v>24950</v>
      </c>
      <c r="F781" t="s">
        <v>163</v>
      </c>
      <c r="G781">
        <v>1</v>
      </c>
      <c r="H781" t="s">
        <v>217</v>
      </c>
      <c r="I781" s="2">
        <f>+Table2[[#This Row],[QTY]]*Table2[[#This Row],[Price]]</f>
        <v>24950</v>
      </c>
    </row>
    <row r="782" spans="1:14">
      <c r="A782" s="5" t="str">
        <f>TEXT(Table2[[#This Row],[Date]],"DDD")</f>
        <v>vie.</v>
      </c>
      <c r="B782" s="5" t="str">
        <f>TEXT(Table2[[#This Row],[Date]],"MMM")</f>
        <v>jun</v>
      </c>
      <c r="C782" s="5">
        <v>45457</v>
      </c>
      <c r="D782" t="s">
        <v>488</v>
      </c>
      <c r="E782" s="1">
        <v>8000</v>
      </c>
      <c r="F782" t="s">
        <v>346</v>
      </c>
      <c r="G782">
        <v>1</v>
      </c>
      <c r="H782" t="s">
        <v>136</v>
      </c>
      <c r="I782" s="2">
        <f>+Table2[[#This Row],[QTY]]*Table2[[#This Row],[Price]]</f>
        <v>8000</v>
      </c>
    </row>
    <row r="783" spans="1:14">
      <c r="A783" s="5" t="str">
        <f>TEXT(Table2[[#This Row],[Date]],"DDD")</f>
        <v>vie.</v>
      </c>
      <c r="B783" s="5" t="str">
        <f>TEXT(Table2[[#This Row],[Date]],"MMM")</f>
        <v>jun</v>
      </c>
      <c r="C783" s="5">
        <v>45457</v>
      </c>
      <c r="D783" t="s">
        <v>153</v>
      </c>
      <c r="E783" s="1">
        <v>8900</v>
      </c>
      <c r="F783" t="s">
        <v>507</v>
      </c>
      <c r="G783">
        <v>1</v>
      </c>
      <c r="H783" t="s">
        <v>136</v>
      </c>
      <c r="I783" s="2">
        <f>+Table2[[#This Row],[QTY]]*Table2[[#This Row],[Price]]</f>
        <v>8900</v>
      </c>
    </row>
    <row r="784" spans="1:14">
      <c r="A784" s="5" t="str">
        <f>TEXT(Table2[[#This Row],[Date]],"DDD")</f>
        <v>vie.</v>
      </c>
      <c r="B784" s="5" t="str">
        <f>TEXT(Table2[[#This Row],[Date]],"MMM")</f>
        <v>jun</v>
      </c>
      <c r="C784" s="5">
        <v>45457</v>
      </c>
      <c r="D784" t="s">
        <v>476</v>
      </c>
      <c r="E784" s="1">
        <v>7900</v>
      </c>
      <c r="F784" t="s">
        <v>507</v>
      </c>
      <c r="G784">
        <v>1</v>
      </c>
      <c r="H784" t="s">
        <v>136</v>
      </c>
      <c r="I784" s="2">
        <f>+Table2[[#This Row],[QTY]]*Table2[[#This Row],[Price]]</f>
        <v>7900</v>
      </c>
    </row>
    <row r="785" spans="1:9">
      <c r="A785" s="5" t="str">
        <f>TEXT(Table2[[#This Row],[Date]],"DDD")</f>
        <v>vie.</v>
      </c>
      <c r="B785" s="5" t="str">
        <f>TEXT(Table2[[#This Row],[Date]],"MMM")</f>
        <v>jun</v>
      </c>
      <c r="C785" s="5">
        <v>45457</v>
      </c>
      <c r="D785" t="s">
        <v>508</v>
      </c>
      <c r="E785" s="1">
        <v>14950</v>
      </c>
      <c r="F785" t="s">
        <v>507</v>
      </c>
      <c r="G785">
        <v>1</v>
      </c>
      <c r="H785" t="s">
        <v>136</v>
      </c>
      <c r="I785" s="2">
        <f>+Table2[[#This Row],[QTY]]*Table2[[#This Row],[Price]]</f>
        <v>14950</v>
      </c>
    </row>
    <row r="786" spans="1:9">
      <c r="A786" s="5" t="str">
        <f>TEXT(Table2[[#This Row],[Date]],"DDD")</f>
        <v>vie.</v>
      </c>
      <c r="B786" s="5" t="str">
        <f>TEXT(Table2[[#This Row],[Date]],"MMM")</f>
        <v>jun</v>
      </c>
      <c r="C786" s="5">
        <v>45457</v>
      </c>
      <c r="D786" t="s">
        <v>509</v>
      </c>
      <c r="E786" s="1">
        <v>14950</v>
      </c>
      <c r="F786" t="s">
        <v>507</v>
      </c>
      <c r="G786">
        <v>1</v>
      </c>
      <c r="H786" t="s">
        <v>136</v>
      </c>
      <c r="I786" s="2">
        <f>+Table2[[#This Row],[QTY]]*Table2[[#This Row],[Price]]</f>
        <v>14950</v>
      </c>
    </row>
    <row r="787" spans="1:9">
      <c r="A787" s="5" t="str">
        <f>TEXT(Table2[[#This Row],[Date]],"DDD")</f>
        <v>vie.</v>
      </c>
      <c r="B787" s="5" t="str">
        <f>TEXT(Table2[[#This Row],[Date]],"MMM")</f>
        <v>jun</v>
      </c>
      <c r="C787" s="5">
        <v>45457</v>
      </c>
      <c r="D787" t="s">
        <v>510</v>
      </c>
      <c r="E787" s="1">
        <v>14950</v>
      </c>
      <c r="F787" t="s">
        <v>507</v>
      </c>
      <c r="G787">
        <v>1</v>
      </c>
      <c r="H787" t="s">
        <v>136</v>
      </c>
      <c r="I787" s="2">
        <f>+Table2[[#This Row],[QTY]]*Table2[[#This Row],[Price]]</f>
        <v>14950</v>
      </c>
    </row>
    <row r="788" spans="1:9">
      <c r="A788" s="5" t="str">
        <f>TEXT(Table2[[#This Row],[Date]],"DDD")</f>
        <v>vie.</v>
      </c>
      <c r="B788" s="5" t="str">
        <f>TEXT(Table2[[#This Row],[Date]],"MMM")</f>
        <v>jun</v>
      </c>
      <c r="C788" s="5">
        <v>45457</v>
      </c>
      <c r="D788" t="s">
        <v>511</v>
      </c>
      <c r="E788" s="1">
        <v>14950</v>
      </c>
      <c r="F788" t="s">
        <v>507</v>
      </c>
      <c r="G788">
        <v>1</v>
      </c>
      <c r="H788" t="s">
        <v>136</v>
      </c>
      <c r="I788" s="2">
        <f>+Table2[[#This Row],[QTY]]*Table2[[#This Row],[Price]]</f>
        <v>14950</v>
      </c>
    </row>
    <row r="789" spans="1:9">
      <c r="A789" s="5" t="str">
        <f>TEXT(Table2[[#This Row],[Date]],"DDD")</f>
        <v>vie.</v>
      </c>
      <c r="B789" s="5" t="str">
        <f>TEXT(Table2[[#This Row],[Date]],"MMM")</f>
        <v>jun</v>
      </c>
      <c r="C789" s="5">
        <v>45457</v>
      </c>
      <c r="D789" t="s">
        <v>488</v>
      </c>
      <c r="E789" s="1">
        <v>8900</v>
      </c>
      <c r="F789" t="s">
        <v>507</v>
      </c>
      <c r="G789">
        <v>1</v>
      </c>
      <c r="H789" t="s">
        <v>136</v>
      </c>
      <c r="I789" s="2">
        <f>+Table2[[#This Row],[QTY]]*Table2[[#This Row],[Price]]</f>
        <v>8900</v>
      </c>
    </row>
    <row r="790" spans="1:9">
      <c r="A790" s="5" t="str">
        <f>TEXT(Table2[[#This Row],[Date]],"DDD")</f>
        <v>vie.</v>
      </c>
      <c r="B790" s="5" t="str">
        <f>TEXT(Table2[[#This Row],[Date]],"MMM")</f>
        <v>jun</v>
      </c>
      <c r="C790" s="5">
        <v>45457</v>
      </c>
      <c r="D790" t="s">
        <v>445</v>
      </c>
      <c r="E790" s="1">
        <v>7900</v>
      </c>
      <c r="F790" t="s">
        <v>507</v>
      </c>
      <c r="G790">
        <v>1</v>
      </c>
      <c r="H790" t="s">
        <v>136</v>
      </c>
      <c r="I790" s="2">
        <f>+Table2[[#This Row],[QTY]]*Table2[[#This Row],[Price]]</f>
        <v>7900</v>
      </c>
    </row>
    <row r="791" spans="1:9">
      <c r="A791" s="5" t="str">
        <f>TEXT(Table2[[#This Row],[Date]],"DDD")</f>
        <v>vie.</v>
      </c>
      <c r="B791" s="5" t="str">
        <f>TEXT(Table2[[#This Row],[Date]],"MMM")</f>
        <v>jun</v>
      </c>
      <c r="C791" s="5">
        <v>45457</v>
      </c>
      <c r="D791" t="s">
        <v>414</v>
      </c>
      <c r="E791" s="1">
        <v>15945</v>
      </c>
      <c r="F791" t="s">
        <v>415</v>
      </c>
      <c r="G791">
        <v>1</v>
      </c>
      <c r="H791" t="s">
        <v>416</v>
      </c>
      <c r="I791" s="2">
        <f>+Table2[[#This Row],[QTY]]*Table2[[#This Row],[Price]]</f>
        <v>15945</v>
      </c>
    </row>
    <row r="792" spans="1:9">
      <c r="A792" s="5" t="str">
        <f>TEXT(Table2[[#This Row],[Date]],"DDD")</f>
        <v>vie.</v>
      </c>
      <c r="B792" s="5" t="str">
        <f>TEXT(Table2[[#This Row],[Date]],"MMM")</f>
        <v>jun</v>
      </c>
      <c r="C792" s="5">
        <v>45457</v>
      </c>
      <c r="D792" t="s">
        <v>414</v>
      </c>
      <c r="E792" s="1">
        <v>18107</v>
      </c>
      <c r="F792" t="s">
        <v>415</v>
      </c>
      <c r="G792">
        <v>1</v>
      </c>
      <c r="H792" t="s">
        <v>416</v>
      </c>
      <c r="I792" s="2">
        <f>+Table2[[#This Row],[QTY]]*Table2[[#This Row],[Price]]</f>
        <v>18107</v>
      </c>
    </row>
    <row r="793" spans="1:9">
      <c r="A793" s="5" t="str">
        <f>TEXT(Table2[[#This Row],[Date]],"DDD")</f>
        <v>vie.</v>
      </c>
      <c r="B793" s="5" t="str">
        <f>TEXT(Table2[[#This Row],[Date]],"MMM")</f>
        <v>jun</v>
      </c>
      <c r="C793" s="5">
        <v>45457</v>
      </c>
      <c r="D793" t="s">
        <v>414</v>
      </c>
      <c r="E793" s="1">
        <v>14840</v>
      </c>
      <c r="F793" t="s">
        <v>415</v>
      </c>
      <c r="G793">
        <v>1</v>
      </c>
      <c r="H793" t="s">
        <v>416</v>
      </c>
      <c r="I793" s="2">
        <f>+Table2[[#This Row],[QTY]]*Table2[[#This Row],[Price]]</f>
        <v>14840</v>
      </c>
    </row>
    <row r="794" spans="1:9">
      <c r="A794" s="5" t="str">
        <f>TEXT(Table2[[#This Row],[Date]],"DDD")</f>
        <v>vie.</v>
      </c>
      <c r="B794" s="5" t="str">
        <f>TEXT(Table2[[#This Row],[Date]],"MMM")</f>
        <v>jun</v>
      </c>
      <c r="C794" s="5">
        <v>45457</v>
      </c>
      <c r="D794" t="s">
        <v>414</v>
      </c>
      <c r="E794" s="1">
        <v>12961</v>
      </c>
      <c r="F794" t="s">
        <v>415</v>
      </c>
      <c r="G794">
        <v>1</v>
      </c>
      <c r="H794" t="s">
        <v>416</v>
      </c>
      <c r="I794" s="2">
        <f>+Table2[[#This Row],[QTY]]*Table2[[#This Row],[Price]]</f>
        <v>12961</v>
      </c>
    </row>
    <row r="795" spans="1:9">
      <c r="A795" s="5" t="str">
        <f>TEXT(Table2[[#This Row],[Date]],"DDD")</f>
        <v>vie.</v>
      </c>
      <c r="B795" s="5" t="str">
        <f>TEXT(Table2[[#This Row],[Date]],"MMM")</f>
        <v>jun</v>
      </c>
      <c r="C795" s="5">
        <v>45457</v>
      </c>
      <c r="D795" t="s">
        <v>414</v>
      </c>
      <c r="E795" s="1">
        <v>13078</v>
      </c>
      <c r="F795" t="s">
        <v>415</v>
      </c>
      <c r="G795">
        <v>1</v>
      </c>
      <c r="H795" t="s">
        <v>416</v>
      </c>
      <c r="I795" s="2">
        <f>+Table2[[#This Row],[QTY]]*Table2[[#This Row],[Price]]</f>
        <v>13078</v>
      </c>
    </row>
    <row r="796" spans="1:9">
      <c r="A796" s="5" t="str">
        <f>TEXT(Table2[[#This Row],[Date]],"DDD")</f>
        <v>sáb.</v>
      </c>
      <c r="B796" s="5" t="str">
        <f>TEXT(Table2[[#This Row],[Date]],"MMM")</f>
        <v>jun</v>
      </c>
      <c r="C796" s="5">
        <v>45458</v>
      </c>
      <c r="D796" t="s">
        <v>512</v>
      </c>
      <c r="E796" s="1">
        <v>35899.199999999997</v>
      </c>
      <c r="F796" t="s">
        <v>513</v>
      </c>
      <c r="G796">
        <v>0</v>
      </c>
      <c r="H796" t="s">
        <v>136</v>
      </c>
      <c r="I796" s="2">
        <f>+Table2[[#This Row],[QTY]]*Table2[[#This Row],[Price]]</f>
        <v>0</v>
      </c>
    </row>
    <row r="797" spans="1:9">
      <c r="A797" s="5" t="str">
        <f>TEXT(Table2[[#This Row],[Date]],"DDD")</f>
        <v>sáb.</v>
      </c>
      <c r="B797" s="5" t="str">
        <f>TEXT(Table2[[#This Row],[Date]],"MMM")</f>
        <v>jun</v>
      </c>
      <c r="C797" s="5">
        <v>45458</v>
      </c>
      <c r="D797" t="s">
        <v>514</v>
      </c>
      <c r="E797" s="1">
        <v>37759.5</v>
      </c>
      <c r="F797" t="s">
        <v>513</v>
      </c>
      <c r="G797">
        <v>1</v>
      </c>
      <c r="H797" t="s">
        <v>136</v>
      </c>
      <c r="I797" s="2">
        <f>+Table2[[#This Row],[QTY]]*Table2[[#This Row],[Price]]</f>
        <v>37759.5</v>
      </c>
    </row>
    <row r="798" spans="1:9">
      <c r="A798" s="5" t="str">
        <f>TEXT(Table2[[#This Row],[Date]],"DDD")</f>
        <v>sáb.</v>
      </c>
      <c r="B798" s="5" t="str">
        <f>TEXT(Table2[[#This Row],[Date]],"MMM")</f>
        <v>jun</v>
      </c>
      <c r="C798" s="5">
        <v>45458</v>
      </c>
      <c r="D798" t="s">
        <v>515</v>
      </c>
      <c r="E798" s="1">
        <v>35899.199999999997</v>
      </c>
      <c r="F798" t="s">
        <v>513</v>
      </c>
      <c r="G798">
        <v>1</v>
      </c>
      <c r="H798" t="s">
        <v>136</v>
      </c>
      <c r="I798" s="2">
        <f>+Table2[[#This Row],[QTY]]*Table2[[#This Row],[Price]]</f>
        <v>35899.199999999997</v>
      </c>
    </row>
    <row r="799" spans="1:9">
      <c r="A799" s="5" t="str">
        <f>TEXT(Table2[[#This Row],[Date]],"DDD")</f>
        <v>sáb.</v>
      </c>
      <c r="B799" s="5" t="str">
        <f>TEXT(Table2[[#This Row],[Date]],"MMM")</f>
        <v>jun</v>
      </c>
      <c r="C799" s="5">
        <v>45458</v>
      </c>
      <c r="D799" t="s">
        <v>153</v>
      </c>
      <c r="E799" s="1">
        <v>7899.93</v>
      </c>
      <c r="F799" t="s">
        <v>513</v>
      </c>
      <c r="G799">
        <v>2</v>
      </c>
      <c r="H799" t="s">
        <v>136</v>
      </c>
      <c r="I799" s="2">
        <f>+Table2[[#This Row],[QTY]]*Table2[[#This Row],[Price]]</f>
        <v>15799.86</v>
      </c>
    </row>
    <row r="800" spans="1:9">
      <c r="A800" s="5" t="str">
        <f>TEXT(Table2[[#This Row],[Date]],"DDD")</f>
        <v>sáb.</v>
      </c>
      <c r="B800" s="5" t="str">
        <f>TEXT(Table2[[#This Row],[Date]],"MMM")</f>
        <v>jun</v>
      </c>
      <c r="C800" s="5">
        <v>45458</v>
      </c>
      <c r="D800" t="s">
        <v>288</v>
      </c>
      <c r="E800" s="1">
        <v>8899.2000000000007</v>
      </c>
      <c r="F800" t="s">
        <v>513</v>
      </c>
      <c r="G800">
        <v>1</v>
      </c>
      <c r="H800" t="s">
        <v>136</v>
      </c>
      <c r="I800" s="2">
        <f>+Table2[[#This Row],[QTY]]*Table2[[#This Row],[Price]]</f>
        <v>8899.2000000000007</v>
      </c>
    </row>
    <row r="801" spans="1:9">
      <c r="A801" s="5" t="str">
        <f>TEXT(Table2[[#This Row],[Date]],"DDD")</f>
        <v>sáb.</v>
      </c>
      <c r="B801" s="5" t="str">
        <f>TEXT(Table2[[#This Row],[Date]],"MMM")</f>
        <v>jun</v>
      </c>
      <c r="C801" s="5">
        <v>45458</v>
      </c>
      <c r="D801" t="s">
        <v>516</v>
      </c>
      <c r="E801" s="1">
        <v>22899.24</v>
      </c>
      <c r="F801" t="s">
        <v>513</v>
      </c>
      <c r="G801">
        <v>0</v>
      </c>
      <c r="H801" t="s">
        <v>136</v>
      </c>
      <c r="I801" s="2">
        <f>+Table2[[#This Row],[QTY]]*Table2[[#This Row],[Price]]</f>
        <v>0</v>
      </c>
    </row>
    <row r="802" spans="1:9">
      <c r="A802" s="5" t="str">
        <f>TEXT(Table2[[#This Row],[Date]],"DDD")</f>
        <v>sáb.</v>
      </c>
      <c r="B802" s="5" t="str">
        <f>TEXT(Table2[[#This Row],[Date]],"MMM")</f>
        <v>jun</v>
      </c>
      <c r="C802" s="5">
        <v>45458</v>
      </c>
      <c r="D802" t="s">
        <v>517</v>
      </c>
      <c r="E802" s="1">
        <v>21899.16</v>
      </c>
      <c r="F802" t="s">
        <v>513</v>
      </c>
      <c r="G802">
        <v>1</v>
      </c>
      <c r="H802" t="s">
        <v>136</v>
      </c>
      <c r="I802" s="2">
        <f>+Table2[[#This Row],[QTY]]*Table2[[#This Row],[Price]]</f>
        <v>21899.16</v>
      </c>
    </row>
    <row r="803" spans="1:9">
      <c r="A803" s="5" t="str">
        <f>TEXT(Table2[[#This Row],[Date]],"DDD")</f>
        <v>sáb.</v>
      </c>
      <c r="B803" s="5" t="str">
        <f>TEXT(Table2[[#This Row],[Date]],"MMM")</f>
        <v>jun</v>
      </c>
      <c r="C803" s="5">
        <v>45458</v>
      </c>
      <c r="D803" t="s">
        <v>518</v>
      </c>
      <c r="E803" s="1">
        <v>24899.4</v>
      </c>
      <c r="F803" t="s">
        <v>513</v>
      </c>
      <c r="G803">
        <v>1</v>
      </c>
      <c r="H803" t="s">
        <v>136</v>
      </c>
      <c r="I803" s="2">
        <f>+Table2[[#This Row],[QTY]]*Table2[[#This Row],[Price]]</f>
        <v>24899.4</v>
      </c>
    </row>
    <row r="804" spans="1:9">
      <c r="A804" s="5" t="str">
        <f>TEXT(Table2[[#This Row],[Date]],"DDD")</f>
        <v>sáb.</v>
      </c>
      <c r="B804" s="5" t="str">
        <f>TEXT(Table2[[#This Row],[Date]],"MMM")</f>
        <v>jun</v>
      </c>
      <c r="C804" s="5">
        <v>45458</v>
      </c>
      <c r="D804" t="s">
        <v>269</v>
      </c>
      <c r="E804" s="1">
        <v>7899.12</v>
      </c>
      <c r="F804" t="s">
        <v>513</v>
      </c>
      <c r="G804">
        <v>1</v>
      </c>
      <c r="H804" t="s">
        <v>136</v>
      </c>
      <c r="I804" s="2">
        <f>+Table2[[#This Row],[QTY]]*Table2[[#This Row],[Price]]</f>
        <v>7899.12</v>
      </c>
    </row>
    <row r="805" spans="1:9">
      <c r="A805" s="5" t="str">
        <f>TEXT(Table2[[#This Row],[Date]],"DDD")</f>
        <v>sáb.</v>
      </c>
      <c r="B805" s="5" t="str">
        <f>TEXT(Table2[[#This Row],[Date]],"MMM")</f>
        <v>jun</v>
      </c>
      <c r="C805" s="5">
        <v>45458</v>
      </c>
      <c r="D805" t="s">
        <v>519</v>
      </c>
      <c r="E805" s="1">
        <v>23715</v>
      </c>
      <c r="F805" t="s">
        <v>69</v>
      </c>
      <c r="G805">
        <v>1</v>
      </c>
      <c r="H805" t="s">
        <v>70</v>
      </c>
      <c r="I805" s="2">
        <f>+Table2[[#This Row],[QTY]]*Table2[[#This Row],[Price]]</f>
        <v>23715</v>
      </c>
    </row>
    <row r="806" spans="1:9">
      <c r="A806" s="5" t="str">
        <f>TEXT(Table2[[#This Row],[Date]],"DDD")</f>
        <v>sáb.</v>
      </c>
      <c r="B806" s="5" t="str">
        <f>TEXT(Table2[[#This Row],[Date]],"MMM")</f>
        <v>jun</v>
      </c>
      <c r="C806" s="5">
        <v>45458</v>
      </c>
      <c r="D806" t="s">
        <v>520</v>
      </c>
      <c r="E806" s="1">
        <v>7565</v>
      </c>
      <c r="F806" t="s">
        <v>69</v>
      </c>
      <c r="G806">
        <v>1</v>
      </c>
      <c r="H806" t="s">
        <v>70</v>
      </c>
      <c r="I806" s="2">
        <f>+Table2[[#This Row],[QTY]]*Table2[[#This Row],[Price]]</f>
        <v>7565</v>
      </c>
    </row>
    <row r="807" spans="1:9">
      <c r="A807" s="5" t="str">
        <f>TEXT(Table2[[#This Row],[Date]],"DDD")</f>
        <v>sáb.</v>
      </c>
      <c r="B807" s="5" t="str">
        <f>TEXT(Table2[[#This Row],[Date]],"MMM")</f>
        <v>jun</v>
      </c>
      <c r="C807" s="5">
        <v>45458</v>
      </c>
      <c r="D807" t="s">
        <v>521</v>
      </c>
      <c r="E807" s="1">
        <v>6715</v>
      </c>
      <c r="F807" t="s">
        <v>69</v>
      </c>
      <c r="G807">
        <v>1</v>
      </c>
      <c r="H807" t="s">
        <v>70</v>
      </c>
      <c r="I807" s="2">
        <f>+Table2[[#This Row],[QTY]]*Table2[[#This Row],[Price]]</f>
        <v>6715</v>
      </c>
    </row>
    <row r="808" spans="1:9">
      <c r="A808" s="5" t="str">
        <f>TEXT(Table2[[#This Row],[Date]],"DDD")</f>
        <v>sáb.</v>
      </c>
      <c r="B808" s="5" t="str">
        <f>TEXT(Table2[[#This Row],[Date]],"MMM")</f>
        <v>jun</v>
      </c>
      <c r="C808" s="5">
        <v>45458</v>
      </c>
      <c r="D808" t="s">
        <v>522</v>
      </c>
      <c r="E808" s="1">
        <v>39015</v>
      </c>
      <c r="F808" t="s">
        <v>69</v>
      </c>
      <c r="G808">
        <v>1</v>
      </c>
      <c r="H808" t="s">
        <v>70</v>
      </c>
      <c r="I808" s="2">
        <f>+Table2[[#This Row],[QTY]]*Table2[[#This Row],[Price]]</f>
        <v>39015</v>
      </c>
    </row>
    <row r="809" spans="1:9">
      <c r="A809" s="5" t="str">
        <f>TEXT(Table2[[#This Row],[Date]],"DDD")</f>
        <v>sáb.</v>
      </c>
      <c r="B809" s="5" t="str">
        <f>TEXT(Table2[[#This Row],[Date]],"MMM")</f>
        <v>jun</v>
      </c>
      <c r="C809" s="5">
        <v>45458</v>
      </c>
      <c r="D809" t="s">
        <v>523</v>
      </c>
      <c r="E809" s="1">
        <v>23715</v>
      </c>
      <c r="F809" t="s">
        <v>69</v>
      </c>
      <c r="G809">
        <v>1</v>
      </c>
      <c r="H809" t="s">
        <v>70</v>
      </c>
      <c r="I809" s="2">
        <f>+Table2[[#This Row],[QTY]]*Table2[[#This Row],[Price]]</f>
        <v>23715</v>
      </c>
    </row>
    <row r="810" spans="1:9">
      <c r="A810" s="5" t="str">
        <f>TEXT(Table2[[#This Row],[Date]],"DDD")</f>
        <v>sáb.</v>
      </c>
      <c r="B810" s="5" t="str">
        <f>TEXT(Table2[[#This Row],[Date]],"MMM")</f>
        <v>jun</v>
      </c>
      <c r="C810" s="5">
        <v>45458</v>
      </c>
      <c r="D810" t="s">
        <v>500</v>
      </c>
      <c r="E810" s="1">
        <v>2950</v>
      </c>
      <c r="F810" t="s">
        <v>29</v>
      </c>
      <c r="G810">
        <v>1</v>
      </c>
      <c r="H810" t="s">
        <v>11</v>
      </c>
      <c r="I810" s="2">
        <f>+Table2[[#This Row],[QTY]]*Table2[[#This Row],[Price]]</f>
        <v>2950</v>
      </c>
    </row>
    <row r="811" spans="1:9">
      <c r="A811" s="5" t="str">
        <f>TEXT(Table2[[#This Row],[Date]],"DDD")</f>
        <v>sáb.</v>
      </c>
      <c r="B811" s="5" t="str">
        <f>TEXT(Table2[[#This Row],[Date]],"MMM")</f>
        <v>jun</v>
      </c>
      <c r="C811" s="5">
        <v>45458</v>
      </c>
      <c r="D811" t="s">
        <v>524</v>
      </c>
      <c r="E811" s="1">
        <v>3990</v>
      </c>
      <c r="F811" t="s">
        <v>29</v>
      </c>
      <c r="G811">
        <v>1</v>
      </c>
      <c r="H811" t="s">
        <v>11</v>
      </c>
      <c r="I811" s="2">
        <f>+Table2[[#This Row],[QTY]]*Table2[[#This Row],[Price]]</f>
        <v>3990</v>
      </c>
    </row>
    <row r="812" spans="1:9">
      <c r="A812" s="5" t="str">
        <f>TEXT(Table2[[#This Row],[Date]],"DDD")</f>
        <v>sáb.</v>
      </c>
      <c r="B812" s="5" t="str">
        <f>TEXT(Table2[[#This Row],[Date]],"MMM")</f>
        <v>jun</v>
      </c>
      <c r="C812" s="5">
        <v>45458</v>
      </c>
      <c r="D812" t="s">
        <v>525</v>
      </c>
      <c r="E812" s="1">
        <v>110000</v>
      </c>
      <c r="F812" t="s">
        <v>526</v>
      </c>
      <c r="G812">
        <v>1</v>
      </c>
      <c r="H812" t="s">
        <v>217</v>
      </c>
      <c r="I812" s="2">
        <f>+Table2[[#This Row],[QTY]]*Table2[[#This Row],[Price]]</f>
        <v>110000</v>
      </c>
    </row>
    <row r="813" spans="1:9">
      <c r="A813" s="5" t="str">
        <f>TEXT(Table2[[#This Row],[Date]],"DDD")</f>
        <v>sáb.</v>
      </c>
      <c r="B813" s="5" t="str">
        <f>TEXT(Table2[[#This Row],[Date]],"MMM")</f>
        <v>jun</v>
      </c>
      <c r="C813" s="5">
        <v>45458</v>
      </c>
      <c r="D813" t="s">
        <v>414</v>
      </c>
      <c r="E813" s="1">
        <v>4504</v>
      </c>
      <c r="F813" t="s">
        <v>415</v>
      </c>
      <c r="G813">
        <v>1</v>
      </c>
      <c r="H813" t="s">
        <v>416</v>
      </c>
      <c r="I813" s="2">
        <f>+Table2[[#This Row],[QTY]]*Table2[[#This Row],[Price]]</f>
        <v>4504</v>
      </c>
    </row>
    <row r="814" spans="1:9">
      <c r="A814" s="5" t="str">
        <f>TEXT(Table2[[#This Row],[Date]],"DDD")</f>
        <v>dom.</v>
      </c>
      <c r="B814" s="5" t="str">
        <f>TEXT(Table2[[#This Row],[Date]],"MMM")</f>
        <v>jun</v>
      </c>
      <c r="C814" s="5">
        <v>45459</v>
      </c>
      <c r="D814" t="s">
        <v>66</v>
      </c>
      <c r="E814" s="1">
        <v>7350</v>
      </c>
      <c r="F814" t="s">
        <v>29</v>
      </c>
      <c r="G814">
        <v>1</v>
      </c>
      <c r="H814" t="s">
        <v>11</v>
      </c>
      <c r="I814" s="2">
        <f>+Table2[[#This Row],[QTY]]*Table2[[#This Row],[Price]]</f>
        <v>7350</v>
      </c>
    </row>
    <row r="815" spans="1:9">
      <c r="A815" s="5" t="str">
        <f>TEXT(Table2[[#This Row],[Date]],"DDD")</f>
        <v>dom.</v>
      </c>
      <c r="B815" s="5" t="str">
        <f>TEXT(Table2[[#This Row],[Date]],"MMM")</f>
        <v>jun</v>
      </c>
      <c r="C815" s="5">
        <v>45459</v>
      </c>
      <c r="D815" t="s">
        <v>121</v>
      </c>
      <c r="E815" s="1">
        <v>1750</v>
      </c>
      <c r="F815" t="s">
        <v>29</v>
      </c>
      <c r="G815">
        <v>2</v>
      </c>
      <c r="H815" t="s">
        <v>11</v>
      </c>
      <c r="I815" s="2">
        <f>+Table2[[#This Row],[QTY]]*Table2[[#This Row],[Price]]</f>
        <v>3500</v>
      </c>
    </row>
    <row r="816" spans="1:9">
      <c r="A816" s="5" t="str">
        <f>TEXT(Table2[[#This Row],[Date]],"DDD")</f>
        <v>dom.</v>
      </c>
      <c r="B816" s="5" t="str">
        <f>TEXT(Table2[[#This Row],[Date]],"MMM")</f>
        <v>jun</v>
      </c>
      <c r="C816" s="5">
        <v>45459</v>
      </c>
      <c r="D816" t="s">
        <v>55</v>
      </c>
      <c r="E816" s="1">
        <v>3490</v>
      </c>
      <c r="F816" t="s">
        <v>29</v>
      </c>
      <c r="G816">
        <v>1</v>
      </c>
      <c r="H816" t="s">
        <v>11</v>
      </c>
      <c r="I816" s="2">
        <f>+Table2[[#This Row],[QTY]]*Table2[[#This Row],[Price]]</f>
        <v>3490</v>
      </c>
    </row>
    <row r="817" spans="1:9">
      <c r="A817" s="5" t="str">
        <f>TEXT(Table2[[#This Row],[Date]],"DDD")</f>
        <v>dom.</v>
      </c>
      <c r="B817" s="5" t="str">
        <f>TEXT(Table2[[#This Row],[Date]],"MMM")</f>
        <v>jun</v>
      </c>
      <c r="C817" s="5">
        <v>45459</v>
      </c>
      <c r="D817" t="s">
        <v>527</v>
      </c>
      <c r="E817" s="1">
        <v>7550</v>
      </c>
      <c r="F817" t="s">
        <v>81</v>
      </c>
      <c r="G817">
        <v>1</v>
      </c>
      <c r="H817" t="s">
        <v>11</v>
      </c>
      <c r="I817" s="2">
        <f>+Table2[[#This Row],[QTY]]*Table2[[#This Row],[Price]]</f>
        <v>7550</v>
      </c>
    </row>
    <row r="818" spans="1:9">
      <c r="A818" s="5" t="str">
        <f>TEXT(Table2[[#This Row],[Date]],"DDD")</f>
        <v>dom.</v>
      </c>
      <c r="B818" s="5" t="str">
        <f>TEXT(Table2[[#This Row],[Date]],"MMM")</f>
        <v>jun</v>
      </c>
      <c r="C818" s="5">
        <v>45459</v>
      </c>
      <c r="D818" t="s">
        <v>528</v>
      </c>
      <c r="E818" s="1">
        <v>17000</v>
      </c>
      <c r="F818" t="s">
        <v>529</v>
      </c>
      <c r="G818">
        <v>1</v>
      </c>
      <c r="H818" t="s">
        <v>136</v>
      </c>
      <c r="I818" s="2">
        <f>+Table2[[#This Row],[QTY]]*Table2[[#This Row],[Price]]</f>
        <v>17000</v>
      </c>
    </row>
    <row r="819" spans="1:9">
      <c r="A819" s="5" t="str">
        <f>TEXT(Table2[[#This Row],[Date]],"DDD")</f>
        <v>dom.</v>
      </c>
      <c r="B819" s="5" t="str">
        <f>TEXT(Table2[[#This Row],[Date]],"MMM")</f>
        <v>jun</v>
      </c>
      <c r="C819" s="5">
        <v>45459</v>
      </c>
      <c r="D819" t="s">
        <v>414</v>
      </c>
      <c r="E819" s="1">
        <v>13635</v>
      </c>
      <c r="F819" t="s">
        <v>415</v>
      </c>
      <c r="G819">
        <v>1</v>
      </c>
      <c r="H819" t="s">
        <v>416</v>
      </c>
      <c r="I819" s="2">
        <f>+Table2[[#This Row],[QTY]]*Table2[[#This Row],[Price]]</f>
        <v>13635</v>
      </c>
    </row>
    <row r="820" spans="1:9">
      <c r="A820" s="5" t="str">
        <f>TEXT(Table2[[#This Row],[Date]],"DDD")</f>
        <v>dom.</v>
      </c>
      <c r="B820" s="5" t="str">
        <f>TEXT(Table2[[#This Row],[Date]],"MMM")</f>
        <v>jun</v>
      </c>
      <c r="C820" s="5">
        <v>45459</v>
      </c>
      <c r="D820" t="s">
        <v>414</v>
      </c>
      <c r="E820" s="1">
        <v>15763</v>
      </c>
      <c r="F820" t="s">
        <v>415</v>
      </c>
      <c r="G820">
        <v>1</v>
      </c>
      <c r="H820" t="s">
        <v>416</v>
      </c>
      <c r="I820" s="2">
        <f>+Table2[[#This Row],[QTY]]*Table2[[#This Row],[Price]]</f>
        <v>15763</v>
      </c>
    </row>
    <row r="821" spans="1:9">
      <c r="A821" s="5" t="str">
        <f>TEXT(Table2[[#This Row],[Date]],"DDD")</f>
        <v>dom.</v>
      </c>
      <c r="B821" s="5" t="str">
        <f>TEXT(Table2[[#This Row],[Date]],"MMM")</f>
        <v>jun</v>
      </c>
      <c r="C821" s="5">
        <v>45459</v>
      </c>
      <c r="D821" t="s">
        <v>530</v>
      </c>
      <c r="E821" s="1">
        <v>4000</v>
      </c>
      <c r="F821" t="s">
        <v>531</v>
      </c>
      <c r="G821">
        <v>4</v>
      </c>
      <c r="H821" t="s">
        <v>136</v>
      </c>
      <c r="I821" s="2">
        <f>+Table2[[#This Row],[QTY]]*Table2[[#This Row],[Price]]</f>
        <v>16000</v>
      </c>
    </row>
    <row r="822" spans="1:9">
      <c r="A822" s="5" t="str">
        <f>TEXT(Table2[[#This Row],[Date]],"DDD")</f>
        <v>dom.</v>
      </c>
      <c r="B822" s="5" t="str">
        <f>TEXT(Table2[[#This Row],[Date]],"MMM")</f>
        <v>jun</v>
      </c>
      <c r="C822" s="5">
        <v>45459</v>
      </c>
      <c r="D822" t="s">
        <v>532</v>
      </c>
      <c r="E822" s="1">
        <f>79800/2</f>
        <v>39900</v>
      </c>
      <c r="F822" t="s">
        <v>531</v>
      </c>
      <c r="G822">
        <v>2</v>
      </c>
      <c r="H822" t="s">
        <v>136</v>
      </c>
      <c r="I822" s="2">
        <f>+Table2[[#This Row],[QTY]]*Table2[[#This Row],[Price]]</f>
        <v>79800</v>
      </c>
    </row>
    <row r="823" spans="1:9">
      <c r="A823" s="5" t="str">
        <f>TEXT(Table2[[#This Row],[Date]],"DDD")</f>
        <v>dom.</v>
      </c>
      <c r="B823" s="5" t="str">
        <f>TEXT(Table2[[#This Row],[Date]],"MMM")</f>
        <v>jun</v>
      </c>
      <c r="C823" s="5">
        <v>45459</v>
      </c>
      <c r="D823" t="s">
        <v>533</v>
      </c>
      <c r="E823" s="1">
        <v>6000</v>
      </c>
      <c r="F823" t="s">
        <v>531</v>
      </c>
      <c r="G823">
        <v>1</v>
      </c>
      <c r="H823" t="s">
        <v>136</v>
      </c>
      <c r="I823" s="2">
        <f>+Table2[[#This Row],[QTY]]*Table2[[#This Row],[Price]]</f>
        <v>6000</v>
      </c>
    </row>
    <row r="824" spans="1:9">
      <c r="A824" s="5" t="str">
        <f>TEXT(Table2[[#This Row],[Date]],"DDD")</f>
        <v>dom.</v>
      </c>
      <c r="B824" s="5" t="str">
        <f>TEXT(Table2[[#This Row],[Date]],"MMM")</f>
        <v>jun</v>
      </c>
      <c r="C824" s="5">
        <v>45459</v>
      </c>
      <c r="D824" t="s">
        <v>534</v>
      </c>
      <c r="E824" s="1">
        <v>7000</v>
      </c>
      <c r="F824" t="s">
        <v>531</v>
      </c>
      <c r="G824">
        <v>3</v>
      </c>
      <c r="H824" t="s">
        <v>136</v>
      </c>
      <c r="I824" s="2">
        <f>+Table2[[#This Row],[QTY]]*Table2[[#This Row],[Price]]</f>
        <v>21000</v>
      </c>
    </row>
    <row r="825" spans="1:9">
      <c r="A825" s="5" t="str">
        <f>TEXT(Table2[[#This Row],[Date]],"DDD")</f>
        <v>dom.</v>
      </c>
      <c r="B825" s="5" t="str">
        <f>TEXT(Table2[[#This Row],[Date]],"MMM")</f>
        <v>jun</v>
      </c>
      <c r="C825" s="5">
        <v>45459</v>
      </c>
      <c r="D825" t="s">
        <v>535</v>
      </c>
      <c r="E825" s="1">
        <v>6000</v>
      </c>
      <c r="F825" t="s">
        <v>531</v>
      </c>
      <c r="G825">
        <v>2</v>
      </c>
      <c r="H825" t="s">
        <v>136</v>
      </c>
      <c r="I825" s="2">
        <f>+Table2[[#This Row],[QTY]]*Table2[[#This Row],[Price]]</f>
        <v>12000</v>
      </c>
    </row>
    <row r="826" spans="1:9">
      <c r="A826" s="5" t="str">
        <f>TEXT(Table2[[#This Row],[Date]],"DDD")</f>
        <v>dom.</v>
      </c>
      <c r="B826" s="5" t="str">
        <f>TEXT(Table2[[#This Row],[Date]],"MMM")</f>
        <v>jun</v>
      </c>
      <c r="C826" s="5">
        <v>45459</v>
      </c>
      <c r="D826" t="s">
        <v>536</v>
      </c>
      <c r="E826" s="1">
        <v>42000</v>
      </c>
      <c r="F826" t="s">
        <v>531</v>
      </c>
      <c r="G826">
        <v>1</v>
      </c>
      <c r="H826" t="s">
        <v>136</v>
      </c>
      <c r="I826" s="2">
        <f>+Table2[[#This Row],[QTY]]*Table2[[#This Row],[Price]]</f>
        <v>42000</v>
      </c>
    </row>
    <row r="827" spans="1:9">
      <c r="A827" s="5" t="str">
        <f>TEXT(Table2[[#This Row],[Date]],"DDD")</f>
        <v>lun.</v>
      </c>
      <c r="B827" s="5" t="str">
        <f>TEXT(Table2[[#This Row],[Date]],"MMM")</f>
        <v>jun</v>
      </c>
      <c r="C827" s="5">
        <v>45460</v>
      </c>
      <c r="D827" t="s">
        <v>537</v>
      </c>
      <c r="E827" s="1">
        <v>6990</v>
      </c>
      <c r="F827" t="s">
        <v>29</v>
      </c>
      <c r="G827">
        <v>1</v>
      </c>
      <c r="H827" t="s">
        <v>11</v>
      </c>
      <c r="I827" s="2">
        <f>+Table2[[#This Row],[QTY]]*Table2[[#This Row],[Price]]</f>
        <v>6990</v>
      </c>
    </row>
    <row r="828" spans="1:9">
      <c r="A828" s="5" t="str">
        <f>TEXT(Table2[[#This Row],[Date]],"DDD")</f>
        <v>lun.</v>
      </c>
      <c r="B828" s="5" t="str">
        <f>TEXT(Table2[[#This Row],[Date]],"MMM")</f>
        <v>jun</v>
      </c>
      <c r="C828" s="5">
        <v>45460</v>
      </c>
      <c r="D828" t="s">
        <v>538</v>
      </c>
      <c r="E828" s="1">
        <v>3200</v>
      </c>
      <c r="F828" t="s">
        <v>29</v>
      </c>
      <c r="G828">
        <v>1</v>
      </c>
      <c r="H828" t="s">
        <v>11</v>
      </c>
      <c r="I828" s="2">
        <f>+Table2[[#This Row],[QTY]]*Table2[[#This Row],[Price]]</f>
        <v>3200</v>
      </c>
    </row>
    <row r="829" spans="1:9">
      <c r="A829" s="5" t="str">
        <f>TEXT(Table2[[#This Row],[Date]],"DDD")</f>
        <v>lun.</v>
      </c>
      <c r="B829" s="5" t="str">
        <f>TEXT(Table2[[#This Row],[Date]],"MMM")</f>
        <v>jun</v>
      </c>
      <c r="C829" s="5">
        <v>45460</v>
      </c>
      <c r="D829" t="s">
        <v>539</v>
      </c>
      <c r="E829" s="1">
        <v>6990</v>
      </c>
      <c r="F829" t="s">
        <v>29</v>
      </c>
      <c r="G829">
        <v>2</v>
      </c>
      <c r="H829" t="s">
        <v>11</v>
      </c>
      <c r="I829" s="2">
        <f>+Table2[[#This Row],[QTY]]*Table2[[#This Row],[Price]]</f>
        <v>13980</v>
      </c>
    </row>
    <row r="830" spans="1:9">
      <c r="A830" s="5" t="str">
        <f>TEXT(Table2[[#This Row],[Date]],"DDD")</f>
        <v>lun.</v>
      </c>
      <c r="B830" s="5" t="str">
        <f>TEXT(Table2[[#This Row],[Date]],"MMM")</f>
        <v>jun</v>
      </c>
      <c r="C830" s="5">
        <v>45460</v>
      </c>
      <c r="D830" t="s">
        <v>540</v>
      </c>
      <c r="E830" s="1">
        <v>21950</v>
      </c>
      <c r="F830" t="s">
        <v>29</v>
      </c>
      <c r="G830">
        <v>1</v>
      </c>
      <c r="H830" t="s">
        <v>11</v>
      </c>
      <c r="I830" s="2">
        <f>+Table2[[#This Row],[QTY]]*Table2[[#This Row],[Price]]</f>
        <v>21950</v>
      </c>
    </row>
    <row r="831" spans="1:9">
      <c r="A831" s="5" t="str">
        <f>TEXT(Table2[[#This Row],[Date]],"DDD")</f>
        <v>lun.</v>
      </c>
      <c r="B831" s="5" t="str">
        <f>TEXT(Table2[[#This Row],[Date]],"MMM")</f>
        <v>jun</v>
      </c>
      <c r="C831" s="5">
        <v>45460</v>
      </c>
      <c r="D831" t="s">
        <v>540</v>
      </c>
      <c r="E831" s="1">
        <v>21950</v>
      </c>
      <c r="F831" t="s">
        <v>29</v>
      </c>
      <c r="G831">
        <v>1</v>
      </c>
      <c r="H831" t="s">
        <v>11</v>
      </c>
      <c r="I831" s="2">
        <f>+Table2[[#This Row],[QTY]]*Table2[[#This Row],[Price]]</f>
        <v>21950</v>
      </c>
    </row>
    <row r="832" spans="1:9">
      <c r="A832" s="5" t="str">
        <f>TEXT(Table2[[#This Row],[Date]],"DDD")</f>
        <v>lun.</v>
      </c>
      <c r="B832" s="5" t="str">
        <f>TEXT(Table2[[#This Row],[Date]],"MMM")</f>
        <v>jun</v>
      </c>
      <c r="C832" s="5">
        <v>45460</v>
      </c>
      <c r="D832" t="s">
        <v>374</v>
      </c>
      <c r="E832" s="1">
        <v>14950</v>
      </c>
      <c r="F832" t="s">
        <v>29</v>
      </c>
      <c r="G832">
        <v>1</v>
      </c>
      <c r="H832" t="s">
        <v>11</v>
      </c>
      <c r="I832" s="2">
        <f>+Table2[[#This Row],[QTY]]*Table2[[#This Row],[Price]]</f>
        <v>14950</v>
      </c>
    </row>
    <row r="833" spans="1:9">
      <c r="A833" s="5" t="str">
        <f>TEXT(Table2[[#This Row],[Date]],"DDD")</f>
        <v>lun.</v>
      </c>
      <c r="B833" s="5" t="str">
        <f>TEXT(Table2[[#This Row],[Date]],"MMM")</f>
        <v>jun</v>
      </c>
      <c r="C833" s="5">
        <v>45460</v>
      </c>
      <c r="D833" t="s">
        <v>541</v>
      </c>
      <c r="E833" s="1">
        <v>14950</v>
      </c>
      <c r="F833" t="s">
        <v>29</v>
      </c>
      <c r="G833">
        <v>1</v>
      </c>
      <c r="H833" t="s">
        <v>11</v>
      </c>
      <c r="I833" s="2">
        <f>+Table2[[#This Row],[QTY]]*Table2[[#This Row],[Price]]</f>
        <v>14950</v>
      </c>
    </row>
    <row r="834" spans="1:9">
      <c r="A834" s="5" t="str">
        <f>TEXT(Table2[[#This Row],[Date]],"DDD")</f>
        <v>lun.</v>
      </c>
      <c r="B834" s="5" t="str">
        <f>TEXT(Table2[[#This Row],[Date]],"MMM")</f>
        <v>jun</v>
      </c>
      <c r="C834" s="5">
        <v>45460</v>
      </c>
      <c r="D834" t="s">
        <v>542</v>
      </c>
      <c r="E834" s="1">
        <v>5700</v>
      </c>
      <c r="F834" t="s">
        <v>29</v>
      </c>
      <c r="G834">
        <v>1</v>
      </c>
      <c r="H834" t="s">
        <v>11</v>
      </c>
      <c r="I834" s="2">
        <f>+Table2[[#This Row],[QTY]]*Table2[[#This Row],[Price]]</f>
        <v>5700</v>
      </c>
    </row>
    <row r="835" spans="1:9">
      <c r="A835" s="5" t="str">
        <f>TEXT(Table2[[#This Row],[Date]],"DDD")</f>
        <v>lun.</v>
      </c>
      <c r="B835" s="5" t="str">
        <f>TEXT(Table2[[#This Row],[Date]],"MMM")</f>
        <v>jun</v>
      </c>
      <c r="C835" s="5">
        <v>45460</v>
      </c>
      <c r="D835" t="s">
        <v>543</v>
      </c>
      <c r="E835" s="1">
        <v>6490</v>
      </c>
      <c r="F835" t="s">
        <v>29</v>
      </c>
      <c r="G835">
        <v>1</v>
      </c>
      <c r="H835" t="s">
        <v>11</v>
      </c>
      <c r="I835" s="2">
        <f>+Table2[[#This Row],[QTY]]*Table2[[#This Row],[Price]]</f>
        <v>6490</v>
      </c>
    </row>
    <row r="836" spans="1:9">
      <c r="A836" s="5" t="str">
        <f>TEXT(Table2[[#This Row],[Date]],"DDD")</f>
        <v>lun.</v>
      </c>
      <c r="B836" s="5" t="str">
        <f>TEXT(Table2[[#This Row],[Date]],"MMM")</f>
        <v>jun</v>
      </c>
      <c r="C836" s="5">
        <v>45460</v>
      </c>
      <c r="D836" t="s">
        <v>544</v>
      </c>
      <c r="E836" s="1">
        <v>5990</v>
      </c>
      <c r="F836" t="s">
        <v>29</v>
      </c>
      <c r="G836">
        <v>1</v>
      </c>
      <c r="H836" t="s">
        <v>11</v>
      </c>
      <c r="I836" s="2">
        <f>+Table2[[#This Row],[QTY]]*Table2[[#This Row],[Price]]</f>
        <v>5990</v>
      </c>
    </row>
    <row r="837" spans="1:9">
      <c r="A837" s="5" t="str">
        <f>TEXT(Table2[[#This Row],[Date]],"DDD")</f>
        <v>lun.</v>
      </c>
      <c r="B837" s="5" t="str">
        <f>TEXT(Table2[[#This Row],[Date]],"MMM")</f>
        <v>jun</v>
      </c>
      <c r="C837" s="5">
        <v>45460</v>
      </c>
      <c r="D837" t="s">
        <v>545</v>
      </c>
      <c r="E837" s="1">
        <v>8990</v>
      </c>
      <c r="F837" t="s">
        <v>29</v>
      </c>
      <c r="G837">
        <v>1</v>
      </c>
      <c r="H837" t="s">
        <v>11</v>
      </c>
      <c r="I837" s="2">
        <f>+Table2[[#This Row],[QTY]]*Table2[[#This Row],[Price]]</f>
        <v>8990</v>
      </c>
    </row>
    <row r="838" spans="1:9">
      <c r="A838" s="5" t="str">
        <f>TEXT(Table2[[#This Row],[Date]],"DDD")</f>
        <v>lun.</v>
      </c>
      <c r="B838" s="5" t="str">
        <f>TEXT(Table2[[#This Row],[Date]],"MMM")</f>
        <v>jun</v>
      </c>
      <c r="C838" s="5">
        <v>45460</v>
      </c>
      <c r="D838" t="s">
        <v>66</v>
      </c>
      <c r="E838" s="1">
        <v>7350</v>
      </c>
      <c r="F838" t="s">
        <v>29</v>
      </c>
      <c r="G838">
        <v>1</v>
      </c>
      <c r="H838" t="s">
        <v>11</v>
      </c>
      <c r="I838" s="2">
        <f>+Table2[[#This Row],[QTY]]*Table2[[#This Row],[Price]]</f>
        <v>7350</v>
      </c>
    </row>
    <row r="839" spans="1:9">
      <c r="A839" s="5" t="str">
        <f>TEXT(Table2[[#This Row],[Date]],"DDD")</f>
        <v>lun.</v>
      </c>
      <c r="B839" s="5" t="str">
        <f>TEXT(Table2[[#This Row],[Date]],"MMM")</f>
        <v>jun</v>
      </c>
      <c r="C839" s="5">
        <v>45460</v>
      </c>
      <c r="D839" t="s">
        <v>121</v>
      </c>
      <c r="E839" s="1">
        <v>1750</v>
      </c>
      <c r="F839" t="s">
        <v>29</v>
      </c>
      <c r="G839">
        <v>1</v>
      </c>
      <c r="H839" t="s">
        <v>11</v>
      </c>
      <c r="I839" s="2">
        <f>+Table2[[#This Row],[QTY]]*Table2[[#This Row],[Price]]</f>
        <v>1750</v>
      </c>
    </row>
    <row r="840" spans="1:9">
      <c r="A840" s="5" t="str">
        <f>TEXT(Table2[[#This Row],[Date]],"DDD")</f>
        <v>lun.</v>
      </c>
      <c r="B840" s="5" t="str">
        <f>TEXT(Table2[[#This Row],[Date]],"MMM")</f>
        <v>jun</v>
      </c>
      <c r="C840" s="5">
        <v>45460</v>
      </c>
      <c r="D840" t="s">
        <v>55</v>
      </c>
      <c r="E840" s="1">
        <v>3490</v>
      </c>
      <c r="F840" t="s">
        <v>29</v>
      </c>
      <c r="G840">
        <v>2</v>
      </c>
      <c r="H840" t="s">
        <v>11</v>
      </c>
      <c r="I840" s="2">
        <f>+Table2[[#This Row],[QTY]]*Table2[[#This Row],[Price]]</f>
        <v>6980</v>
      </c>
    </row>
    <row r="841" spans="1:9">
      <c r="A841" s="5" t="str">
        <f>TEXT(Table2[[#This Row],[Date]],"DDD")</f>
        <v>lun.</v>
      </c>
      <c r="B841" s="5" t="str">
        <f>TEXT(Table2[[#This Row],[Date]],"MMM")</f>
        <v>jun</v>
      </c>
      <c r="C841" s="5">
        <v>45460</v>
      </c>
      <c r="D841" t="s">
        <v>374</v>
      </c>
      <c r="E841" s="1">
        <v>16800</v>
      </c>
      <c r="F841" t="s">
        <v>29</v>
      </c>
      <c r="G841">
        <v>1</v>
      </c>
      <c r="H841" t="s">
        <v>11</v>
      </c>
      <c r="I841" s="2">
        <f>+Table2[[#This Row],[QTY]]*Table2[[#This Row],[Price]]</f>
        <v>16800</v>
      </c>
    </row>
    <row r="842" spans="1:9">
      <c r="A842" s="5" t="str">
        <f>TEXT(Table2[[#This Row],[Date]],"DDD")</f>
        <v>lun.</v>
      </c>
      <c r="B842" s="5" t="str">
        <f>TEXT(Table2[[#This Row],[Date]],"MMM")</f>
        <v>jun</v>
      </c>
      <c r="C842" s="5">
        <v>45460</v>
      </c>
      <c r="D842" t="s">
        <v>101</v>
      </c>
      <c r="E842" s="1">
        <v>3990</v>
      </c>
      <c r="F842" t="s">
        <v>29</v>
      </c>
      <c r="G842">
        <v>1</v>
      </c>
      <c r="H842" t="s">
        <v>11</v>
      </c>
      <c r="I842" s="2">
        <f>+Table2[[#This Row],[QTY]]*Table2[[#This Row],[Price]]</f>
        <v>3990</v>
      </c>
    </row>
    <row r="843" spans="1:9">
      <c r="A843" s="5" t="str">
        <f>TEXT(Table2[[#This Row],[Date]],"DDD")</f>
        <v>lun.</v>
      </c>
      <c r="B843" s="5" t="str">
        <f>TEXT(Table2[[#This Row],[Date]],"MMM")</f>
        <v>jun</v>
      </c>
      <c r="C843" s="5">
        <v>45460</v>
      </c>
      <c r="D843" t="s">
        <v>546</v>
      </c>
      <c r="E843" s="1">
        <v>7980</v>
      </c>
      <c r="F843" t="s">
        <v>81</v>
      </c>
      <c r="G843">
        <v>1</v>
      </c>
      <c r="H843" t="s">
        <v>11</v>
      </c>
      <c r="I843" s="2">
        <f>+Table2[[#This Row],[QTY]]*Table2[[#This Row],[Price]]</f>
        <v>7980</v>
      </c>
    </row>
    <row r="844" spans="1:9">
      <c r="A844" s="5" t="str">
        <f>TEXT(Table2[[#This Row],[Date]],"DDD")</f>
        <v>lun.</v>
      </c>
      <c r="B844" s="5" t="str">
        <f>TEXT(Table2[[#This Row],[Date]],"MMM")</f>
        <v>jun</v>
      </c>
      <c r="C844" s="5">
        <v>45460</v>
      </c>
      <c r="D844" t="s">
        <v>547</v>
      </c>
      <c r="E844" s="1">
        <v>3192</v>
      </c>
      <c r="F844" t="s">
        <v>81</v>
      </c>
      <c r="G844">
        <v>1</v>
      </c>
      <c r="H844" t="s">
        <v>11</v>
      </c>
      <c r="I844" s="2">
        <f>+Table2[[#This Row],[QTY]]*Table2[[#This Row],[Price]]</f>
        <v>3192</v>
      </c>
    </row>
    <row r="845" spans="1:9">
      <c r="A845" s="5" t="str">
        <f>TEXT(Table2[[#This Row],[Date]],"DDD")</f>
        <v>lun.</v>
      </c>
      <c r="B845" s="5" t="str">
        <f>TEXT(Table2[[#This Row],[Date]],"MMM")</f>
        <v>jun</v>
      </c>
      <c r="C845" s="5">
        <v>45460</v>
      </c>
      <c r="D845" t="s">
        <v>442</v>
      </c>
      <c r="E845" s="1">
        <v>24150</v>
      </c>
      <c r="F845" t="s">
        <v>81</v>
      </c>
      <c r="G845">
        <v>1</v>
      </c>
      <c r="H845" t="s">
        <v>11</v>
      </c>
      <c r="I845" s="2">
        <f>+Table2[[#This Row],[QTY]]*Table2[[#This Row],[Price]]</f>
        <v>24150</v>
      </c>
    </row>
    <row r="846" spans="1:9">
      <c r="A846" s="5" t="str">
        <f>TEXT(Table2[[#This Row],[Date]],"DDD")</f>
        <v>lun.</v>
      </c>
      <c r="B846" s="5" t="str">
        <f>TEXT(Table2[[#This Row],[Date]],"MMM")</f>
        <v>jun</v>
      </c>
      <c r="C846" s="5">
        <v>45460</v>
      </c>
      <c r="D846" t="s">
        <v>548</v>
      </c>
      <c r="E846" s="1">
        <v>13800</v>
      </c>
      <c r="F846" t="s">
        <v>10</v>
      </c>
      <c r="G846">
        <v>1</v>
      </c>
      <c r="H846" t="s">
        <v>11</v>
      </c>
      <c r="I846" s="2">
        <f>+Table2[[#This Row],[QTY]]*Table2[[#This Row],[Price]]</f>
        <v>13800</v>
      </c>
    </row>
    <row r="847" spans="1:9">
      <c r="A847" s="5" t="str">
        <f>TEXT(Table2[[#This Row],[Date]],"DDD")</f>
        <v>lun.</v>
      </c>
      <c r="B847" s="5" t="str">
        <f>TEXT(Table2[[#This Row],[Date]],"MMM")</f>
        <v>jun</v>
      </c>
      <c r="C847" s="5">
        <v>45460</v>
      </c>
      <c r="D847" t="s">
        <v>42</v>
      </c>
      <c r="E847" s="1">
        <v>9017</v>
      </c>
      <c r="F847" t="s">
        <v>10</v>
      </c>
      <c r="G847">
        <v>1</v>
      </c>
      <c r="H847" t="s">
        <v>11</v>
      </c>
      <c r="I847" s="2">
        <f>+Table2[[#This Row],[QTY]]*Table2[[#This Row],[Price]]</f>
        <v>9017</v>
      </c>
    </row>
    <row r="848" spans="1:9">
      <c r="A848" s="5" t="str">
        <f>TEXT(Table2[[#This Row],[Date]],"DDD")</f>
        <v>lun.</v>
      </c>
      <c r="B848" s="5" t="str">
        <f>TEXT(Table2[[#This Row],[Date]],"MMM")</f>
        <v>jun</v>
      </c>
      <c r="C848" s="5">
        <v>45460</v>
      </c>
      <c r="D848" t="s">
        <v>549</v>
      </c>
      <c r="E848" s="1">
        <v>1512</v>
      </c>
      <c r="F848" t="s">
        <v>10</v>
      </c>
      <c r="G848">
        <v>1</v>
      </c>
      <c r="H848" t="s">
        <v>11</v>
      </c>
      <c r="I848" s="2">
        <f>+Table2[[#This Row],[QTY]]*Table2[[#This Row],[Price]]</f>
        <v>1512</v>
      </c>
    </row>
    <row r="849" spans="1:9">
      <c r="A849" s="5" t="str">
        <f>TEXT(Table2[[#This Row],[Date]],"DDD")</f>
        <v>lun.</v>
      </c>
      <c r="B849" s="5" t="str">
        <f>TEXT(Table2[[#This Row],[Date]],"MMM")</f>
        <v>jun</v>
      </c>
      <c r="C849" s="5">
        <v>45460</v>
      </c>
      <c r="D849" t="s">
        <v>439</v>
      </c>
      <c r="E849" s="1">
        <v>2365</v>
      </c>
      <c r="F849" t="s">
        <v>10</v>
      </c>
      <c r="G849">
        <v>1</v>
      </c>
      <c r="H849" t="s">
        <v>11</v>
      </c>
      <c r="I849" s="2">
        <f>+Table2[[#This Row],[QTY]]*Table2[[#This Row],[Price]]</f>
        <v>2365</v>
      </c>
    </row>
    <row r="850" spans="1:9">
      <c r="A850" s="5" t="str">
        <f>TEXT(Table2[[#This Row],[Date]],"DDD")</f>
        <v>lun.</v>
      </c>
      <c r="B850" s="5" t="str">
        <f>TEXT(Table2[[#This Row],[Date]],"MMM")</f>
        <v>jun</v>
      </c>
      <c r="C850" s="5">
        <v>45460</v>
      </c>
      <c r="D850" t="s">
        <v>550</v>
      </c>
      <c r="E850" s="1">
        <v>4945</v>
      </c>
      <c r="F850" t="s">
        <v>10</v>
      </c>
      <c r="G850">
        <v>1</v>
      </c>
      <c r="H850" t="s">
        <v>11</v>
      </c>
      <c r="I850" s="2">
        <f>+Table2[[#This Row],[QTY]]*Table2[[#This Row],[Price]]</f>
        <v>4945</v>
      </c>
    </row>
    <row r="851" spans="1:9">
      <c r="A851" s="5" t="str">
        <f>TEXT(Table2[[#This Row],[Date]],"DDD")</f>
        <v>lun.</v>
      </c>
      <c r="B851" s="5" t="str">
        <f>TEXT(Table2[[#This Row],[Date]],"MMM")</f>
        <v>jun</v>
      </c>
      <c r="C851" s="5">
        <v>45460</v>
      </c>
      <c r="D851" t="s">
        <v>551</v>
      </c>
      <c r="E851" s="1">
        <v>5831</v>
      </c>
      <c r="F851" t="s">
        <v>10</v>
      </c>
      <c r="G851">
        <v>1</v>
      </c>
      <c r="H851" t="s">
        <v>11</v>
      </c>
      <c r="I851" s="2">
        <f>+Table2[[#This Row],[QTY]]*Table2[[#This Row],[Price]]</f>
        <v>5831</v>
      </c>
    </row>
    <row r="852" spans="1:9">
      <c r="A852" s="5" t="str">
        <f>TEXT(Table2[[#This Row],[Date]],"DDD")</f>
        <v>mar.</v>
      </c>
      <c r="B852" s="5" t="str">
        <f>TEXT(Table2[[#This Row],[Date]],"MMM")</f>
        <v>jun</v>
      </c>
      <c r="C852" s="5">
        <v>45461</v>
      </c>
      <c r="D852" t="s">
        <v>488</v>
      </c>
      <c r="E852" s="1">
        <v>4100</v>
      </c>
      <c r="F852" t="s">
        <v>103</v>
      </c>
      <c r="G852">
        <v>1</v>
      </c>
      <c r="H852" t="s">
        <v>104</v>
      </c>
      <c r="I852" s="2">
        <f>+Table2[[#This Row],[QTY]]*Table2[[#This Row],[Price]]</f>
        <v>4100</v>
      </c>
    </row>
    <row r="853" spans="1:9">
      <c r="A853" s="5" t="str">
        <f>TEXT(Table2[[#This Row],[Date]],"DDD")</f>
        <v>mar.</v>
      </c>
      <c r="B853" s="5" t="str">
        <f>TEXT(Table2[[#This Row],[Date]],"MMM")</f>
        <v>jun</v>
      </c>
      <c r="C853" s="5">
        <v>45461</v>
      </c>
      <c r="D853" t="s">
        <v>552</v>
      </c>
      <c r="E853" s="1">
        <v>2900</v>
      </c>
      <c r="F853" t="s">
        <v>103</v>
      </c>
      <c r="G853">
        <v>1</v>
      </c>
      <c r="H853" t="s">
        <v>104</v>
      </c>
      <c r="I853" s="2">
        <f>+Table2[[#This Row],[QTY]]*Table2[[#This Row],[Price]]</f>
        <v>2900</v>
      </c>
    </row>
    <row r="854" spans="1:9">
      <c r="A854" s="5" t="str">
        <f>TEXT(Table2[[#This Row],[Date]],"DDD")</f>
        <v>mar.</v>
      </c>
      <c r="B854" s="5" t="str">
        <f>TEXT(Table2[[#This Row],[Date]],"MMM")</f>
        <v>jun</v>
      </c>
      <c r="C854" s="5">
        <v>45461</v>
      </c>
      <c r="D854" t="s">
        <v>553</v>
      </c>
      <c r="E854" s="1">
        <v>30500</v>
      </c>
      <c r="F854" t="s">
        <v>554</v>
      </c>
      <c r="G854">
        <v>1</v>
      </c>
      <c r="H854" t="s">
        <v>217</v>
      </c>
      <c r="I854" s="2">
        <f>+Table2[[#This Row],[QTY]]*Table2[[#This Row],[Price]]</f>
        <v>30500</v>
      </c>
    </row>
    <row r="855" spans="1:9">
      <c r="A855" s="5" t="str">
        <f>TEXT(Table2[[#This Row],[Date]],"DDD")</f>
        <v>mar.</v>
      </c>
      <c r="B855" s="5" t="str">
        <f>TEXT(Table2[[#This Row],[Date]],"MMM")</f>
        <v>jun</v>
      </c>
      <c r="C855" s="5">
        <v>45461</v>
      </c>
      <c r="D855" t="s">
        <v>555</v>
      </c>
      <c r="E855" s="1">
        <v>2500</v>
      </c>
      <c r="F855" t="s">
        <v>554</v>
      </c>
      <c r="G855">
        <v>2</v>
      </c>
      <c r="H855" t="s">
        <v>217</v>
      </c>
      <c r="I855" s="2">
        <f>+Table2[[#This Row],[QTY]]*Table2[[#This Row],[Price]]</f>
        <v>5000</v>
      </c>
    </row>
    <row r="856" spans="1:9">
      <c r="A856" s="5" t="str">
        <f>TEXT(Table2[[#This Row],[Date]],"DDD")</f>
        <v>mar.</v>
      </c>
      <c r="B856" s="5" t="str">
        <f>TEXT(Table2[[#This Row],[Date]],"MMM")</f>
        <v>jun</v>
      </c>
      <c r="C856" s="5">
        <v>45461</v>
      </c>
      <c r="D856" t="s">
        <v>153</v>
      </c>
      <c r="E856" s="1">
        <v>6700</v>
      </c>
      <c r="F856" t="s">
        <v>554</v>
      </c>
      <c r="G856">
        <v>1</v>
      </c>
      <c r="H856" t="s">
        <v>217</v>
      </c>
      <c r="I856" s="2">
        <f>+Table2[[#This Row],[QTY]]*Table2[[#This Row],[Price]]</f>
        <v>6700</v>
      </c>
    </row>
    <row r="857" spans="1:9">
      <c r="A857" s="5" t="str">
        <f>TEXT(Table2[[#This Row],[Date]],"DDD")</f>
        <v>mié.</v>
      </c>
      <c r="B857" s="5" t="str">
        <f>TEXT(Table2[[#This Row],[Date]],"MMM")</f>
        <v>jun</v>
      </c>
      <c r="C857" s="5">
        <v>45462</v>
      </c>
      <c r="D857" t="s">
        <v>556</v>
      </c>
      <c r="E857" s="1">
        <v>4500</v>
      </c>
      <c r="F857" t="s">
        <v>557</v>
      </c>
      <c r="G857">
        <v>2</v>
      </c>
      <c r="H857" t="s">
        <v>136</v>
      </c>
      <c r="I857" s="2">
        <f>+Table2[[#This Row],[QTY]]*Table2[[#This Row],[Price]]</f>
        <v>9000</v>
      </c>
    </row>
    <row r="858" spans="1:9">
      <c r="A858" s="5" t="str">
        <f>TEXT(Table2[[#This Row],[Date]],"DDD")</f>
        <v>mié.</v>
      </c>
      <c r="B858" s="5" t="str">
        <f>TEXT(Table2[[#This Row],[Date]],"MMM")</f>
        <v>jun</v>
      </c>
      <c r="C858" s="5">
        <v>45462</v>
      </c>
      <c r="D858" t="s">
        <v>558</v>
      </c>
      <c r="E858" s="1">
        <v>4200</v>
      </c>
      <c r="F858" t="s">
        <v>557</v>
      </c>
      <c r="G858">
        <v>1</v>
      </c>
      <c r="H858" t="s">
        <v>136</v>
      </c>
      <c r="I858" s="2">
        <f>+Table2[[#This Row],[QTY]]*Table2[[#This Row],[Price]]</f>
        <v>4200</v>
      </c>
    </row>
    <row r="859" spans="1:9">
      <c r="A859" s="5" t="str">
        <f>TEXT(Table2[[#This Row],[Date]],"DDD")</f>
        <v>mié.</v>
      </c>
      <c r="B859" s="5" t="str">
        <f>TEXT(Table2[[#This Row],[Date]],"MMM")</f>
        <v>jun</v>
      </c>
      <c r="C859" s="5">
        <v>45462</v>
      </c>
      <c r="D859" t="s">
        <v>559</v>
      </c>
      <c r="E859" s="1">
        <v>4400</v>
      </c>
      <c r="F859" t="s">
        <v>557</v>
      </c>
      <c r="G859">
        <v>1</v>
      </c>
      <c r="H859" t="s">
        <v>136</v>
      </c>
      <c r="I859" s="2">
        <f>+Table2[[#This Row],[QTY]]*Table2[[#This Row],[Price]]</f>
        <v>4400</v>
      </c>
    </row>
    <row r="860" spans="1:9">
      <c r="A860" s="5" t="str">
        <f>TEXT(Table2[[#This Row],[Date]],"DDD")</f>
        <v>mié.</v>
      </c>
      <c r="B860" s="5" t="str">
        <f>TEXT(Table2[[#This Row],[Date]],"MMM")</f>
        <v>jun</v>
      </c>
      <c r="C860" s="5">
        <v>45462</v>
      </c>
      <c r="D860" t="s">
        <v>192</v>
      </c>
      <c r="E860" s="1">
        <v>6300</v>
      </c>
      <c r="F860" t="s">
        <v>557</v>
      </c>
      <c r="G860">
        <v>1</v>
      </c>
      <c r="H860" t="s">
        <v>136</v>
      </c>
      <c r="I860" s="2">
        <f>+Table2[[#This Row],[QTY]]*Table2[[#This Row],[Price]]</f>
        <v>6300</v>
      </c>
    </row>
    <row r="861" spans="1:9">
      <c r="A861" s="5" t="str">
        <f>TEXT(Table2[[#This Row],[Date]],"DDD")</f>
        <v>mié.</v>
      </c>
      <c r="B861" s="5" t="str">
        <f>TEXT(Table2[[#This Row],[Date]],"MMM")</f>
        <v>jun</v>
      </c>
      <c r="C861" s="5">
        <v>45462</v>
      </c>
      <c r="D861" t="s">
        <v>560</v>
      </c>
      <c r="E861" s="1">
        <v>5600</v>
      </c>
      <c r="F861" t="s">
        <v>557</v>
      </c>
      <c r="G861">
        <v>1</v>
      </c>
      <c r="H861" t="s">
        <v>136</v>
      </c>
      <c r="I861" s="2">
        <f>+Table2[[#This Row],[QTY]]*Table2[[#This Row],[Price]]</f>
        <v>5600</v>
      </c>
    </row>
    <row r="862" spans="1:9">
      <c r="A862" s="5" t="str">
        <f>TEXT(Table2[[#This Row],[Date]],"DDD")</f>
        <v>mié.</v>
      </c>
      <c r="B862" s="5" t="str">
        <f>TEXT(Table2[[#This Row],[Date]],"MMM")</f>
        <v>jun</v>
      </c>
      <c r="C862" s="5">
        <v>45462</v>
      </c>
      <c r="D862" t="s">
        <v>488</v>
      </c>
      <c r="E862" s="1">
        <v>7000</v>
      </c>
      <c r="F862" t="s">
        <v>557</v>
      </c>
      <c r="G862">
        <v>1</v>
      </c>
      <c r="H862" t="s">
        <v>136</v>
      </c>
      <c r="I862" s="2">
        <f>+Table2[[#This Row],[QTY]]*Table2[[#This Row],[Price]]</f>
        <v>7000</v>
      </c>
    </row>
    <row r="863" spans="1:9">
      <c r="A863" s="5" t="str">
        <f>TEXT(Table2[[#This Row],[Date]],"DDD")</f>
        <v>mié.</v>
      </c>
      <c r="B863" s="5" t="str">
        <f>TEXT(Table2[[#This Row],[Date]],"MMM")</f>
        <v>jun</v>
      </c>
      <c r="C863" s="5">
        <v>45462</v>
      </c>
      <c r="D863" t="s">
        <v>561</v>
      </c>
      <c r="E863" s="1">
        <v>3800</v>
      </c>
      <c r="F863" t="s">
        <v>557</v>
      </c>
      <c r="G863">
        <v>2</v>
      </c>
      <c r="H863" t="s">
        <v>136</v>
      </c>
      <c r="I863" s="2">
        <f>+Table2[[#This Row],[QTY]]*Table2[[#This Row],[Price]]</f>
        <v>7600</v>
      </c>
    </row>
    <row r="864" spans="1:9">
      <c r="A864" s="5" t="str">
        <f>TEXT(Table2[[#This Row],[Date]],"DDD")</f>
        <v>mié.</v>
      </c>
      <c r="B864" s="5" t="str">
        <f>TEXT(Table2[[#This Row],[Date]],"MMM")</f>
        <v>jun</v>
      </c>
      <c r="C864" s="5">
        <v>45462</v>
      </c>
      <c r="D864" t="s">
        <v>562</v>
      </c>
      <c r="E864" s="1">
        <v>4500</v>
      </c>
      <c r="F864" t="s">
        <v>557</v>
      </c>
      <c r="G864">
        <v>1</v>
      </c>
      <c r="H864" t="s">
        <v>136</v>
      </c>
      <c r="I864" s="2">
        <f>+Table2[[#This Row],[QTY]]*Table2[[#This Row],[Price]]</f>
        <v>4500</v>
      </c>
    </row>
    <row r="865" spans="1:9">
      <c r="A865" s="5" t="str">
        <f>TEXT(Table2[[#This Row],[Date]],"DDD")</f>
        <v>mié.</v>
      </c>
      <c r="B865" s="5" t="str">
        <f>TEXT(Table2[[#This Row],[Date]],"MMM")</f>
        <v>jun</v>
      </c>
      <c r="C865" s="5">
        <v>45462</v>
      </c>
      <c r="D865" t="s">
        <v>563</v>
      </c>
      <c r="E865" s="1">
        <v>4500</v>
      </c>
      <c r="F865" t="s">
        <v>557</v>
      </c>
      <c r="G865">
        <v>1</v>
      </c>
      <c r="H865" t="s">
        <v>136</v>
      </c>
      <c r="I865" s="2">
        <f>+Table2[[#This Row],[QTY]]*Table2[[#This Row],[Price]]</f>
        <v>4500</v>
      </c>
    </row>
    <row r="866" spans="1:9">
      <c r="A866" s="5" t="str">
        <f>TEXT(Table2[[#This Row],[Date]],"DDD")</f>
        <v>mié.</v>
      </c>
      <c r="B866" s="5" t="str">
        <f>TEXT(Table2[[#This Row],[Date]],"MMM")</f>
        <v>jun</v>
      </c>
      <c r="C866" s="5">
        <v>45462</v>
      </c>
      <c r="D866" t="s">
        <v>414</v>
      </c>
      <c r="E866" s="1">
        <v>15121</v>
      </c>
      <c r="F866" t="s">
        <v>415</v>
      </c>
      <c r="G866">
        <v>1</v>
      </c>
      <c r="H866" t="s">
        <v>416</v>
      </c>
      <c r="I866" s="2">
        <f>+Table2[[#This Row],[QTY]]*Table2[[#This Row],[Price]]</f>
        <v>15121</v>
      </c>
    </row>
    <row r="867" spans="1:9">
      <c r="A867" s="5" t="str">
        <f>TEXT(Table2[[#This Row],[Date]],"DDD")</f>
        <v>mié.</v>
      </c>
      <c r="B867" s="5" t="str">
        <f>TEXT(Table2[[#This Row],[Date]],"MMM")</f>
        <v>jun</v>
      </c>
      <c r="C867" s="5">
        <v>45462</v>
      </c>
      <c r="D867" t="s">
        <v>414</v>
      </c>
      <c r="E867" s="1">
        <v>39646</v>
      </c>
      <c r="F867" t="s">
        <v>415</v>
      </c>
      <c r="G867">
        <v>1</v>
      </c>
      <c r="H867" t="s">
        <v>416</v>
      </c>
      <c r="I867" s="2">
        <f>+Table2[[#This Row],[QTY]]*Table2[[#This Row],[Price]]</f>
        <v>39646</v>
      </c>
    </row>
    <row r="868" spans="1:9">
      <c r="A868" s="5" t="str">
        <f>TEXT(Table2[[#This Row],[Date]],"DDD")</f>
        <v>jue.</v>
      </c>
      <c r="B868" s="5" t="str">
        <f>TEXT(Table2[[#This Row],[Date]],"MMM")</f>
        <v>jun</v>
      </c>
      <c r="C868" s="5">
        <v>45463</v>
      </c>
      <c r="D868" t="s">
        <v>564</v>
      </c>
      <c r="E868" s="1">
        <v>30300</v>
      </c>
      <c r="F868" t="s">
        <v>565</v>
      </c>
      <c r="G868">
        <v>1</v>
      </c>
      <c r="H868" t="s">
        <v>467</v>
      </c>
      <c r="I868" s="2">
        <f>+Table2[[#This Row],[QTY]]*Table2[[#This Row],[Price]]</f>
        <v>30300</v>
      </c>
    </row>
    <row r="869" spans="1:9">
      <c r="A869" s="5" t="str">
        <f>TEXT(Table2[[#This Row],[Date]],"DDD")</f>
        <v>jue.</v>
      </c>
      <c r="B869" s="5" t="str">
        <f>TEXT(Table2[[#This Row],[Date]],"MMM")</f>
        <v>jun</v>
      </c>
      <c r="C869" s="5">
        <v>45463</v>
      </c>
      <c r="D869" t="s">
        <v>566</v>
      </c>
      <c r="E869" s="1">
        <v>13300</v>
      </c>
      <c r="F869" t="s">
        <v>227</v>
      </c>
      <c r="G869">
        <v>2</v>
      </c>
      <c r="H869" t="s">
        <v>136</v>
      </c>
      <c r="I869" s="2">
        <f>+Table2[[#This Row],[QTY]]*Table2[[#This Row],[Price]]</f>
        <v>26600</v>
      </c>
    </row>
    <row r="870" spans="1:9">
      <c r="A870" s="5" t="str">
        <f>TEXT(Table2[[#This Row],[Date]],"DDD")</f>
        <v>jue.</v>
      </c>
      <c r="B870" s="5" t="str">
        <f>TEXT(Table2[[#This Row],[Date]],"MMM")</f>
        <v>jun</v>
      </c>
      <c r="C870" s="5">
        <v>45463</v>
      </c>
      <c r="D870" t="s">
        <v>414</v>
      </c>
      <c r="E870" s="1">
        <v>17131</v>
      </c>
      <c r="F870" t="s">
        <v>415</v>
      </c>
      <c r="G870">
        <v>1</v>
      </c>
      <c r="H870" t="s">
        <v>416</v>
      </c>
      <c r="I870" s="2">
        <f>+Table2[[#This Row],[QTY]]*Table2[[#This Row],[Price]]</f>
        <v>17131</v>
      </c>
    </row>
    <row r="871" spans="1:9">
      <c r="A871" s="5" t="str">
        <f>TEXT(Table2[[#This Row],[Date]],"DDD")</f>
        <v>jue.</v>
      </c>
      <c r="B871" s="5" t="str">
        <f>TEXT(Table2[[#This Row],[Date]],"MMM")</f>
        <v>jun</v>
      </c>
      <c r="C871" s="5">
        <v>45463</v>
      </c>
      <c r="D871" t="s">
        <v>414</v>
      </c>
      <c r="E871" s="1">
        <v>23509</v>
      </c>
      <c r="F871" t="s">
        <v>415</v>
      </c>
      <c r="G871">
        <v>1</v>
      </c>
      <c r="H871" t="s">
        <v>416</v>
      </c>
      <c r="I871" s="2">
        <f>+Table2[[#This Row],[QTY]]*Table2[[#This Row],[Price]]</f>
        <v>23509</v>
      </c>
    </row>
    <row r="872" spans="1:9">
      <c r="A872" s="5" t="str">
        <f>TEXT(Table2[[#This Row],[Date]],"DDD")</f>
        <v>jue.</v>
      </c>
      <c r="B872" s="5" t="str">
        <f>TEXT(Table2[[#This Row],[Date]],"MMM")</f>
        <v>jun</v>
      </c>
      <c r="C872" s="5">
        <v>45463</v>
      </c>
      <c r="D872" t="s">
        <v>414</v>
      </c>
      <c r="E872" s="1">
        <v>15121</v>
      </c>
      <c r="F872" t="s">
        <v>415</v>
      </c>
      <c r="G872">
        <v>1</v>
      </c>
      <c r="H872" t="s">
        <v>416</v>
      </c>
      <c r="I872" s="2">
        <f>+Table2[[#This Row],[QTY]]*Table2[[#This Row],[Price]]</f>
        <v>15121</v>
      </c>
    </row>
    <row r="873" spans="1:9">
      <c r="A873" s="5" t="str">
        <f>TEXT(Table2[[#This Row],[Date]],"DDD")</f>
        <v>jue.</v>
      </c>
      <c r="B873" s="5" t="str">
        <f>TEXT(Table2[[#This Row],[Date]],"MMM")</f>
        <v>jun</v>
      </c>
      <c r="C873" s="5">
        <v>45463</v>
      </c>
      <c r="D873" t="s">
        <v>414</v>
      </c>
      <c r="E873" s="1">
        <v>17131</v>
      </c>
      <c r="F873" t="s">
        <v>415</v>
      </c>
      <c r="G873">
        <v>1</v>
      </c>
      <c r="H873" t="s">
        <v>416</v>
      </c>
      <c r="I873" s="2">
        <f>+Table2[[#This Row],[QTY]]*Table2[[#This Row],[Price]]</f>
        <v>17131</v>
      </c>
    </row>
    <row r="874" spans="1:9">
      <c r="A874" s="5" t="str">
        <f>TEXT(Table2[[#This Row],[Date]],"DDD")</f>
        <v>jue.</v>
      </c>
      <c r="B874" s="5" t="str">
        <f>TEXT(Table2[[#This Row],[Date]],"MMM")</f>
        <v>jun</v>
      </c>
      <c r="C874" s="5">
        <v>45463</v>
      </c>
      <c r="D874" t="s">
        <v>414</v>
      </c>
      <c r="E874" s="1">
        <v>23609</v>
      </c>
      <c r="F874" t="s">
        <v>415</v>
      </c>
      <c r="G874">
        <v>1</v>
      </c>
      <c r="H874" t="s">
        <v>416</v>
      </c>
      <c r="I874" s="2">
        <f>+Table2[[#This Row],[QTY]]*Table2[[#This Row],[Price]]</f>
        <v>23609</v>
      </c>
    </row>
    <row r="875" spans="1:9">
      <c r="A875" s="5" t="str">
        <f>TEXT(Table2[[#This Row],[Date]],"DDD")</f>
        <v>vie.</v>
      </c>
      <c r="B875" s="5" t="str">
        <f>TEXT(Table2[[#This Row],[Date]],"MMM")</f>
        <v>jun</v>
      </c>
      <c r="C875" s="5">
        <v>45464</v>
      </c>
      <c r="D875" t="s">
        <v>567</v>
      </c>
      <c r="E875" s="1">
        <v>66800</v>
      </c>
      <c r="F875" t="s">
        <v>568</v>
      </c>
      <c r="G875">
        <v>1</v>
      </c>
      <c r="H875" t="s">
        <v>264</v>
      </c>
      <c r="I875" s="2">
        <f>+Table2[[#This Row],[QTY]]*Table2[[#This Row],[Price]]</f>
        <v>66800</v>
      </c>
    </row>
    <row r="876" spans="1:9">
      <c r="A876" s="5" t="str">
        <f>TEXT(Table2[[#This Row],[Date]],"DDD")</f>
        <v>vie.</v>
      </c>
      <c r="B876" s="5" t="str">
        <f>TEXT(Table2[[#This Row],[Date]],"MMM")</f>
        <v>jun</v>
      </c>
      <c r="C876" s="5">
        <v>45464</v>
      </c>
      <c r="D876" t="s">
        <v>569</v>
      </c>
      <c r="E876" s="1">
        <v>41800</v>
      </c>
      <c r="F876" t="s">
        <v>302</v>
      </c>
      <c r="G876">
        <v>1</v>
      </c>
      <c r="H876" t="s">
        <v>136</v>
      </c>
      <c r="I876" s="2">
        <f>+Table2[[#This Row],[QTY]]*Table2[[#This Row],[Price]]</f>
        <v>41800</v>
      </c>
    </row>
    <row r="877" spans="1:9">
      <c r="A877" s="5" t="str">
        <f>TEXT(Table2[[#This Row],[Date]],"DDD")</f>
        <v>vie.</v>
      </c>
      <c r="B877" s="5" t="str">
        <f>TEXT(Table2[[#This Row],[Date]],"MMM")</f>
        <v>jun</v>
      </c>
      <c r="C877" s="5">
        <v>45464</v>
      </c>
      <c r="D877" t="s">
        <v>570</v>
      </c>
      <c r="E877" s="1">
        <v>9600</v>
      </c>
      <c r="F877" t="s">
        <v>302</v>
      </c>
      <c r="G877">
        <v>1</v>
      </c>
      <c r="H877" t="s">
        <v>136</v>
      </c>
      <c r="I877" s="2">
        <f>+Table2[[#This Row],[QTY]]*Table2[[#This Row],[Price]]</f>
        <v>9600</v>
      </c>
    </row>
    <row r="878" spans="1:9">
      <c r="A878" s="5" t="str">
        <f>TEXT(Table2[[#This Row],[Date]],"DDD")</f>
        <v>vie.</v>
      </c>
      <c r="B878" s="5" t="str">
        <f>TEXT(Table2[[#This Row],[Date]],"MMM")</f>
        <v>jun</v>
      </c>
      <c r="C878" s="5">
        <v>45464</v>
      </c>
      <c r="D878" t="s">
        <v>571</v>
      </c>
      <c r="E878" s="1">
        <v>39800</v>
      </c>
      <c r="F878" t="s">
        <v>302</v>
      </c>
      <c r="G878">
        <v>1</v>
      </c>
      <c r="H878" t="s">
        <v>136</v>
      </c>
      <c r="I878" s="2">
        <f>+Table2[[#This Row],[QTY]]*Table2[[#This Row],[Price]]</f>
        <v>39800</v>
      </c>
    </row>
    <row r="879" spans="1:9">
      <c r="A879" s="5" t="str">
        <f>TEXT(Table2[[#This Row],[Date]],"DDD")</f>
        <v>vie.</v>
      </c>
      <c r="B879" s="5" t="str">
        <f>TEXT(Table2[[#This Row],[Date]],"MMM")</f>
        <v>jun</v>
      </c>
      <c r="C879" s="5">
        <v>45464</v>
      </c>
      <c r="D879" t="s">
        <v>156</v>
      </c>
      <c r="E879" s="1">
        <v>9600</v>
      </c>
      <c r="F879" t="s">
        <v>302</v>
      </c>
      <c r="G879">
        <v>1</v>
      </c>
      <c r="H879" t="s">
        <v>136</v>
      </c>
      <c r="I879" s="2">
        <f>+Table2[[#This Row],[QTY]]*Table2[[#This Row],[Price]]</f>
        <v>9600</v>
      </c>
    </row>
    <row r="880" spans="1:9">
      <c r="A880" s="5" t="str">
        <f>TEXT(Table2[[#This Row],[Date]],"DDD")</f>
        <v>vie.</v>
      </c>
      <c r="B880" s="5" t="str">
        <f>TEXT(Table2[[#This Row],[Date]],"MMM")</f>
        <v>jun</v>
      </c>
      <c r="C880" s="5">
        <v>45464</v>
      </c>
      <c r="D880" t="s">
        <v>330</v>
      </c>
      <c r="E880" s="1">
        <v>9500</v>
      </c>
      <c r="F880" t="s">
        <v>302</v>
      </c>
      <c r="G880">
        <v>1</v>
      </c>
      <c r="H880" t="s">
        <v>136</v>
      </c>
      <c r="I880" s="2">
        <f>+Table2[[#This Row],[QTY]]*Table2[[#This Row],[Price]]</f>
        <v>9500</v>
      </c>
    </row>
    <row r="881" spans="1:9">
      <c r="A881" s="5" t="str">
        <f>TEXT(Table2[[#This Row],[Date]],"DDD")</f>
        <v>vie.</v>
      </c>
      <c r="B881" s="5" t="str">
        <f>TEXT(Table2[[#This Row],[Date]],"MMM")</f>
        <v>jun</v>
      </c>
      <c r="C881" s="5">
        <v>45464</v>
      </c>
      <c r="D881" t="s">
        <v>572</v>
      </c>
      <c r="E881" s="1">
        <v>8500</v>
      </c>
      <c r="F881" t="s">
        <v>302</v>
      </c>
      <c r="G881">
        <v>1</v>
      </c>
      <c r="H881" t="s">
        <v>136</v>
      </c>
      <c r="I881" s="2">
        <f>+Table2[[#This Row],[QTY]]*Table2[[#This Row],[Price]]</f>
        <v>8500</v>
      </c>
    </row>
    <row r="882" spans="1:9">
      <c r="A882" s="5" t="str">
        <f>TEXT(Table2[[#This Row],[Date]],"DDD")</f>
        <v>sáb.</v>
      </c>
      <c r="B882" s="5" t="str">
        <f>TEXT(Table2[[#This Row],[Date]],"MMM")</f>
        <v>jun</v>
      </c>
      <c r="C882" s="5">
        <v>45465</v>
      </c>
      <c r="D882" t="s">
        <v>439</v>
      </c>
      <c r="E882" s="1">
        <v>2358</v>
      </c>
      <c r="F882" t="s">
        <v>10</v>
      </c>
      <c r="G882">
        <v>1</v>
      </c>
      <c r="H882" t="s">
        <v>11</v>
      </c>
      <c r="I882" s="2">
        <f>+Table2[[#This Row],[QTY]]*Table2[[#This Row],[Price]]</f>
        <v>2358</v>
      </c>
    </row>
    <row r="883" spans="1:9">
      <c r="A883" s="5" t="str">
        <f>TEXT(Table2[[#This Row],[Date]],"DDD")</f>
        <v>sáb.</v>
      </c>
      <c r="B883" s="5" t="str">
        <f>TEXT(Table2[[#This Row],[Date]],"MMM")</f>
        <v>jun</v>
      </c>
      <c r="C883" s="5">
        <v>45465</v>
      </c>
      <c r="D883" t="s">
        <v>573</v>
      </c>
      <c r="E883" s="1">
        <v>12000</v>
      </c>
      <c r="F883" t="s">
        <v>495</v>
      </c>
      <c r="G883">
        <v>1</v>
      </c>
      <c r="H883" t="s">
        <v>11</v>
      </c>
      <c r="I883" s="2">
        <f>+Table2[[#This Row],[QTY]]*Table2[[#This Row],[Price]]</f>
        <v>12000</v>
      </c>
    </row>
    <row r="884" spans="1:9">
      <c r="A884" s="5" t="str">
        <f>TEXT(Table2[[#This Row],[Date]],"DDD")</f>
        <v>sáb.</v>
      </c>
      <c r="B884" s="5" t="str">
        <f>TEXT(Table2[[#This Row],[Date]],"MMM")</f>
        <v>jun</v>
      </c>
      <c r="C884" s="5">
        <v>45465</v>
      </c>
      <c r="D884" t="s">
        <v>574</v>
      </c>
      <c r="E884" s="1">
        <v>22590</v>
      </c>
      <c r="F884" t="s">
        <v>81</v>
      </c>
      <c r="G884">
        <v>1</v>
      </c>
      <c r="H884" t="s">
        <v>11</v>
      </c>
      <c r="I884" s="2">
        <f>+Table2[[#This Row],[QTY]]*Table2[[#This Row],[Price]]</f>
        <v>22590</v>
      </c>
    </row>
    <row r="885" spans="1:9">
      <c r="A885" s="5" t="str">
        <f>TEXT(Table2[[#This Row],[Date]],"DDD")</f>
        <v>sáb.</v>
      </c>
      <c r="B885" s="5" t="str">
        <f>TEXT(Table2[[#This Row],[Date]],"MMM")</f>
        <v>jun</v>
      </c>
      <c r="C885" s="5">
        <v>45465</v>
      </c>
      <c r="D885" t="s">
        <v>575</v>
      </c>
      <c r="E885" s="1">
        <v>5900</v>
      </c>
      <c r="F885" t="s">
        <v>576</v>
      </c>
      <c r="G885">
        <v>1</v>
      </c>
      <c r="H885" t="s">
        <v>136</v>
      </c>
      <c r="I885" s="2">
        <f>+Table2[[#This Row],[QTY]]*Table2[[#This Row],[Price]]</f>
        <v>5900</v>
      </c>
    </row>
    <row r="886" spans="1:9">
      <c r="A886" s="5" t="str">
        <f>TEXT(Table2[[#This Row],[Date]],"DDD")</f>
        <v>sáb.</v>
      </c>
      <c r="B886" s="5" t="str">
        <f>TEXT(Table2[[#This Row],[Date]],"MMM")</f>
        <v>jun</v>
      </c>
      <c r="C886" s="5">
        <v>45465</v>
      </c>
      <c r="D886" t="s">
        <v>577</v>
      </c>
      <c r="E886" s="1">
        <v>16900</v>
      </c>
      <c r="F886" t="s">
        <v>302</v>
      </c>
      <c r="G886">
        <v>1</v>
      </c>
      <c r="H886" t="s">
        <v>136</v>
      </c>
      <c r="I886" s="2">
        <f>+Table2[[#This Row],[QTY]]*Table2[[#This Row],[Price]]</f>
        <v>16900</v>
      </c>
    </row>
    <row r="887" spans="1:9">
      <c r="A887" s="5" t="str">
        <f>TEXT(Table2[[#This Row],[Date]],"DDD")</f>
        <v>sáb.</v>
      </c>
      <c r="B887" s="5" t="str">
        <f>TEXT(Table2[[#This Row],[Date]],"MMM")</f>
        <v>jun</v>
      </c>
      <c r="C887" s="5">
        <v>45465</v>
      </c>
      <c r="D887" t="s">
        <v>488</v>
      </c>
      <c r="E887" s="1">
        <v>6900</v>
      </c>
      <c r="F887" t="s">
        <v>302</v>
      </c>
      <c r="G887">
        <v>1</v>
      </c>
      <c r="H887" t="s">
        <v>136</v>
      </c>
      <c r="I887" s="2">
        <f>+Table2[[#This Row],[QTY]]*Table2[[#This Row],[Price]]</f>
        <v>6900</v>
      </c>
    </row>
    <row r="888" spans="1:9">
      <c r="A888" s="5" t="str">
        <f>TEXT(Table2[[#This Row],[Date]],"DDD")</f>
        <v>sáb.</v>
      </c>
      <c r="B888" s="5" t="str">
        <f>TEXT(Table2[[#This Row],[Date]],"MMM")</f>
        <v>jun</v>
      </c>
      <c r="C888" s="5">
        <v>45465</v>
      </c>
      <c r="D888" t="s">
        <v>414</v>
      </c>
      <c r="E888" s="1">
        <v>23946</v>
      </c>
      <c r="F888" t="s">
        <v>415</v>
      </c>
      <c r="G888">
        <v>1</v>
      </c>
      <c r="H888" t="s">
        <v>416</v>
      </c>
      <c r="I888" s="2">
        <f>+Table2[[#This Row],[QTY]]*Table2[[#This Row],[Price]]</f>
        <v>23946</v>
      </c>
    </row>
    <row r="889" spans="1:9">
      <c r="A889" s="5" t="str">
        <f>TEXT(Table2[[#This Row],[Date]],"DDD")</f>
        <v>sáb.</v>
      </c>
      <c r="B889" s="5" t="str">
        <f>TEXT(Table2[[#This Row],[Date]],"MMM")</f>
        <v>jun</v>
      </c>
      <c r="C889" s="5">
        <v>45465</v>
      </c>
      <c r="D889" t="s">
        <v>488</v>
      </c>
      <c r="E889" s="1">
        <v>12300</v>
      </c>
      <c r="F889" t="s">
        <v>165</v>
      </c>
      <c r="G889">
        <v>1</v>
      </c>
      <c r="H889" t="s">
        <v>136</v>
      </c>
      <c r="I889" s="2">
        <f>+Table2[[#This Row],[QTY]]*Table2[[#This Row],[Price]]</f>
        <v>12300</v>
      </c>
    </row>
    <row r="890" spans="1:9">
      <c r="A890" s="5" t="str">
        <f>TEXT(Table2[[#This Row],[Date]],"DDD")</f>
        <v>sáb.</v>
      </c>
      <c r="B890" s="5" t="str">
        <f>TEXT(Table2[[#This Row],[Date]],"MMM")</f>
        <v>jun</v>
      </c>
      <c r="C890" s="5">
        <v>45465</v>
      </c>
      <c r="D890" t="s">
        <v>578</v>
      </c>
      <c r="E890" s="1">
        <v>8000</v>
      </c>
      <c r="F890" t="s">
        <v>165</v>
      </c>
      <c r="G890">
        <v>1</v>
      </c>
      <c r="H890" t="s">
        <v>136</v>
      </c>
      <c r="I890" s="2">
        <f>+Table2[[#This Row],[QTY]]*Table2[[#This Row],[Price]]</f>
        <v>8000</v>
      </c>
    </row>
    <row r="891" spans="1:9">
      <c r="A891" s="5" t="str">
        <f>TEXT(Table2[[#This Row],[Date]],"DDD")</f>
        <v>sáb.</v>
      </c>
      <c r="B891" s="5" t="str">
        <f>TEXT(Table2[[#This Row],[Date]],"MMM")</f>
        <v>jun</v>
      </c>
      <c r="C891" s="5">
        <v>45465</v>
      </c>
      <c r="D891" t="s">
        <v>579</v>
      </c>
      <c r="E891" s="1">
        <v>151000</v>
      </c>
      <c r="F891" t="s">
        <v>580</v>
      </c>
      <c r="G891">
        <v>1</v>
      </c>
      <c r="H891" t="s">
        <v>136</v>
      </c>
      <c r="I891" s="2">
        <f>+Table2[[#This Row],[QTY]]*Table2[[#This Row],[Price]]</f>
        <v>151000</v>
      </c>
    </row>
    <row r="892" spans="1:9">
      <c r="A892" s="5" t="str">
        <f>TEXT(Table2[[#This Row],[Date]],"DDD")</f>
        <v>sáb.</v>
      </c>
      <c r="B892" s="5" t="str">
        <f>TEXT(Table2[[#This Row],[Date]],"MMM")</f>
        <v>jun</v>
      </c>
      <c r="C892" s="5">
        <v>45465</v>
      </c>
      <c r="D892" t="s">
        <v>581</v>
      </c>
      <c r="E892" s="1">
        <v>53900</v>
      </c>
      <c r="F892" t="s">
        <v>580</v>
      </c>
      <c r="G892">
        <v>1</v>
      </c>
      <c r="H892" t="s">
        <v>136</v>
      </c>
      <c r="I892" s="2">
        <f>+Table2[[#This Row],[QTY]]*Table2[[#This Row],[Price]]</f>
        <v>53900</v>
      </c>
    </row>
    <row r="893" spans="1:9">
      <c r="A893" s="5" t="str">
        <f>TEXT(Table2[[#This Row],[Date]],"DDD")</f>
        <v>sáb.</v>
      </c>
      <c r="B893" s="5" t="str">
        <f>TEXT(Table2[[#This Row],[Date]],"MMM")</f>
        <v>jun</v>
      </c>
      <c r="C893" s="5">
        <v>45465</v>
      </c>
      <c r="D893" t="s">
        <v>582</v>
      </c>
      <c r="E893" s="1">
        <v>5000</v>
      </c>
      <c r="F893" t="s">
        <v>580</v>
      </c>
      <c r="G893">
        <v>1</v>
      </c>
      <c r="H893" t="s">
        <v>136</v>
      </c>
      <c r="I893" s="2">
        <f>+Table2[[#This Row],[QTY]]*Table2[[#This Row],[Price]]</f>
        <v>5000</v>
      </c>
    </row>
    <row r="894" spans="1:9">
      <c r="A894" s="5" t="str">
        <f>TEXT(Table2[[#This Row],[Date]],"DDD")</f>
        <v>sáb.</v>
      </c>
      <c r="B894" s="5" t="str">
        <f>TEXT(Table2[[#This Row],[Date]],"MMM")</f>
        <v>jun</v>
      </c>
      <c r="C894" s="5">
        <v>45465</v>
      </c>
      <c r="D894" t="s">
        <v>414</v>
      </c>
      <c r="E894" s="1">
        <v>22946</v>
      </c>
      <c r="F894" t="s">
        <v>415</v>
      </c>
      <c r="G894">
        <v>1</v>
      </c>
      <c r="H894" t="s">
        <v>416</v>
      </c>
      <c r="I894" s="2">
        <f>+Table2[[#This Row],[QTY]]*Table2[[#This Row],[Price]]</f>
        <v>22946</v>
      </c>
    </row>
    <row r="895" spans="1:9">
      <c r="A895" s="5" t="str">
        <f>TEXT(Table2[[#This Row],[Date]],"DDD")</f>
        <v>dom.</v>
      </c>
      <c r="B895" s="5" t="str">
        <f>TEXT(Table2[[#This Row],[Date]],"MMM")</f>
        <v>jun</v>
      </c>
      <c r="C895" s="5">
        <v>45466</v>
      </c>
      <c r="D895" t="s">
        <v>201</v>
      </c>
      <c r="E895" s="1">
        <f>10370.37*108%</f>
        <v>11199.999600000001</v>
      </c>
      <c r="F895" t="s">
        <v>491</v>
      </c>
      <c r="G895">
        <v>1</v>
      </c>
      <c r="H895" t="s">
        <v>136</v>
      </c>
      <c r="I895" s="2">
        <f>+Table2[[#This Row],[QTY]]*Table2[[#This Row],[Price]]</f>
        <v>11199.999600000001</v>
      </c>
    </row>
    <row r="896" spans="1:9">
      <c r="A896" s="5" t="str">
        <f>TEXT(Table2[[#This Row],[Date]],"DDD")</f>
        <v>dom.</v>
      </c>
      <c r="B896" s="5" t="str">
        <f>TEXT(Table2[[#This Row],[Date]],"MMM")</f>
        <v>jun</v>
      </c>
      <c r="C896" s="5">
        <v>45466</v>
      </c>
      <c r="D896" t="s">
        <v>583</v>
      </c>
      <c r="E896" s="1">
        <f>14166.67*108%</f>
        <v>15300.003600000002</v>
      </c>
      <c r="F896" t="s">
        <v>491</v>
      </c>
      <c r="G896">
        <v>1</v>
      </c>
      <c r="H896" t="s">
        <v>136</v>
      </c>
      <c r="I896" s="2">
        <f>+Table2[[#This Row],[QTY]]*Table2[[#This Row],[Price]]</f>
        <v>15300.003600000002</v>
      </c>
    </row>
    <row r="897" spans="1:9">
      <c r="A897" s="5" t="str">
        <f>TEXT(Table2[[#This Row],[Date]],"DDD")</f>
        <v>dom.</v>
      </c>
      <c r="B897" s="5" t="str">
        <f>TEXT(Table2[[#This Row],[Date]],"MMM")</f>
        <v>jun</v>
      </c>
      <c r="C897" s="5">
        <v>45466</v>
      </c>
      <c r="D897" t="s">
        <v>192</v>
      </c>
      <c r="E897" s="1">
        <f>7962.96*108%</f>
        <v>8599.9968000000008</v>
      </c>
      <c r="F897" t="s">
        <v>491</v>
      </c>
      <c r="G897">
        <v>2</v>
      </c>
      <c r="H897" t="s">
        <v>136</v>
      </c>
      <c r="I897" s="2">
        <f>+Table2[[#This Row],[QTY]]*Table2[[#This Row],[Price]]</f>
        <v>17199.993600000002</v>
      </c>
    </row>
    <row r="898" spans="1:9">
      <c r="A898" s="5" t="str">
        <f>TEXT(Table2[[#This Row],[Date]],"DDD")</f>
        <v>dom.</v>
      </c>
      <c r="B898" s="5" t="str">
        <f>TEXT(Table2[[#This Row],[Date]],"MMM")</f>
        <v>jun</v>
      </c>
      <c r="C898" s="5">
        <v>45466</v>
      </c>
      <c r="D898" t="s">
        <v>492</v>
      </c>
      <c r="E898" s="1">
        <v>3600</v>
      </c>
      <c r="F898" t="s">
        <v>491</v>
      </c>
      <c r="G898">
        <v>1</v>
      </c>
      <c r="H898" t="s">
        <v>136</v>
      </c>
      <c r="I898" s="2">
        <f>+Table2[[#This Row],[QTY]]*Table2[[#This Row],[Price]]</f>
        <v>3600</v>
      </c>
    </row>
    <row r="899" spans="1:9">
      <c r="A899" s="5" t="str">
        <f>TEXT(Table2[[#This Row],[Date]],"DDD")</f>
        <v>dom.</v>
      </c>
      <c r="B899" s="5" t="str">
        <f>TEXT(Table2[[#This Row],[Date]],"MMM")</f>
        <v>jun</v>
      </c>
      <c r="C899" s="5">
        <v>45466</v>
      </c>
      <c r="D899" t="s">
        <v>55</v>
      </c>
      <c r="E899" s="1">
        <v>3490</v>
      </c>
      <c r="F899" t="s">
        <v>29</v>
      </c>
      <c r="G899">
        <v>1</v>
      </c>
      <c r="H899" t="s">
        <v>11</v>
      </c>
      <c r="I899" s="2">
        <f>+Table2[[#This Row],[QTY]]*Table2[[#This Row],[Price]]</f>
        <v>3490</v>
      </c>
    </row>
    <row r="900" spans="1:9">
      <c r="A900" s="5" t="str">
        <f>TEXT(Table2[[#This Row],[Date]],"DDD")</f>
        <v>dom.</v>
      </c>
      <c r="B900" s="5" t="str">
        <f>TEXT(Table2[[#This Row],[Date]],"MMM")</f>
        <v>jun</v>
      </c>
      <c r="C900" s="5">
        <v>45466</v>
      </c>
      <c r="D900" t="s">
        <v>266</v>
      </c>
      <c r="E900" s="1">
        <v>1300</v>
      </c>
      <c r="F900" t="s">
        <v>29</v>
      </c>
      <c r="G900">
        <v>1</v>
      </c>
      <c r="H900" t="s">
        <v>11</v>
      </c>
      <c r="I900" s="2">
        <f>+Table2[[#This Row],[QTY]]*Table2[[#This Row],[Price]]</f>
        <v>1300</v>
      </c>
    </row>
    <row r="901" spans="1:9">
      <c r="A901" s="5" t="str">
        <f>TEXT(Table2[[#This Row],[Date]],"DDD")</f>
        <v>dom.</v>
      </c>
      <c r="B901" s="5" t="str">
        <f>TEXT(Table2[[#This Row],[Date]],"MMM")</f>
        <v>jun</v>
      </c>
      <c r="C901" s="5">
        <v>45466</v>
      </c>
      <c r="D901" t="s">
        <v>584</v>
      </c>
      <c r="E901" s="1">
        <v>7900</v>
      </c>
      <c r="F901" t="s">
        <v>29</v>
      </c>
      <c r="G901">
        <v>1</v>
      </c>
      <c r="H901" t="s">
        <v>11</v>
      </c>
      <c r="I901" s="2">
        <f>+Table2[[#This Row],[QTY]]*Table2[[#This Row],[Price]]</f>
        <v>7900</v>
      </c>
    </row>
    <row r="902" spans="1:9">
      <c r="A902" s="5" t="str">
        <f>TEXT(Table2[[#This Row],[Date]],"DDD")</f>
        <v>dom.</v>
      </c>
      <c r="B902" s="5" t="str">
        <f>TEXT(Table2[[#This Row],[Date]],"MMM")</f>
        <v>jun</v>
      </c>
      <c r="C902" s="5">
        <v>45466</v>
      </c>
      <c r="D902" t="s">
        <v>121</v>
      </c>
      <c r="E902" s="1">
        <v>1750</v>
      </c>
      <c r="F902" t="s">
        <v>29</v>
      </c>
      <c r="G902">
        <v>1</v>
      </c>
      <c r="H902" t="s">
        <v>11</v>
      </c>
      <c r="I902" s="2">
        <f>+Table2[[#This Row],[QTY]]*Table2[[#This Row],[Price]]</f>
        <v>1750</v>
      </c>
    </row>
    <row r="903" spans="1:9">
      <c r="A903" s="5" t="str">
        <f>TEXT(Table2[[#This Row],[Date]],"DDD")</f>
        <v>lun.</v>
      </c>
      <c r="B903" s="5" t="str">
        <f>TEXT(Table2[[#This Row],[Date]],"MMM")</f>
        <v>jun</v>
      </c>
      <c r="C903" s="5">
        <v>45467</v>
      </c>
      <c r="D903" t="s">
        <v>585</v>
      </c>
      <c r="E903" s="1">
        <v>49500</v>
      </c>
      <c r="F903" t="s">
        <v>300</v>
      </c>
      <c r="G903">
        <v>1</v>
      </c>
      <c r="H903" t="s">
        <v>217</v>
      </c>
      <c r="I903" s="2">
        <f>+Table2[[#This Row],[QTY]]*Table2[[#This Row],[Price]]</f>
        <v>49500</v>
      </c>
    </row>
    <row r="904" spans="1:9">
      <c r="A904" s="5" t="str">
        <f>TEXT(Table2[[#This Row],[Date]],"DDD")</f>
        <v>lun.</v>
      </c>
      <c r="B904" s="5" t="str">
        <f>TEXT(Table2[[#This Row],[Date]],"MMM")</f>
        <v>jun</v>
      </c>
      <c r="C904" s="5">
        <v>45467</v>
      </c>
      <c r="D904" t="s">
        <v>551</v>
      </c>
      <c r="E904" s="1">
        <v>7176</v>
      </c>
      <c r="F904" t="s">
        <v>586</v>
      </c>
      <c r="G904">
        <v>1</v>
      </c>
      <c r="H904" t="s">
        <v>11</v>
      </c>
      <c r="I904" s="2">
        <f>+Table2[[#This Row],[QTY]]*Table2[[#This Row],[Price]]</f>
        <v>7176</v>
      </c>
    </row>
    <row r="905" spans="1:9">
      <c r="A905" s="5" t="str">
        <f>TEXT(Table2[[#This Row],[Date]],"DDD")</f>
        <v>lun.</v>
      </c>
      <c r="B905" s="5" t="str">
        <f>TEXT(Table2[[#This Row],[Date]],"MMM")</f>
        <v>jun</v>
      </c>
      <c r="C905" s="5">
        <v>45467</v>
      </c>
      <c r="D905" t="s">
        <v>587</v>
      </c>
      <c r="E905" s="1">
        <v>10778</v>
      </c>
      <c r="F905" t="s">
        <v>586</v>
      </c>
      <c r="G905">
        <v>1</v>
      </c>
      <c r="H905" t="s">
        <v>11</v>
      </c>
      <c r="I905" s="2">
        <f>+Table2[[#This Row],[QTY]]*Table2[[#This Row],[Price]]</f>
        <v>10778</v>
      </c>
    </row>
    <row r="906" spans="1:9">
      <c r="A906" s="5" t="str">
        <f>TEXT(Table2[[#This Row],[Date]],"DDD")</f>
        <v>lun.</v>
      </c>
      <c r="B906" s="5" t="str">
        <f>TEXT(Table2[[#This Row],[Date]],"MMM")</f>
        <v>jun</v>
      </c>
      <c r="C906" s="5">
        <v>45467</v>
      </c>
      <c r="D906" t="s">
        <v>588</v>
      </c>
      <c r="E906" s="1">
        <v>2000</v>
      </c>
      <c r="F906" t="s">
        <v>586</v>
      </c>
      <c r="G906">
        <v>1</v>
      </c>
      <c r="H906" t="s">
        <v>11</v>
      </c>
      <c r="I906" s="2">
        <f>+Table2[[#This Row],[QTY]]*Table2[[#This Row],[Price]]</f>
        <v>2000</v>
      </c>
    </row>
    <row r="907" spans="1:9">
      <c r="A907" s="5" t="str">
        <f>TEXT(Table2[[#This Row],[Date]],"DDD")</f>
        <v>mar.</v>
      </c>
      <c r="B907" s="5" t="str">
        <f>TEXT(Table2[[#This Row],[Date]],"MMM")</f>
        <v>jun</v>
      </c>
      <c r="C907" s="5">
        <v>45468</v>
      </c>
      <c r="D907" t="s">
        <v>414</v>
      </c>
      <c r="E907" s="1">
        <v>14085</v>
      </c>
      <c r="F907" t="s">
        <v>415</v>
      </c>
      <c r="G907">
        <v>1</v>
      </c>
      <c r="H907" t="s">
        <v>416</v>
      </c>
      <c r="I907" s="2">
        <f>+Table2[[#This Row],[QTY]]*Table2[[#This Row],[Price]]</f>
        <v>14085</v>
      </c>
    </row>
    <row r="908" spans="1:9">
      <c r="A908" s="5" t="str">
        <f>TEXT(Table2[[#This Row],[Date]],"DDD")</f>
        <v>mar.</v>
      </c>
      <c r="B908" s="5" t="str">
        <f>TEXT(Table2[[#This Row],[Date]],"MMM")</f>
        <v>jun</v>
      </c>
      <c r="C908" s="5">
        <v>45468</v>
      </c>
      <c r="D908" t="s">
        <v>414</v>
      </c>
      <c r="E908" s="1">
        <v>14636</v>
      </c>
      <c r="F908" t="s">
        <v>415</v>
      </c>
      <c r="G908">
        <v>1</v>
      </c>
      <c r="H908" t="s">
        <v>416</v>
      </c>
      <c r="I908" s="2">
        <f>+Table2[[#This Row],[QTY]]*Table2[[#This Row],[Price]]</f>
        <v>14636</v>
      </c>
    </row>
    <row r="909" spans="1:9">
      <c r="A909" s="5" t="str">
        <f>TEXT(Table2[[#This Row],[Date]],"DDD")</f>
        <v>mié.</v>
      </c>
      <c r="B909" s="5" t="str">
        <f>TEXT(Table2[[#This Row],[Date]],"MMM")</f>
        <v>jun</v>
      </c>
      <c r="C909" s="5">
        <v>45469</v>
      </c>
      <c r="D909" t="s">
        <v>292</v>
      </c>
      <c r="E909" s="1">
        <v>1150</v>
      </c>
      <c r="F909" t="s">
        <v>29</v>
      </c>
      <c r="G909">
        <v>1</v>
      </c>
      <c r="H909" t="s">
        <v>11</v>
      </c>
      <c r="I909" s="2">
        <f>+Table2[[#This Row],[QTY]]*Table2[[#This Row],[Price]]</f>
        <v>1150</v>
      </c>
    </row>
    <row r="910" spans="1:9">
      <c r="A910" s="5" t="str">
        <f>TEXT(Table2[[#This Row],[Date]],"DDD")</f>
        <v>mié.</v>
      </c>
      <c r="B910" s="5" t="str">
        <f>TEXT(Table2[[#This Row],[Date]],"MMM")</f>
        <v>jun</v>
      </c>
      <c r="C910" s="5">
        <v>45469</v>
      </c>
      <c r="D910" t="s">
        <v>374</v>
      </c>
      <c r="E910" s="1">
        <v>16800</v>
      </c>
      <c r="F910" t="s">
        <v>29</v>
      </c>
      <c r="G910">
        <v>1</v>
      </c>
      <c r="H910" t="s">
        <v>11</v>
      </c>
      <c r="I910" s="2">
        <f>+Table2[[#This Row],[QTY]]*Table2[[#This Row],[Price]]</f>
        <v>16800</v>
      </c>
    </row>
    <row r="911" spans="1:9">
      <c r="A911" s="5" t="str">
        <f>TEXT(Table2[[#This Row],[Date]],"DDD")</f>
        <v>mié.</v>
      </c>
      <c r="B911" s="5" t="str">
        <f>TEXT(Table2[[#This Row],[Date]],"MMM")</f>
        <v>jun</v>
      </c>
      <c r="C911" s="5">
        <v>45469</v>
      </c>
      <c r="D911" t="s">
        <v>58</v>
      </c>
      <c r="E911" s="1">
        <v>4950</v>
      </c>
      <c r="F911" t="s">
        <v>29</v>
      </c>
      <c r="G911">
        <v>1</v>
      </c>
      <c r="H911" t="s">
        <v>11</v>
      </c>
      <c r="I911" s="2">
        <f>+Table2[[#This Row],[QTY]]*Table2[[#This Row],[Price]]</f>
        <v>4950</v>
      </c>
    </row>
    <row r="912" spans="1:9">
      <c r="A912" s="5" t="str">
        <f>TEXT(Table2[[#This Row],[Date]],"DDD")</f>
        <v>mié.</v>
      </c>
      <c r="B912" s="5" t="str">
        <f>TEXT(Table2[[#This Row],[Date]],"MMM")</f>
        <v>jun</v>
      </c>
      <c r="C912" s="5">
        <v>45469</v>
      </c>
      <c r="D912" t="s">
        <v>55</v>
      </c>
      <c r="E912" s="1">
        <v>3490</v>
      </c>
      <c r="F912" t="s">
        <v>29</v>
      </c>
      <c r="G912">
        <v>1</v>
      </c>
      <c r="H912" t="s">
        <v>11</v>
      </c>
      <c r="I912" s="2">
        <f>+Table2[[#This Row],[QTY]]*Table2[[#This Row],[Price]]</f>
        <v>3490</v>
      </c>
    </row>
    <row r="913" spans="1:9">
      <c r="A913" s="5" t="str">
        <f>TEXT(Table2[[#This Row],[Date]],"DDD")</f>
        <v>mié.</v>
      </c>
      <c r="B913" s="5" t="str">
        <f>TEXT(Table2[[#This Row],[Date]],"MMM")</f>
        <v>jun</v>
      </c>
      <c r="C913" s="5">
        <v>45469</v>
      </c>
      <c r="D913" t="s">
        <v>101</v>
      </c>
      <c r="E913" s="1">
        <v>3990</v>
      </c>
      <c r="F913" t="s">
        <v>29</v>
      </c>
      <c r="G913">
        <v>1</v>
      </c>
      <c r="H913" t="s">
        <v>11</v>
      </c>
      <c r="I913" s="2">
        <f>+Table2[[#This Row],[QTY]]*Table2[[#This Row],[Price]]</f>
        <v>3990</v>
      </c>
    </row>
    <row r="914" spans="1:9">
      <c r="A914" s="5" t="str">
        <f>TEXT(Table2[[#This Row],[Date]],"DDD")</f>
        <v>mié.</v>
      </c>
      <c r="B914" s="5" t="str">
        <f>TEXT(Table2[[#This Row],[Date]],"MMM")</f>
        <v>jun</v>
      </c>
      <c r="C914" s="5">
        <v>45469</v>
      </c>
      <c r="D914" t="s">
        <v>319</v>
      </c>
      <c r="E914" s="1">
        <v>68765</v>
      </c>
      <c r="F914" t="s">
        <v>69</v>
      </c>
      <c r="G914">
        <v>1</v>
      </c>
      <c r="H914" t="s">
        <v>70</v>
      </c>
      <c r="I914" s="2">
        <f>+Table2[[#This Row],[QTY]]*Table2[[#This Row],[Price]]</f>
        <v>68765</v>
      </c>
    </row>
    <row r="915" spans="1:9">
      <c r="A915" s="5" t="str">
        <f>TEXT(Table2[[#This Row],[Date]],"DDD")</f>
        <v>vie.</v>
      </c>
      <c r="B915" s="5" t="str">
        <f>TEXT(Table2[[#This Row],[Date]],"MMM")</f>
        <v>jun</v>
      </c>
      <c r="C915" s="5">
        <v>45471</v>
      </c>
      <c r="D915" t="s">
        <v>589</v>
      </c>
      <c r="E915" s="1">
        <v>95065</v>
      </c>
      <c r="F915" t="s">
        <v>461</v>
      </c>
      <c r="G915">
        <v>1</v>
      </c>
      <c r="H915" t="s">
        <v>462</v>
      </c>
      <c r="I915" s="2">
        <f>+Table2[[#This Row],[QTY]]*Table2[[#This Row],[Price]]</f>
        <v>95065</v>
      </c>
    </row>
    <row r="916" spans="1:9">
      <c r="A916" s="5" t="str">
        <f>TEXT(Table2[[#This Row],[Date]],"DDD")</f>
        <v>sáb.</v>
      </c>
      <c r="B916" s="5" t="str">
        <f>TEXT(Table2[[#This Row],[Date]],"MMM")</f>
        <v>jun</v>
      </c>
      <c r="C916" s="5">
        <v>45472</v>
      </c>
      <c r="D916" t="s">
        <v>590</v>
      </c>
      <c r="E916" s="1">
        <v>73000</v>
      </c>
      <c r="F916" t="s">
        <v>591</v>
      </c>
      <c r="G916">
        <v>1</v>
      </c>
      <c r="H916" t="s">
        <v>264</v>
      </c>
      <c r="I916" s="2">
        <f>+Table2[[#This Row],[QTY]]*Table2[[#This Row],[Price]]</f>
        <v>73000</v>
      </c>
    </row>
    <row r="917" spans="1:9">
      <c r="A917" s="5" t="str">
        <f>TEXT(Table2[[#This Row],[Date]],"DDD")</f>
        <v>sáb.</v>
      </c>
      <c r="B917" s="5" t="str">
        <f>TEXT(Table2[[#This Row],[Date]],"MMM")</f>
        <v>jun</v>
      </c>
      <c r="C917" s="5">
        <v>45472</v>
      </c>
      <c r="D917" t="s">
        <v>55</v>
      </c>
      <c r="E917" s="1">
        <v>3490</v>
      </c>
      <c r="F917" t="s">
        <v>29</v>
      </c>
      <c r="G917">
        <v>1</v>
      </c>
      <c r="H917" t="s">
        <v>11</v>
      </c>
      <c r="I917" s="2">
        <f>+Table2[[#This Row],[QTY]]*Table2[[#This Row],[Price]]</f>
        <v>3490</v>
      </c>
    </row>
    <row r="918" spans="1:9">
      <c r="A918" s="5" t="str">
        <f>TEXT(Table2[[#This Row],[Date]],"DDD")</f>
        <v>sáb.</v>
      </c>
      <c r="B918" s="5" t="str">
        <f>TEXT(Table2[[#This Row],[Date]],"MMM")</f>
        <v>jun</v>
      </c>
      <c r="C918" s="5">
        <v>45472</v>
      </c>
      <c r="D918" t="s">
        <v>66</v>
      </c>
      <c r="E918" s="1">
        <v>7350</v>
      </c>
      <c r="F918" t="s">
        <v>29</v>
      </c>
      <c r="G918">
        <v>1</v>
      </c>
      <c r="H918" t="s">
        <v>11</v>
      </c>
      <c r="I918" s="2">
        <f>+Table2[[#This Row],[QTY]]*Table2[[#This Row],[Price]]</f>
        <v>7350</v>
      </c>
    </row>
    <row r="919" spans="1:9">
      <c r="A919" s="5" t="str">
        <f>TEXT(Table2[[#This Row],[Date]],"DDD")</f>
        <v>sáb.</v>
      </c>
      <c r="B919" s="5" t="str">
        <f>TEXT(Table2[[#This Row],[Date]],"MMM")</f>
        <v>jun</v>
      </c>
      <c r="C919" s="5">
        <v>45472</v>
      </c>
      <c r="D919" t="s">
        <v>121</v>
      </c>
      <c r="E919" s="1">
        <v>1750</v>
      </c>
      <c r="F919" t="s">
        <v>29</v>
      </c>
      <c r="G919">
        <v>1</v>
      </c>
      <c r="H919" t="s">
        <v>11</v>
      </c>
      <c r="I919" s="2">
        <f>+Table2[[#This Row],[QTY]]*Table2[[#This Row],[Price]]</f>
        <v>1750</v>
      </c>
    </row>
    <row r="920" spans="1:9">
      <c r="A920" s="5" t="str">
        <f>TEXT(Table2[[#This Row],[Date]],"DDD")</f>
        <v>dom.</v>
      </c>
      <c r="B920" s="5" t="str">
        <f>TEXT(Table2[[#This Row],[Date]],"MMM")</f>
        <v>jun</v>
      </c>
      <c r="C920" s="5">
        <v>45473</v>
      </c>
      <c r="D920" t="s">
        <v>592</v>
      </c>
      <c r="E920" s="1">
        <v>7600</v>
      </c>
      <c r="F920" t="s">
        <v>197</v>
      </c>
      <c r="G920">
        <v>1</v>
      </c>
      <c r="H920" t="s">
        <v>264</v>
      </c>
      <c r="I920" s="2">
        <f>+Table2[[#This Row],[QTY]]*Table2[[#This Row],[Price]]</f>
        <v>7600</v>
      </c>
    </row>
    <row r="921" spans="1:9">
      <c r="A921" s="5" t="str">
        <f>TEXT(Table2[[#This Row],[Date]],"DDD")</f>
        <v>lun.</v>
      </c>
      <c r="B921" s="5" t="str">
        <f>TEXT(Table2[[#This Row],[Date]],"MMM")</f>
        <v>jul</v>
      </c>
      <c r="C921" s="5">
        <v>45474</v>
      </c>
      <c r="D921" t="s">
        <v>593</v>
      </c>
      <c r="E921" s="1">
        <v>7500</v>
      </c>
      <c r="F921" t="s">
        <v>594</v>
      </c>
      <c r="G921">
        <v>1</v>
      </c>
      <c r="H921" t="s">
        <v>136</v>
      </c>
      <c r="I921" s="2">
        <f>+Table2[[#This Row],[QTY]]*Table2[[#This Row],[Price]]</f>
        <v>7500</v>
      </c>
    </row>
    <row r="922" spans="1:9">
      <c r="A922" s="5" t="str">
        <f>TEXT(Table2[[#This Row],[Date]],"DDD")</f>
        <v>lun.</v>
      </c>
      <c r="B922" s="5" t="str">
        <f>TEXT(Table2[[#This Row],[Date]],"MMM")</f>
        <v>jul</v>
      </c>
      <c r="C922" s="5">
        <v>45474</v>
      </c>
      <c r="D922" t="s">
        <v>319</v>
      </c>
      <c r="E922" s="1">
        <v>68765</v>
      </c>
      <c r="F922" t="s">
        <v>69</v>
      </c>
      <c r="G922">
        <v>1</v>
      </c>
      <c r="H922" t="s">
        <v>70</v>
      </c>
      <c r="I922" s="2">
        <f>+Table2[[#This Row],[QTY]]*Table2[[#This Row],[Price]]</f>
        <v>68765</v>
      </c>
    </row>
    <row r="923" spans="1:9">
      <c r="A923" s="5" t="str">
        <f>TEXT(Table2[[#This Row],[Date]],"DDD")</f>
        <v>lun.</v>
      </c>
      <c r="B923" s="5" t="str">
        <f>TEXT(Table2[[#This Row],[Date]],"MMM")</f>
        <v>jul</v>
      </c>
      <c r="C923" s="5">
        <v>45474</v>
      </c>
      <c r="D923" t="s">
        <v>595</v>
      </c>
      <c r="E923" s="1">
        <v>13900</v>
      </c>
      <c r="F923" t="s">
        <v>161</v>
      </c>
      <c r="G923">
        <v>1</v>
      </c>
      <c r="H923" t="s">
        <v>136</v>
      </c>
      <c r="I923" s="2">
        <f>+Table2[[#This Row],[QTY]]*Table2[[#This Row],[Price]]</f>
        <v>13900</v>
      </c>
    </row>
    <row r="924" spans="1:9">
      <c r="A924" s="5" t="str">
        <f>TEXT(Table2[[#This Row],[Date]],"DDD")</f>
        <v>lun.</v>
      </c>
      <c r="B924" s="5" t="str">
        <f>TEXT(Table2[[#This Row],[Date]],"MMM")</f>
        <v>jul</v>
      </c>
      <c r="C924" s="5">
        <v>45474</v>
      </c>
      <c r="D924" t="s">
        <v>596</v>
      </c>
      <c r="E924" s="1">
        <v>6200</v>
      </c>
      <c r="F924" t="s">
        <v>161</v>
      </c>
      <c r="G924">
        <v>1</v>
      </c>
      <c r="H924" t="s">
        <v>136</v>
      </c>
      <c r="I924" s="2">
        <f>+Table2[[#This Row],[QTY]]*Table2[[#This Row],[Price]]</f>
        <v>6200</v>
      </c>
    </row>
    <row r="925" spans="1:9">
      <c r="A925" s="5" t="str">
        <f>TEXT(Table2[[#This Row],[Date]],"DDD")</f>
        <v>lun.</v>
      </c>
      <c r="B925" s="5" t="str">
        <f>TEXT(Table2[[#This Row],[Date]],"MMM")</f>
        <v>jul</v>
      </c>
      <c r="C925" s="5">
        <v>45474</v>
      </c>
      <c r="D925" t="s">
        <v>476</v>
      </c>
      <c r="E925" s="1">
        <v>5899</v>
      </c>
      <c r="F925" t="s">
        <v>161</v>
      </c>
      <c r="G925">
        <v>1</v>
      </c>
      <c r="H925" t="s">
        <v>136</v>
      </c>
      <c r="I925" s="2">
        <f>+Table2[[#This Row],[QTY]]*Table2[[#This Row],[Price]]</f>
        <v>5899</v>
      </c>
    </row>
    <row r="926" spans="1:9">
      <c r="A926" s="5" t="str">
        <f>TEXT(Table2[[#This Row],[Date]],"DDD")</f>
        <v>lun.</v>
      </c>
      <c r="B926" s="5" t="str">
        <f>TEXT(Table2[[#This Row],[Date]],"MMM")</f>
        <v>jul</v>
      </c>
      <c r="C926" s="5">
        <v>45474</v>
      </c>
      <c r="D926" t="s">
        <v>343</v>
      </c>
      <c r="E926" s="1">
        <v>26900</v>
      </c>
      <c r="F926" t="s">
        <v>161</v>
      </c>
      <c r="G926">
        <v>1</v>
      </c>
      <c r="H926" t="s">
        <v>136</v>
      </c>
      <c r="I926" s="2">
        <f>+Table2[[#This Row],[QTY]]*Table2[[#This Row],[Price]]</f>
        <v>26900</v>
      </c>
    </row>
    <row r="927" spans="1:9">
      <c r="A927" s="5" t="str">
        <f>TEXT(Table2[[#This Row],[Date]],"DDD")</f>
        <v>lun.</v>
      </c>
      <c r="B927" s="5" t="str">
        <f>TEXT(Table2[[#This Row],[Date]],"MMM")</f>
        <v>jul</v>
      </c>
      <c r="C927" s="5">
        <v>45474</v>
      </c>
      <c r="D927" t="s">
        <v>597</v>
      </c>
      <c r="E927" s="1">
        <v>26900</v>
      </c>
      <c r="F927" t="s">
        <v>161</v>
      </c>
      <c r="G927">
        <v>1</v>
      </c>
      <c r="H927" t="s">
        <v>136</v>
      </c>
      <c r="I927" s="2">
        <f>+Table2[[#This Row],[QTY]]*Table2[[#This Row],[Price]]</f>
        <v>26900</v>
      </c>
    </row>
    <row r="928" spans="1:9">
      <c r="A928" s="5" t="str">
        <f>TEXT(Table2[[#This Row],[Date]],"DDD")</f>
        <v>lun.</v>
      </c>
      <c r="B928" s="5" t="str">
        <f>TEXT(Table2[[#This Row],[Date]],"MMM")</f>
        <v>jul</v>
      </c>
      <c r="C928" s="5">
        <v>45474</v>
      </c>
      <c r="D928" t="s">
        <v>598</v>
      </c>
      <c r="E928" s="1">
        <v>15900</v>
      </c>
      <c r="F928" t="s">
        <v>161</v>
      </c>
      <c r="G928">
        <v>1</v>
      </c>
      <c r="H928" t="s">
        <v>136</v>
      </c>
      <c r="I928" s="2">
        <f>+Table2[[#This Row],[QTY]]*Table2[[#This Row],[Price]]</f>
        <v>15900</v>
      </c>
    </row>
    <row r="929" spans="1:9">
      <c r="A929" s="5" t="str">
        <f>TEXT(Table2[[#This Row],[Date]],"DDD")</f>
        <v>mar.</v>
      </c>
      <c r="B929" s="5" t="str">
        <f>TEXT(Table2[[#This Row],[Date]],"MMM")</f>
        <v>jul</v>
      </c>
      <c r="C929" s="5">
        <v>45475</v>
      </c>
      <c r="D929" t="s">
        <v>599</v>
      </c>
      <c r="E929" s="1">
        <v>1900</v>
      </c>
      <c r="F929" t="s">
        <v>103</v>
      </c>
      <c r="G929">
        <v>1</v>
      </c>
      <c r="H929" t="s">
        <v>104</v>
      </c>
      <c r="I929" s="2">
        <f>+Table2[[#This Row],[QTY]]*Table2[[#This Row],[Price]]</f>
        <v>1900</v>
      </c>
    </row>
    <row r="930" spans="1:9">
      <c r="A930" s="5" t="str">
        <f>TEXT(Table2[[#This Row],[Date]],"DDD")</f>
        <v>mar.</v>
      </c>
      <c r="B930" s="5" t="str">
        <f>TEXT(Table2[[#This Row],[Date]],"MMM")</f>
        <v>jul</v>
      </c>
      <c r="C930" s="5">
        <v>45475</v>
      </c>
      <c r="D930" t="s">
        <v>488</v>
      </c>
      <c r="E930" s="1">
        <v>5600</v>
      </c>
      <c r="F930" t="s">
        <v>103</v>
      </c>
      <c r="G930">
        <v>1</v>
      </c>
      <c r="H930" t="s">
        <v>104</v>
      </c>
      <c r="I930" s="2">
        <f>+Table2[[#This Row],[QTY]]*Table2[[#This Row],[Price]]</f>
        <v>5600</v>
      </c>
    </row>
    <row r="931" spans="1:9">
      <c r="A931" s="5" t="str">
        <f>TEXT(Table2[[#This Row],[Date]],"DDD")</f>
        <v>mar.</v>
      </c>
      <c r="B931" s="5" t="str">
        <f>TEXT(Table2[[#This Row],[Date]],"MMM")</f>
        <v>jul</v>
      </c>
      <c r="C931" s="5">
        <v>45475</v>
      </c>
      <c r="D931" t="s">
        <v>600</v>
      </c>
      <c r="E931" s="1">
        <v>20378</v>
      </c>
      <c r="F931" t="s">
        <v>197</v>
      </c>
      <c r="G931">
        <v>1</v>
      </c>
      <c r="H931" t="s">
        <v>11</v>
      </c>
      <c r="I931" s="2">
        <f>+Table2[[#This Row],[QTY]]*Table2[[#This Row],[Price]]</f>
        <v>20378</v>
      </c>
    </row>
    <row r="932" spans="1:9">
      <c r="A932" s="5" t="str">
        <f>TEXT(Table2[[#This Row],[Date]],"DDD")</f>
        <v>mar.</v>
      </c>
      <c r="B932" s="5" t="str">
        <f>TEXT(Table2[[#This Row],[Date]],"MMM")</f>
        <v>jul</v>
      </c>
      <c r="C932" s="5">
        <v>45475</v>
      </c>
      <c r="D932" t="s">
        <v>601</v>
      </c>
      <c r="E932" s="1">
        <v>59900</v>
      </c>
      <c r="F932" t="s">
        <v>554</v>
      </c>
      <c r="G932">
        <v>1</v>
      </c>
      <c r="H932" t="s">
        <v>217</v>
      </c>
      <c r="I932" s="2">
        <f>+Table2[[#This Row],[QTY]]*Table2[[#This Row],[Price]]</f>
        <v>59900</v>
      </c>
    </row>
    <row r="933" spans="1:9">
      <c r="A933" s="5" t="str">
        <f>TEXT(Table2[[#This Row],[Date]],"DDD")</f>
        <v>mar.</v>
      </c>
      <c r="B933" s="5" t="str">
        <f>TEXT(Table2[[#This Row],[Date]],"MMM")</f>
        <v>jul</v>
      </c>
      <c r="C933" s="5">
        <v>45475</v>
      </c>
      <c r="D933" t="s">
        <v>602</v>
      </c>
      <c r="E933" s="1">
        <v>3300</v>
      </c>
      <c r="F933" t="s">
        <v>554</v>
      </c>
      <c r="G933">
        <v>1</v>
      </c>
      <c r="H933" t="s">
        <v>217</v>
      </c>
      <c r="I933" s="2">
        <f>+Table2[[#This Row],[QTY]]*Table2[[#This Row],[Price]]</f>
        <v>3300</v>
      </c>
    </row>
    <row r="934" spans="1:9">
      <c r="A934" s="5" t="str">
        <f>TEXT(Table2[[#This Row],[Date]],"DDD")</f>
        <v>mar.</v>
      </c>
      <c r="B934" s="5" t="str">
        <f>TEXT(Table2[[#This Row],[Date]],"MMM")</f>
        <v>jul</v>
      </c>
      <c r="C934" s="5">
        <v>45475</v>
      </c>
      <c r="D934" t="s">
        <v>603</v>
      </c>
      <c r="E934" s="1">
        <v>15800</v>
      </c>
      <c r="F934" t="s">
        <v>554</v>
      </c>
      <c r="G934">
        <v>1</v>
      </c>
      <c r="H934" t="s">
        <v>217</v>
      </c>
      <c r="I934" s="2">
        <f>+Table2[[#This Row],[QTY]]*Table2[[#This Row],[Price]]</f>
        <v>15800</v>
      </c>
    </row>
    <row r="935" spans="1:9">
      <c r="A935" s="5" t="str">
        <f>TEXT(Table2[[#This Row],[Date]],"DDD")</f>
        <v>mié.</v>
      </c>
      <c r="B935" s="5" t="str">
        <f>TEXT(Table2[[#This Row],[Date]],"MMM")</f>
        <v>jul</v>
      </c>
      <c r="C935" s="5">
        <v>45476</v>
      </c>
      <c r="D935" t="s">
        <v>102</v>
      </c>
      <c r="E935" s="1">
        <v>3950</v>
      </c>
      <c r="F935" t="s">
        <v>163</v>
      </c>
      <c r="G935">
        <v>1</v>
      </c>
      <c r="H935" t="s">
        <v>136</v>
      </c>
      <c r="I935" s="2">
        <f>+Table2[[#This Row],[QTY]]*Table2[[#This Row],[Price]]</f>
        <v>3950</v>
      </c>
    </row>
    <row r="936" spans="1:9">
      <c r="A936" s="5" t="str">
        <f>TEXT(Table2[[#This Row],[Date]],"DDD")</f>
        <v>mié.</v>
      </c>
      <c r="B936" s="5" t="str">
        <f>TEXT(Table2[[#This Row],[Date]],"MMM")</f>
        <v>jul</v>
      </c>
      <c r="C936" s="5">
        <v>45476</v>
      </c>
      <c r="D936" t="s">
        <v>604</v>
      </c>
      <c r="E936" s="1">
        <v>9863</v>
      </c>
      <c r="F936" t="s">
        <v>197</v>
      </c>
      <c r="G936">
        <v>1</v>
      </c>
      <c r="H936" t="s">
        <v>264</v>
      </c>
      <c r="I936" s="2">
        <f>+Table2[[#This Row],[QTY]]*Table2[[#This Row],[Price]]</f>
        <v>9863</v>
      </c>
    </row>
    <row r="937" spans="1:9">
      <c r="A937" s="5" t="str">
        <f>TEXT(Table2[[#This Row],[Date]],"DDD")</f>
        <v>mié.</v>
      </c>
      <c r="B937" s="5" t="str">
        <f>TEXT(Table2[[#This Row],[Date]],"MMM")</f>
        <v>jul</v>
      </c>
      <c r="C937" s="5">
        <v>45476</v>
      </c>
      <c r="D937" t="s">
        <v>414</v>
      </c>
      <c r="E937" s="1">
        <v>11552</v>
      </c>
      <c r="F937" t="s">
        <v>605</v>
      </c>
      <c r="G937">
        <v>1</v>
      </c>
      <c r="H937" t="s">
        <v>416</v>
      </c>
      <c r="I937" s="2">
        <f>+Table2[[#This Row],[QTY]]*Table2[[#This Row],[Price]]</f>
        <v>11552</v>
      </c>
    </row>
    <row r="938" spans="1:9">
      <c r="A938" s="5" t="str">
        <f>TEXT(Table2[[#This Row],[Date]],"DDD")</f>
        <v>mié.</v>
      </c>
      <c r="B938" s="5" t="str">
        <f>TEXT(Table2[[#This Row],[Date]],"MMM")</f>
        <v>jul</v>
      </c>
      <c r="C938" s="5">
        <v>45476</v>
      </c>
      <c r="D938" t="s">
        <v>414</v>
      </c>
      <c r="E938" s="1">
        <v>12289</v>
      </c>
      <c r="F938" t="s">
        <v>605</v>
      </c>
      <c r="G938">
        <v>1</v>
      </c>
      <c r="H938" t="s">
        <v>416</v>
      </c>
      <c r="I938" s="2">
        <f>+Table2[[#This Row],[QTY]]*Table2[[#This Row],[Price]]</f>
        <v>12289</v>
      </c>
    </row>
    <row r="939" spans="1:9">
      <c r="A939" s="5" t="str">
        <f>TEXT(Table2[[#This Row],[Date]],"DDD")</f>
        <v>jue.</v>
      </c>
      <c r="B939" s="5" t="str">
        <f>TEXT(Table2[[#This Row],[Date]],"MMM")</f>
        <v>jul</v>
      </c>
      <c r="C939" s="5">
        <v>45477</v>
      </c>
      <c r="D939" t="s">
        <v>606</v>
      </c>
      <c r="E939" s="1">
        <v>8500</v>
      </c>
      <c r="F939" t="s">
        <v>365</v>
      </c>
      <c r="G939">
        <v>1</v>
      </c>
      <c r="H939" t="s">
        <v>136</v>
      </c>
      <c r="I939" s="2">
        <f>+Table2[[#This Row],[QTY]]*Table2[[#This Row],[Price]]</f>
        <v>8500</v>
      </c>
    </row>
    <row r="940" spans="1:9">
      <c r="A940" s="5" t="str">
        <f>TEXT(Table2[[#This Row],[Date]],"DDD")</f>
        <v>jue.</v>
      </c>
      <c r="B940" s="5" t="str">
        <f>TEXT(Table2[[#This Row],[Date]],"MMM")</f>
        <v>jul</v>
      </c>
      <c r="C940" s="5">
        <v>45477</v>
      </c>
      <c r="D940" t="s">
        <v>607</v>
      </c>
      <c r="E940" s="1">
        <v>17900</v>
      </c>
      <c r="F940" t="s">
        <v>409</v>
      </c>
      <c r="G940">
        <v>1</v>
      </c>
      <c r="H940" t="s">
        <v>136</v>
      </c>
      <c r="I940" s="2">
        <f>+Table2[[#This Row],[QTY]]*Table2[[#This Row],[Price]]</f>
        <v>17900</v>
      </c>
    </row>
    <row r="941" spans="1:9">
      <c r="A941" s="5" t="str">
        <f>TEXT(Table2[[#This Row],[Date]],"DDD")</f>
        <v>jue.</v>
      </c>
      <c r="B941" s="5" t="str">
        <f>TEXT(Table2[[#This Row],[Date]],"MMM")</f>
        <v>jul</v>
      </c>
      <c r="C941" s="5">
        <v>45477</v>
      </c>
      <c r="D941" t="s">
        <v>475</v>
      </c>
      <c r="E941" s="1">
        <v>39900</v>
      </c>
      <c r="F941" t="s">
        <v>409</v>
      </c>
      <c r="G941">
        <v>1</v>
      </c>
      <c r="H941" t="s">
        <v>136</v>
      </c>
      <c r="I941" s="2">
        <f>+Table2[[#This Row],[QTY]]*Table2[[#This Row],[Price]]</f>
        <v>39900</v>
      </c>
    </row>
    <row r="942" spans="1:9">
      <c r="A942" s="5" t="str">
        <f>TEXT(Table2[[#This Row],[Date]],"DDD")</f>
        <v>jue.</v>
      </c>
      <c r="B942" s="5" t="str">
        <f>TEXT(Table2[[#This Row],[Date]],"MMM")</f>
        <v>jul</v>
      </c>
      <c r="C942" s="5">
        <v>45477</v>
      </c>
      <c r="D942" t="s">
        <v>584</v>
      </c>
      <c r="E942" s="1">
        <v>36900</v>
      </c>
      <c r="F942" t="s">
        <v>409</v>
      </c>
      <c r="G942">
        <v>1</v>
      </c>
      <c r="H942" t="s">
        <v>136</v>
      </c>
      <c r="I942" s="2">
        <f>+Table2[[#This Row],[QTY]]*Table2[[#This Row],[Price]]</f>
        <v>36900</v>
      </c>
    </row>
    <row r="943" spans="1:9">
      <c r="A943" s="5" t="str">
        <f>TEXT(Table2[[#This Row],[Date]],"DDD")</f>
        <v>jue.</v>
      </c>
      <c r="B943" s="5" t="str">
        <f>TEXT(Table2[[#This Row],[Date]],"MMM")</f>
        <v>jul</v>
      </c>
      <c r="C943" s="5">
        <v>45477</v>
      </c>
      <c r="D943" t="s">
        <v>608</v>
      </c>
      <c r="E943" s="1">
        <v>6900</v>
      </c>
      <c r="F943" t="s">
        <v>409</v>
      </c>
      <c r="G943">
        <v>1</v>
      </c>
      <c r="H943" t="s">
        <v>136</v>
      </c>
      <c r="I943" s="2">
        <f>+Table2[[#This Row],[QTY]]*Table2[[#This Row],[Price]]</f>
        <v>6900</v>
      </c>
    </row>
    <row r="944" spans="1:9">
      <c r="A944" s="5" t="str">
        <f>TEXT(Table2[[#This Row],[Date]],"DDD")</f>
        <v>jue.</v>
      </c>
      <c r="B944" s="5" t="str">
        <f>TEXT(Table2[[#This Row],[Date]],"MMM")</f>
        <v>jul</v>
      </c>
      <c r="C944" s="5">
        <v>45477</v>
      </c>
      <c r="D944" t="s">
        <v>284</v>
      </c>
      <c r="E944" s="1">
        <v>6900</v>
      </c>
      <c r="F944" t="s">
        <v>409</v>
      </c>
      <c r="G944">
        <v>1</v>
      </c>
      <c r="H944" t="s">
        <v>136</v>
      </c>
      <c r="I944" s="2">
        <f>+Table2[[#This Row],[QTY]]*Table2[[#This Row],[Price]]</f>
        <v>6900</v>
      </c>
    </row>
    <row r="945" spans="1:9">
      <c r="A945" s="5" t="str">
        <f>TEXT(Table2[[#This Row],[Date]],"DDD")</f>
        <v>jue.</v>
      </c>
      <c r="B945" s="5" t="str">
        <f>TEXT(Table2[[#This Row],[Date]],"MMM")</f>
        <v>jul</v>
      </c>
      <c r="C945" s="5">
        <v>45477</v>
      </c>
      <c r="D945" t="s">
        <v>153</v>
      </c>
      <c r="E945" s="1">
        <v>6500</v>
      </c>
      <c r="F945" t="s">
        <v>409</v>
      </c>
      <c r="G945">
        <v>1</v>
      </c>
      <c r="H945" t="s">
        <v>136</v>
      </c>
      <c r="I945" s="2">
        <f>+Table2[[#This Row],[QTY]]*Table2[[#This Row],[Price]]</f>
        <v>6500</v>
      </c>
    </row>
    <row r="946" spans="1:9">
      <c r="A946" s="5" t="str">
        <f>TEXT(Table2[[#This Row],[Date]],"DDD")</f>
        <v>jue.</v>
      </c>
      <c r="B946" s="5" t="str">
        <f>TEXT(Table2[[#This Row],[Date]],"MMM")</f>
        <v>jul</v>
      </c>
      <c r="C946" s="5">
        <v>45477</v>
      </c>
      <c r="D946" t="s">
        <v>609</v>
      </c>
      <c r="E946" s="1">
        <v>5900</v>
      </c>
      <c r="F946" t="s">
        <v>300</v>
      </c>
      <c r="G946">
        <v>1</v>
      </c>
      <c r="H946" t="s">
        <v>610</v>
      </c>
      <c r="I946" s="2">
        <f>+Table2[[#This Row],[QTY]]*Table2[[#This Row],[Price]]</f>
        <v>5900</v>
      </c>
    </row>
    <row r="947" spans="1:9">
      <c r="A947" s="5" t="str">
        <f>TEXT(Table2[[#This Row],[Date]],"DDD")</f>
        <v>jue.</v>
      </c>
      <c r="B947" s="5" t="str">
        <f>TEXT(Table2[[#This Row],[Date]],"MMM")</f>
        <v>jul</v>
      </c>
      <c r="C947" s="5">
        <v>45477</v>
      </c>
      <c r="D947" t="s">
        <v>611</v>
      </c>
      <c r="E947" s="1">
        <v>49900</v>
      </c>
      <c r="F947" t="s">
        <v>300</v>
      </c>
      <c r="G947">
        <v>1</v>
      </c>
      <c r="H947" t="s">
        <v>610</v>
      </c>
      <c r="I947" s="2">
        <f>+Table2[[#This Row],[QTY]]*Table2[[#This Row],[Price]]</f>
        <v>49900</v>
      </c>
    </row>
    <row r="948" spans="1:9">
      <c r="A948" s="5" t="str">
        <f>TEXT(Table2[[#This Row],[Date]],"DDD")</f>
        <v>jue.</v>
      </c>
      <c r="B948" s="5" t="str">
        <f>TEXT(Table2[[#This Row],[Date]],"MMM")</f>
        <v>jul</v>
      </c>
      <c r="C948" s="5">
        <v>45477</v>
      </c>
      <c r="D948" t="s">
        <v>488</v>
      </c>
      <c r="E948" s="1">
        <v>8500</v>
      </c>
      <c r="F948" t="s">
        <v>346</v>
      </c>
      <c r="G948">
        <v>1</v>
      </c>
      <c r="H948" t="s">
        <v>136</v>
      </c>
      <c r="I948" s="2">
        <f>+Table2[[#This Row],[QTY]]*Table2[[#This Row],[Price]]</f>
        <v>8500</v>
      </c>
    </row>
    <row r="949" spans="1:9">
      <c r="A949" s="5" t="str">
        <f>TEXT(Table2[[#This Row],[Date]],"DDD")</f>
        <v>jue.</v>
      </c>
      <c r="B949" s="5" t="str">
        <f>TEXT(Table2[[#This Row],[Date]],"MMM")</f>
        <v>jul</v>
      </c>
      <c r="C949" s="5">
        <v>45477</v>
      </c>
      <c r="D949" t="s">
        <v>160</v>
      </c>
      <c r="E949" s="1">
        <v>14900</v>
      </c>
      <c r="F949" t="s">
        <v>161</v>
      </c>
      <c r="G949">
        <v>1</v>
      </c>
      <c r="H949" t="s">
        <v>136</v>
      </c>
      <c r="I949" s="2">
        <f>+Table2[[#This Row],[QTY]]*Table2[[#This Row],[Price]]</f>
        <v>14900</v>
      </c>
    </row>
    <row r="950" spans="1:9">
      <c r="A950" s="5" t="str">
        <f>TEXT(Table2[[#This Row],[Date]],"DDD")</f>
        <v>jue.</v>
      </c>
      <c r="B950" s="5" t="str">
        <f>TEXT(Table2[[#This Row],[Date]],"MMM")</f>
        <v>jul</v>
      </c>
      <c r="C950" s="5">
        <v>45477</v>
      </c>
      <c r="D950" t="s">
        <v>488</v>
      </c>
      <c r="E950" s="1">
        <f>6600-1650</f>
        <v>4950</v>
      </c>
      <c r="F950" t="s">
        <v>103</v>
      </c>
      <c r="G950">
        <v>1</v>
      </c>
      <c r="H950" t="s">
        <v>104</v>
      </c>
      <c r="I950" s="2">
        <f>+Table2[[#This Row],[QTY]]*Table2[[#This Row],[Price]]</f>
        <v>4950</v>
      </c>
    </row>
    <row r="951" spans="1:9">
      <c r="A951" s="5" t="str">
        <f>TEXT(Table2[[#This Row],[Date]],"DDD")</f>
        <v>jue.</v>
      </c>
      <c r="B951" s="5" t="str">
        <f>TEXT(Table2[[#This Row],[Date]],"MMM")</f>
        <v>jul</v>
      </c>
      <c r="C951" s="5">
        <v>45477</v>
      </c>
      <c r="D951" t="s">
        <v>612</v>
      </c>
      <c r="E951" s="1">
        <v>2750</v>
      </c>
      <c r="F951" t="s">
        <v>103</v>
      </c>
      <c r="G951">
        <v>1</v>
      </c>
      <c r="H951" t="s">
        <v>104</v>
      </c>
      <c r="I951" s="2">
        <f>+Table2[[#This Row],[QTY]]*Table2[[#This Row],[Price]]</f>
        <v>2750</v>
      </c>
    </row>
    <row r="952" spans="1:9">
      <c r="A952" s="5" t="str">
        <f>TEXT(Table2[[#This Row],[Date]],"DDD")</f>
        <v>jue.</v>
      </c>
      <c r="B952" s="5" t="str">
        <f>TEXT(Table2[[#This Row],[Date]],"MMM")</f>
        <v>jul</v>
      </c>
      <c r="C952" s="5">
        <v>45477</v>
      </c>
      <c r="D952" t="s">
        <v>414</v>
      </c>
      <c r="E952" s="1">
        <v>12209</v>
      </c>
      <c r="F952" t="s">
        <v>605</v>
      </c>
      <c r="G952">
        <v>1</v>
      </c>
      <c r="H952" t="s">
        <v>416</v>
      </c>
      <c r="I952" s="2">
        <f>+Table2[[#This Row],[QTY]]*Table2[[#This Row],[Price]]</f>
        <v>12209</v>
      </c>
    </row>
    <row r="953" spans="1:9">
      <c r="A953" s="5" t="str">
        <f>TEXT(Table2[[#This Row],[Date]],"DDD")</f>
        <v>jue.</v>
      </c>
      <c r="B953" s="5" t="str">
        <f>TEXT(Table2[[#This Row],[Date]],"MMM")</f>
        <v>jul</v>
      </c>
      <c r="C953" s="5">
        <v>45477</v>
      </c>
      <c r="D953" t="s">
        <v>414</v>
      </c>
      <c r="E953" s="1">
        <v>11474</v>
      </c>
      <c r="F953" t="s">
        <v>605</v>
      </c>
      <c r="G953">
        <v>1</v>
      </c>
      <c r="H953" t="s">
        <v>416</v>
      </c>
      <c r="I953" s="2">
        <f>+Table2[[#This Row],[QTY]]*Table2[[#This Row],[Price]]</f>
        <v>11474</v>
      </c>
    </row>
    <row r="954" spans="1:9">
      <c r="A954" s="5" t="str">
        <f>TEXT(Table2[[#This Row],[Date]],"DDD")</f>
        <v>jue.</v>
      </c>
      <c r="B954" s="5" t="str">
        <f>TEXT(Table2[[#This Row],[Date]],"MMM")</f>
        <v>jul</v>
      </c>
      <c r="C954" s="5">
        <v>45477</v>
      </c>
      <c r="D954" t="s">
        <v>414</v>
      </c>
      <c r="E954" s="1">
        <v>12360</v>
      </c>
      <c r="F954" t="s">
        <v>605</v>
      </c>
      <c r="G954">
        <v>1</v>
      </c>
      <c r="H954" t="s">
        <v>416</v>
      </c>
      <c r="I954" s="2">
        <f>+Table2[[#This Row],[QTY]]*Table2[[#This Row],[Price]]</f>
        <v>12360</v>
      </c>
    </row>
    <row r="955" spans="1:9">
      <c r="A955" s="5" t="str">
        <f>TEXT(Table2[[#This Row],[Date]],"DDD")</f>
        <v>vie.</v>
      </c>
      <c r="B955" s="5" t="str">
        <f>TEXT(Table2[[#This Row],[Date]],"MMM")</f>
        <v>jul</v>
      </c>
      <c r="C955" s="5">
        <v>45478</v>
      </c>
      <c r="D955" t="s">
        <v>488</v>
      </c>
      <c r="E955" s="1">
        <f>6600-1650</f>
        <v>4950</v>
      </c>
      <c r="F955" t="s">
        <v>103</v>
      </c>
      <c r="G955">
        <v>1</v>
      </c>
      <c r="H955" t="s">
        <v>104</v>
      </c>
      <c r="I955" s="2">
        <f>+Table2[[#This Row],[QTY]]*Table2[[#This Row],[Price]]</f>
        <v>4950</v>
      </c>
    </row>
    <row r="956" spans="1:9">
      <c r="A956" s="5" t="str">
        <f>TEXT(Table2[[#This Row],[Date]],"DDD")</f>
        <v>vie.</v>
      </c>
      <c r="B956" s="5" t="str">
        <f>TEXT(Table2[[#This Row],[Date]],"MMM")</f>
        <v>jul</v>
      </c>
      <c r="C956" s="5">
        <v>45478</v>
      </c>
      <c r="D956" t="s">
        <v>613</v>
      </c>
      <c r="E956" s="1">
        <v>2500</v>
      </c>
      <c r="F956" t="s">
        <v>103</v>
      </c>
      <c r="G956">
        <v>1</v>
      </c>
      <c r="H956" t="s">
        <v>104</v>
      </c>
      <c r="I956" s="2">
        <f>+Table2[[#This Row],[QTY]]*Table2[[#This Row],[Price]]</f>
        <v>2500</v>
      </c>
    </row>
    <row r="957" spans="1:9">
      <c r="A957" s="5" t="str">
        <f>TEXT(Table2[[#This Row],[Date]],"DDD")</f>
        <v>vie.</v>
      </c>
      <c r="B957" s="5" t="str">
        <f>TEXT(Table2[[#This Row],[Date]],"MMM")</f>
        <v>jul</v>
      </c>
      <c r="C957" s="5">
        <v>45478</v>
      </c>
      <c r="D957" t="s">
        <v>550</v>
      </c>
      <c r="E957" s="1">
        <v>7647</v>
      </c>
      <c r="F957" t="s">
        <v>10</v>
      </c>
      <c r="G957">
        <v>1</v>
      </c>
      <c r="H957" t="s">
        <v>11</v>
      </c>
      <c r="I957" s="2">
        <f>+Table2[[#This Row],[QTY]]*Table2[[#This Row],[Price]]</f>
        <v>7647</v>
      </c>
    </row>
    <row r="958" spans="1:9">
      <c r="A958" s="5" t="str">
        <f>TEXT(Table2[[#This Row],[Date]],"DDD")</f>
        <v>vie.</v>
      </c>
      <c r="B958" s="5" t="str">
        <f>TEXT(Table2[[#This Row],[Date]],"MMM")</f>
        <v>jul</v>
      </c>
      <c r="C958" s="5">
        <v>45478</v>
      </c>
      <c r="D958" t="s">
        <v>429</v>
      </c>
      <c r="E958" s="1">
        <v>4000</v>
      </c>
      <c r="F958" t="s">
        <v>10</v>
      </c>
      <c r="G958">
        <v>1</v>
      </c>
      <c r="H958" t="s">
        <v>11</v>
      </c>
      <c r="I958" s="2">
        <f>+Table2[[#This Row],[QTY]]*Table2[[#This Row],[Price]]</f>
        <v>4000</v>
      </c>
    </row>
    <row r="959" spans="1:9">
      <c r="A959" s="5" t="str">
        <f>TEXT(Table2[[#This Row],[Date]],"DDD")</f>
        <v>vie.</v>
      </c>
      <c r="B959" s="5" t="str">
        <f>TEXT(Table2[[#This Row],[Date]],"MMM")</f>
        <v>jul</v>
      </c>
      <c r="C959" s="5">
        <v>45478</v>
      </c>
      <c r="D959" t="s">
        <v>614</v>
      </c>
      <c r="E959" s="1">
        <v>1863</v>
      </c>
      <c r="F959" t="s">
        <v>10</v>
      </c>
      <c r="G959">
        <v>1</v>
      </c>
      <c r="H959" t="s">
        <v>11</v>
      </c>
      <c r="I959" s="2">
        <f>+Table2[[#This Row],[QTY]]*Table2[[#This Row],[Price]]</f>
        <v>1863</v>
      </c>
    </row>
    <row r="960" spans="1:9">
      <c r="A960" s="5" t="str">
        <f>TEXT(Table2[[#This Row],[Date]],"DDD")</f>
        <v>vie.</v>
      </c>
      <c r="B960" s="5" t="str">
        <f>TEXT(Table2[[#This Row],[Date]],"MMM")</f>
        <v>jul</v>
      </c>
      <c r="C960" s="5">
        <v>45478</v>
      </c>
      <c r="D960" t="s">
        <v>412</v>
      </c>
      <c r="E960" s="1">
        <v>2645</v>
      </c>
      <c r="F960" t="s">
        <v>10</v>
      </c>
      <c r="G960">
        <v>1</v>
      </c>
      <c r="H960" t="s">
        <v>11</v>
      </c>
      <c r="I960" s="2">
        <f>+Table2[[#This Row],[QTY]]*Table2[[#This Row],[Price]]</f>
        <v>2645</v>
      </c>
    </row>
    <row r="961" spans="1:9">
      <c r="A961" s="5" t="str">
        <f>TEXT(Table2[[#This Row],[Date]],"DDD")</f>
        <v>vie.</v>
      </c>
      <c r="B961" s="5" t="str">
        <f>TEXT(Table2[[#This Row],[Date]],"MMM")</f>
        <v>jul</v>
      </c>
      <c r="C961" s="5">
        <v>45478</v>
      </c>
      <c r="D961" t="s">
        <v>414</v>
      </c>
      <c r="E961" s="1">
        <v>11366</v>
      </c>
      <c r="F961" t="s">
        <v>415</v>
      </c>
      <c r="G961">
        <v>1</v>
      </c>
      <c r="H961" t="s">
        <v>416</v>
      </c>
      <c r="I961" s="2">
        <f>+Table2[[#This Row],[QTY]]*Table2[[#This Row],[Price]]</f>
        <v>11366</v>
      </c>
    </row>
    <row r="962" spans="1:9">
      <c r="A962" s="5" t="str">
        <f>TEXT(Table2[[#This Row],[Date]],"DDD")</f>
        <v>vie.</v>
      </c>
      <c r="B962" s="5" t="str">
        <f>TEXT(Table2[[#This Row],[Date]],"MMM")</f>
        <v>jul</v>
      </c>
      <c r="C962" s="5">
        <v>45478</v>
      </c>
      <c r="D962" t="s">
        <v>414</v>
      </c>
      <c r="E962" s="1">
        <v>14882</v>
      </c>
      <c r="F962" t="s">
        <v>605</v>
      </c>
      <c r="G962">
        <v>1</v>
      </c>
      <c r="H962" t="s">
        <v>416</v>
      </c>
      <c r="I962" s="2">
        <f>+Table2[[#This Row],[QTY]]*Table2[[#This Row],[Price]]</f>
        <v>14882</v>
      </c>
    </row>
    <row r="963" spans="1:9">
      <c r="A963" s="5" t="str">
        <f>TEXT(Table2[[#This Row],[Date]],"DDD")</f>
        <v>vie.</v>
      </c>
      <c r="B963" s="5" t="str">
        <f>TEXT(Table2[[#This Row],[Date]],"MMM")</f>
        <v>jul</v>
      </c>
      <c r="C963" s="5">
        <v>45478</v>
      </c>
      <c r="D963" t="s">
        <v>414</v>
      </c>
      <c r="E963" s="1">
        <v>16172</v>
      </c>
      <c r="F963" t="s">
        <v>605</v>
      </c>
      <c r="G963">
        <v>1</v>
      </c>
      <c r="H963" t="s">
        <v>416</v>
      </c>
      <c r="I963" s="2">
        <f>+Table2[[#This Row],[QTY]]*Table2[[#This Row],[Price]]</f>
        <v>16172</v>
      </c>
    </row>
    <row r="964" spans="1:9">
      <c r="A964" s="5" t="str">
        <f>TEXT(Table2[[#This Row],[Date]],"DDD")</f>
        <v>vie.</v>
      </c>
      <c r="B964" s="5" t="str">
        <f>TEXT(Table2[[#This Row],[Date]],"MMM")</f>
        <v>jul</v>
      </c>
      <c r="C964" s="5">
        <v>45478</v>
      </c>
      <c r="D964" t="s">
        <v>481</v>
      </c>
      <c r="E964" s="1">
        <v>750000</v>
      </c>
      <c r="F964" t="s">
        <v>482</v>
      </c>
      <c r="G964">
        <v>1</v>
      </c>
      <c r="H964" t="s">
        <v>483</v>
      </c>
      <c r="I964" s="2">
        <f>+Table2[[#This Row],[QTY]]*Table2[[#This Row],[Price]]</f>
        <v>750000</v>
      </c>
    </row>
    <row r="965" spans="1:9">
      <c r="A965" s="5" t="str">
        <f>TEXT(Table2[[#This Row],[Date]],"DDD")</f>
        <v>sáb.</v>
      </c>
      <c r="B965" s="5" t="str">
        <f>TEXT(Table2[[#This Row],[Date]],"MMM")</f>
        <v>jul</v>
      </c>
      <c r="C965" s="5">
        <v>45479</v>
      </c>
      <c r="D965" t="s">
        <v>615</v>
      </c>
      <c r="E965" s="1">
        <v>350</v>
      </c>
      <c r="F965" t="s">
        <v>616</v>
      </c>
      <c r="G965">
        <v>1</v>
      </c>
      <c r="H965" t="s">
        <v>416</v>
      </c>
      <c r="I965" s="2">
        <f>+Table2[[#This Row],[QTY]]*Table2[[#This Row],[Price]]</f>
        <v>350</v>
      </c>
    </row>
    <row r="966" spans="1:9">
      <c r="A966" s="5" t="str">
        <f>TEXT(Table2[[#This Row],[Date]],"DDD")</f>
        <v>sáb.</v>
      </c>
      <c r="B966" s="5" t="str">
        <f>TEXT(Table2[[#This Row],[Date]],"MMM")</f>
        <v>jul</v>
      </c>
      <c r="C966" s="5">
        <v>45479</v>
      </c>
      <c r="D966" t="s">
        <v>615</v>
      </c>
      <c r="E966" s="1">
        <v>350</v>
      </c>
      <c r="F966" t="s">
        <v>616</v>
      </c>
      <c r="G966">
        <v>1</v>
      </c>
      <c r="H966" t="s">
        <v>416</v>
      </c>
      <c r="I966" s="2">
        <f>+Table2[[#This Row],[QTY]]*Table2[[#This Row],[Price]]</f>
        <v>350</v>
      </c>
    </row>
    <row r="967" spans="1:9">
      <c r="A967" s="5" t="str">
        <f>TEXT(Table2[[#This Row],[Date]],"DDD")</f>
        <v>sáb.</v>
      </c>
      <c r="B967" s="5" t="str">
        <f>TEXT(Table2[[#This Row],[Date]],"MMM")</f>
        <v>jul</v>
      </c>
      <c r="C967" s="5">
        <v>45479</v>
      </c>
      <c r="D967" t="s">
        <v>617</v>
      </c>
      <c r="E967" s="1">
        <v>14400</v>
      </c>
      <c r="F967" t="s">
        <v>239</v>
      </c>
      <c r="G967">
        <v>1</v>
      </c>
      <c r="H967" t="s">
        <v>136</v>
      </c>
      <c r="I967" s="2">
        <f>+Table2[[#This Row],[QTY]]*Table2[[#This Row],[Price]]</f>
        <v>14400</v>
      </c>
    </row>
    <row r="968" spans="1:9">
      <c r="A968" s="5" t="str">
        <f>TEXT(Table2[[#This Row],[Date]],"DDD")</f>
        <v>sáb.</v>
      </c>
      <c r="B968" s="5" t="str">
        <f>TEXT(Table2[[#This Row],[Date]],"MMM")</f>
        <v>jul</v>
      </c>
      <c r="C968" s="5">
        <v>45479</v>
      </c>
      <c r="D968" t="s">
        <v>613</v>
      </c>
      <c r="E968" s="1">
        <v>2800</v>
      </c>
      <c r="F968" t="s">
        <v>618</v>
      </c>
      <c r="G968">
        <v>7</v>
      </c>
      <c r="H968" t="s">
        <v>136</v>
      </c>
      <c r="I968" s="2">
        <f>+Table2[[#This Row],[QTY]]*Table2[[#This Row],[Price]]</f>
        <v>19600</v>
      </c>
    </row>
    <row r="969" spans="1:9">
      <c r="A969" s="5" t="str">
        <f>TEXT(Table2[[#This Row],[Date]],"DDD")</f>
        <v>sáb.</v>
      </c>
      <c r="B969" s="5" t="str">
        <f>TEXT(Table2[[#This Row],[Date]],"MMM")</f>
        <v>jul</v>
      </c>
      <c r="C969" s="5">
        <v>45479</v>
      </c>
      <c r="D969" t="s">
        <v>336</v>
      </c>
      <c r="E969" s="1">
        <v>3500</v>
      </c>
      <c r="F969" t="s">
        <v>618</v>
      </c>
      <c r="G969">
        <v>1</v>
      </c>
      <c r="H969" t="s">
        <v>136</v>
      </c>
      <c r="I969" s="2">
        <f>+Table2[[#This Row],[QTY]]*Table2[[#This Row],[Price]]</f>
        <v>3500</v>
      </c>
    </row>
    <row r="970" spans="1:9">
      <c r="A970" s="5" t="str">
        <f>TEXT(Table2[[#This Row],[Date]],"DDD")</f>
        <v>sáb.</v>
      </c>
      <c r="B970" s="5" t="str">
        <f>TEXT(Table2[[#This Row],[Date]],"MMM")</f>
        <v>jul</v>
      </c>
      <c r="C970" s="5">
        <v>45479</v>
      </c>
      <c r="D970" t="s">
        <v>619</v>
      </c>
      <c r="E970" s="1">
        <v>2000</v>
      </c>
      <c r="F970" t="s">
        <v>618</v>
      </c>
      <c r="G970">
        <v>1</v>
      </c>
      <c r="H970" t="s">
        <v>136</v>
      </c>
      <c r="I970" s="2">
        <f>+Table2[[#This Row],[QTY]]*Table2[[#This Row],[Price]]</f>
        <v>2000</v>
      </c>
    </row>
    <row r="971" spans="1:9">
      <c r="A971" s="5" t="str">
        <f>TEXT(Table2[[#This Row],[Date]],"DDD")</f>
        <v>sáb.</v>
      </c>
      <c r="B971" s="5" t="str">
        <f>TEXT(Table2[[#This Row],[Date]],"MMM")</f>
        <v>jul</v>
      </c>
      <c r="C971" s="5">
        <v>45479</v>
      </c>
      <c r="D971" t="s">
        <v>414</v>
      </c>
      <c r="E971" s="1">
        <v>15108</v>
      </c>
      <c r="F971" t="s">
        <v>605</v>
      </c>
      <c r="G971">
        <v>1</v>
      </c>
      <c r="H971" t="s">
        <v>416</v>
      </c>
      <c r="I971" s="2">
        <f>+Table2[[#This Row],[QTY]]*Table2[[#This Row],[Price]]</f>
        <v>15108</v>
      </c>
    </row>
    <row r="972" spans="1:9">
      <c r="A972" s="5" t="str">
        <f>TEXT(Table2[[#This Row],[Date]],"DDD")</f>
        <v>dom.</v>
      </c>
      <c r="B972" s="5" t="str">
        <f>TEXT(Table2[[#This Row],[Date]],"MMM")</f>
        <v>jul</v>
      </c>
      <c r="C972" s="5">
        <v>45480</v>
      </c>
      <c r="D972" t="s">
        <v>412</v>
      </c>
      <c r="E972" s="1">
        <v>9280</v>
      </c>
      <c r="F972" t="s">
        <v>81</v>
      </c>
      <c r="G972">
        <v>1</v>
      </c>
      <c r="H972" t="s">
        <v>11</v>
      </c>
      <c r="I972" s="2">
        <f>+Table2[[#This Row],[QTY]]*Table2[[#This Row],[Price]]</f>
        <v>9280</v>
      </c>
    </row>
    <row r="973" spans="1:9">
      <c r="A973" s="5" t="str">
        <f>TEXT(Table2[[#This Row],[Date]],"DDD")</f>
        <v>dom.</v>
      </c>
      <c r="B973" s="5" t="str">
        <f>TEXT(Table2[[#This Row],[Date]],"MMM")</f>
        <v>jul</v>
      </c>
      <c r="C973" s="5">
        <v>45480</v>
      </c>
      <c r="D973" t="s">
        <v>620</v>
      </c>
      <c r="E973" s="1">
        <v>11900</v>
      </c>
      <c r="F973" t="s">
        <v>472</v>
      </c>
      <c r="G973">
        <v>1</v>
      </c>
      <c r="H973" t="s">
        <v>136</v>
      </c>
      <c r="I973" s="2">
        <f>+Table2[[#This Row],[QTY]]*Table2[[#This Row],[Price]]</f>
        <v>11900</v>
      </c>
    </row>
    <row r="974" spans="1:9">
      <c r="A974" s="5" t="str">
        <f>TEXT(Table2[[#This Row],[Date]],"DDD")</f>
        <v>dom.</v>
      </c>
      <c r="B974" s="5" t="str">
        <f>TEXT(Table2[[#This Row],[Date]],"MMM")</f>
        <v>jul</v>
      </c>
      <c r="C974" s="5">
        <v>45480</v>
      </c>
      <c r="D974" t="s">
        <v>621</v>
      </c>
      <c r="E974" s="1">
        <v>15500</v>
      </c>
      <c r="F974" t="s">
        <v>472</v>
      </c>
      <c r="G974">
        <v>1</v>
      </c>
      <c r="H974" t="s">
        <v>136</v>
      </c>
      <c r="I974" s="2">
        <f>+Table2[[#This Row],[QTY]]*Table2[[#This Row],[Price]]</f>
        <v>15500</v>
      </c>
    </row>
    <row r="975" spans="1:9">
      <c r="A975" s="5" t="str">
        <f>TEXT(Table2[[#This Row],[Date]],"DDD")</f>
        <v>dom.</v>
      </c>
      <c r="B975" s="5" t="str">
        <f>TEXT(Table2[[#This Row],[Date]],"MMM")</f>
        <v>jul</v>
      </c>
      <c r="C975" s="5">
        <v>45480</v>
      </c>
      <c r="D975" t="s">
        <v>622</v>
      </c>
      <c r="E975" s="1">
        <v>64900</v>
      </c>
      <c r="F975" t="s">
        <v>472</v>
      </c>
      <c r="G975">
        <v>1</v>
      </c>
      <c r="H975" t="s">
        <v>217</v>
      </c>
      <c r="I975" s="2">
        <f>+Table2[[#This Row],[QTY]]*Table2[[#This Row],[Price]]</f>
        <v>64900</v>
      </c>
    </row>
    <row r="976" spans="1:9">
      <c r="A976" s="5" t="str">
        <f>TEXT(Table2[[#This Row],[Date]],"DDD")</f>
        <v>dom.</v>
      </c>
      <c r="B976" s="5" t="str">
        <f>TEXT(Table2[[#This Row],[Date]],"MMM")</f>
        <v>jul</v>
      </c>
      <c r="C976" s="5">
        <v>45480</v>
      </c>
      <c r="D976" t="s">
        <v>623</v>
      </c>
      <c r="E976" s="1">
        <v>10500</v>
      </c>
      <c r="F976" t="s">
        <v>472</v>
      </c>
      <c r="G976">
        <v>1</v>
      </c>
      <c r="H976" t="s">
        <v>136</v>
      </c>
      <c r="I976" s="2">
        <f>+Table2[[#This Row],[QTY]]*Table2[[#This Row],[Price]]</f>
        <v>10500</v>
      </c>
    </row>
    <row r="977" spans="1:9">
      <c r="A977" s="5" t="str">
        <f>TEXT(Table2[[#This Row],[Date]],"DDD")</f>
        <v>dom.</v>
      </c>
      <c r="B977" s="5" t="str">
        <f>TEXT(Table2[[#This Row],[Date]],"MMM")</f>
        <v>jul</v>
      </c>
      <c r="C977" s="5">
        <v>45480</v>
      </c>
      <c r="D977" t="s">
        <v>624</v>
      </c>
      <c r="E977" s="1">
        <v>4900</v>
      </c>
      <c r="F977" t="s">
        <v>472</v>
      </c>
      <c r="G977">
        <v>1</v>
      </c>
      <c r="H977" t="s">
        <v>136</v>
      </c>
      <c r="I977" s="2">
        <f>+Table2[[#This Row],[QTY]]*Table2[[#This Row],[Price]]</f>
        <v>4900</v>
      </c>
    </row>
    <row r="978" spans="1:9">
      <c r="A978" s="5" t="str">
        <f>TEXT(Table2[[#This Row],[Date]],"DDD")</f>
        <v>dom.</v>
      </c>
      <c r="B978" s="5" t="str">
        <f>TEXT(Table2[[#This Row],[Date]],"MMM")</f>
        <v>jul</v>
      </c>
      <c r="C978" s="5">
        <v>45480</v>
      </c>
      <c r="D978" t="s">
        <v>625</v>
      </c>
      <c r="E978" s="1">
        <f>22962*108%</f>
        <v>24798.960000000003</v>
      </c>
      <c r="F978" t="s">
        <v>491</v>
      </c>
      <c r="G978">
        <v>1</v>
      </c>
      <c r="H978" t="s">
        <v>136</v>
      </c>
      <c r="I978" s="2">
        <f>+Table2[[#This Row],[QTY]]*Table2[[#This Row],[Price]]</f>
        <v>24798.960000000003</v>
      </c>
    </row>
    <row r="979" spans="1:9">
      <c r="A979" s="5" t="str">
        <f>TEXT(Table2[[#This Row],[Date]],"DDD")</f>
        <v>dom.</v>
      </c>
      <c r="B979" s="5" t="str">
        <f>TEXT(Table2[[#This Row],[Date]],"MMM")</f>
        <v>jul</v>
      </c>
      <c r="C979" s="5">
        <v>45480</v>
      </c>
      <c r="D979" t="s">
        <v>626</v>
      </c>
      <c r="E979" s="1">
        <f>10370*108%</f>
        <v>11199.6</v>
      </c>
      <c r="F979" t="s">
        <v>491</v>
      </c>
      <c r="G979">
        <v>1</v>
      </c>
      <c r="H979" t="s">
        <v>136</v>
      </c>
      <c r="I979" s="2">
        <f>+Table2[[#This Row],[QTY]]*Table2[[#This Row],[Price]]</f>
        <v>11199.6</v>
      </c>
    </row>
    <row r="980" spans="1:9">
      <c r="A980" s="5" t="str">
        <f>TEXT(Table2[[#This Row],[Date]],"DDD")</f>
        <v>dom.</v>
      </c>
      <c r="B980" s="5" t="str">
        <f>TEXT(Table2[[#This Row],[Date]],"MMM")</f>
        <v>jul</v>
      </c>
      <c r="C980" s="5">
        <v>45480</v>
      </c>
      <c r="D980" t="s">
        <v>575</v>
      </c>
      <c r="E980" s="1">
        <v>2400</v>
      </c>
      <c r="F980" t="s">
        <v>491</v>
      </c>
      <c r="G980">
        <v>1</v>
      </c>
      <c r="H980" t="s">
        <v>136</v>
      </c>
      <c r="I980" s="2">
        <f>+Table2[[#This Row],[QTY]]*Table2[[#This Row],[Price]]</f>
        <v>2400</v>
      </c>
    </row>
    <row r="981" spans="1:9">
      <c r="A981" s="5" t="str">
        <f>TEXT(Table2[[#This Row],[Date]],"DDD")</f>
        <v>dom.</v>
      </c>
      <c r="B981" s="5" t="str">
        <f>TEXT(Table2[[#This Row],[Date]],"MMM")</f>
        <v>jul</v>
      </c>
      <c r="C981" s="5">
        <v>45480</v>
      </c>
      <c r="D981" t="s">
        <v>414</v>
      </c>
      <c r="E981" s="1">
        <v>15935</v>
      </c>
      <c r="F981" t="s">
        <v>605</v>
      </c>
      <c r="G981">
        <v>1</v>
      </c>
      <c r="H981" t="s">
        <v>416</v>
      </c>
      <c r="I981" s="2">
        <f>+Table2[[#This Row],[QTY]]*Table2[[#This Row],[Price]]</f>
        <v>15935</v>
      </c>
    </row>
    <row r="982" spans="1:9">
      <c r="A982" s="5" t="str">
        <f>TEXT(Table2[[#This Row],[Date]],"DDD")</f>
        <v>dom.</v>
      </c>
      <c r="B982" s="5" t="str">
        <f>TEXT(Table2[[#This Row],[Date]],"MMM")</f>
        <v>jul</v>
      </c>
      <c r="C982" s="5">
        <v>45480</v>
      </c>
      <c r="D982" t="s">
        <v>414</v>
      </c>
      <c r="E982" s="1">
        <v>15383</v>
      </c>
      <c r="F982" t="s">
        <v>605</v>
      </c>
      <c r="G982">
        <v>1</v>
      </c>
      <c r="H982" t="s">
        <v>416</v>
      </c>
      <c r="I982" s="2">
        <f>+Table2[[#This Row],[QTY]]*Table2[[#This Row],[Price]]</f>
        <v>15383</v>
      </c>
    </row>
    <row r="983" spans="1:9">
      <c r="A983" s="5" t="str">
        <f>TEXT(Table2[[#This Row],[Date]],"DDD")</f>
        <v>lun.</v>
      </c>
      <c r="B983" s="5" t="str">
        <f>TEXT(Table2[[#This Row],[Date]],"MMM")</f>
        <v>jul</v>
      </c>
      <c r="C983" s="5">
        <v>45481</v>
      </c>
      <c r="D983" t="s">
        <v>436</v>
      </c>
      <c r="E983" s="1">
        <v>2258</v>
      </c>
      <c r="F983" t="s">
        <v>10</v>
      </c>
      <c r="G983">
        <v>1</v>
      </c>
      <c r="H983" t="s">
        <v>11</v>
      </c>
      <c r="I983" s="2">
        <f>+Table2[[#This Row],[QTY]]*Table2[[#This Row],[Price]]</f>
        <v>2258</v>
      </c>
    </row>
    <row r="984" spans="1:9">
      <c r="A984" s="5" t="str">
        <f>TEXT(Table2[[#This Row],[Date]],"DDD")</f>
        <v>lun.</v>
      </c>
      <c r="B984" s="5" t="str">
        <f>TEXT(Table2[[#This Row],[Date]],"MMM")</f>
        <v>jul</v>
      </c>
      <c r="C984" s="5">
        <v>45481</v>
      </c>
      <c r="D984" t="s">
        <v>121</v>
      </c>
      <c r="E984" s="1">
        <v>1750</v>
      </c>
      <c r="F984" t="s">
        <v>29</v>
      </c>
      <c r="G984">
        <v>1</v>
      </c>
      <c r="H984" t="s">
        <v>11</v>
      </c>
      <c r="I984" s="2">
        <f>+Table2[[#This Row],[QTY]]*Table2[[#This Row],[Price]]</f>
        <v>1750</v>
      </c>
    </row>
    <row r="985" spans="1:9">
      <c r="A985" s="5" t="str">
        <f>TEXT(Table2[[#This Row],[Date]],"DDD")</f>
        <v>lun.</v>
      </c>
      <c r="B985" s="5" t="str">
        <f>TEXT(Table2[[#This Row],[Date]],"MMM")</f>
        <v>jul</v>
      </c>
      <c r="C985" s="5">
        <v>45481</v>
      </c>
      <c r="D985" t="s">
        <v>55</v>
      </c>
      <c r="E985" s="1">
        <v>3490</v>
      </c>
      <c r="F985" t="s">
        <v>29</v>
      </c>
      <c r="G985">
        <v>1</v>
      </c>
      <c r="H985" t="s">
        <v>11</v>
      </c>
      <c r="I985" s="2">
        <f>+Table2[[#This Row],[QTY]]*Table2[[#This Row],[Price]]</f>
        <v>3490</v>
      </c>
    </row>
    <row r="986" spans="1:9">
      <c r="A986" s="5" t="str">
        <f>TEXT(Table2[[#This Row],[Date]],"DDD")</f>
        <v>lun.</v>
      </c>
      <c r="B986" s="5" t="str">
        <f>TEXT(Table2[[#This Row],[Date]],"MMM")</f>
        <v>jul</v>
      </c>
      <c r="C986" s="5">
        <v>45481</v>
      </c>
      <c r="D986" t="s">
        <v>624</v>
      </c>
      <c r="E986" s="1">
        <v>2700</v>
      </c>
      <c r="F986" t="s">
        <v>29</v>
      </c>
      <c r="G986">
        <v>1</v>
      </c>
      <c r="H986" t="s">
        <v>11</v>
      </c>
      <c r="I986" s="2">
        <f>+Table2[[#This Row],[QTY]]*Table2[[#This Row],[Price]]</f>
        <v>2700</v>
      </c>
    </row>
    <row r="987" spans="1:9">
      <c r="A987" s="5" t="str">
        <f>TEXT(Table2[[#This Row],[Date]],"DDD")</f>
        <v>lun.</v>
      </c>
      <c r="B987" s="5" t="str">
        <f>TEXT(Table2[[#This Row],[Date]],"MMM")</f>
        <v>jul</v>
      </c>
      <c r="C987" s="5">
        <v>45481</v>
      </c>
      <c r="D987" t="s">
        <v>101</v>
      </c>
      <c r="E987" s="1">
        <v>3990</v>
      </c>
      <c r="F987" t="s">
        <v>29</v>
      </c>
      <c r="G987">
        <v>1</v>
      </c>
      <c r="H987" t="s">
        <v>11</v>
      </c>
      <c r="I987" s="2">
        <f>+Table2[[#This Row],[QTY]]*Table2[[#This Row],[Price]]</f>
        <v>3990</v>
      </c>
    </row>
    <row r="988" spans="1:9">
      <c r="A988" s="5" t="str">
        <f>TEXT(Table2[[#This Row],[Date]],"DDD")</f>
        <v>lun.</v>
      </c>
      <c r="B988" s="5" t="str">
        <f>TEXT(Table2[[#This Row],[Date]],"MMM")</f>
        <v>jul</v>
      </c>
      <c r="C988" s="5">
        <v>45481</v>
      </c>
      <c r="D988" t="s">
        <v>613</v>
      </c>
      <c r="E988" s="1">
        <v>2500</v>
      </c>
      <c r="F988" t="s">
        <v>103</v>
      </c>
      <c r="G988">
        <v>1</v>
      </c>
      <c r="H988" t="s">
        <v>104</v>
      </c>
      <c r="I988" s="2">
        <f>+Table2[[#This Row],[QTY]]*Table2[[#This Row],[Price]]</f>
        <v>2500</v>
      </c>
    </row>
    <row r="989" spans="1:9">
      <c r="A989" s="5" t="str">
        <f>TEXT(Table2[[#This Row],[Date]],"DDD")</f>
        <v>lun.</v>
      </c>
      <c r="B989" s="5" t="str">
        <f>TEXT(Table2[[#This Row],[Date]],"MMM")</f>
        <v>jul</v>
      </c>
      <c r="C989" s="5">
        <v>45481</v>
      </c>
      <c r="D989" t="s">
        <v>102</v>
      </c>
      <c r="E989" s="1">
        <v>4200</v>
      </c>
      <c r="F989" t="s">
        <v>103</v>
      </c>
      <c r="G989">
        <v>1</v>
      </c>
      <c r="H989" t="s">
        <v>104</v>
      </c>
      <c r="I989" s="2">
        <f>+Table2[[#This Row],[QTY]]*Table2[[#This Row],[Price]]</f>
        <v>4200</v>
      </c>
    </row>
    <row r="990" spans="1:9">
      <c r="A990" s="5" t="str">
        <f>TEXT(Table2[[#This Row],[Date]],"DDD")</f>
        <v>lun.</v>
      </c>
      <c r="B990" s="5" t="str">
        <f>TEXT(Table2[[#This Row],[Date]],"MMM")</f>
        <v>jul</v>
      </c>
      <c r="C990" s="5">
        <v>45481</v>
      </c>
      <c r="D990" t="s">
        <v>414</v>
      </c>
      <c r="E990" s="1">
        <v>12157</v>
      </c>
      <c r="F990" t="s">
        <v>605</v>
      </c>
      <c r="G990">
        <v>1</v>
      </c>
      <c r="H990" t="s">
        <v>416</v>
      </c>
      <c r="I990" s="2">
        <f>+Table2[[#This Row],[QTY]]*Table2[[#This Row],[Price]]</f>
        <v>12157</v>
      </c>
    </row>
    <row r="991" spans="1:9">
      <c r="A991" s="5" t="str">
        <f>TEXT(Table2[[#This Row],[Date]],"DDD")</f>
        <v>lun.</v>
      </c>
      <c r="B991" s="5" t="str">
        <f>TEXT(Table2[[#This Row],[Date]],"MMM")</f>
        <v>jul</v>
      </c>
      <c r="C991" s="5">
        <v>45481</v>
      </c>
      <c r="D991" t="s">
        <v>414</v>
      </c>
      <c r="E991" s="1">
        <v>7715</v>
      </c>
      <c r="F991" t="s">
        <v>605</v>
      </c>
      <c r="G991">
        <v>1</v>
      </c>
      <c r="H991" t="s">
        <v>416</v>
      </c>
      <c r="I991" s="2">
        <f>+Table2[[#This Row],[QTY]]*Table2[[#This Row],[Price]]</f>
        <v>7715</v>
      </c>
    </row>
    <row r="992" spans="1:9">
      <c r="A992" s="5" t="str">
        <f>TEXT(Table2[[#This Row],[Date]],"DDD")</f>
        <v>lun.</v>
      </c>
      <c r="B992" s="5" t="str">
        <f>TEXT(Table2[[#This Row],[Date]],"MMM")</f>
        <v>jul</v>
      </c>
      <c r="C992" s="5">
        <v>45481</v>
      </c>
      <c r="D992" t="s">
        <v>414</v>
      </c>
      <c r="E992" s="1">
        <v>13783</v>
      </c>
      <c r="F992" t="s">
        <v>605</v>
      </c>
      <c r="G992">
        <v>1</v>
      </c>
      <c r="H992" t="s">
        <v>416</v>
      </c>
      <c r="I992" s="2">
        <f>+Table2[[#This Row],[QTY]]*Table2[[#This Row],[Price]]</f>
        <v>13783</v>
      </c>
    </row>
    <row r="993" spans="1:9">
      <c r="A993" s="5" t="str">
        <f>TEXT(Table2[[#This Row],[Date]],"DDD")</f>
        <v>mar.</v>
      </c>
      <c r="B993" s="5" t="str">
        <f>TEXT(Table2[[#This Row],[Date]],"MMM")</f>
        <v>jul</v>
      </c>
      <c r="C993" s="5">
        <v>45482</v>
      </c>
      <c r="D993" t="s">
        <v>627</v>
      </c>
      <c r="E993" s="1">
        <v>2200</v>
      </c>
      <c r="F993" t="s">
        <v>81</v>
      </c>
      <c r="G993">
        <v>1</v>
      </c>
      <c r="H993" t="s">
        <v>217</v>
      </c>
      <c r="I993" s="2">
        <f>+Table2[[#This Row],[QTY]]*Table2[[#This Row],[Price]]</f>
        <v>2200</v>
      </c>
    </row>
    <row r="994" spans="1:9">
      <c r="A994" s="5" t="str">
        <f>TEXT(Table2[[#This Row],[Date]],"DDD")</f>
        <v>mar.</v>
      </c>
      <c r="B994" s="5" t="str">
        <f>TEXT(Table2[[#This Row],[Date]],"MMM")</f>
        <v>jul</v>
      </c>
      <c r="C994" s="5">
        <v>45482</v>
      </c>
      <c r="D994" t="s">
        <v>413</v>
      </c>
      <c r="E994" s="1">
        <v>1500</v>
      </c>
      <c r="F994" t="s">
        <v>10</v>
      </c>
      <c r="G994">
        <v>1</v>
      </c>
      <c r="H994" t="s">
        <v>11</v>
      </c>
      <c r="I994" s="2">
        <f>+Table2[[#This Row],[QTY]]*Table2[[#This Row],[Price]]</f>
        <v>1500</v>
      </c>
    </row>
    <row r="995" spans="1:9">
      <c r="A995" s="5" t="str">
        <f>TEXT(Table2[[#This Row],[Date]],"DDD")</f>
        <v>mar.</v>
      </c>
      <c r="B995" s="5" t="str">
        <f>TEXT(Table2[[#This Row],[Date]],"MMM")</f>
        <v>jul</v>
      </c>
      <c r="C995" s="5">
        <v>45482</v>
      </c>
      <c r="D995" t="s">
        <v>628</v>
      </c>
      <c r="E995" s="1">
        <v>13813</v>
      </c>
      <c r="F995" t="s">
        <v>10</v>
      </c>
      <c r="G995">
        <v>1</v>
      </c>
      <c r="H995" t="s">
        <v>11</v>
      </c>
      <c r="I995" s="2">
        <f>+Table2[[#This Row],[QTY]]*Table2[[#This Row],[Price]]</f>
        <v>13813</v>
      </c>
    </row>
    <row r="996" spans="1:9">
      <c r="A996" s="5" t="str">
        <f>TEXT(Table2[[#This Row],[Date]],"DDD")</f>
        <v>mar.</v>
      </c>
      <c r="B996" s="5" t="str">
        <f>TEXT(Table2[[#This Row],[Date]],"MMM")</f>
        <v>jul</v>
      </c>
      <c r="C996" s="5">
        <v>45482</v>
      </c>
      <c r="D996" t="s">
        <v>629</v>
      </c>
      <c r="E996" s="1">
        <v>1235</v>
      </c>
      <c r="F996" t="s">
        <v>10</v>
      </c>
      <c r="G996">
        <v>1</v>
      </c>
      <c r="H996" t="s">
        <v>11</v>
      </c>
      <c r="I996" s="2">
        <f>+Table2[[#This Row],[QTY]]*Table2[[#This Row],[Price]]</f>
        <v>1235</v>
      </c>
    </row>
    <row r="997" spans="1:9">
      <c r="A997" s="5" t="str">
        <f>TEXT(Table2[[#This Row],[Date]],"DDD")</f>
        <v>mar.</v>
      </c>
      <c r="B997" s="5" t="str">
        <f>TEXT(Table2[[#This Row],[Date]],"MMM")</f>
        <v>jul</v>
      </c>
      <c r="C997" s="5">
        <v>45482</v>
      </c>
      <c r="D997" t="s">
        <v>551</v>
      </c>
      <c r="E997" s="1">
        <v>4141</v>
      </c>
      <c r="F997" t="s">
        <v>10</v>
      </c>
      <c r="G997">
        <v>1</v>
      </c>
      <c r="H997" t="s">
        <v>11</v>
      </c>
      <c r="I997" s="2">
        <f>+Table2[[#This Row],[QTY]]*Table2[[#This Row],[Price]]</f>
        <v>4141</v>
      </c>
    </row>
    <row r="998" spans="1:9">
      <c r="A998" s="5" t="str">
        <f>TEXT(Table2[[#This Row],[Date]],"DDD")</f>
        <v>mar.</v>
      </c>
      <c r="B998" s="5" t="str">
        <f>TEXT(Table2[[#This Row],[Date]],"MMM")</f>
        <v>jul</v>
      </c>
      <c r="C998" s="5">
        <v>45482</v>
      </c>
      <c r="D998" t="s">
        <v>414</v>
      </c>
      <c r="E998" s="1">
        <v>8229</v>
      </c>
      <c r="F998" t="s">
        <v>605</v>
      </c>
      <c r="G998">
        <v>1</v>
      </c>
      <c r="H998" t="s">
        <v>416</v>
      </c>
      <c r="I998" s="2">
        <f>+Table2[[#This Row],[QTY]]*Table2[[#This Row],[Price]]</f>
        <v>8229</v>
      </c>
    </row>
    <row r="999" spans="1:9">
      <c r="A999" s="5" t="str">
        <f>TEXT(Table2[[#This Row],[Date]],"DDD")</f>
        <v>mié.</v>
      </c>
      <c r="B999" s="5" t="str">
        <f>TEXT(Table2[[#This Row],[Date]],"MMM")</f>
        <v>jul</v>
      </c>
      <c r="C999" s="5">
        <v>45483</v>
      </c>
      <c r="D999" t="s">
        <v>630</v>
      </c>
      <c r="E999" s="1">
        <v>20900</v>
      </c>
      <c r="F999" t="s">
        <v>505</v>
      </c>
      <c r="G999">
        <v>1</v>
      </c>
      <c r="H999" t="s">
        <v>136</v>
      </c>
      <c r="I999" s="2">
        <f>+Table2[[#This Row],[QTY]]*Table2[[#This Row],[Price]]</f>
        <v>20900</v>
      </c>
    </row>
    <row r="1000" spans="1:9">
      <c r="A1000" s="5" t="str">
        <f>TEXT(Table2[[#This Row],[Date]],"DDD")</f>
        <v>mié.</v>
      </c>
      <c r="B1000" s="5" t="str">
        <f>TEXT(Table2[[#This Row],[Date]],"MMM")</f>
        <v>jul</v>
      </c>
      <c r="C1000" s="5">
        <v>45483</v>
      </c>
      <c r="D1000" t="s">
        <v>631</v>
      </c>
      <c r="E1000" s="1">
        <v>9500</v>
      </c>
      <c r="F1000" t="s">
        <v>505</v>
      </c>
      <c r="G1000">
        <v>1</v>
      </c>
      <c r="H1000" t="s">
        <v>136</v>
      </c>
      <c r="I1000" s="2">
        <f>+Table2[[#This Row],[QTY]]*Table2[[#This Row],[Price]]</f>
        <v>9500</v>
      </c>
    </row>
    <row r="1001" spans="1:9">
      <c r="A1001" s="5" t="str">
        <f>TEXT(Table2[[#This Row],[Date]],"DDD")</f>
        <v>mié.</v>
      </c>
      <c r="B1001" s="5" t="str">
        <f>TEXT(Table2[[#This Row],[Date]],"MMM")</f>
        <v>jul</v>
      </c>
      <c r="C1001" s="5">
        <v>45483</v>
      </c>
      <c r="D1001" t="s">
        <v>632</v>
      </c>
      <c r="E1001" s="1">
        <v>15900</v>
      </c>
      <c r="F1001" t="s">
        <v>505</v>
      </c>
      <c r="G1001">
        <v>1</v>
      </c>
      <c r="H1001" t="s">
        <v>136</v>
      </c>
      <c r="I1001" s="2">
        <f>+Table2[[#This Row],[QTY]]*Table2[[#This Row],[Price]]</f>
        <v>15900</v>
      </c>
    </row>
    <row r="1002" spans="1:9">
      <c r="A1002" s="5" t="str">
        <f>TEXT(Table2[[#This Row],[Date]],"DDD")</f>
        <v>mié.</v>
      </c>
      <c r="B1002" s="5" t="str">
        <f>TEXT(Table2[[#This Row],[Date]],"MMM")</f>
        <v>jul</v>
      </c>
      <c r="C1002" s="5">
        <v>45483</v>
      </c>
      <c r="D1002" t="s">
        <v>633</v>
      </c>
      <c r="E1002" s="1">
        <v>18900</v>
      </c>
      <c r="F1002" t="s">
        <v>634</v>
      </c>
      <c r="G1002">
        <v>1</v>
      </c>
      <c r="H1002" t="s">
        <v>136</v>
      </c>
      <c r="I1002" s="2">
        <f>+Table2[[#This Row],[QTY]]*Table2[[#This Row],[Price]]</f>
        <v>18900</v>
      </c>
    </row>
    <row r="1003" spans="1:9">
      <c r="A1003" s="5" t="str">
        <f>TEXT(Table2[[#This Row],[Date]],"DDD")</f>
        <v>mié.</v>
      </c>
      <c r="B1003" s="5" t="str">
        <f>TEXT(Table2[[#This Row],[Date]],"MMM")</f>
        <v>jul</v>
      </c>
      <c r="C1003" s="5">
        <v>45483</v>
      </c>
      <c r="D1003" t="s">
        <v>635</v>
      </c>
      <c r="E1003" s="1">
        <v>1000</v>
      </c>
      <c r="F1003" t="s">
        <v>634</v>
      </c>
      <c r="G1003">
        <v>1</v>
      </c>
      <c r="H1003" t="s">
        <v>136</v>
      </c>
      <c r="I1003" s="2">
        <f>+Table2[[#This Row],[QTY]]*Table2[[#This Row],[Price]]</f>
        <v>1000</v>
      </c>
    </row>
    <row r="1004" spans="1:9">
      <c r="A1004" s="5" t="str">
        <f>TEXT(Table2[[#This Row],[Date]],"DDD")</f>
        <v>mié.</v>
      </c>
      <c r="B1004" s="5" t="str">
        <f>TEXT(Table2[[#This Row],[Date]],"MMM")</f>
        <v>jul</v>
      </c>
      <c r="C1004" s="5">
        <v>45483</v>
      </c>
      <c r="D1004" t="s">
        <v>636</v>
      </c>
      <c r="E1004" s="1">
        <v>39990</v>
      </c>
      <c r="F1004" t="s">
        <v>637</v>
      </c>
      <c r="G1004">
        <v>1</v>
      </c>
      <c r="H1004" t="s">
        <v>638</v>
      </c>
      <c r="I1004" s="2">
        <f>+Table2[[#This Row],[QTY]]*Table2[[#This Row],[Price]]</f>
        <v>39990</v>
      </c>
    </row>
    <row r="1005" spans="1:9">
      <c r="A1005" s="5" t="str">
        <f>TEXT(Table2[[#This Row],[Date]],"DDD")</f>
        <v>jue.</v>
      </c>
      <c r="B1005" s="5" t="str">
        <f>TEXT(Table2[[#This Row],[Date]],"MMM")</f>
        <v>jul</v>
      </c>
      <c r="C1005" s="5">
        <v>45484</v>
      </c>
      <c r="D1005" t="s">
        <v>639</v>
      </c>
      <c r="E1005" s="1">
        <v>2700</v>
      </c>
      <c r="F1005" t="s">
        <v>29</v>
      </c>
      <c r="G1005">
        <v>7</v>
      </c>
      <c r="H1005" t="s">
        <v>70</v>
      </c>
      <c r="I1005" s="2">
        <f>+Table2[[#This Row],[QTY]]*Table2[[#This Row],[Price]]</f>
        <v>18900</v>
      </c>
    </row>
    <row r="1006" spans="1:9">
      <c r="A1006" s="5" t="str">
        <f>TEXT(Table2[[#This Row],[Date]],"DDD")</f>
        <v>jue.</v>
      </c>
      <c r="B1006" s="5" t="str">
        <f>TEXT(Table2[[#This Row],[Date]],"MMM")</f>
        <v>jul</v>
      </c>
      <c r="C1006" s="5">
        <v>45484</v>
      </c>
      <c r="D1006" t="s">
        <v>121</v>
      </c>
      <c r="E1006" s="1">
        <v>1750</v>
      </c>
      <c r="F1006" t="s">
        <v>29</v>
      </c>
      <c r="G1006">
        <v>1</v>
      </c>
      <c r="H1006" t="s">
        <v>11</v>
      </c>
      <c r="I1006" s="2">
        <f>+Table2[[#This Row],[QTY]]*Table2[[#This Row],[Price]]</f>
        <v>1750</v>
      </c>
    </row>
    <row r="1007" spans="1:9">
      <c r="A1007" s="5" t="str">
        <f>TEXT(Table2[[#This Row],[Date]],"DDD")</f>
        <v>jue.</v>
      </c>
      <c r="B1007" s="5" t="str">
        <f>TEXT(Table2[[#This Row],[Date]],"MMM")</f>
        <v>jul</v>
      </c>
      <c r="C1007" s="5">
        <v>45484</v>
      </c>
      <c r="D1007" t="s">
        <v>283</v>
      </c>
      <c r="E1007" s="1">
        <v>5190</v>
      </c>
      <c r="F1007" t="s">
        <v>81</v>
      </c>
      <c r="G1007">
        <v>1</v>
      </c>
      <c r="H1007" t="s">
        <v>11</v>
      </c>
      <c r="I1007" s="2">
        <f>+Table2[[#This Row],[QTY]]*Table2[[#This Row],[Price]]</f>
        <v>5190</v>
      </c>
    </row>
    <row r="1008" spans="1:9">
      <c r="A1008" s="5" t="str">
        <f>TEXT(Table2[[#This Row],[Date]],"DDD")</f>
        <v>vie.</v>
      </c>
      <c r="B1008" s="5" t="str">
        <f>TEXT(Table2[[#This Row],[Date]],"MMM")</f>
        <v>jul</v>
      </c>
      <c r="C1008" s="5">
        <v>45485</v>
      </c>
      <c r="D1008" t="s">
        <v>640</v>
      </c>
      <c r="E1008" s="1">
        <v>5900</v>
      </c>
      <c r="F1008" t="s">
        <v>641</v>
      </c>
      <c r="G1008">
        <v>1</v>
      </c>
      <c r="H1008" t="s">
        <v>638</v>
      </c>
      <c r="I1008" s="2">
        <f>+Table2[[#This Row],[QTY]]*Table2[[#This Row],[Price]]</f>
        <v>5900</v>
      </c>
    </row>
    <row r="1009" spans="1:9">
      <c r="A1009" s="5" t="str">
        <f>TEXT(Table2[[#This Row],[Date]],"DDD")</f>
        <v>vie.</v>
      </c>
      <c r="B1009" s="5" t="str">
        <f>TEXT(Table2[[#This Row],[Date]],"MMM")</f>
        <v>jul</v>
      </c>
      <c r="C1009" s="5">
        <v>45485</v>
      </c>
      <c r="D1009" t="s">
        <v>642</v>
      </c>
      <c r="E1009" s="1">
        <v>3500</v>
      </c>
      <c r="F1009" t="s">
        <v>641</v>
      </c>
      <c r="G1009">
        <v>1</v>
      </c>
      <c r="H1009" t="s">
        <v>638</v>
      </c>
      <c r="I1009" s="2">
        <f>+Table2[[#This Row],[QTY]]*Table2[[#This Row],[Price]]</f>
        <v>3500</v>
      </c>
    </row>
    <row r="1010" spans="1:9">
      <c r="A1010" s="5" t="str">
        <f>TEXT(Table2[[#This Row],[Date]],"DDD")</f>
        <v>vie.</v>
      </c>
      <c r="B1010" s="5" t="str">
        <f>TEXT(Table2[[#This Row],[Date]],"MMM")</f>
        <v>jul</v>
      </c>
      <c r="C1010" s="5">
        <v>45485</v>
      </c>
      <c r="D1010" t="s">
        <v>643</v>
      </c>
      <c r="E1010" s="1">
        <v>1500</v>
      </c>
      <c r="F1010" t="s">
        <v>641</v>
      </c>
      <c r="G1010">
        <v>4</v>
      </c>
      <c r="H1010" t="s">
        <v>638</v>
      </c>
      <c r="I1010" s="2">
        <f>+Table2[[#This Row],[QTY]]*Table2[[#This Row],[Price]]</f>
        <v>6000</v>
      </c>
    </row>
    <row r="1011" spans="1:9">
      <c r="A1011" s="5" t="str">
        <f>TEXT(Table2[[#This Row],[Date]],"DDD")</f>
        <v>vie.</v>
      </c>
      <c r="B1011" s="5" t="str">
        <f>TEXT(Table2[[#This Row],[Date]],"MMM")</f>
        <v>jul</v>
      </c>
      <c r="C1011" s="5">
        <v>45485</v>
      </c>
      <c r="D1011" t="s">
        <v>636</v>
      </c>
      <c r="E1011" s="1">
        <v>39990</v>
      </c>
      <c r="F1011" t="s">
        <v>637</v>
      </c>
      <c r="G1011">
        <v>1</v>
      </c>
      <c r="H1011" t="s">
        <v>638</v>
      </c>
      <c r="I1011" s="2">
        <f>+Table2[[#This Row],[QTY]]*Table2[[#This Row],[Price]]</f>
        <v>39990</v>
      </c>
    </row>
    <row r="1012" spans="1:9">
      <c r="A1012" s="5" t="str">
        <f>TEXT(Table2[[#This Row],[Date]],"DDD")</f>
        <v>vie.</v>
      </c>
      <c r="B1012" s="5" t="str">
        <f>TEXT(Table2[[#This Row],[Date]],"MMM")</f>
        <v>jul</v>
      </c>
      <c r="C1012" s="5">
        <v>45485</v>
      </c>
      <c r="D1012" t="s">
        <v>319</v>
      </c>
      <c r="E1012" s="1">
        <v>75237</v>
      </c>
      <c r="F1012" t="s">
        <v>69</v>
      </c>
      <c r="G1012">
        <v>1</v>
      </c>
      <c r="H1012" t="s">
        <v>70</v>
      </c>
      <c r="I1012" s="2">
        <f>+Table2[[#This Row],[QTY]]*Table2[[#This Row],[Price]]</f>
        <v>75237</v>
      </c>
    </row>
    <row r="1013" spans="1:9">
      <c r="A1013" s="5" t="str">
        <f>TEXT(Table2[[#This Row],[Date]],"DDD")</f>
        <v>vie.</v>
      </c>
      <c r="B1013" s="5" t="str">
        <f>TEXT(Table2[[#This Row],[Date]],"MMM")</f>
        <v>jul</v>
      </c>
      <c r="C1013" s="5">
        <v>45485</v>
      </c>
      <c r="D1013" t="s">
        <v>414</v>
      </c>
      <c r="E1013" s="1">
        <v>16147</v>
      </c>
      <c r="F1013" t="s">
        <v>605</v>
      </c>
      <c r="G1013">
        <v>1</v>
      </c>
      <c r="H1013" t="s">
        <v>416</v>
      </c>
      <c r="I1013" s="2">
        <f>+Table2[[#This Row],[QTY]]*Table2[[#This Row],[Price]]</f>
        <v>16147</v>
      </c>
    </row>
    <row r="1014" spans="1:9">
      <c r="A1014" s="5" t="str">
        <f>TEXT(Table2[[#This Row],[Date]],"DDD")</f>
        <v>vie.</v>
      </c>
      <c r="B1014" s="5" t="str">
        <f>TEXT(Table2[[#This Row],[Date]],"MMM")</f>
        <v>jul</v>
      </c>
      <c r="C1014" s="5">
        <v>45485</v>
      </c>
      <c r="D1014" t="s">
        <v>414</v>
      </c>
      <c r="E1014" s="1">
        <v>21061</v>
      </c>
      <c r="F1014" t="s">
        <v>605</v>
      </c>
      <c r="G1014">
        <v>1</v>
      </c>
      <c r="H1014" t="s">
        <v>416</v>
      </c>
      <c r="I1014" s="2">
        <f>+Table2[[#This Row],[QTY]]*Table2[[#This Row],[Price]]</f>
        <v>21061</v>
      </c>
    </row>
    <row r="1015" spans="1:9">
      <c r="A1015" s="5" t="str">
        <f>TEXT(Table2[[#This Row],[Date]],"DDD")</f>
        <v>vie.</v>
      </c>
      <c r="B1015" s="5" t="str">
        <f>TEXT(Table2[[#This Row],[Date]],"MMM")</f>
        <v>jul</v>
      </c>
      <c r="C1015" s="5">
        <v>45485</v>
      </c>
      <c r="D1015" t="s">
        <v>414</v>
      </c>
      <c r="E1015" s="1">
        <v>10194</v>
      </c>
      <c r="F1015" t="s">
        <v>605</v>
      </c>
      <c r="G1015">
        <v>1</v>
      </c>
      <c r="H1015" t="s">
        <v>416</v>
      </c>
      <c r="I1015" s="2">
        <f>+Table2[[#This Row],[QTY]]*Table2[[#This Row],[Price]]</f>
        <v>10194</v>
      </c>
    </row>
    <row r="1016" spans="1:9">
      <c r="A1016" s="5" t="str">
        <f>TEXT(Table2[[#This Row],[Date]],"DDD")</f>
        <v>vie.</v>
      </c>
      <c r="B1016" s="5" t="str">
        <f>TEXT(Table2[[#This Row],[Date]],"MMM")</f>
        <v>jul</v>
      </c>
      <c r="C1016" s="5">
        <v>45485</v>
      </c>
      <c r="D1016" t="s">
        <v>414</v>
      </c>
      <c r="E1016" s="1">
        <v>18420</v>
      </c>
      <c r="F1016" t="s">
        <v>605</v>
      </c>
      <c r="G1016">
        <v>1</v>
      </c>
      <c r="H1016" t="s">
        <v>416</v>
      </c>
      <c r="I1016" s="2">
        <f>+Table2[[#This Row],[QTY]]*Table2[[#This Row],[Price]]</f>
        <v>18420</v>
      </c>
    </row>
    <row r="1017" spans="1:9">
      <c r="A1017" s="5" t="str">
        <f>TEXT(Table2[[#This Row],[Date]],"DDD")</f>
        <v>vie.</v>
      </c>
      <c r="B1017" s="5" t="str">
        <f>TEXT(Table2[[#This Row],[Date]],"MMM")</f>
        <v>jul</v>
      </c>
      <c r="C1017" s="5">
        <v>45485</v>
      </c>
      <c r="D1017" t="s">
        <v>414</v>
      </c>
      <c r="E1017" s="1">
        <v>15879</v>
      </c>
      <c r="F1017" t="s">
        <v>605</v>
      </c>
      <c r="G1017">
        <v>1</v>
      </c>
      <c r="H1017" t="s">
        <v>416</v>
      </c>
      <c r="I1017" s="2">
        <f>+Table2[[#This Row],[QTY]]*Table2[[#This Row],[Price]]</f>
        <v>15879</v>
      </c>
    </row>
    <row r="1018" spans="1:9">
      <c r="A1018" s="5" t="str">
        <f>TEXT(Table2[[#This Row],[Date]],"DDD")</f>
        <v>sáb.</v>
      </c>
      <c r="B1018" s="5" t="str">
        <f>TEXT(Table2[[#This Row],[Date]],"MMM")</f>
        <v>jul</v>
      </c>
      <c r="C1018" s="5">
        <v>45486</v>
      </c>
      <c r="D1018" t="s">
        <v>644</v>
      </c>
      <c r="E1018" s="1">
        <v>1664</v>
      </c>
      <c r="F1018" t="s">
        <v>10</v>
      </c>
      <c r="G1018">
        <v>1</v>
      </c>
      <c r="H1018" t="s">
        <v>11</v>
      </c>
      <c r="I1018" s="2">
        <f>+Table2[[#This Row],[QTY]]*Table2[[#This Row],[Price]]</f>
        <v>1664</v>
      </c>
    </row>
    <row r="1019" spans="1:9">
      <c r="A1019" s="5" t="str">
        <f>TEXT(Table2[[#This Row],[Date]],"DDD")</f>
        <v>sáb.</v>
      </c>
      <c r="B1019" s="5" t="str">
        <f>TEXT(Table2[[#This Row],[Date]],"MMM")</f>
        <v>jul</v>
      </c>
      <c r="C1019" s="5">
        <v>45486</v>
      </c>
      <c r="D1019" t="s">
        <v>474</v>
      </c>
      <c r="E1019" s="1">
        <v>32900</v>
      </c>
      <c r="F1019" t="s">
        <v>409</v>
      </c>
      <c r="G1019">
        <v>1</v>
      </c>
      <c r="H1019" t="s">
        <v>136</v>
      </c>
      <c r="I1019" s="2">
        <f>+Table2[[#This Row],[QTY]]*Table2[[#This Row],[Price]]</f>
        <v>32900</v>
      </c>
    </row>
    <row r="1020" spans="1:9">
      <c r="A1020" s="5" t="str">
        <f>TEXT(Table2[[#This Row],[Date]],"DDD")</f>
        <v>sáb.</v>
      </c>
      <c r="B1020" s="5" t="str">
        <f>TEXT(Table2[[#This Row],[Date]],"MMM")</f>
        <v>jul</v>
      </c>
      <c r="C1020" s="5">
        <v>45486</v>
      </c>
      <c r="D1020" t="s">
        <v>645</v>
      </c>
      <c r="E1020" s="1">
        <v>37900</v>
      </c>
      <c r="F1020" t="s">
        <v>409</v>
      </c>
      <c r="G1020">
        <v>1</v>
      </c>
      <c r="H1020" t="s">
        <v>136</v>
      </c>
      <c r="I1020" s="2">
        <f>+Table2[[#This Row],[QTY]]*Table2[[#This Row],[Price]]</f>
        <v>37900</v>
      </c>
    </row>
    <row r="1021" spans="1:9">
      <c r="A1021" s="5" t="str">
        <f>TEXT(Table2[[#This Row],[Date]],"DDD")</f>
        <v>sáb.</v>
      </c>
      <c r="B1021" s="5" t="str">
        <f>TEXT(Table2[[#This Row],[Date]],"MMM")</f>
        <v>jul</v>
      </c>
      <c r="C1021" s="5">
        <v>45486</v>
      </c>
      <c r="D1021" t="s">
        <v>153</v>
      </c>
      <c r="E1021" s="1">
        <v>6500</v>
      </c>
      <c r="F1021" t="s">
        <v>409</v>
      </c>
      <c r="G1021">
        <v>1</v>
      </c>
      <c r="H1021" t="s">
        <v>136</v>
      </c>
      <c r="I1021" s="2">
        <f>+Table2[[#This Row],[QTY]]*Table2[[#This Row],[Price]]</f>
        <v>6500</v>
      </c>
    </row>
    <row r="1022" spans="1:9">
      <c r="A1022" s="5" t="str">
        <f>TEXT(Table2[[#This Row],[Date]],"DDD")</f>
        <v>sáb.</v>
      </c>
      <c r="B1022" s="5" t="str">
        <f>TEXT(Table2[[#This Row],[Date]],"MMM")</f>
        <v>jul</v>
      </c>
      <c r="C1022" s="5">
        <v>45486</v>
      </c>
      <c r="D1022" t="s">
        <v>608</v>
      </c>
      <c r="E1022" s="1">
        <v>6900</v>
      </c>
      <c r="F1022" t="s">
        <v>409</v>
      </c>
      <c r="G1022">
        <v>1</v>
      </c>
      <c r="H1022" t="s">
        <v>136</v>
      </c>
      <c r="I1022" s="2">
        <f>+Table2[[#This Row],[QTY]]*Table2[[#This Row],[Price]]</f>
        <v>6900</v>
      </c>
    </row>
    <row r="1023" spans="1:9">
      <c r="A1023" s="5" t="str">
        <f>TEXT(Table2[[#This Row],[Date]],"DDD")</f>
        <v>sáb.</v>
      </c>
      <c r="B1023" s="5" t="str">
        <f>TEXT(Table2[[#This Row],[Date]],"MMM")</f>
        <v>jul</v>
      </c>
      <c r="C1023" s="5">
        <v>45486</v>
      </c>
      <c r="D1023" t="s">
        <v>30</v>
      </c>
      <c r="E1023" s="1">
        <v>1150</v>
      </c>
      <c r="F1023" t="s">
        <v>29</v>
      </c>
      <c r="G1023">
        <v>1</v>
      </c>
      <c r="H1023" t="s">
        <v>11</v>
      </c>
      <c r="I1023" s="2">
        <f>+Table2[[#This Row],[QTY]]*Table2[[#This Row],[Price]]</f>
        <v>1150</v>
      </c>
    </row>
    <row r="1024" spans="1:9">
      <c r="A1024" s="5" t="str">
        <f>TEXT(Table2[[#This Row],[Date]],"DDD")</f>
        <v>sáb.</v>
      </c>
      <c r="B1024" s="5" t="str">
        <f>TEXT(Table2[[#This Row],[Date]],"MMM")</f>
        <v>jul</v>
      </c>
      <c r="C1024" s="5">
        <v>45486</v>
      </c>
      <c r="D1024" t="s">
        <v>66</v>
      </c>
      <c r="E1024" s="1">
        <v>7350</v>
      </c>
      <c r="F1024" t="s">
        <v>29</v>
      </c>
      <c r="G1024">
        <v>1</v>
      </c>
      <c r="H1024" t="s">
        <v>11</v>
      </c>
      <c r="I1024" s="2">
        <f>+Table2[[#This Row],[QTY]]*Table2[[#This Row],[Price]]</f>
        <v>7350</v>
      </c>
    </row>
    <row r="1025" spans="1:9">
      <c r="A1025" s="5" t="str">
        <f>TEXT(Table2[[#This Row],[Date]],"DDD")</f>
        <v>sáb.</v>
      </c>
      <c r="B1025" s="5" t="str">
        <f>TEXT(Table2[[#This Row],[Date]],"MMM")</f>
        <v>jul</v>
      </c>
      <c r="C1025" s="5">
        <v>45486</v>
      </c>
      <c r="D1025" t="s">
        <v>121</v>
      </c>
      <c r="E1025" s="1">
        <v>1759</v>
      </c>
      <c r="F1025" t="s">
        <v>29</v>
      </c>
      <c r="G1025">
        <v>1</v>
      </c>
      <c r="H1025" t="s">
        <v>11</v>
      </c>
      <c r="I1025" s="2">
        <f>+Table2[[#This Row],[QTY]]*Table2[[#This Row],[Price]]</f>
        <v>1759</v>
      </c>
    </row>
    <row r="1026" spans="1:9">
      <c r="A1026" s="5" t="str">
        <f>TEXT(Table2[[#This Row],[Date]],"DDD")</f>
        <v>sáb.</v>
      </c>
      <c r="B1026" s="5" t="str">
        <f>TEXT(Table2[[#This Row],[Date]],"MMM")</f>
        <v>jul</v>
      </c>
      <c r="C1026" s="5">
        <v>45486</v>
      </c>
      <c r="D1026" t="s">
        <v>55</v>
      </c>
      <c r="E1026" s="1">
        <v>3490</v>
      </c>
      <c r="F1026" t="s">
        <v>29</v>
      </c>
      <c r="G1026">
        <v>1</v>
      </c>
      <c r="H1026" t="s">
        <v>11</v>
      </c>
      <c r="I1026" s="2">
        <f>+Table2[[#This Row],[QTY]]*Table2[[#This Row],[Price]]</f>
        <v>3490</v>
      </c>
    </row>
    <row r="1027" spans="1:9">
      <c r="A1027" s="5" t="str">
        <f>TEXT(Table2[[#This Row],[Date]],"DDD")</f>
        <v>sáb.</v>
      </c>
      <c r="B1027" s="5" t="str">
        <f>TEXT(Table2[[#This Row],[Date]],"MMM")</f>
        <v>jul</v>
      </c>
      <c r="C1027" s="5">
        <v>45486</v>
      </c>
      <c r="D1027" t="s">
        <v>414</v>
      </c>
      <c r="E1027" s="1">
        <v>23406</v>
      </c>
      <c r="F1027" t="s">
        <v>605</v>
      </c>
      <c r="G1027">
        <v>1</v>
      </c>
      <c r="H1027" t="s">
        <v>416</v>
      </c>
      <c r="I1027" s="2">
        <f>+Table2[[#This Row],[QTY]]*Table2[[#This Row],[Price]]</f>
        <v>23406</v>
      </c>
    </row>
    <row r="1028" spans="1:9">
      <c r="A1028" s="5" t="str">
        <f>TEXT(Table2[[#This Row],[Date]],"DDD")</f>
        <v>sáb.</v>
      </c>
      <c r="B1028" s="5" t="str">
        <f>TEXT(Table2[[#This Row],[Date]],"MMM")</f>
        <v>jul</v>
      </c>
      <c r="C1028" s="5">
        <v>45486</v>
      </c>
      <c r="D1028" t="s">
        <v>414</v>
      </c>
      <c r="E1028" s="1">
        <v>17534</v>
      </c>
      <c r="F1028" t="s">
        <v>605</v>
      </c>
      <c r="G1028">
        <v>1</v>
      </c>
      <c r="H1028" t="s">
        <v>416</v>
      </c>
      <c r="I1028" s="2">
        <f>+Table2[[#This Row],[QTY]]*Table2[[#This Row],[Price]]</f>
        <v>17534</v>
      </c>
    </row>
    <row r="1029" spans="1:9">
      <c r="A1029" s="5" t="str">
        <f>TEXT(Table2[[#This Row],[Date]],"DDD")</f>
        <v>sáb.</v>
      </c>
      <c r="B1029" s="5" t="str">
        <f>TEXT(Table2[[#This Row],[Date]],"MMM")</f>
        <v>jul</v>
      </c>
      <c r="C1029" s="5">
        <v>45486</v>
      </c>
      <c r="D1029" t="s">
        <v>414</v>
      </c>
      <c r="E1029" s="1">
        <v>15664</v>
      </c>
      <c r="F1029" t="s">
        <v>605</v>
      </c>
      <c r="G1029">
        <v>1</v>
      </c>
      <c r="H1029" t="s">
        <v>416</v>
      </c>
      <c r="I1029" s="2">
        <f>+Table2[[#This Row],[QTY]]*Table2[[#This Row],[Price]]</f>
        <v>15664</v>
      </c>
    </row>
    <row r="1030" spans="1:9">
      <c r="A1030" s="5" t="str">
        <f>TEXT(Table2[[#This Row],[Date]],"DDD")</f>
        <v>dom.</v>
      </c>
      <c r="B1030" s="5" t="str">
        <f>TEXT(Table2[[#This Row],[Date]],"MMM")</f>
        <v>jul</v>
      </c>
      <c r="C1030" s="5">
        <v>45487</v>
      </c>
      <c r="D1030" t="s">
        <v>570</v>
      </c>
      <c r="E1030" s="1">
        <v>22900</v>
      </c>
      <c r="F1030" t="s">
        <v>239</v>
      </c>
      <c r="G1030">
        <v>1</v>
      </c>
      <c r="H1030" t="s">
        <v>11</v>
      </c>
      <c r="I1030" s="2">
        <f>+Table2[[#This Row],[QTY]]*Table2[[#This Row],[Price]]</f>
        <v>22900</v>
      </c>
    </row>
    <row r="1031" spans="1:9">
      <c r="A1031" s="5" t="str">
        <f>TEXT(Table2[[#This Row],[Date]],"DDD")</f>
        <v>dom.</v>
      </c>
      <c r="B1031" s="5" t="str">
        <f>TEXT(Table2[[#This Row],[Date]],"MMM")</f>
        <v>jul</v>
      </c>
      <c r="C1031" s="5">
        <v>45487</v>
      </c>
      <c r="D1031" t="s">
        <v>646</v>
      </c>
      <c r="E1031" s="1">
        <v>13275</v>
      </c>
      <c r="F1031" t="s">
        <v>239</v>
      </c>
      <c r="G1031">
        <v>1</v>
      </c>
      <c r="H1031" t="s">
        <v>11</v>
      </c>
      <c r="I1031" s="2">
        <f>+Table2[[#This Row],[QTY]]*Table2[[#This Row],[Price]]</f>
        <v>13275</v>
      </c>
    </row>
    <row r="1032" spans="1:9">
      <c r="A1032" s="5" t="str">
        <f>TEXT(Table2[[#This Row],[Date]],"DDD")</f>
        <v>dom.</v>
      </c>
      <c r="B1032" s="5" t="str">
        <f>TEXT(Table2[[#This Row],[Date]],"MMM")</f>
        <v>jul</v>
      </c>
      <c r="C1032" s="5">
        <v>45487</v>
      </c>
      <c r="D1032" t="s">
        <v>647</v>
      </c>
      <c r="E1032" s="1">
        <v>9700</v>
      </c>
      <c r="F1032" t="s">
        <v>239</v>
      </c>
      <c r="G1032">
        <v>1</v>
      </c>
      <c r="H1032" t="s">
        <v>11</v>
      </c>
      <c r="I1032" s="2">
        <f>+Table2[[#This Row],[QTY]]*Table2[[#This Row],[Price]]</f>
        <v>9700</v>
      </c>
    </row>
    <row r="1033" spans="1:9">
      <c r="A1033" s="5" t="str">
        <f>TEXT(Table2[[#This Row],[Date]],"DDD")</f>
        <v>dom.</v>
      </c>
      <c r="B1033" s="5" t="str">
        <f>TEXT(Table2[[#This Row],[Date]],"MMM")</f>
        <v>jul</v>
      </c>
      <c r="C1033" s="5">
        <v>45487</v>
      </c>
      <c r="D1033" t="s">
        <v>207</v>
      </c>
      <c r="E1033" s="1">
        <v>7900</v>
      </c>
      <c r="F1033" t="s">
        <v>239</v>
      </c>
      <c r="G1033">
        <v>1</v>
      </c>
      <c r="H1033" t="s">
        <v>11</v>
      </c>
      <c r="I1033" s="2">
        <f>+Table2[[#This Row],[QTY]]*Table2[[#This Row],[Price]]</f>
        <v>7900</v>
      </c>
    </row>
    <row r="1034" spans="1:9">
      <c r="A1034" s="5" t="str">
        <f>TEXT(Table2[[#This Row],[Date]],"DDD")</f>
        <v>dom.</v>
      </c>
      <c r="B1034" s="5" t="str">
        <f>TEXT(Table2[[#This Row],[Date]],"MMM")</f>
        <v>jul</v>
      </c>
      <c r="C1034" s="5">
        <v>45487</v>
      </c>
      <c r="D1034" t="s">
        <v>648</v>
      </c>
      <c r="E1034" s="1">
        <v>6900</v>
      </c>
      <c r="F1034" t="s">
        <v>239</v>
      </c>
      <c r="G1034">
        <v>1</v>
      </c>
      <c r="H1034" t="s">
        <v>11</v>
      </c>
      <c r="I1034" s="2">
        <f>+Table2[[#This Row],[QTY]]*Table2[[#This Row],[Price]]</f>
        <v>6900</v>
      </c>
    </row>
    <row r="1035" spans="1:9">
      <c r="A1035" s="5" t="str">
        <f>TEXT(Table2[[#This Row],[Date]],"DDD")</f>
        <v>dom.</v>
      </c>
      <c r="B1035" s="5" t="str">
        <f>TEXT(Table2[[#This Row],[Date]],"MMM")</f>
        <v>jul</v>
      </c>
      <c r="C1035" s="5">
        <v>45487</v>
      </c>
      <c r="D1035" t="s">
        <v>649</v>
      </c>
      <c r="E1035" s="1">
        <v>4900</v>
      </c>
      <c r="F1035" t="s">
        <v>239</v>
      </c>
      <c r="G1035">
        <v>1</v>
      </c>
      <c r="H1035" t="s">
        <v>11</v>
      </c>
      <c r="I1035" s="2">
        <f>+Table2[[#This Row],[QTY]]*Table2[[#This Row],[Price]]</f>
        <v>4900</v>
      </c>
    </row>
    <row r="1036" spans="1:9">
      <c r="A1036" s="5" t="str">
        <f>TEXT(Table2[[#This Row],[Date]],"DDD")</f>
        <v>dom.</v>
      </c>
      <c r="B1036" s="5" t="str">
        <f>TEXT(Table2[[#This Row],[Date]],"MMM")</f>
        <v>jul</v>
      </c>
      <c r="C1036" s="5">
        <v>45487</v>
      </c>
      <c r="D1036" t="s">
        <v>499</v>
      </c>
      <c r="E1036" s="1">
        <v>4500</v>
      </c>
      <c r="F1036" t="s">
        <v>239</v>
      </c>
      <c r="G1036">
        <v>1</v>
      </c>
      <c r="H1036" t="s">
        <v>11</v>
      </c>
      <c r="I1036" s="2">
        <f>+Table2[[#This Row],[QTY]]*Table2[[#This Row],[Price]]</f>
        <v>4500</v>
      </c>
    </row>
    <row r="1037" spans="1:9">
      <c r="A1037" s="5" t="str">
        <f>TEXT(Table2[[#This Row],[Date]],"DDD")</f>
        <v>dom.</v>
      </c>
      <c r="B1037" s="5" t="str">
        <f>TEXT(Table2[[#This Row],[Date]],"MMM")</f>
        <v>jul</v>
      </c>
      <c r="C1037" s="5">
        <v>45487</v>
      </c>
      <c r="D1037" t="s">
        <v>650</v>
      </c>
      <c r="E1037" s="1">
        <v>4500</v>
      </c>
      <c r="F1037" t="s">
        <v>239</v>
      </c>
      <c r="G1037">
        <v>5</v>
      </c>
      <c r="H1037" t="s">
        <v>11</v>
      </c>
      <c r="I1037" s="2">
        <f>+Table2[[#This Row],[QTY]]*Table2[[#This Row],[Price]]</f>
        <v>22500</v>
      </c>
    </row>
    <row r="1038" spans="1:9">
      <c r="A1038" s="5" t="str">
        <f>TEXT(Table2[[#This Row],[Date]],"DDD")</f>
        <v>dom.</v>
      </c>
      <c r="B1038" s="5" t="str">
        <f>TEXT(Table2[[#This Row],[Date]],"MMM")</f>
        <v>jul</v>
      </c>
      <c r="C1038" s="5">
        <v>45487</v>
      </c>
      <c r="D1038" t="s">
        <v>608</v>
      </c>
      <c r="E1038" s="1">
        <v>3200</v>
      </c>
      <c r="F1038" t="s">
        <v>239</v>
      </c>
      <c r="G1038">
        <v>1</v>
      </c>
      <c r="H1038" t="s">
        <v>11</v>
      </c>
      <c r="I1038" s="2">
        <f>+Table2[[#This Row],[QTY]]*Table2[[#This Row],[Price]]</f>
        <v>3200</v>
      </c>
    </row>
    <row r="1039" spans="1:9">
      <c r="A1039" s="5" t="str">
        <f>TEXT(Table2[[#This Row],[Date]],"DDD")</f>
        <v>dom.</v>
      </c>
      <c r="B1039" s="5" t="str">
        <f>TEXT(Table2[[#This Row],[Date]],"MMM")</f>
        <v>jul</v>
      </c>
      <c r="C1039" s="5">
        <v>45487</v>
      </c>
      <c r="D1039" t="s">
        <v>651</v>
      </c>
      <c r="E1039" s="1">
        <v>490</v>
      </c>
      <c r="F1039" t="s">
        <v>239</v>
      </c>
      <c r="G1039">
        <v>2</v>
      </c>
      <c r="H1039" t="s">
        <v>11</v>
      </c>
      <c r="I1039" s="2">
        <f>+Table2[[#This Row],[QTY]]*Table2[[#This Row],[Price]]</f>
        <v>980</v>
      </c>
    </row>
    <row r="1040" spans="1:9">
      <c r="A1040" s="5" t="str">
        <f>TEXT(Table2[[#This Row],[Date]],"DDD")</f>
        <v>dom.</v>
      </c>
      <c r="B1040" s="5" t="str">
        <f>TEXT(Table2[[#This Row],[Date]],"MMM")</f>
        <v>jul</v>
      </c>
      <c r="C1040" s="5">
        <v>45487</v>
      </c>
      <c r="D1040" t="s">
        <v>652</v>
      </c>
      <c r="E1040" s="1">
        <v>4500</v>
      </c>
      <c r="F1040" t="s">
        <v>239</v>
      </c>
      <c r="G1040">
        <v>1</v>
      </c>
      <c r="H1040" t="s">
        <v>11</v>
      </c>
      <c r="I1040" s="2">
        <f>+Table2[[#This Row],[QTY]]*Table2[[#This Row],[Price]]</f>
        <v>4500</v>
      </c>
    </row>
    <row r="1041" spans="1:9">
      <c r="A1041" s="5" t="str">
        <f>TEXT(Table2[[#This Row],[Date]],"DDD")</f>
        <v>dom.</v>
      </c>
      <c r="B1041" s="5" t="str">
        <f>TEXT(Table2[[#This Row],[Date]],"MMM")</f>
        <v>jul</v>
      </c>
      <c r="C1041" s="5">
        <v>45487</v>
      </c>
      <c r="D1041" t="s">
        <v>414</v>
      </c>
      <c r="E1041" s="1">
        <v>29701</v>
      </c>
      <c r="F1041" t="s">
        <v>605</v>
      </c>
      <c r="G1041">
        <v>1</v>
      </c>
      <c r="H1041" t="s">
        <v>416</v>
      </c>
      <c r="I1041" s="2">
        <f>+Table2[[#This Row],[QTY]]*Table2[[#This Row],[Price]]</f>
        <v>29701</v>
      </c>
    </row>
    <row r="1042" spans="1:9">
      <c r="A1042" s="5" t="str">
        <f>TEXT(Table2[[#This Row],[Date]],"DDD")</f>
        <v>lun.</v>
      </c>
      <c r="B1042" s="5" t="str">
        <f>TEXT(Table2[[#This Row],[Date]],"MMM")</f>
        <v>jul</v>
      </c>
      <c r="C1042" s="5">
        <v>45488</v>
      </c>
      <c r="D1042" t="s">
        <v>488</v>
      </c>
      <c r="E1042" s="1">
        <v>6050</v>
      </c>
      <c r="F1042" t="s">
        <v>103</v>
      </c>
      <c r="G1042">
        <v>1</v>
      </c>
      <c r="H1042" t="s">
        <v>104</v>
      </c>
      <c r="I1042" s="2">
        <f>+Table2[[#This Row],[QTY]]*Table2[[#This Row],[Price]]</f>
        <v>6050</v>
      </c>
    </row>
    <row r="1043" spans="1:9">
      <c r="A1043" s="5" t="str">
        <f>TEXT(Table2[[#This Row],[Date]],"DDD")</f>
        <v>lun.</v>
      </c>
      <c r="B1043" s="5" t="str">
        <f>TEXT(Table2[[#This Row],[Date]],"MMM")</f>
        <v>jul</v>
      </c>
      <c r="C1043" s="5">
        <v>45488</v>
      </c>
      <c r="D1043" t="s">
        <v>653</v>
      </c>
      <c r="E1043" s="1">
        <v>14800</v>
      </c>
      <c r="F1043" t="s">
        <v>654</v>
      </c>
      <c r="G1043">
        <v>1</v>
      </c>
      <c r="H1043" t="s">
        <v>136</v>
      </c>
      <c r="I1043" s="2">
        <f>+Table2[[#This Row],[QTY]]*Table2[[#This Row],[Price]]</f>
        <v>14800</v>
      </c>
    </row>
    <row r="1044" spans="1:9">
      <c r="A1044" s="5" t="str">
        <f>TEXT(Table2[[#This Row],[Date]],"DDD")</f>
        <v>lun.</v>
      </c>
      <c r="B1044" s="5" t="str">
        <f>TEXT(Table2[[#This Row],[Date]],"MMM")</f>
        <v>jul</v>
      </c>
      <c r="C1044" s="5">
        <v>45488</v>
      </c>
      <c r="D1044" t="s">
        <v>474</v>
      </c>
      <c r="E1044" s="1">
        <v>29051.989200000004</v>
      </c>
      <c r="F1044" t="s">
        <v>513</v>
      </c>
      <c r="G1044">
        <v>1</v>
      </c>
      <c r="H1044" t="s">
        <v>136</v>
      </c>
      <c r="I1044" s="2">
        <f>+Table2[[#This Row],[QTY]]*Table2[[#This Row],[Price]]</f>
        <v>29051.989200000004</v>
      </c>
    </row>
    <row r="1045" spans="1:9">
      <c r="A1045" s="5" t="str">
        <f>TEXT(Table2[[#This Row],[Date]],"DDD")</f>
        <v>lun.</v>
      </c>
      <c r="B1045" s="5" t="str">
        <f>TEXT(Table2[[#This Row],[Date]],"MMM")</f>
        <v>jul</v>
      </c>
      <c r="C1045" s="5">
        <v>45488</v>
      </c>
      <c r="D1045" t="s">
        <v>344</v>
      </c>
      <c r="E1045" s="1">
        <v>10691.9892</v>
      </c>
      <c r="F1045" t="s">
        <v>513</v>
      </c>
      <c r="G1045">
        <v>1</v>
      </c>
      <c r="H1045" t="s">
        <v>136</v>
      </c>
      <c r="I1045" s="2">
        <f>+Table2[[#This Row],[QTY]]*Table2[[#This Row],[Price]]</f>
        <v>10691.9892</v>
      </c>
    </row>
    <row r="1046" spans="1:9">
      <c r="A1046" s="5" t="str">
        <f>TEXT(Table2[[#This Row],[Date]],"DDD")</f>
        <v>lun.</v>
      </c>
      <c r="B1046" s="5" t="str">
        <f>TEXT(Table2[[#This Row],[Date]],"MMM")</f>
        <v>jul</v>
      </c>
      <c r="C1046" s="5">
        <v>45488</v>
      </c>
      <c r="D1046" t="s">
        <v>515</v>
      </c>
      <c r="E1046" s="1">
        <v>38772</v>
      </c>
      <c r="F1046" t="s">
        <v>513</v>
      </c>
      <c r="G1046">
        <v>1</v>
      </c>
      <c r="H1046" t="s">
        <v>136</v>
      </c>
      <c r="I1046" s="2">
        <f>+Table2[[#This Row],[QTY]]*Table2[[#This Row],[Price]]</f>
        <v>38772</v>
      </c>
    </row>
    <row r="1047" spans="1:9">
      <c r="A1047" s="5" t="str">
        <f>TEXT(Table2[[#This Row],[Date]],"DDD")</f>
        <v>lun.</v>
      </c>
      <c r="B1047" s="5" t="str">
        <f>TEXT(Table2[[#This Row],[Date]],"MMM")</f>
        <v>jul</v>
      </c>
      <c r="C1047" s="5">
        <v>45488</v>
      </c>
      <c r="D1047" t="s">
        <v>655</v>
      </c>
      <c r="E1047" s="1">
        <v>56051.989200000004</v>
      </c>
      <c r="F1047" t="s">
        <v>513</v>
      </c>
      <c r="G1047">
        <v>1</v>
      </c>
      <c r="H1047" t="s">
        <v>136</v>
      </c>
      <c r="I1047" s="2">
        <f>+Table2[[#This Row],[QTY]]*Table2[[#This Row],[Price]]</f>
        <v>56051.989200000004</v>
      </c>
    </row>
    <row r="1048" spans="1:9">
      <c r="A1048" s="5" t="str">
        <f>TEXT(Table2[[#This Row],[Date]],"DDD")</f>
        <v>lun.</v>
      </c>
      <c r="B1048" s="5" t="str">
        <f>TEXT(Table2[[#This Row],[Date]],"MMM")</f>
        <v>jul</v>
      </c>
      <c r="C1048" s="5">
        <v>45488</v>
      </c>
      <c r="D1048" t="s">
        <v>153</v>
      </c>
      <c r="E1048" s="1">
        <v>8531.9892</v>
      </c>
      <c r="F1048" t="s">
        <v>513</v>
      </c>
      <c r="G1048">
        <v>1</v>
      </c>
      <c r="H1048" t="s">
        <v>136</v>
      </c>
      <c r="I1048" s="2">
        <f>+Table2[[#This Row],[QTY]]*Table2[[#This Row],[Price]]</f>
        <v>8531.9892</v>
      </c>
    </row>
    <row r="1049" spans="1:9">
      <c r="A1049" s="5" t="str">
        <f>TEXT(Table2[[#This Row],[Date]],"DDD")</f>
        <v>lun.</v>
      </c>
      <c r="B1049" s="5" t="str">
        <f>TEXT(Table2[[#This Row],[Date]],"MMM")</f>
        <v>jul</v>
      </c>
      <c r="C1049" s="5">
        <v>45488</v>
      </c>
      <c r="D1049" t="s">
        <v>656</v>
      </c>
      <c r="E1049" s="1">
        <v>86000</v>
      </c>
      <c r="F1049" t="s">
        <v>300</v>
      </c>
      <c r="G1049">
        <v>1</v>
      </c>
      <c r="H1049" t="s">
        <v>217</v>
      </c>
      <c r="I1049" s="2">
        <f>+Table2[[#This Row],[QTY]]*Table2[[#This Row],[Price]]</f>
        <v>86000</v>
      </c>
    </row>
    <row r="1050" spans="1:9">
      <c r="A1050" s="5" t="str">
        <f>TEXT(Table2[[#This Row],[Date]],"DDD")</f>
        <v>lun.</v>
      </c>
      <c r="B1050" s="5" t="str">
        <f>TEXT(Table2[[#This Row],[Date]],"MMM")</f>
        <v>jul</v>
      </c>
      <c r="C1050" s="5">
        <v>45488</v>
      </c>
      <c r="D1050" t="s">
        <v>657</v>
      </c>
      <c r="E1050" s="1">
        <v>64960</v>
      </c>
      <c r="F1050" t="s">
        <v>197</v>
      </c>
      <c r="G1050">
        <v>1</v>
      </c>
      <c r="H1050" t="s">
        <v>264</v>
      </c>
      <c r="I1050" s="2">
        <f>+Table2[[#This Row],[QTY]]*Table2[[#This Row],[Price]]</f>
        <v>64960</v>
      </c>
    </row>
    <row r="1051" spans="1:9">
      <c r="A1051" s="5" t="str">
        <f>TEXT(Table2[[#This Row],[Date]],"DDD")</f>
        <v>lun.</v>
      </c>
      <c r="B1051" s="5" t="str">
        <f>TEXT(Table2[[#This Row],[Date]],"MMM")</f>
        <v>jul</v>
      </c>
      <c r="C1051" s="5">
        <v>45488</v>
      </c>
      <c r="D1051" t="s">
        <v>414</v>
      </c>
      <c r="E1051" s="1">
        <v>14945</v>
      </c>
      <c r="F1051" t="s">
        <v>605</v>
      </c>
      <c r="G1051">
        <v>1</v>
      </c>
      <c r="H1051" t="s">
        <v>416</v>
      </c>
      <c r="I1051" s="2">
        <f>+Table2[[#This Row],[QTY]]*Table2[[#This Row],[Price]]</f>
        <v>14945</v>
      </c>
    </row>
    <row r="1052" spans="1:9">
      <c r="A1052" s="5" t="str">
        <f>TEXT(Table2[[#This Row],[Date]],"DDD")</f>
        <v>mar.</v>
      </c>
      <c r="B1052" s="5" t="str">
        <f>TEXT(Table2[[#This Row],[Date]],"MMM")</f>
        <v>jul</v>
      </c>
      <c r="C1052" s="5">
        <v>45489</v>
      </c>
      <c r="D1052" t="s">
        <v>658</v>
      </c>
      <c r="E1052" s="1">
        <v>63000</v>
      </c>
      <c r="F1052" t="s">
        <v>659</v>
      </c>
      <c r="G1052">
        <v>1</v>
      </c>
      <c r="H1052" t="s">
        <v>136</v>
      </c>
      <c r="I1052" s="2">
        <f>+Table2[[#This Row],[QTY]]*Table2[[#This Row],[Price]]</f>
        <v>63000</v>
      </c>
    </row>
    <row r="1053" spans="1:9">
      <c r="A1053" s="5" t="str">
        <f>TEXT(Table2[[#This Row],[Date]],"DDD")</f>
        <v>mar.</v>
      </c>
      <c r="B1053" s="5" t="str">
        <f>TEXT(Table2[[#This Row],[Date]],"MMM")</f>
        <v>jul</v>
      </c>
      <c r="C1053" s="5">
        <v>45489</v>
      </c>
      <c r="D1053" t="s">
        <v>660</v>
      </c>
      <c r="E1053" s="1">
        <v>67000</v>
      </c>
      <c r="F1053" t="s">
        <v>659</v>
      </c>
      <c r="G1053">
        <v>1</v>
      </c>
      <c r="H1053" t="s">
        <v>136</v>
      </c>
      <c r="I1053" s="2">
        <f>+Table2[[#This Row],[QTY]]*Table2[[#This Row],[Price]]</f>
        <v>67000</v>
      </c>
    </row>
    <row r="1054" spans="1:9">
      <c r="A1054" s="5" t="str">
        <f>TEXT(Table2[[#This Row],[Date]],"DDD")</f>
        <v>mar.</v>
      </c>
      <c r="B1054" s="5" t="str">
        <f>TEXT(Table2[[#This Row],[Date]],"MMM")</f>
        <v>jul</v>
      </c>
      <c r="C1054" s="5">
        <v>45489</v>
      </c>
      <c r="D1054" t="s">
        <v>476</v>
      </c>
      <c r="E1054" s="1">
        <v>9000</v>
      </c>
      <c r="F1054" t="s">
        <v>659</v>
      </c>
      <c r="G1054">
        <v>2</v>
      </c>
      <c r="H1054" t="s">
        <v>136</v>
      </c>
      <c r="I1054" s="2">
        <f>+Table2[[#This Row],[QTY]]*Table2[[#This Row],[Price]]</f>
        <v>18000</v>
      </c>
    </row>
    <row r="1055" spans="1:9">
      <c r="A1055" s="5" t="str">
        <f>TEXT(Table2[[#This Row],[Date]],"DDD")</f>
        <v>mar.</v>
      </c>
      <c r="B1055" s="5" t="str">
        <f>TEXT(Table2[[#This Row],[Date]],"MMM")</f>
        <v>jul</v>
      </c>
      <c r="C1055" s="5">
        <v>45489</v>
      </c>
      <c r="D1055" t="s">
        <v>572</v>
      </c>
      <c r="E1055" s="1">
        <v>7000</v>
      </c>
      <c r="F1055" t="s">
        <v>659</v>
      </c>
      <c r="G1055">
        <v>1</v>
      </c>
      <c r="H1055" t="s">
        <v>136</v>
      </c>
      <c r="I1055" s="2">
        <f>+Table2[[#This Row],[QTY]]*Table2[[#This Row],[Price]]</f>
        <v>7000</v>
      </c>
    </row>
    <row r="1056" spans="1:9">
      <c r="A1056" s="5" t="str">
        <f>TEXT(Table2[[#This Row],[Date]],"DDD")</f>
        <v>mar.</v>
      </c>
      <c r="B1056" s="5" t="str">
        <f>TEXT(Table2[[#This Row],[Date]],"MMM")</f>
        <v>jul</v>
      </c>
      <c r="C1056" s="5">
        <v>45489</v>
      </c>
      <c r="D1056" t="s">
        <v>546</v>
      </c>
      <c r="E1056" s="1">
        <v>7890</v>
      </c>
      <c r="F1056" t="s">
        <v>81</v>
      </c>
      <c r="G1056">
        <v>1</v>
      </c>
      <c r="H1056" t="s">
        <v>11</v>
      </c>
      <c r="I1056" s="2">
        <f>+Table2[[#This Row],[QTY]]*Table2[[#This Row],[Price]]</f>
        <v>7890</v>
      </c>
    </row>
    <row r="1057" spans="1:9">
      <c r="A1057" s="5" t="str">
        <f>TEXT(Table2[[#This Row],[Date]],"DDD")</f>
        <v>mar.</v>
      </c>
      <c r="B1057" s="5" t="str">
        <f>TEXT(Table2[[#This Row],[Date]],"MMM")</f>
        <v>jul</v>
      </c>
      <c r="C1057" s="5">
        <v>45489</v>
      </c>
      <c r="D1057" t="s">
        <v>661</v>
      </c>
      <c r="E1057" s="1">
        <v>15390</v>
      </c>
      <c r="F1057" t="s">
        <v>81</v>
      </c>
      <c r="G1057">
        <v>1</v>
      </c>
      <c r="H1057" t="s">
        <v>11</v>
      </c>
      <c r="I1057" s="2">
        <f>+Table2[[#This Row],[QTY]]*Table2[[#This Row],[Price]]</f>
        <v>15390</v>
      </c>
    </row>
    <row r="1058" spans="1:9">
      <c r="A1058" s="5" t="str">
        <f>TEXT(Table2[[#This Row],[Date]],"DDD")</f>
        <v>mar.</v>
      </c>
      <c r="B1058" s="5" t="str">
        <f>TEXT(Table2[[#This Row],[Date]],"MMM")</f>
        <v>jul</v>
      </c>
      <c r="C1058" s="5">
        <v>45489</v>
      </c>
      <c r="D1058" t="s">
        <v>662</v>
      </c>
      <c r="E1058" s="1">
        <v>13050</v>
      </c>
      <c r="F1058" t="s">
        <v>81</v>
      </c>
      <c r="G1058">
        <v>1</v>
      </c>
      <c r="H1058" t="s">
        <v>11</v>
      </c>
      <c r="I1058" s="2">
        <f>+Table2[[#This Row],[QTY]]*Table2[[#This Row],[Price]]</f>
        <v>13050</v>
      </c>
    </row>
    <row r="1059" spans="1:9">
      <c r="A1059" s="5" t="str">
        <f>TEXT(Table2[[#This Row],[Date]],"DDD")</f>
        <v>mar.</v>
      </c>
      <c r="B1059" s="5" t="str">
        <f>TEXT(Table2[[#This Row],[Date]],"MMM")</f>
        <v>jul</v>
      </c>
      <c r="C1059" s="5">
        <v>45489</v>
      </c>
      <c r="D1059" t="s">
        <v>321</v>
      </c>
      <c r="E1059" s="1">
        <v>14990</v>
      </c>
      <c r="F1059" t="s">
        <v>29</v>
      </c>
      <c r="G1059">
        <v>2</v>
      </c>
      <c r="H1059" t="s">
        <v>11</v>
      </c>
      <c r="I1059" s="2">
        <f>+Table2[[#This Row],[QTY]]*Table2[[#This Row],[Price]]</f>
        <v>29980</v>
      </c>
    </row>
    <row r="1060" spans="1:9">
      <c r="A1060" s="5" t="str">
        <f>TEXT(Table2[[#This Row],[Date]],"DDD")</f>
        <v>mar.</v>
      </c>
      <c r="B1060" s="5" t="str">
        <f>TEXT(Table2[[#This Row],[Date]],"MMM")</f>
        <v>jul</v>
      </c>
      <c r="C1060" s="5">
        <v>45489</v>
      </c>
      <c r="D1060" t="s">
        <v>30</v>
      </c>
      <c r="E1060" s="1">
        <v>4600</v>
      </c>
      <c r="F1060" t="s">
        <v>29</v>
      </c>
      <c r="G1060">
        <v>2</v>
      </c>
      <c r="H1060" t="s">
        <v>11</v>
      </c>
      <c r="I1060" s="2">
        <f>+Table2[[#This Row],[QTY]]*Table2[[#This Row],[Price]]</f>
        <v>9200</v>
      </c>
    </row>
    <row r="1061" spans="1:9">
      <c r="A1061" s="5" t="str">
        <f>TEXT(Table2[[#This Row],[Date]],"DDD")</f>
        <v>mar.</v>
      </c>
      <c r="B1061" s="5" t="str">
        <f>TEXT(Table2[[#This Row],[Date]],"MMM")</f>
        <v>jul</v>
      </c>
      <c r="C1061" s="5">
        <v>45489</v>
      </c>
      <c r="D1061" t="s">
        <v>30</v>
      </c>
      <c r="E1061" s="1">
        <v>1150</v>
      </c>
      <c r="F1061" t="s">
        <v>29</v>
      </c>
      <c r="G1061">
        <v>1</v>
      </c>
      <c r="H1061" t="s">
        <v>11</v>
      </c>
      <c r="I1061" s="2">
        <f>+Table2[[#This Row],[QTY]]*Table2[[#This Row],[Price]]</f>
        <v>1150</v>
      </c>
    </row>
    <row r="1062" spans="1:9">
      <c r="A1062" s="5" t="str">
        <f>TEXT(Table2[[#This Row],[Date]],"DDD")</f>
        <v>mar.</v>
      </c>
      <c r="B1062" s="5" t="str">
        <f>TEXT(Table2[[#This Row],[Date]],"MMM")</f>
        <v>jul</v>
      </c>
      <c r="C1062" s="5">
        <v>45489</v>
      </c>
      <c r="D1062" t="s">
        <v>663</v>
      </c>
      <c r="E1062" s="1">
        <v>7990</v>
      </c>
      <c r="F1062" t="s">
        <v>29</v>
      </c>
      <c r="G1062">
        <v>1</v>
      </c>
      <c r="H1062" t="s">
        <v>11</v>
      </c>
      <c r="I1062" s="2">
        <f>+Table2[[#This Row],[QTY]]*Table2[[#This Row],[Price]]</f>
        <v>7990</v>
      </c>
    </row>
    <row r="1063" spans="1:9">
      <c r="A1063" s="5" t="str">
        <f>TEXT(Table2[[#This Row],[Date]],"DDD")</f>
        <v>mar.</v>
      </c>
      <c r="B1063" s="5" t="str">
        <f>TEXT(Table2[[#This Row],[Date]],"MMM")</f>
        <v>jul</v>
      </c>
      <c r="C1063" s="5">
        <v>45489</v>
      </c>
      <c r="D1063" t="s">
        <v>121</v>
      </c>
      <c r="E1063" s="1">
        <v>1750</v>
      </c>
      <c r="F1063" t="s">
        <v>29</v>
      </c>
      <c r="G1063">
        <v>2</v>
      </c>
      <c r="H1063" t="s">
        <v>11</v>
      </c>
      <c r="I1063" s="2">
        <f>+Table2[[#This Row],[QTY]]*Table2[[#This Row],[Price]]</f>
        <v>3500</v>
      </c>
    </row>
    <row r="1064" spans="1:9">
      <c r="A1064" s="5" t="str">
        <f>TEXT(Table2[[#This Row],[Date]],"DDD")</f>
        <v>mar.</v>
      </c>
      <c r="B1064" s="5" t="str">
        <f>TEXT(Table2[[#This Row],[Date]],"MMM")</f>
        <v>jul</v>
      </c>
      <c r="C1064" s="5">
        <v>45489</v>
      </c>
      <c r="D1064" t="s">
        <v>34</v>
      </c>
      <c r="E1064" s="1">
        <v>4350</v>
      </c>
      <c r="F1064" t="s">
        <v>29</v>
      </c>
      <c r="G1064">
        <v>1</v>
      </c>
      <c r="H1064" t="s">
        <v>11</v>
      </c>
      <c r="I1064" s="2">
        <f>+Table2[[#This Row],[QTY]]*Table2[[#This Row],[Price]]</f>
        <v>4350</v>
      </c>
    </row>
    <row r="1065" spans="1:9">
      <c r="A1065" s="5" t="str">
        <f>TEXT(Table2[[#This Row],[Date]],"DDD")</f>
        <v>mar.</v>
      </c>
      <c r="B1065" s="5" t="str">
        <f>TEXT(Table2[[#This Row],[Date]],"MMM")</f>
        <v>jul</v>
      </c>
      <c r="C1065" s="5">
        <v>45489</v>
      </c>
      <c r="D1065" t="s">
        <v>584</v>
      </c>
      <c r="E1065" s="1">
        <v>7900</v>
      </c>
      <c r="F1065" t="s">
        <v>29</v>
      </c>
      <c r="G1065">
        <v>1</v>
      </c>
      <c r="H1065" t="s">
        <v>11</v>
      </c>
      <c r="I1065" s="2">
        <f>+Table2[[#This Row],[QTY]]*Table2[[#This Row],[Price]]</f>
        <v>7900</v>
      </c>
    </row>
    <row r="1066" spans="1:9">
      <c r="A1066" s="5" t="str">
        <f>TEXT(Table2[[#This Row],[Date]],"DDD")</f>
        <v>mar.</v>
      </c>
      <c r="B1066" s="5" t="str">
        <f>TEXT(Table2[[#This Row],[Date]],"MMM")</f>
        <v>jul</v>
      </c>
      <c r="C1066" s="5">
        <v>45489</v>
      </c>
      <c r="D1066" t="s">
        <v>542</v>
      </c>
      <c r="E1066" s="1">
        <v>5700</v>
      </c>
      <c r="F1066" t="s">
        <v>29</v>
      </c>
      <c r="G1066">
        <v>2</v>
      </c>
      <c r="H1066" t="s">
        <v>11</v>
      </c>
      <c r="I1066" s="2">
        <f>+Table2[[#This Row],[QTY]]*Table2[[#This Row],[Price]]</f>
        <v>11400</v>
      </c>
    </row>
    <row r="1067" spans="1:9">
      <c r="A1067" s="5" t="str">
        <f>TEXT(Table2[[#This Row],[Date]],"DDD")</f>
        <v>mar.</v>
      </c>
      <c r="B1067" s="5" t="str">
        <f>TEXT(Table2[[#This Row],[Date]],"MMM")</f>
        <v>jul</v>
      </c>
      <c r="C1067" s="5">
        <v>45489</v>
      </c>
      <c r="D1067" t="s">
        <v>540</v>
      </c>
      <c r="E1067" s="1">
        <v>21950</v>
      </c>
      <c r="F1067" t="s">
        <v>29</v>
      </c>
      <c r="G1067">
        <v>2</v>
      </c>
      <c r="H1067" t="s">
        <v>11</v>
      </c>
      <c r="I1067" s="2">
        <f>+Table2[[#This Row],[QTY]]*Table2[[#This Row],[Price]]</f>
        <v>43900</v>
      </c>
    </row>
    <row r="1068" spans="1:9">
      <c r="A1068" s="5" t="str">
        <f>TEXT(Table2[[#This Row],[Date]],"DDD")</f>
        <v>mar.</v>
      </c>
      <c r="B1068" s="5" t="str">
        <f>TEXT(Table2[[#This Row],[Date]],"MMM")</f>
        <v>jul</v>
      </c>
      <c r="C1068" s="5">
        <v>45489</v>
      </c>
      <c r="D1068" t="s">
        <v>374</v>
      </c>
      <c r="E1068" s="1">
        <v>16800</v>
      </c>
      <c r="F1068" t="s">
        <v>29</v>
      </c>
      <c r="G1068">
        <v>2</v>
      </c>
      <c r="H1068" t="s">
        <v>11</v>
      </c>
      <c r="I1068" s="2">
        <f>+Table2[[#This Row],[QTY]]*Table2[[#This Row],[Price]]</f>
        <v>33600</v>
      </c>
    </row>
    <row r="1069" spans="1:9">
      <c r="A1069" s="5" t="str">
        <f>TEXT(Table2[[#This Row],[Date]],"DDD")</f>
        <v>mar.</v>
      </c>
      <c r="B1069" s="5" t="str">
        <f>TEXT(Table2[[#This Row],[Date]],"MMM")</f>
        <v>jul</v>
      </c>
      <c r="C1069" s="5">
        <v>45489</v>
      </c>
      <c r="D1069" t="s">
        <v>543</v>
      </c>
      <c r="E1069" s="1">
        <v>6490</v>
      </c>
      <c r="F1069" t="s">
        <v>29</v>
      </c>
      <c r="G1069">
        <v>1</v>
      </c>
      <c r="H1069" t="s">
        <v>11</v>
      </c>
      <c r="I1069" s="2">
        <f>+Table2[[#This Row],[QTY]]*Table2[[#This Row],[Price]]</f>
        <v>6490</v>
      </c>
    </row>
    <row r="1070" spans="1:9">
      <c r="A1070" s="5" t="str">
        <f>TEXT(Table2[[#This Row],[Date]],"DDD")</f>
        <v>mar.</v>
      </c>
      <c r="B1070" s="5" t="str">
        <f>TEXT(Table2[[#This Row],[Date]],"MMM")</f>
        <v>jul</v>
      </c>
      <c r="C1070" s="5">
        <v>45489</v>
      </c>
      <c r="D1070" t="s">
        <v>664</v>
      </c>
      <c r="E1070" s="1">
        <v>9750</v>
      </c>
      <c r="F1070" t="s">
        <v>29</v>
      </c>
      <c r="G1070">
        <v>1</v>
      </c>
      <c r="H1070" t="s">
        <v>11</v>
      </c>
      <c r="I1070" s="2">
        <f>+Table2[[#This Row],[QTY]]*Table2[[#This Row],[Price]]</f>
        <v>9750</v>
      </c>
    </row>
    <row r="1071" spans="1:9">
      <c r="A1071" s="5" t="str">
        <f>TEXT(Table2[[#This Row],[Date]],"DDD")</f>
        <v>mar.</v>
      </c>
      <c r="B1071" s="5" t="str">
        <f>TEXT(Table2[[#This Row],[Date]],"MMM")</f>
        <v>jul</v>
      </c>
      <c r="C1071" s="5">
        <v>45489</v>
      </c>
      <c r="D1071" t="s">
        <v>665</v>
      </c>
      <c r="E1071" s="1">
        <v>9490</v>
      </c>
      <c r="F1071" t="s">
        <v>29</v>
      </c>
      <c r="G1071">
        <v>1</v>
      </c>
      <c r="H1071" t="s">
        <v>11</v>
      </c>
      <c r="I1071" s="2">
        <f>+Table2[[#This Row],[QTY]]*Table2[[#This Row],[Price]]</f>
        <v>9490</v>
      </c>
    </row>
    <row r="1072" spans="1:9">
      <c r="A1072" s="5" t="str">
        <f>TEXT(Table2[[#This Row],[Date]],"DDD")</f>
        <v>mar.</v>
      </c>
      <c r="B1072" s="5" t="str">
        <f>TEXT(Table2[[#This Row],[Date]],"MMM")</f>
        <v>jul</v>
      </c>
      <c r="C1072" s="5">
        <v>45489</v>
      </c>
      <c r="D1072" t="s">
        <v>101</v>
      </c>
      <c r="E1072" s="1">
        <v>12750</v>
      </c>
      <c r="F1072" t="s">
        <v>29</v>
      </c>
      <c r="G1072">
        <v>1</v>
      </c>
      <c r="H1072" t="s">
        <v>11</v>
      </c>
      <c r="I1072" s="2">
        <f>+Table2[[#This Row],[QTY]]*Table2[[#This Row],[Price]]</f>
        <v>12750</v>
      </c>
    </row>
    <row r="1073" spans="1:9">
      <c r="A1073" s="5" t="str">
        <f>TEXT(Table2[[#This Row],[Date]],"DDD")</f>
        <v>mar.</v>
      </c>
      <c r="B1073" s="5" t="str">
        <f>TEXT(Table2[[#This Row],[Date]],"MMM")</f>
        <v>jul</v>
      </c>
      <c r="C1073" s="5">
        <v>45489</v>
      </c>
      <c r="D1073" t="s">
        <v>560</v>
      </c>
      <c r="E1073" s="1">
        <v>6400</v>
      </c>
      <c r="F1073" t="s">
        <v>29</v>
      </c>
      <c r="G1073">
        <v>2</v>
      </c>
      <c r="H1073" t="s">
        <v>11</v>
      </c>
      <c r="I1073" s="2">
        <f>+Table2[[#This Row],[QTY]]*Table2[[#This Row],[Price]]</f>
        <v>12800</v>
      </c>
    </row>
    <row r="1074" spans="1:9">
      <c r="A1074" s="5" t="str">
        <f>TEXT(Table2[[#This Row],[Date]],"DDD")</f>
        <v>mar.</v>
      </c>
      <c r="B1074" s="5" t="str">
        <f>TEXT(Table2[[#This Row],[Date]],"MMM")</f>
        <v>jul</v>
      </c>
      <c r="C1074" s="5">
        <v>45489</v>
      </c>
      <c r="D1074" t="s">
        <v>666</v>
      </c>
      <c r="E1074" s="1">
        <v>14950</v>
      </c>
      <c r="F1074" t="s">
        <v>29</v>
      </c>
      <c r="G1074">
        <v>1</v>
      </c>
      <c r="H1074" t="s">
        <v>11</v>
      </c>
      <c r="I1074" s="2">
        <f>+Table2[[#This Row],[QTY]]*Table2[[#This Row],[Price]]</f>
        <v>14950</v>
      </c>
    </row>
    <row r="1075" spans="1:9">
      <c r="A1075" s="5" t="str">
        <f>TEXT(Table2[[#This Row],[Date]],"DDD")</f>
        <v>mar.</v>
      </c>
      <c r="B1075" s="5" t="str">
        <f>TEXT(Table2[[#This Row],[Date]],"MMM")</f>
        <v>jul</v>
      </c>
      <c r="C1075" s="5">
        <v>45489</v>
      </c>
      <c r="D1075" t="s">
        <v>373</v>
      </c>
      <c r="E1075" s="1">
        <v>7990</v>
      </c>
      <c r="F1075" t="s">
        <v>29</v>
      </c>
      <c r="G1075">
        <v>1</v>
      </c>
      <c r="H1075" t="s">
        <v>11</v>
      </c>
      <c r="I1075" s="2">
        <f>+Table2[[#This Row],[QTY]]*Table2[[#This Row],[Price]]</f>
        <v>7990</v>
      </c>
    </row>
    <row r="1076" spans="1:9">
      <c r="A1076" s="5" t="str">
        <f>TEXT(Table2[[#This Row],[Date]],"DDD")</f>
        <v>mar.</v>
      </c>
      <c r="B1076" s="5" t="str">
        <f>TEXT(Table2[[#This Row],[Date]],"MMM")</f>
        <v>jul</v>
      </c>
      <c r="C1076" s="5">
        <v>45489</v>
      </c>
      <c r="D1076" t="s">
        <v>55</v>
      </c>
      <c r="E1076" s="1">
        <v>3490</v>
      </c>
      <c r="F1076" t="s">
        <v>29</v>
      </c>
      <c r="G1076">
        <v>2</v>
      </c>
      <c r="H1076" t="s">
        <v>11</v>
      </c>
      <c r="I1076" s="2">
        <f>+Table2[[#This Row],[QTY]]*Table2[[#This Row],[Price]]</f>
        <v>6980</v>
      </c>
    </row>
    <row r="1077" spans="1:9">
      <c r="A1077" s="5" t="str">
        <f>TEXT(Table2[[#This Row],[Date]],"DDD")</f>
        <v>mar.</v>
      </c>
      <c r="B1077" s="5" t="str">
        <f>TEXT(Table2[[#This Row],[Date]],"MMM")</f>
        <v>jul</v>
      </c>
      <c r="C1077" s="5">
        <v>45489</v>
      </c>
      <c r="D1077" t="s">
        <v>58</v>
      </c>
      <c r="E1077" s="1">
        <v>4950</v>
      </c>
      <c r="F1077" t="s">
        <v>29</v>
      </c>
      <c r="G1077">
        <v>2</v>
      </c>
      <c r="H1077" t="s">
        <v>11</v>
      </c>
      <c r="I1077" s="2">
        <f>+Table2[[#This Row],[QTY]]*Table2[[#This Row],[Price]]</f>
        <v>9900</v>
      </c>
    </row>
    <row r="1078" spans="1:9">
      <c r="A1078" s="5" t="str">
        <f>TEXT(Table2[[#This Row],[Date]],"DDD")</f>
        <v>mar.</v>
      </c>
      <c r="B1078" s="5" t="str">
        <f>TEXT(Table2[[#This Row],[Date]],"MMM")</f>
        <v>jul</v>
      </c>
      <c r="C1078" s="5">
        <v>45489</v>
      </c>
      <c r="D1078" t="s">
        <v>539</v>
      </c>
      <c r="E1078" s="1">
        <v>6990</v>
      </c>
      <c r="F1078" t="s">
        <v>29</v>
      </c>
      <c r="G1078">
        <v>1</v>
      </c>
      <c r="H1078" t="s">
        <v>11</v>
      </c>
      <c r="I1078" s="2">
        <f>+Table2[[#This Row],[QTY]]*Table2[[#This Row],[Price]]</f>
        <v>6990</v>
      </c>
    </row>
    <row r="1079" spans="1:9">
      <c r="A1079" s="5" t="str">
        <f>TEXT(Table2[[#This Row],[Date]],"DDD")</f>
        <v>mar.</v>
      </c>
      <c r="B1079" s="5" t="str">
        <f>TEXT(Table2[[#This Row],[Date]],"MMM")</f>
        <v>jul</v>
      </c>
      <c r="C1079" s="5">
        <v>45489</v>
      </c>
      <c r="D1079" t="s">
        <v>319</v>
      </c>
      <c r="E1079" s="1">
        <v>75237</v>
      </c>
      <c r="F1079" t="s">
        <v>69</v>
      </c>
      <c r="G1079">
        <v>1</v>
      </c>
      <c r="H1079" t="s">
        <v>70</v>
      </c>
      <c r="I1079" s="2">
        <f>+Table2[[#This Row],[QTY]]*Table2[[#This Row],[Price]]</f>
        <v>75237</v>
      </c>
    </row>
    <row r="1080" spans="1:9">
      <c r="A1080" s="5" t="str">
        <f>TEXT(Table2[[#This Row],[Date]],"DDD")</f>
        <v>mar.</v>
      </c>
      <c r="B1080" s="5" t="str">
        <f>TEXT(Table2[[#This Row],[Date]],"MMM")</f>
        <v>jul</v>
      </c>
      <c r="C1080" s="5">
        <v>45489</v>
      </c>
      <c r="D1080" t="s">
        <v>667</v>
      </c>
      <c r="E1080" s="1">
        <v>3894</v>
      </c>
      <c r="F1080" t="s">
        <v>10</v>
      </c>
      <c r="G1080">
        <v>1</v>
      </c>
      <c r="H1080" t="s">
        <v>11</v>
      </c>
      <c r="I1080" s="2">
        <f>+Table2[[#This Row],[QTY]]*Table2[[#This Row],[Price]]</f>
        <v>3894</v>
      </c>
    </row>
    <row r="1081" spans="1:9">
      <c r="A1081" s="5" t="str">
        <f>TEXT(Table2[[#This Row],[Date]],"DDD")</f>
        <v>mar.</v>
      </c>
      <c r="B1081" s="5" t="str">
        <f>TEXT(Table2[[#This Row],[Date]],"MMM")</f>
        <v>jul</v>
      </c>
      <c r="C1081" s="5">
        <v>45489</v>
      </c>
      <c r="D1081" t="s">
        <v>438</v>
      </c>
      <c r="E1081" s="1">
        <v>1431</v>
      </c>
      <c r="F1081" t="s">
        <v>10</v>
      </c>
      <c r="G1081">
        <v>1</v>
      </c>
      <c r="H1081" t="s">
        <v>11</v>
      </c>
      <c r="I1081" s="2">
        <f>+Table2[[#This Row],[QTY]]*Table2[[#This Row],[Price]]</f>
        <v>1431</v>
      </c>
    </row>
    <row r="1082" spans="1:9">
      <c r="A1082" s="5" t="str">
        <f>TEXT(Table2[[#This Row],[Date]],"DDD")</f>
        <v>mar.</v>
      </c>
      <c r="B1082" s="5" t="str">
        <f>TEXT(Table2[[#This Row],[Date]],"MMM")</f>
        <v>jul</v>
      </c>
      <c r="C1082" s="5">
        <v>45489</v>
      </c>
      <c r="D1082" t="s">
        <v>436</v>
      </c>
      <c r="E1082" s="1">
        <v>3280</v>
      </c>
      <c r="F1082" t="s">
        <v>10</v>
      </c>
      <c r="G1082">
        <v>1</v>
      </c>
      <c r="H1082" t="s">
        <v>11</v>
      </c>
      <c r="I1082" s="2">
        <f>+Table2[[#This Row],[QTY]]*Table2[[#This Row],[Price]]</f>
        <v>3280</v>
      </c>
    </row>
    <row r="1083" spans="1:9">
      <c r="A1083" s="5" t="str">
        <f>TEXT(Table2[[#This Row],[Date]],"DDD")</f>
        <v>mar.</v>
      </c>
      <c r="B1083" s="5" t="str">
        <f>TEXT(Table2[[#This Row],[Date]],"MMM")</f>
        <v>jul</v>
      </c>
      <c r="C1083" s="5">
        <v>45489</v>
      </c>
      <c r="D1083" t="s">
        <v>668</v>
      </c>
      <c r="E1083" s="1">
        <v>1767</v>
      </c>
      <c r="F1083" t="s">
        <v>10</v>
      </c>
      <c r="G1083">
        <v>1</v>
      </c>
      <c r="H1083" t="s">
        <v>11</v>
      </c>
      <c r="I1083" s="2">
        <f>+Table2[[#This Row],[QTY]]*Table2[[#This Row],[Price]]</f>
        <v>1767</v>
      </c>
    </row>
    <row r="1084" spans="1:9">
      <c r="A1084" s="5" t="str">
        <f>TEXT(Table2[[#This Row],[Date]],"DDD")</f>
        <v>mar.</v>
      </c>
      <c r="B1084" s="5" t="str">
        <f>TEXT(Table2[[#This Row],[Date]],"MMM")</f>
        <v>jul</v>
      </c>
      <c r="C1084" s="5">
        <v>45489</v>
      </c>
      <c r="D1084" t="s">
        <v>437</v>
      </c>
      <c r="E1084" s="1">
        <v>2582</v>
      </c>
      <c r="F1084" t="s">
        <v>10</v>
      </c>
      <c r="G1084">
        <v>1</v>
      </c>
      <c r="H1084" t="s">
        <v>11</v>
      </c>
      <c r="I1084" s="2">
        <f>+Table2[[#This Row],[QTY]]*Table2[[#This Row],[Price]]</f>
        <v>2582</v>
      </c>
    </row>
    <row r="1085" spans="1:9">
      <c r="A1085" s="5" t="str">
        <f>TEXT(Table2[[#This Row],[Date]],"DDD")</f>
        <v>mar.</v>
      </c>
      <c r="B1085" s="5" t="str">
        <f>TEXT(Table2[[#This Row],[Date]],"MMM")</f>
        <v>jul</v>
      </c>
      <c r="C1085" s="5">
        <v>45489</v>
      </c>
      <c r="D1085" t="s">
        <v>669</v>
      </c>
      <c r="E1085" s="1">
        <v>21700</v>
      </c>
      <c r="F1085" t="s">
        <v>10</v>
      </c>
      <c r="G1085">
        <v>1</v>
      </c>
      <c r="H1085" t="s">
        <v>11</v>
      </c>
      <c r="I1085" s="2">
        <f>+Table2[[#This Row],[QTY]]*Table2[[#This Row],[Price]]</f>
        <v>21700</v>
      </c>
    </row>
    <row r="1086" spans="1:9">
      <c r="A1086" s="5" t="str">
        <f>TEXT(Table2[[#This Row],[Date]],"DDD")</f>
        <v>mar.</v>
      </c>
      <c r="B1086" s="5" t="str">
        <f>TEXT(Table2[[#This Row],[Date]],"MMM")</f>
        <v>jul</v>
      </c>
      <c r="C1086" s="5">
        <v>45489</v>
      </c>
      <c r="D1086" t="s">
        <v>431</v>
      </c>
      <c r="E1086" s="1">
        <v>2158</v>
      </c>
      <c r="F1086" t="s">
        <v>10</v>
      </c>
      <c r="G1086">
        <v>1</v>
      </c>
      <c r="H1086" t="s">
        <v>11</v>
      </c>
      <c r="I1086" s="2">
        <f>+Table2[[#This Row],[QTY]]*Table2[[#This Row],[Price]]</f>
        <v>2158</v>
      </c>
    </row>
    <row r="1087" spans="1:9">
      <c r="A1087" s="5" t="str">
        <f>TEXT(Table2[[#This Row],[Date]],"DDD")</f>
        <v>mar.</v>
      </c>
      <c r="B1087" s="5" t="str">
        <f>TEXT(Table2[[#This Row],[Date]],"MMM")</f>
        <v>jul</v>
      </c>
      <c r="C1087" s="5">
        <v>45489</v>
      </c>
      <c r="D1087" t="s">
        <v>439</v>
      </c>
      <c r="E1087" s="1">
        <v>2544</v>
      </c>
      <c r="F1087" t="s">
        <v>10</v>
      </c>
      <c r="G1087">
        <v>1</v>
      </c>
      <c r="H1087" t="s">
        <v>11</v>
      </c>
      <c r="I1087" s="2">
        <f>+Table2[[#This Row],[QTY]]*Table2[[#This Row],[Price]]</f>
        <v>2544</v>
      </c>
    </row>
    <row r="1088" spans="1:9">
      <c r="A1088" s="5" t="str">
        <f>TEXT(Table2[[#This Row],[Date]],"DDD")</f>
        <v>mar.</v>
      </c>
      <c r="B1088" s="5" t="str">
        <f>TEXT(Table2[[#This Row],[Date]],"MMM")</f>
        <v>jul</v>
      </c>
      <c r="C1088" s="5">
        <v>45489</v>
      </c>
      <c r="D1088" t="s">
        <v>42</v>
      </c>
      <c r="E1088" s="1">
        <v>34239</v>
      </c>
      <c r="F1088" t="s">
        <v>10</v>
      </c>
      <c r="G1088">
        <v>1</v>
      </c>
      <c r="H1088" t="s">
        <v>11</v>
      </c>
      <c r="I1088" s="2">
        <f>+Table2[[#This Row],[QTY]]*Table2[[#This Row],[Price]]</f>
        <v>34239</v>
      </c>
    </row>
    <row r="1089" spans="1:9">
      <c r="A1089" s="5" t="str">
        <f>TEXT(Table2[[#This Row],[Date]],"DDD")</f>
        <v>mar.</v>
      </c>
      <c r="B1089" s="5" t="str">
        <f>TEXT(Table2[[#This Row],[Date]],"MMM")</f>
        <v>jul</v>
      </c>
      <c r="C1089" s="5">
        <v>45489</v>
      </c>
      <c r="D1089" t="s">
        <v>414</v>
      </c>
      <c r="E1089" s="1">
        <v>14440</v>
      </c>
      <c r="F1089" t="s">
        <v>605</v>
      </c>
      <c r="G1089">
        <v>1</v>
      </c>
      <c r="H1089" t="s">
        <v>416</v>
      </c>
      <c r="I1089" s="2">
        <f>+Table2[[#This Row],[QTY]]*Table2[[#This Row],[Price]]</f>
        <v>14440</v>
      </c>
    </row>
    <row r="1090" spans="1:9">
      <c r="A1090" s="5" t="str">
        <f>TEXT(Table2[[#This Row],[Date]],"DDD")</f>
        <v>mar.</v>
      </c>
      <c r="B1090" s="5" t="str">
        <f>TEXT(Table2[[#This Row],[Date]],"MMM")</f>
        <v>jul</v>
      </c>
      <c r="C1090" s="5">
        <v>45489</v>
      </c>
      <c r="D1090" t="s">
        <v>414</v>
      </c>
      <c r="E1090" s="1">
        <v>18186</v>
      </c>
      <c r="F1090" t="s">
        <v>605</v>
      </c>
      <c r="G1090">
        <v>1</v>
      </c>
      <c r="H1090" t="s">
        <v>416</v>
      </c>
      <c r="I1090" s="2">
        <f>+Table2[[#This Row],[QTY]]*Table2[[#This Row],[Price]]</f>
        <v>18186</v>
      </c>
    </row>
    <row r="1091" spans="1:9">
      <c r="A1091" s="5" t="str">
        <f>TEXT(Table2[[#This Row],[Date]],"DDD")</f>
        <v>mié.</v>
      </c>
      <c r="B1091" s="5" t="str">
        <f>TEXT(Table2[[#This Row],[Date]],"MMM")</f>
        <v>jul</v>
      </c>
      <c r="C1091" s="5">
        <v>45490</v>
      </c>
      <c r="D1091" t="s">
        <v>606</v>
      </c>
      <c r="E1091" s="1">
        <v>8600</v>
      </c>
      <c r="F1091" t="s">
        <v>365</v>
      </c>
      <c r="G1091">
        <v>1</v>
      </c>
      <c r="H1091" t="s">
        <v>136</v>
      </c>
      <c r="I1091" s="2">
        <f>+Table2[[#This Row],[QTY]]*Table2[[#This Row],[Price]]</f>
        <v>8600</v>
      </c>
    </row>
    <row r="1092" spans="1:9">
      <c r="A1092" s="5" t="str">
        <f>TEXT(Table2[[#This Row],[Date]],"DDD")</f>
        <v>mié.</v>
      </c>
      <c r="B1092" s="5" t="str">
        <f>TEXT(Table2[[#This Row],[Date]],"MMM")</f>
        <v>jul</v>
      </c>
      <c r="C1092" s="5">
        <v>45490</v>
      </c>
      <c r="D1092" t="s">
        <v>670</v>
      </c>
      <c r="E1092" s="1">
        <v>30900</v>
      </c>
      <c r="F1092" t="s">
        <v>135</v>
      </c>
      <c r="G1092">
        <v>1</v>
      </c>
      <c r="H1092" t="s">
        <v>136</v>
      </c>
      <c r="I1092" s="2">
        <f>+Table2[[#This Row],[QTY]]*Table2[[#This Row],[Price]]</f>
        <v>30900</v>
      </c>
    </row>
    <row r="1093" spans="1:9">
      <c r="A1093" s="5" t="str">
        <f>TEXT(Table2[[#This Row],[Date]],"DDD")</f>
        <v>mié.</v>
      </c>
      <c r="B1093" s="5" t="str">
        <f>TEXT(Table2[[#This Row],[Date]],"MMM")</f>
        <v>jul</v>
      </c>
      <c r="C1093" s="5">
        <v>45490</v>
      </c>
      <c r="D1093" t="s">
        <v>671</v>
      </c>
      <c r="E1093" s="1">
        <v>5000</v>
      </c>
      <c r="F1093" t="s">
        <v>135</v>
      </c>
      <c r="G1093">
        <v>1</v>
      </c>
      <c r="H1093" t="s">
        <v>136</v>
      </c>
      <c r="I1093" s="2">
        <f>+Table2[[#This Row],[QTY]]*Table2[[#This Row],[Price]]</f>
        <v>5000</v>
      </c>
    </row>
    <row r="1094" spans="1:9">
      <c r="A1094" s="5" t="str">
        <f>TEXT(Table2[[#This Row],[Date]],"DDD")</f>
        <v>mié.</v>
      </c>
      <c r="B1094" s="5" t="str">
        <f>TEXT(Table2[[#This Row],[Date]],"MMM")</f>
        <v>jul</v>
      </c>
      <c r="C1094" s="5">
        <v>45490</v>
      </c>
      <c r="D1094" t="s">
        <v>672</v>
      </c>
      <c r="E1094" s="1">
        <v>41900</v>
      </c>
      <c r="F1094" t="s">
        <v>427</v>
      </c>
      <c r="G1094">
        <v>1</v>
      </c>
      <c r="H1094" t="s">
        <v>136</v>
      </c>
      <c r="I1094" s="2">
        <f>+Table2[[#This Row],[QTY]]*Table2[[#This Row],[Price]]</f>
        <v>41900</v>
      </c>
    </row>
    <row r="1095" spans="1:9">
      <c r="A1095" s="5" t="str">
        <f>TEXT(Table2[[#This Row],[Date]],"DDD")</f>
        <v>mié.</v>
      </c>
      <c r="B1095" s="5" t="str">
        <f>TEXT(Table2[[#This Row],[Date]],"MMM")</f>
        <v>jul</v>
      </c>
      <c r="C1095" s="5">
        <v>45490</v>
      </c>
      <c r="D1095" t="s">
        <v>414</v>
      </c>
      <c r="E1095" s="1">
        <v>15355</v>
      </c>
      <c r="F1095" t="s">
        <v>605</v>
      </c>
      <c r="G1095">
        <v>1</v>
      </c>
      <c r="H1095" t="s">
        <v>416</v>
      </c>
      <c r="I1095" s="2">
        <f>+Table2[[#This Row],[QTY]]*Table2[[#This Row],[Price]]</f>
        <v>15355</v>
      </c>
    </row>
    <row r="1096" spans="1:9">
      <c r="A1096" s="5" t="str">
        <f>TEXT(Table2[[#This Row],[Date]],"DDD")</f>
        <v>mié.</v>
      </c>
      <c r="B1096" s="5" t="str">
        <f>TEXT(Table2[[#This Row],[Date]],"MMM")</f>
        <v>jul</v>
      </c>
      <c r="C1096" s="5">
        <v>45490</v>
      </c>
      <c r="D1096" t="s">
        <v>414</v>
      </c>
      <c r="E1096" s="1">
        <v>15330</v>
      </c>
      <c r="F1096" t="s">
        <v>605</v>
      </c>
      <c r="G1096">
        <v>1</v>
      </c>
      <c r="H1096" t="s">
        <v>416</v>
      </c>
      <c r="I1096" s="2">
        <f>+Table2[[#This Row],[QTY]]*Table2[[#This Row],[Price]]</f>
        <v>15330</v>
      </c>
    </row>
    <row r="1097" spans="1:9">
      <c r="A1097" s="5" t="str">
        <f>TEXT(Table2[[#This Row],[Date]],"DDD")</f>
        <v>jue.</v>
      </c>
      <c r="B1097" s="5" t="str">
        <f>TEXT(Table2[[#This Row],[Date]],"MMM")</f>
        <v>jul</v>
      </c>
      <c r="C1097" s="5">
        <v>45491</v>
      </c>
      <c r="D1097" t="s">
        <v>414</v>
      </c>
      <c r="E1097" s="1">
        <v>19869</v>
      </c>
      <c r="F1097" t="s">
        <v>605</v>
      </c>
      <c r="G1097">
        <v>1</v>
      </c>
      <c r="H1097" t="s">
        <v>416</v>
      </c>
      <c r="I1097" s="2">
        <f>+Table2[[#This Row],[QTY]]*Table2[[#This Row],[Price]]</f>
        <v>19869</v>
      </c>
    </row>
    <row r="1098" spans="1:9">
      <c r="A1098" s="5" t="str">
        <f>TEXT(Table2[[#This Row],[Date]],"DDD")</f>
        <v>jue.</v>
      </c>
      <c r="B1098" s="5" t="str">
        <f>TEXT(Table2[[#This Row],[Date]],"MMM")</f>
        <v>jul</v>
      </c>
      <c r="C1098" s="5">
        <v>45491</v>
      </c>
      <c r="D1098" t="s">
        <v>414</v>
      </c>
      <c r="E1098" s="1">
        <v>12806</v>
      </c>
      <c r="F1098" t="s">
        <v>605</v>
      </c>
      <c r="G1098">
        <v>1</v>
      </c>
      <c r="H1098" t="s">
        <v>416</v>
      </c>
      <c r="I1098" s="2">
        <f>+Table2[[#This Row],[QTY]]*Table2[[#This Row],[Price]]</f>
        <v>12806</v>
      </c>
    </row>
    <row r="1099" spans="1:9">
      <c r="A1099" s="5" t="str">
        <f>TEXT(Table2[[#This Row],[Date]],"DDD")</f>
        <v>jue.</v>
      </c>
      <c r="B1099" s="5" t="str">
        <f>TEXT(Table2[[#This Row],[Date]],"MMM")</f>
        <v>jul</v>
      </c>
      <c r="C1099" s="5">
        <v>45491</v>
      </c>
      <c r="D1099" t="s">
        <v>414</v>
      </c>
      <c r="E1099" s="1">
        <v>14006</v>
      </c>
      <c r="F1099" t="s">
        <v>605</v>
      </c>
      <c r="G1099">
        <v>1</v>
      </c>
      <c r="H1099" t="s">
        <v>416</v>
      </c>
      <c r="I1099" s="2">
        <f>+Table2[[#This Row],[QTY]]*Table2[[#This Row],[Price]]</f>
        <v>14006</v>
      </c>
    </row>
    <row r="1100" spans="1:9">
      <c r="A1100" s="5" t="str">
        <f>TEXT(Table2[[#This Row],[Date]],"DDD")</f>
        <v>jue.</v>
      </c>
      <c r="B1100" s="5" t="str">
        <f>TEXT(Table2[[#This Row],[Date]],"MMM")</f>
        <v>jul</v>
      </c>
      <c r="C1100" s="5">
        <v>45491</v>
      </c>
      <c r="D1100" t="s">
        <v>414</v>
      </c>
      <c r="E1100" s="1">
        <v>14619</v>
      </c>
      <c r="F1100" t="s">
        <v>605</v>
      </c>
      <c r="G1100">
        <v>1</v>
      </c>
      <c r="H1100" t="s">
        <v>416</v>
      </c>
      <c r="I1100" s="2">
        <f>+Table2[[#This Row],[QTY]]*Table2[[#This Row],[Price]]</f>
        <v>14619</v>
      </c>
    </row>
    <row r="1101" spans="1:9">
      <c r="A1101" s="5" t="str">
        <f>TEXT(Table2[[#This Row],[Date]],"DDD")</f>
        <v>vie.</v>
      </c>
      <c r="B1101" s="5" t="str">
        <f>TEXT(Table2[[#This Row],[Date]],"MMM")</f>
        <v>jul</v>
      </c>
      <c r="C1101" s="5">
        <v>45492</v>
      </c>
      <c r="D1101" t="s">
        <v>673</v>
      </c>
      <c r="E1101" s="1">
        <v>13900</v>
      </c>
      <c r="F1101" t="s">
        <v>161</v>
      </c>
      <c r="G1101">
        <v>1</v>
      </c>
      <c r="H1101" t="s">
        <v>136</v>
      </c>
      <c r="I1101" s="2">
        <f>+Table2[[#This Row],[QTY]]*Table2[[#This Row],[Price]]</f>
        <v>13900</v>
      </c>
    </row>
    <row r="1102" spans="1:9">
      <c r="A1102" s="5" t="str">
        <f>TEXT(Table2[[#This Row],[Date]],"DDD")</f>
        <v>vie.</v>
      </c>
      <c r="B1102" s="5" t="str">
        <f>TEXT(Table2[[#This Row],[Date]],"MMM")</f>
        <v>jul</v>
      </c>
      <c r="C1102" s="5">
        <v>45492</v>
      </c>
      <c r="D1102" t="s">
        <v>596</v>
      </c>
      <c r="E1102" s="1">
        <v>6200</v>
      </c>
      <c r="F1102" t="s">
        <v>161</v>
      </c>
      <c r="G1102">
        <v>1</v>
      </c>
      <c r="H1102" t="s">
        <v>136</v>
      </c>
      <c r="I1102" s="2">
        <f>+Table2[[#This Row],[QTY]]*Table2[[#This Row],[Price]]</f>
        <v>6200</v>
      </c>
    </row>
    <row r="1103" spans="1:9">
      <c r="A1103" s="5" t="str">
        <f>TEXT(Table2[[#This Row],[Date]],"DDD")</f>
        <v>vie.</v>
      </c>
      <c r="B1103" s="5" t="str">
        <f>TEXT(Table2[[#This Row],[Date]],"MMM")</f>
        <v>jul</v>
      </c>
      <c r="C1103" s="5">
        <v>45492</v>
      </c>
      <c r="D1103" t="s">
        <v>674</v>
      </c>
      <c r="E1103" s="1">
        <v>5300</v>
      </c>
      <c r="F1103" t="s">
        <v>161</v>
      </c>
      <c r="G1103">
        <v>1</v>
      </c>
      <c r="H1103" t="s">
        <v>136</v>
      </c>
      <c r="I1103" s="2">
        <f>+Table2[[#This Row],[QTY]]*Table2[[#This Row],[Price]]</f>
        <v>5300</v>
      </c>
    </row>
    <row r="1104" spans="1:9">
      <c r="A1104" s="5" t="str">
        <f>TEXT(Table2[[#This Row],[Date]],"DDD")</f>
        <v>vie.</v>
      </c>
      <c r="B1104" s="5" t="str">
        <f>TEXT(Table2[[#This Row],[Date]],"MMM")</f>
        <v>jul</v>
      </c>
      <c r="C1104" s="5">
        <v>45492</v>
      </c>
      <c r="D1104" t="s">
        <v>675</v>
      </c>
      <c r="E1104" s="1">
        <v>26900</v>
      </c>
      <c r="F1104" t="s">
        <v>161</v>
      </c>
      <c r="G1104">
        <v>1</v>
      </c>
      <c r="H1104" t="s">
        <v>136</v>
      </c>
      <c r="I1104" s="2">
        <f>+Table2[[#This Row],[QTY]]*Table2[[#This Row],[Price]]</f>
        <v>26900</v>
      </c>
    </row>
    <row r="1105" spans="1:9">
      <c r="A1105" s="5" t="str">
        <f>TEXT(Table2[[#This Row],[Date]],"DDD")</f>
        <v>vie.</v>
      </c>
      <c r="B1105" s="5" t="str">
        <f>TEXT(Table2[[#This Row],[Date]],"MMM")</f>
        <v>jul</v>
      </c>
      <c r="C1105" s="5">
        <v>45492</v>
      </c>
      <c r="D1105" t="s">
        <v>676</v>
      </c>
      <c r="E1105" s="1">
        <v>25900</v>
      </c>
      <c r="F1105" t="s">
        <v>161</v>
      </c>
      <c r="G1105">
        <v>1</v>
      </c>
      <c r="H1105" t="s">
        <v>136</v>
      </c>
      <c r="I1105" s="2">
        <f>+Table2[[#This Row],[QTY]]*Table2[[#This Row],[Price]]</f>
        <v>25900</v>
      </c>
    </row>
    <row r="1106" spans="1:9">
      <c r="A1106" s="5" t="str">
        <f>TEXT(Table2[[#This Row],[Date]],"DDD")</f>
        <v>vie.</v>
      </c>
      <c r="B1106" s="5" t="str">
        <f>TEXT(Table2[[#This Row],[Date]],"MMM")</f>
        <v>jul</v>
      </c>
      <c r="C1106" s="5">
        <v>45492</v>
      </c>
      <c r="D1106" t="s">
        <v>560</v>
      </c>
      <c r="E1106" s="1">
        <v>4200</v>
      </c>
      <c r="F1106" t="s">
        <v>161</v>
      </c>
      <c r="G1106">
        <v>1</v>
      </c>
      <c r="H1106" t="s">
        <v>136</v>
      </c>
      <c r="I1106" s="2">
        <f>+Table2[[#This Row],[QTY]]*Table2[[#This Row],[Price]]</f>
        <v>4200</v>
      </c>
    </row>
    <row r="1107" spans="1:9">
      <c r="A1107" s="5" t="str">
        <f>TEXT(Table2[[#This Row],[Date]],"DDD")</f>
        <v>vie.</v>
      </c>
      <c r="B1107" s="5" t="str">
        <f>TEXT(Table2[[#This Row],[Date]],"MMM")</f>
        <v>jul</v>
      </c>
      <c r="C1107" s="5">
        <v>45492</v>
      </c>
      <c r="D1107" t="s">
        <v>488</v>
      </c>
      <c r="E1107" s="1">
        <v>5400</v>
      </c>
      <c r="F1107" t="s">
        <v>161</v>
      </c>
      <c r="G1107">
        <v>1</v>
      </c>
      <c r="H1107" t="s">
        <v>136</v>
      </c>
      <c r="I1107" s="2">
        <f>+Table2[[#This Row],[QTY]]*Table2[[#This Row],[Price]]</f>
        <v>5400</v>
      </c>
    </row>
    <row r="1108" spans="1:9">
      <c r="A1108" s="5" t="str">
        <f>TEXT(Table2[[#This Row],[Date]],"DDD")</f>
        <v>vie.</v>
      </c>
      <c r="B1108" s="5" t="str">
        <f>TEXT(Table2[[#This Row],[Date]],"MMM")</f>
        <v>jul</v>
      </c>
      <c r="C1108" s="5">
        <v>45492</v>
      </c>
      <c r="D1108" t="s">
        <v>677</v>
      </c>
      <c r="E1108" s="1">
        <v>11900</v>
      </c>
      <c r="F1108" t="s">
        <v>161</v>
      </c>
      <c r="G1108">
        <v>1</v>
      </c>
      <c r="H1108" t="s">
        <v>136</v>
      </c>
      <c r="I1108" s="2">
        <f>+Table2[[#This Row],[QTY]]*Table2[[#This Row],[Price]]</f>
        <v>11900</v>
      </c>
    </row>
    <row r="1109" spans="1:9">
      <c r="A1109" s="5" t="str">
        <f>TEXT(Table2[[#This Row],[Date]],"DDD")</f>
        <v>vie.</v>
      </c>
      <c r="B1109" s="5" t="str">
        <f>TEXT(Table2[[#This Row],[Date]],"MMM")</f>
        <v>jul</v>
      </c>
      <c r="C1109" s="5">
        <v>45492</v>
      </c>
      <c r="D1109" t="s">
        <v>414</v>
      </c>
      <c r="E1109" s="1">
        <v>15295</v>
      </c>
      <c r="F1109" t="s">
        <v>605</v>
      </c>
      <c r="G1109">
        <v>1</v>
      </c>
      <c r="H1109" t="s">
        <v>416</v>
      </c>
      <c r="I1109" s="2">
        <f>+Table2[[#This Row],[QTY]]*Table2[[#This Row],[Price]]</f>
        <v>15295</v>
      </c>
    </row>
    <row r="1110" spans="1:9">
      <c r="A1110" s="5" t="str">
        <f>TEXT(Table2[[#This Row],[Date]],"DDD")</f>
        <v>vie.</v>
      </c>
      <c r="B1110" s="5" t="str">
        <f>TEXT(Table2[[#This Row],[Date]],"MMM")</f>
        <v>jul</v>
      </c>
      <c r="C1110" s="5">
        <v>45492</v>
      </c>
      <c r="D1110" t="s">
        <v>414</v>
      </c>
      <c r="E1110" s="1">
        <v>13173</v>
      </c>
      <c r="F1110" t="s">
        <v>605</v>
      </c>
      <c r="G1110">
        <v>1</v>
      </c>
      <c r="H1110" t="s">
        <v>416</v>
      </c>
      <c r="I1110" s="2">
        <f>+Table2[[#This Row],[QTY]]*Table2[[#This Row],[Price]]</f>
        <v>13173</v>
      </c>
    </row>
    <row r="1111" spans="1:9">
      <c r="A1111" s="5" t="str">
        <f>TEXT(Table2[[#This Row],[Date]],"DDD")</f>
        <v>vie.</v>
      </c>
      <c r="B1111" s="5" t="str">
        <f>TEXT(Table2[[#This Row],[Date]],"MMM")</f>
        <v>jul</v>
      </c>
      <c r="C1111" s="5">
        <v>45492</v>
      </c>
      <c r="D1111" t="s">
        <v>414</v>
      </c>
      <c r="E1111" s="1">
        <v>12032</v>
      </c>
      <c r="F1111" t="s">
        <v>605</v>
      </c>
      <c r="G1111">
        <v>1</v>
      </c>
      <c r="H1111" t="s">
        <v>416</v>
      </c>
      <c r="I1111" s="2">
        <f>+Table2[[#This Row],[QTY]]*Table2[[#This Row],[Price]]</f>
        <v>12032</v>
      </c>
    </row>
    <row r="1112" spans="1:9">
      <c r="A1112" s="5" t="str">
        <f>TEXT(Table2[[#This Row],[Date]],"DDD")</f>
        <v>sáb.</v>
      </c>
      <c r="B1112" s="5" t="str">
        <f>TEXT(Table2[[#This Row],[Date]],"MMM")</f>
        <v>jul</v>
      </c>
      <c r="C1112" s="5">
        <v>45493</v>
      </c>
      <c r="D1112" t="s">
        <v>678</v>
      </c>
      <c r="E1112" s="1">
        <v>13207</v>
      </c>
      <c r="F1112" t="s">
        <v>81</v>
      </c>
      <c r="G1112">
        <v>1</v>
      </c>
      <c r="H1112" t="s">
        <v>11</v>
      </c>
      <c r="I1112" s="2">
        <f>+Table2[[#This Row],[QTY]]*Table2[[#This Row],[Price]]</f>
        <v>13207</v>
      </c>
    </row>
    <row r="1113" spans="1:9">
      <c r="A1113" s="5" t="str">
        <f>TEXT(Table2[[#This Row],[Date]],"DDD")</f>
        <v>sáb.</v>
      </c>
      <c r="B1113" s="5" t="str">
        <f>TEXT(Table2[[#This Row],[Date]],"MMM")</f>
        <v>jul</v>
      </c>
      <c r="C1113" s="5">
        <v>45493</v>
      </c>
      <c r="D1113" t="s">
        <v>679</v>
      </c>
      <c r="E1113" s="1">
        <v>11890</v>
      </c>
      <c r="F1113" t="s">
        <v>81</v>
      </c>
      <c r="G1113">
        <v>1</v>
      </c>
      <c r="H1113" t="s">
        <v>11</v>
      </c>
      <c r="I1113" s="2">
        <f>+Table2[[#This Row],[QTY]]*Table2[[#This Row],[Price]]</f>
        <v>11890</v>
      </c>
    </row>
    <row r="1114" spans="1:9">
      <c r="A1114" s="5" t="str">
        <f>TEXT(Table2[[#This Row],[Date]],"DDD")</f>
        <v>sáb.</v>
      </c>
      <c r="B1114" s="5" t="str">
        <f>TEXT(Table2[[#This Row],[Date]],"MMM")</f>
        <v>jul</v>
      </c>
      <c r="C1114" s="5">
        <v>45493</v>
      </c>
      <c r="D1114" t="s">
        <v>680</v>
      </c>
      <c r="E1114" s="1">
        <v>5590</v>
      </c>
      <c r="F1114" t="s">
        <v>81</v>
      </c>
      <c r="G1114">
        <v>1</v>
      </c>
      <c r="H1114" t="s">
        <v>11</v>
      </c>
      <c r="I1114" s="2">
        <f>+Table2[[#This Row],[QTY]]*Table2[[#This Row],[Price]]</f>
        <v>5590</v>
      </c>
    </row>
    <row r="1115" spans="1:9">
      <c r="A1115" s="5" t="str">
        <f>TEXT(Table2[[#This Row],[Date]],"DDD")</f>
        <v>sáb.</v>
      </c>
      <c r="B1115" s="5" t="str">
        <f>TEXT(Table2[[#This Row],[Date]],"MMM")</f>
        <v>jul</v>
      </c>
      <c r="C1115" s="5">
        <v>45493</v>
      </c>
      <c r="D1115" t="s">
        <v>681</v>
      </c>
      <c r="E1115" s="1">
        <v>10790</v>
      </c>
      <c r="F1115" t="s">
        <v>81</v>
      </c>
      <c r="G1115">
        <v>1</v>
      </c>
      <c r="H1115" t="s">
        <v>11</v>
      </c>
      <c r="I1115" s="2">
        <f>+Table2[[#This Row],[QTY]]*Table2[[#This Row],[Price]]</f>
        <v>10790</v>
      </c>
    </row>
    <row r="1116" spans="1:9">
      <c r="A1116" s="5" t="str">
        <f>TEXT(Table2[[#This Row],[Date]],"DDD")</f>
        <v>sáb.</v>
      </c>
      <c r="B1116" s="5" t="str">
        <f>TEXT(Table2[[#This Row],[Date]],"MMM")</f>
        <v>jul</v>
      </c>
      <c r="C1116" s="5">
        <v>45493</v>
      </c>
      <c r="D1116" t="s">
        <v>682</v>
      </c>
      <c r="E1116" s="1">
        <v>33900</v>
      </c>
      <c r="F1116" t="s">
        <v>427</v>
      </c>
      <c r="G1116">
        <v>1</v>
      </c>
      <c r="H1116" t="s">
        <v>136</v>
      </c>
      <c r="I1116" s="2">
        <f>+Table2[[#This Row],[QTY]]*Table2[[#This Row],[Price]]</f>
        <v>33900</v>
      </c>
    </row>
    <row r="1117" spans="1:9">
      <c r="A1117" s="5" t="str">
        <f>TEXT(Table2[[#This Row],[Date]],"DDD")</f>
        <v>sáb.</v>
      </c>
      <c r="B1117" s="5" t="str">
        <f>TEXT(Table2[[#This Row],[Date]],"MMM")</f>
        <v>jul</v>
      </c>
      <c r="C1117" s="5">
        <v>45493</v>
      </c>
      <c r="D1117" t="s">
        <v>683</v>
      </c>
      <c r="E1117" s="1">
        <v>28900</v>
      </c>
      <c r="F1117" t="s">
        <v>427</v>
      </c>
      <c r="G1117">
        <v>1</v>
      </c>
      <c r="H1117" t="s">
        <v>136</v>
      </c>
      <c r="I1117" s="2">
        <f>+Table2[[#This Row],[QTY]]*Table2[[#This Row],[Price]]</f>
        <v>28900</v>
      </c>
    </row>
    <row r="1118" spans="1:9">
      <c r="A1118" s="5" t="str">
        <f>TEXT(Table2[[#This Row],[Date]],"DDD")</f>
        <v>sáb.</v>
      </c>
      <c r="B1118" s="5" t="str">
        <f>TEXT(Table2[[#This Row],[Date]],"MMM")</f>
        <v>jul</v>
      </c>
      <c r="C1118" s="5">
        <v>45493</v>
      </c>
      <c r="D1118" t="s">
        <v>414</v>
      </c>
      <c r="E1118" s="1">
        <v>16633</v>
      </c>
      <c r="F1118" t="s">
        <v>605</v>
      </c>
      <c r="G1118">
        <v>1</v>
      </c>
      <c r="H1118" t="s">
        <v>416</v>
      </c>
      <c r="I1118" s="2">
        <f>+Table2[[#This Row],[QTY]]*Table2[[#This Row],[Price]]</f>
        <v>16633</v>
      </c>
    </row>
    <row r="1119" spans="1:9">
      <c r="A1119" s="5" t="str">
        <f>TEXT(Table2[[#This Row],[Date]],"DDD")</f>
        <v>dom.</v>
      </c>
      <c r="B1119" s="5" t="str">
        <f>TEXT(Table2[[#This Row],[Date]],"MMM")</f>
        <v>jul</v>
      </c>
      <c r="C1119" s="5">
        <v>45494</v>
      </c>
      <c r="D1119" t="s">
        <v>153</v>
      </c>
      <c r="E1119" s="1">
        <v>6900</v>
      </c>
      <c r="F1119" t="s">
        <v>684</v>
      </c>
      <c r="G1119">
        <v>1</v>
      </c>
      <c r="H1119" t="s">
        <v>136</v>
      </c>
      <c r="I1119" s="2">
        <f>+Table2[[#This Row],[QTY]]*Table2[[#This Row],[Price]]</f>
        <v>6900</v>
      </c>
    </row>
    <row r="1120" spans="1:9">
      <c r="A1120" s="5" t="str">
        <f>TEXT(Table2[[#This Row],[Date]],"DDD")</f>
        <v>dom.</v>
      </c>
      <c r="B1120" s="5" t="str">
        <f>TEXT(Table2[[#This Row],[Date]],"MMM")</f>
        <v>jul</v>
      </c>
      <c r="C1120" s="5">
        <v>45494</v>
      </c>
      <c r="D1120" t="s">
        <v>674</v>
      </c>
      <c r="E1120" s="1">
        <v>6900</v>
      </c>
      <c r="F1120" t="s">
        <v>684</v>
      </c>
      <c r="G1120">
        <v>1</v>
      </c>
      <c r="H1120" t="s">
        <v>136</v>
      </c>
      <c r="I1120" s="2">
        <f>+Table2[[#This Row],[QTY]]*Table2[[#This Row],[Price]]</f>
        <v>6900</v>
      </c>
    </row>
    <row r="1121" spans="1:9">
      <c r="A1121" s="5" t="str">
        <f>TEXT(Table2[[#This Row],[Date]],"DDD")</f>
        <v>dom.</v>
      </c>
      <c r="B1121" s="5" t="str">
        <f>TEXT(Table2[[#This Row],[Date]],"MMM")</f>
        <v>jul</v>
      </c>
      <c r="C1121" s="5">
        <v>45494</v>
      </c>
      <c r="D1121" t="s">
        <v>685</v>
      </c>
      <c r="E1121" s="1">
        <v>45000</v>
      </c>
      <c r="F1121" t="s">
        <v>684</v>
      </c>
      <c r="G1121">
        <v>1</v>
      </c>
      <c r="H1121" t="s">
        <v>136</v>
      </c>
      <c r="I1121" s="2">
        <f>+Table2[[#This Row],[QTY]]*Table2[[#This Row],[Price]]</f>
        <v>45000</v>
      </c>
    </row>
    <row r="1122" spans="1:9">
      <c r="A1122" s="5" t="str">
        <f>TEXT(Table2[[#This Row],[Date]],"DDD")</f>
        <v>dom.</v>
      </c>
      <c r="B1122" s="5" t="str">
        <f>TEXT(Table2[[#This Row],[Date]],"MMM")</f>
        <v>jul</v>
      </c>
      <c r="C1122" s="5">
        <v>45494</v>
      </c>
      <c r="D1122" t="s">
        <v>686</v>
      </c>
      <c r="E1122" s="1">
        <v>53000</v>
      </c>
      <c r="F1122" t="s">
        <v>684</v>
      </c>
      <c r="G1122">
        <v>1</v>
      </c>
      <c r="H1122" t="s">
        <v>136</v>
      </c>
      <c r="I1122" s="2">
        <f>+Table2[[#This Row],[QTY]]*Table2[[#This Row],[Price]]</f>
        <v>53000</v>
      </c>
    </row>
    <row r="1123" spans="1:9">
      <c r="A1123" s="5" t="str">
        <f>TEXT(Table2[[#This Row],[Date]],"DDD")</f>
        <v>dom.</v>
      </c>
      <c r="B1123" s="5" t="str">
        <f>TEXT(Table2[[#This Row],[Date]],"MMM")</f>
        <v>jul</v>
      </c>
      <c r="C1123" s="5">
        <v>45494</v>
      </c>
      <c r="D1123" t="s">
        <v>414</v>
      </c>
      <c r="E1123" s="1">
        <v>20688</v>
      </c>
      <c r="F1123" t="s">
        <v>605</v>
      </c>
      <c r="G1123">
        <v>1</v>
      </c>
      <c r="H1123" t="s">
        <v>416</v>
      </c>
      <c r="I1123" s="2">
        <f>+Table2[[#This Row],[QTY]]*Table2[[#This Row],[Price]]</f>
        <v>20688</v>
      </c>
    </row>
    <row r="1124" spans="1:9">
      <c r="A1124" s="5" t="str">
        <f>TEXT(Table2[[#This Row],[Date]],"DDD")</f>
        <v>dom.</v>
      </c>
      <c r="B1124" s="5" t="str">
        <f>TEXT(Table2[[#This Row],[Date]],"MMM")</f>
        <v>jul</v>
      </c>
      <c r="C1124" s="5">
        <v>45494</v>
      </c>
      <c r="D1124" t="s">
        <v>414</v>
      </c>
      <c r="E1124" s="1">
        <v>18362</v>
      </c>
      <c r="F1124" t="s">
        <v>605</v>
      </c>
      <c r="G1124">
        <v>1</v>
      </c>
      <c r="H1124" t="s">
        <v>416</v>
      </c>
      <c r="I1124" s="2">
        <f>+Table2[[#This Row],[QTY]]*Table2[[#This Row],[Price]]</f>
        <v>18362</v>
      </c>
    </row>
    <row r="1125" spans="1:9">
      <c r="A1125" s="5" t="str">
        <f>TEXT(Table2[[#This Row],[Date]],"DDD")</f>
        <v>lun.</v>
      </c>
      <c r="B1125" s="5" t="str">
        <f>TEXT(Table2[[#This Row],[Date]],"MMM")</f>
        <v>jul</v>
      </c>
      <c r="C1125" s="5">
        <v>45495</v>
      </c>
      <c r="D1125" t="s">
        <v>687</v>
      </c>
      <c r="E1125" s="1">
        <v>6000</v>
      </c>
      <c r="F1125" t="s">
        <v>346</v>
      </c>
      <c r="G1125">
        <v>1</v>
      </c>
      <c r="H1125" t="s">
        <v>136</v>
      </c>
      <c r="I1125" s="2">
        <f>+Table2[[#This Row],[QTY]]*Table2[[#This Row],[Price]]</f>
        <v>6000</v>
      </c>
    </row>
    <row r="1126" spans="1:9">
      <c r="A1126" s="5" t="str">
        <f>TEXT(Table2[[#This Row],[Date]],"DDD")</f>
        <v>lun.</v>
      </c>
      <c r="B1126" s="5" t="str">
        <f>TEXT(Table2[[#This Row],[Date]],"MMM")</f>
        <v>jul</v>
      </c>
      <c r="C1126" s="5">
        <v>45495</v>
      </c>
      <c r="D1126" t="s">
        <v>688</v>
      </c>
      <c r="E1126" s="1">
        <v>5000</v>
      </c>
      <c r="F1126" t="s">
        <v>346</v>
      </c>
      <c r="G1126">
        <v>1</v>
      </c>
      <c r="H1126" t="s">
        <v>136</v>
      </c>
      <c r="I1126" s="2">
        <f>+Table2[[#This Row],[QTY]]*Table2[[#This Row],[Price]]</f>
        <v>5000</v>
      </c>
    </row>
    <row r="1127" spans="1:9">
      <c r="A1127" s="5" t="str">
        <f>TEXT(Table2[[#This Row],[Date]],"DDD")</f>
        <v>lun.</v>
      </c>
      <c r="B1127" s="5" t="str">
        <f>TEXT(Table2[[#This Row],[Date]],"MMM")</f>
        <v>jul</v>
      </c>
      <c r="C1127" s="5">
        <v>45495</v>
      </c>
      <c r="D1127" t="s">
        <v>319</v>
      </c>
      <c r="E1127" s="1">
        <v>75237</v>
      </c>
      <c r="F1127" t="s">
        <v>69</v>
      </c>
      <c r="G1127">
        <v>1</v>
      </c>
      <c r="H1127" t="s">
        <v>70</v>
      </c>
      <c r="I1127" s="2">
        <f>+Table2[[#This Row],[QTY]]*Table2[[#This Row],[Price]]</f>
        <v>75237</v>
      </c>
    </row>
    <row r="1128" spans="1:9">
      <c r="A1128" s="5" t="str">
        <f>TEXT(Table2[[#This Row],[Date]],"DDD")</f>
        <v>lun.</v>
      </c>
      <c r="B1128" s="5" t="str">
        <f>TEXT(Table2[[#This Row],[Date]],"MMM")</f>
        <v>jul</v>
      </c>
      <c r="C1128" s="5">
        <v>45495</v>
      </c>
      <c r="D1128" t="s">
        <v>488</v>
      </c>
      <c r="E1128" s="1">
        <v>5600</v>
      </c>
      <c r="F1128" t="s">
        <v>103</v>
      </c>
      <c r="G1128">
        <v>1</v>
      </c>
      <c r="H1128" t="s">
        <v>104</v>
      </c>
      <c r="I1128" s="2">
        <f>+Table2[[#This Row],[QTY]]*Table2[[#This Row],[Price]]</f>
        <v>5600</v>
      </c>
    </row>
    <row r="1129" spans="1:9">
      <c r="A1129" s="5" t="str">
        <f>TEXT(Table2[[#This Row],[Date]],"DDD")</f>
        <v>lun.</v>
      </c>
      <c r="B1129" s="5" t="str">
        <f>TEXT(Table2[[#This Row],[Date]],"MMM")</f>
        <v>jul</v>
      </c>
      <c r="C1129" s="5">
        <v>45495</v>
      </c>
      <c r="D1129" t="s">
        <v>689</v>
      </c>
      <c r="E1129" s="1">
        <v>1700</v>
      </c>
      <c r="F1129" t="s">
        <v>103</v>
      </c>
      <c r="G1129">
        <v>1</v>
      </c>
      <c r="H1129" t="s">
        <v>104</v>
      </c>
      <c r="I1129" s="2">
        <f>+Table2[[#This Row],[QTY]]*Table2[[#This Row],[Price]]</f>
        <v>1700</v>
      </c>
    </row>
    <row r="1130" spans="1:9">
      <c r="A1130" s="5" t="str">
        <f>TEXT(Table2[[#This Row],[Date]],"DDD")</f>
        <v>mar.</v>
      </c>
      <c r="B1130" s="5" t="str">
        <f>TEXT(Table2[[#This Row],[Date]],"MMM")</f>
        <v>jul</v>
      </c>
      <c r="C1130" s="5">
        <v>45496</v>
      </c>
      <c r="D1130" t="s">
        <v>229</v>
      </c>
      <c r="E1130" s="1">
        <v>2800</v>
      </c>
      <c r="F1130" t="s">
        <v>81</v>
      </c>
      <c r="G1130">
        <v>1</v>
      </c>
      <c r="H1130" t="s">
        <v>11</v>
      </c>
      <c r="I1130" s="2">
        <f>+Table2[[#This Row],[QTY]]*Table2[[#This Row],[Price]]</f>
        <v>2800</v>
      </c>
    </row>
    <row r="1131" spans="1:9">
      <c r="A1131" s="5" t="str">
        <f>TEXT(Table2[[#This Row],[Date]],"DDD")</f>
        <v>mar.</v>
      </c>
      <c r="B1131" s="5" t="str">
        <f>TEXT(Table2[[#This Row],[Date]],"MMM")</f>
        <v>jul</v>
      </c>
      <c r="C1131" s="5">
        <v>45496</v>
      </c>
      <c r="D1131" t="s">
        <v>690</v>
      </c>
      <c r="E1131" s="1">
        <v>15600</v>
      </c>
      <c r="F1131" t="s">
        <v>81</v>
      </c>
      <c r="G1131">
        <v>1</v>
      </c>
      <c r="H1131" t="s">
        <v>11</v>
      </c>
      <c r="I1131" s="2">
        <f>+Table2[[#This Row],[QTY]]*Table2[[#This Row],[Price]]</f>
        <v>15600</v>
      </c>
    </row>
    <row r="1132" spans="1:9">
      <c r="A1132" s="5" t="str">
        <f>TEXT(Table2[[#This Row],[Date]],"DDD")</f>
        <v>mar.</v>
      </c>
      <c r="B1132" s="5" t="str">
        <f>TEXT(Table2[[#This Row],[Date]],"MMM")</f>
        <v>jul</v>
      </c>
      <c r="C1132" s="5">
        <v>45496</v>
      </c>
      <c r="D1132" t="s">
        <v>681</v>
      </c>
      <c r="E1132" s="1">
        <v>10790</v>
      </c>
      <c r="F1132" t="s">
        <v>81</v>
      </c>
      <c r="G1132">
        <v>1</v>
      </c>
      <c r="H1132" t="s">
        <v>11</v>
      </c>
      <c r="I1132" s="2">
        <f>+Table2[[#This Row],[QTY]]*Table2[[#This Row],[Price]]</f>
        <v>10790</v>
      </c>
    </row>
    <row r="1133" spans="1:9">
      <c r="A1133" s="5" t="str">
        <f>TEXT(Table2[[#This Row],[Date]],"DDD")</f>
        <v>mar.</v>
      </c>
      <c r="B1133" s="5" t="str">
        <f>TEXT(Table2[[#This Row],[Date]],"MMM")</f>
        <v>jul</v>
      </c>
      <c r="C1133" s="5">
        <v>45496</v>
      </c>
      <c r="D1133" t="s">
        <v>691</v>
      </c>
      <c r="E1133" s="1">
        <v>11990</v>
      </c>
      <c r="F1133" t="s">
        <v>81</v>
      </c>
      <c r="G1133">
        <v>1</v>
      </c>
      <c r="H1133" t="s">
        <v>11</v>
      </c>
      <c r="I1133" s="2">
        <f>+Table2[[#This Row],[QTY]]*Table2[[#This Row],[Price]]</f>
        <v>11990</v>
      </c>
    </row>
    <row r="1134" spans="1:9">
      <c r="A1134" s="5" t="str">
        <f>TEXT(Table2[[#This Row],[Date]],"DDD")</f>
        <v>mar.</v>
      </c>
      <c r="B1134" s="5" t="str">
        <f>TEXT(Table2[[#This Row],[Date]],"MMM")</f>
        <v>jul</v>
      </c>
      <c r="C1134" s="5">
        <v>45496</v>
      </c>
      <c r="D1134" t="s">
        <v>539</v>
      </c>
      <c r="E1134" s="1">
        <v>6990</v>
      </c>
      <c r="F1134" t="s">
        <v>29</v>
      </c>
      <c r="G1134">
        <v>1</v>
      </c>
      <c r="H1134" t="s">
        <v>11</v>
      </c>
      <c r="I1134" s="2">
        <f>+Table2[[#This Row],[QTY]]*Table2[[#This Row],[Price]]</f>
        <v>6990</v>
      </c>
    </row>
    <row r="1135" spans="1:9">
      <c r="A1135" s="5" t="str">
        <f>TEXT(Table2[[#This Row],[Date]],"DDD")</f>
        <v>mar.</v>
      </c>
      <c r="B1135" s="5" t="str">
        <f>TEXT(Table2[[#This Row],[Date]],"MMM")</f>
        <v>jul</v>
      </c>
      <c r="C1135" s="5">
        <v>45496</v>
      </c>
      <c r="D1135" t="s">
        <v>121</v>
      </c>
      <c r="E1135" s="1">
        <v>1750</v>
      </c>
      <c r="F1135" t="s">
        <v>29</v>
      </c>
      <c r="G1135">
        <v>1</v>
      </c>
      <c r="H1135" t="s">
        <v>11</v>
      </c>
      <c r="I1135" s="2">
        <f>+Table2[[#This Row],[QTY]]*Table2[[#This Row],[Price]]</f>
        <v>1750</v>
      </c>
    </row>
    <row r="1136" spans="1:9">
      <c r="A1136" s="5" t="str">
        <f>TEXT(Table2[[#This Row],[Date]],"DDD")</f>
        <v>mar.</v>
      </c>
      <c r="B1136" s="5" t="str">
        <f>TEXT(Table2[[#This Row],[Date]],"MMM")</f>
        <v>jul</v>
      </c>
      <c r="C1136" s="5">
        <v>45496</v>
      </c>
      <c r="D1136" t="s">
        <v>112</v>
      </c>
      <c r="E1136" s="1">
        <v>4700</v>
      </c>
      <c r="F1136" t="s">
        <v>29</v>
      </c>
      <c r="G1136">
        <v>1</v>
      </c>
      <c r="H1136" t="s">
        <v>11</v>
      </c>
      <c r="I1136" s="2">
        <f>+Table2[[#This Row],[QTY]]*Table2[[#This Row],[Price]]</f>
        <v>4700</v>
      </c>
    </row>
    <row r="1137" spans="1:9">
      <c r="A1137" s="5" t="str">
        <f>TEXT(Table2[[#This Row],[Date]],"DDD")</f>
        <v>mar.</v>
      </c>
      <c r="B1137" s="5" t="str">
        <f>TEXT(Table2[[#This Row],[Date]],"MMM")</f>
        <v>jul</v>
      </c>
      <c r="C1137" s="5">
        <v>45496</v>
      </c>
      <c r="D1137" t="s">
        <v>414</v>
      </c>
      <c r="E1137" s="1">
        <v>17228</v>
      </c>
      <c r="F1137" t="s">
        <v>605</v>
      </c>
      <c r="G1137">
        <v>1</v>
      </c>
      <c r="H1137" t="s">
        <v>416</v>
      </c>
      <c r="I1137" s="2">
        <f>+Table2[[#This Row],[QTY]]*Table2[[#This Row],[Price]]</f>
        <v>17228</v>
      </c>
    </row>
    <row r="1138" spans="1:9">
      <c r="A1138" s="5" t="str">
        <f>TEXT(Table2[[#This Row],[Date]],"DDD")</f>
        <v>mié.</v>
      </c>
      <c r="B1138" s="5" t="str">
        <f>TEXT(Table2[[#This Row],[Date]],"MMM")</f>
        <v>jul</v>
      </c>
      <c r="C1138" s="5">
        <v>45497</v>
      </c>
      <c r="D1138" t="s">
        <v>121</v>
      </c>
      <c r="E1138" s="1">
        <v>1750</v>
      </c>
      <c r="F1138" t="s">
        <v>29</v>
      </c>
      <c r="G1138">
        <v>1</v>
      </c>
      <c r="H1138" t="s">
        <v>11</v>
      </c>
      <c r="I1138" s="2">
        <f>+Table2[[#This Row],[QTY]]*Table2[[#This Row],[Price]]</f>
        <v>1750</v>
      </c>
    </row>
    <row r="1139" spans="1:9">
      <c r="A1139" s="5" t="str">
        <f>TEXT(Table2[[#This Row],[Date]],"DDD")</f>
        <v>mié.</v>
      </c>
      <c r="B1139" s="5" t="str">
        <f>TEXT(Table2[[#This Row],[Date]],"MMM")</f>
        <v>jul</v>
      </c>
      <c r="C1139" s="5">
        <v>45497</v>
      </c>
      <c r="D1139" t="s">
        <v>58</v>
      </c>
      <c r="E1139" s="1">
        <v>4950</v>
      </c>
      <c r="F1139" t="s">
        <v>29</v>
      </c>
      <c r="G1139">
        <v>4</v>
      </c>
      <c r="H1139" t="s">
        <v>11</v>
      </c>
      <c r="I1139" s="2">
        <f>+Table2[[#This Row],[QTY]]*Table2[[#This Row],[Price]]</f>
        <v>19800</v>
      </c>
    </row>
    <row r="1140" spans="1:9">
      <c r="A1140" s="5" t="str">
        <f>TEXT(Table2[[#This Row],[Date]],"DDD")</f>
        <v>mié.</v>
      </c>
      <c r="B1140" s="5" t="str">
        <f>TEXT(Table2[[#This Row],[Date]],"MMM")</f>
        <v>jul</v>
      </c>
      <c r="C1140" s="5">
        <v>45497</v>
      </c>
      <c r="D1140" t="s">
        <v>414</v>
      </c>
      <c r="E1140" s="1">
        <v>14106</v>
      </c>
      <c r="F1140" t="s">
        <v>605</v>
      </c>
      <c r="G1140">
        <v>1</v>
      </c>
      <c r="H1140" t="s">
        <v>416</v>
      </c>
      <c r="I1140" s="2">
        <f>+Table2[[#This Row],[QTY]]*Table2[[#This Row],[Price]]</f>
        <v>14106</v>
      </c>
    </row>
    <row r="1141" spans="1:9">
      <c r="A1141" s="5" t="str">
        <f>TEXT(Table2[[#This Row],[Date]],"DDD")</f>
        <v>mié.</v>
      </c>
      <c r="B1141" s="5" t="str">
        <f>TEXT(Table2[[#This Row],[Date]],"MMM")</f>
        <v>jul</v>
      </c>
      <c r="C1141" s="5">
        <v>45497</v>
      </c>
      <c r="D1141" t="s">
        <v>414</v>
      </c>
      <c r="E1141" s="1">
        <v>15011</v>
      </c>
      <c r="F1141" t="s">
        <v>605</v>
      </c>
      <c r="G1141">
        <v>1</v>
      </c>
      <c r="H1141" t="s">
        <v>416</v>
      </c>
      <c r="I1141" s="2">
        <f>+Table2[[#This Row],[QTY]]*Table2[[#This Row],[Price]]</f>
        <v>15011</v>
      </c>
    </row>
    <row r="1142" spans="1:9">
      <c r="A1142" s="5" t="str">
        <f>TEXT(Table2[[#This Row],[Date]],"DDD")</f>
        <v>jue.</v>
      </c>
      <c r="B1142" s="5" t="str">
        <f>TEXT(Table2[[#This Row],[Date]],"MMM")</f>
        <v>jul</v>
      </c>
      <c r="C1142" s="5">
        <v>45498</v>
      </c>
      <c r="D1142" t="s">
        <v>414</v>
      </c>
      <c r="E1142" s="1">
        <v>22693</v>
      </c>
      <c r="F1142" t="s">
        <v>605</v>
      </c>
      <c r="G1142">
        <v>1</v>
      </c>
      <c r="H1142" t="s">
        <v>416</v>
      </c>
      <c r="I1142" s="2">
        <f>+Table2[[#This Row],[QTY]]*Table2[[#This Row],[Price]]</f>
        <v>22693</v>
      </c>
    </row>
    <row r="1143" spans="1:9">
      <c r="A1143" s="5" t="str">
        <f>TEXT(Table2[[#This Row],[Date]],"DDD")</f>
        <v>jue.</v>
      </c>
      <c r="B1143" s="5" t="str">
        <f>TEXT(Table2[[#This Row],[Date]],"MMM")</f>
        <v>jul</v>
      </c>
      <c r="C1143" s="5">
        <v>45498</v>
      </c>
      <c r="D1143" t="s">
        <v>414</v>
      </c>
      <c r="E1143" s="1">
        <v>14957</v>
      </c>
      <c r="F1143" t="s">
        <v>605</v>
      </c>
      <c r="G1143">
        <v>1</v>
      </c>
      <c r="H1143" t="s">
        <v>416</v>
      </c>
      <c r="I1143" s="2">
        <f>+Table2[[#This Row],[QTY]]*Table2[[#This Row],[Price]]</f>
        <v>14957</v>
      </c>
    </row>
    <row r="1144" spans="1:9">
      <c r="A1144" s="5" t="str">
        <f>TEXT(Table2[[#This Row],[Date]],"DDD")</f>
        <v>vie.</v>
      </c>
      <c r="B1144" s="5" t="str">
        <f>TEXT(Table2[[#This Row],[Date]],"MMM")</f>
        <v>jul</v>
      </c>
      <c r="C1144" s="5">
        <v>45499</v>
      </c>
      <c r="D1144" t="s">
        <v>414</v>
      </c>
      <c r="E1144" s="1">
        <v>14425</v>
      </c>
      <c r="F1144" t="s">
        <v>605</v>
      </c>
      <c r="G1144">
        <v>1</v>
      </c>
      <c r="H1144" t="s">
        <v>416</v>
      </c>
      <c r="I1144" s="2">
        <f>+Table2[[#This Row],[QTY]]*Table2[[#This Row],[Price]]</f>
        <v>14425</v>
      </c>
    </row>
    <row r="1145" spans="1:9">
      <c r="A1145" s="5" t="str">
        <f>TEXT(Table2[[#This Row],[Date]],"DDD")</f>
        <v>vie.</v>
      </c>
      <c r="B1145" s="5" t="str">
        <f>TEXT(Table2[[#This Row],[Date]],"MMM")</f>
        <v>jul</v>
      </c>
      <c r="C1145" s="5">
        <v>45499</v>
      </c>
      <c r="D1145" t="s">
        <v>414</v>
      </c>
      <c r="E1145" s="1">
        <v>14055</v>
      </c>
      <c r="F1145" t="s">
        <v>605</v>
      </c>
      <c r="G1145">
        <v>1</v>
      </c>
      <c r="H1145" t="s">
        <v>416</v>
      </c>
      <c r="I1145" s="2">
        <f>+Table2[[#This Row],[QTY]]*Table2[[#This Row],[Price]]</f>
        <v>14055</v>
      </c>
    </row>
    <row r="1146" spans="1:9">
      <c r="A1146" s="5" t="str">
        <f>TEXT(Table2[[#This Row],[Date]],"DDD")</f>
        <v>vie.</v>
      </c>
      <c r="B1146" s="5" t="str">
        <f>TEXT(Table2[[#This Row],[Date]],"MMM")</f>
        <v>jul</v>
      </c>
      <c r="C1146" s="5">
        <v>45499</v>
      </c>
      <c r="D1146" t="s">
        <v>414</v>
      </c>
      <c r="E1146" s="1">
        <v>14833</v>
      </c>
      <c r="F1146" t="s">
        <v>605</v>
      </c>
      <c r="G1146">
        <v>1</v>
      </c>
      <c r="H1146" t="s">
        <v>416</v>
      </c>
      <c r="I1146" s="2">
        <f>+Table2[[#This Row],[QTY]]*Table2[[#This Row],[Price]]</f>
        <v>14833</v>
      </c>
    </row>
    <row r="1147" spans="1:9">
      <c r="A1147" s="5" t="str">
        <f>TEXT(Table2[[#This Row],[Date]],"DDD")</f>
        <v>sáb.</v>
      </c>
      <c r="B1147" s="5" t="str">
        <f>TEXT(Table2[[#This Row],[Date]],"MMM")</f>
        <v>jul</v>
      </c>
      <c r="C1147" s="5">
        <v>45500</v>
      </c>
      <c r="D1147" t="s">
        <v>692</v>
      </c>
      <c r="E1147" s="1">
        <v>24900</v>
      </c>
      <c r="F1147" t="s">
        <v>693</v>
      </c>
      <c r="G1147">
        <v>1</v>
      </c>
      <c r="H1147" t="s">
        <v>217</v>
      </c>
      <c r="I1147" s="2">
        <f>+Table2[[#This Row],[QTY]]*Table2[[#This Row],[Price]]</f>
        <v>24900</v>
      </c>
    </row>
    <row r="1148" spans="1:9">
      <c r="A1148" s="5" t="str">
        <f>TEXT(Table2[[#This Row],[Date]],"DDD")</f>
        <v>sáb.</v>
      </c>
      <c r="B1148" s="5" t="str">
        <f>TEXT(Table2[[#This Row],[Date]],"MMM")</f>
        <v>jul</v>
      </c>
      <c r="C1148" s="5">
        <v>45500</v>
      </c>
      <c r="D1148" t="s">
        <v>414</v>
      </c>
      <c r="E1148" s="1">
        <v>16268</v>
      </c>
      <c r="F1148" t="s">
        <v>605</v>
      </c>
      <c r="G1148">
        <v>1</v>
      </c>
      <c r="H1148" t="s">
        <v>416</v>
      </c>
      <c r="I1148" s="2">
        <f>+Table2[[#This Row],[QTY]]*Table2[[#This Row],[Price]]</f>
        <v>16268</v>
      </c>
    </row>
    <row r="1149" spans="1:9">
      <c r="A1149" s="5" t="str">
        <f>TEXT(Table2[[#This Row],[Date]],"DDD")</f>
        <v>sáb.</v>
      </c>
      <c r="B1149" s="5" t="str">
        <f>TEXT(Table2[[#This Row],[Date]],"MMM")</f>
        <v>jul</v>
      </c>
      <c r="C1149" s="5">
        <v>45500</v>
      </c>
      <c r="D1149" t="s">
        <v>414</v>
      </c>
      <c r="E1149" s="1">
        <v>15000</v>
      </c>
      <c r="F1149" t="s">
        <v>605</v>
      </c>
      <c r="G1149">
        <v>1</v>
      </c>
      <c r="H1149" t="s">
        <v>416</v>
      </c>
      <c r="I1149" s="2">
        <f>+Table2[[#This Row],[QTY]]*Table2[[#This Row],[Price]]</f>
        <v>15000</v>
      </c>
    </row>
    <row r="1150" spans="1:9">
      <c r="A1150" s="5" t="str">
        <f>TEXT(Table2[[#This Row],[Date]],"DDD")</f>
        <v>sáb.</v>
      </c>
      <c r="B1150" s="5" t="str">
        <f>TEXT(Table2[[#This Row],[Date]],"MMM")</f>
        <v>jul</v>
      </c>
      <c r="C1150" s="5">
        <v>45500</v>
      </c>
      <c r="D1150" t="s">
        <v>414</v>
      </c>
      <c r="E1150" s="1">
        <v>18368</v>
      </c>
      <c r="F1150" t="s">
        <v>605</v>
      </c>
      <c r="G1150">
        <v>1</v>
      </c>
      <c r="H1150" t="s">
        <v>416</v>
      </c>
      <c r="I1150" s="2">
        <f>+Table2[[#This Row],[QTY]]*Table2[[#This Row],[Price]]</f>
        <v>18368</v>
      </c>
    </row>
    <row r="1151" spans="1:9">
      <c r="A1151" s="5" t="str">
        <f>TEXT(Table2[[#This Row],[Date]],"DDD")</f>
        <v>dom.</v>
      </c>
      <c r="B1151" s="5" t="str">
        <f>TEXT(Table2[[#This Row],[Date]],"MMM")</f>
        <v>jul</v>
      </c>
      <c r="C1151" s="5">
        <v>45501</v>
      </c>
      <c r="D1151" t="s">
        <v>121</v>
      </c>
      <c r="E1151" s="1">
        <v>1750</v>
      </c>
      <c r="F1151" t="s">
        <v>29</v>
      </c>
      <c r="G1151">
        <v>1</v>
      </c>
      <c r="H1151" t="s">
        <v>11</v>
      </c>
      <c r="I1151" s="2">
        <f>+Table2[[#This Row],[QTY]]*Table2[[#This Row],[Price]]</f>
        <v>1750</v>
      </c>
    </row>
    <row r="1152" spans="1:9">
      <c r="A1152" s="5" t="str">
        <f>TEXT(Table2[[#This Row],[Date]],"DDD")</f>
        <v>dom.</v>
      </c>
      <c r="B1152" s="5" t="str">
        <f>TEXT(Table2[[#This Row],[Date]],"MMM")</f>
        <v>jul</v>
      </c>
      <c r="C1152" s="5">
        <v>45501</v>
      </c>
      <c r="D1152" t="s">
        <v>277</v>
      </c>
      <c r="E1152" s="1">
        <v>500</v>
      </c>
      <c r="F1152" t="s">
        <v>29</v>
      </c>
      <c r="G1152">
        <v>1</v>
      </c>
      <c r="H1152" t="s">
        <v>11</v>
      </c>
      <c r="I1152" s="2">
        <f>+Table2[[#This Row],[QTY]]*Table2[[#This Row],[Price]]</f>
        <v>500</v>
      </c>
    </row>
    <row r="1153" spans="1:9">
      <c r="A1153" s="5" t="str">
        <f>TEXT(Table2[[#This Row],[Date]],"DDD")</f>
        <v>dom.</v>
      </c>
      <c r="B1153" s="5" t="str">
        <f>TEXT(Table2[[#This Row],[Date]],"MMM")</f>
        <v>jul</v>
      </c>
      <c r="C1153" s="5">
        <v>45501</v>
      </c>
      <c r="D1153" t="s">
        <v>58</v>
      </c>
      <c r="E1153" s="1">
        <v>4950</v>
      </c>
      <c r="F1153" t="s">
        <v>29</v>
      </c>
      <c r="G1153">
        <v>3</v>
      </c>
      <c r="H1153" t="s">
        <v>11</v>
      </c>
      <c r="I1153" s="2">
        <f>+Table2[[#This Row],[QTY]]*Table2[[#This Row],[Price]]</f>
        <v>14850</v>
      </c>
    </row>
    <row r="1154" spans="1:9">
      <c r="A1154" s="5" t="str">
        <f>TEXT(Table2[[#This Row],[Date]],"DDD")</f>
        <v>lun.</v>
      </c>
      <c r="B1154" s="5" t="str">
        <f>TEXT(Table2[[#This Row],[Date]],"MMM")</f>
        <v>jul</v>
      </c>
      <c r="C1154" s="5">
        <v>45502</v>
      </c>
      <c r="D1154" t="s">
        <v>694</v>
      </c>
      <c r="E1154" s="1">
        <v>44800</v>
      </c>
      <c r="F1154" t="s">
        <v>302</v>
      </c>
      <c r="G1154">
        <v>1</v>
      </c>
      <c r="H1154" t="s">
        <v>136</v>
      </c>
      <c r="I1154" s="2">
        <f>+Table2[[#This Row],[QTY]]*Table2[[#This Row],[Price]]</f>
        <v>44800</v>
      </c>
    </row>
    <row r="1155" spans="1:9">
      <c r="A1155" s="5" t="str">
        <f>TEXT(Table2[[#This Row],[Date]],"DDD")</f>
        <v>lun.</v>
      </c>
      <c r="B1155" s="5" t="str">
        <f>TEXT(Table2[[#This Row],[Date]],"MMM")</f>
        <v>jul</v>
      </c>
      <c r="C1155" s="5">
        <v>45502</v>
      </c>
      <c r="D1155" t="s">
        <v>570</v>
      </c>
      <c r="E1155" s="1">
        <v>9600</v>
      </c>
      <c r="F1155" t="s">
        <v>302</v>
      </c>
      <c r="G1155">
        <v>1</v>
      </c>
      <c r="H1155" t="s">
        <v>136</v>
      </c>
      <c r="I1155" s="2">
        <f>+Table2[[#This Row],[QTY]]*Table2[[#This Row],[Price]]</f>
        <v>9600</v>
      </c>
    </row>
    <row r="1156" spans="1:9">
      <c r="A1156" s="5" t="str">
        <f>TEXT(Table2[[#This Row],[Date]],"DDD")</f>
        <v>lun.</v>
      </c>
      <c r="B1156" s="5" t="str">
        <f>TEXT(Table2[[#This Row],[Date]],"MMM")</f>
        <v>jul</v>
      </c>
      <c r="C1156" s="5">
        <v>45502</v>
      </c>
      <c r="D1156" t="s">
        <v>695</v>
      </c>
      <c r="E1156" s="1">
        <v>60900</v>
      </c>
      <c r="F1156" t="s">
        <v>302</v>
      </c>
      <c r="G1156">
        <v>1</v>
      </c>
      <c r="H1156" t="s">
        <v>136</v>
      </c>
      <c r="I1156" s="2">
        <f>+Table2[[#This Row],[QTY]]*Table2[[#This Row],[Price]]</f>
        <v>60900</v>
      </c>
    </row>
    <row r="1157" spans="1:9">
      <c r="A1157" s="5" t="str">
        <f>TEXT(Table2[[#This Row],[Date]],"DDD")</f>
        <v>lun.</v>
      </c>
      <c r="B1157" s="5" t="str">
        <f>TEXT(Table2[[#This Row],[Date]],"MMM")</f>
        <v>jul</v>
      </c>
      <c r="C1157" s="5">
        <v>45502</v>
      </c>
      <c r="D1157" t="s">
        <v>572</v>
      </c>
      <c r="E1157" s="1">
        <v>8500</v>
      </c>
      <c r="F1157" t="s">
        <v>302</v>
      </c>
      <c r="G1157">
        <v>1</v>
      </c>
      <c r="H1157" t="s">
        <v>136</v>
      </c>
      <c r="I1157" s="2">
        <f>+Table2[[#This Row],[QTY]]*Table2[[#This Row],[Price]]</f>
        <v>8500</v>
      </c>
    </row>
    <row r="1158" spans="1:9">
      <c r="A1158" s="5" t="str">
        <f>TEXT(Table2[[#This Row],[Date]],"DDD")</f>
        <v>lun.</v>
      </c>
      <c r="B1158" s="5" t="str">
        <f>TEXT(Table2[[#This Row],[Date]],"MMM")</f>
        <v>jul</v>
      </c>
      <c r="C1158" s="5">
        <v>45502</v>
      </c>
      <c r="D1158" t="s">
        <v>476</v>
      </c>
      <c r="E1158" s="1">
        <v>9900</v>
      </c>
      <c r="F1158" t="s">
        <v>302</v>
      </c>
      <c r="G1158">
        <v>1</v>
      </c>
      <c r="H1158" t="s">
        <v>136</v>
      </c>
      <c r="I1158" s="2">
        <f>+Table2[[#This Row],[QTY]]*Table2[[#This Row],[Price]]</f>
        <v>9900</v>
      </c>
    </row>
    <row r="1159" spans="1:9">
      <c r="A1159" s="5" t="str">
        <f>TEXT(Table2[[#This Row],[Date]],"DDD")</f>
        <v>lun.</v>
      </c>
      <c r="B1159" s="5" t="str">
        <f>TEXT(Table2[[#This Row],[Date]],"MMM")</f>
        <v>jul</v>
      </c>
      <c r="C1159" s="5">
        <v>45502</v>
      </c>
      <c r="D1159" t="s">
        <v>488</v>
      </c>
      <c r="E1159" s="1">
        <v>8500</v>
      </c>
      <c r="F1159" t="s">
        <v>302</v>
      </c>
      <c r="G1159">
        <v>1</v>
      </c>
      <c r="H1159" t="s">
        <v>136</v>
      </c>
      <c r="I1159" s="2">
        <f>+Table2[[#This Row],[QTY]]*Table2[[#This Row],[Price]]</f>
        <v>8500</v>
      </c>
    </row>
    <row r="1160" spans="1:9">
      <c r="A1160" s="5" t="str">
        <f>TEXT(Table2[[#This Row],[Date]],"DDD")</f>
        <v>lun.</v>
      </c>
      <c r="B1160" s="5" t="str">
        <f>TEXT(Table2[[#This Row],[Date]],"MMM")</f>
        <v>jul</v>
      </c>
      <c r="C1160" s="5">
        <v>45502</v>
      </c>
      <c r="D1160" t="s">
        <v>687</v>
      </c>
      <c r="E1160" s="1">
        <v>6600</v>
      </c>
      <c r="F1160" t="s">
        <v>103</v>
      </c>
      <c r="G1160">
        <v>1</v>
      </c>
      <c r="H1160" t="s">
        <v>104</v>
      </c>
      <c r="I1160" s="2">
        <f>+Table2[[#This Row],[QTY]]*Table2[[#This Row],[Price]]</f>
        <v>6600</v>
      </c>
    </row>
    <row r="1161" spans="1:9">
      <c r="A1161" s="5" t="str">
        <f>TEXT(Table2[[#This Row],[Date]],"DDD")</f>
        <v>lun.</v>
      </c>
      <c r="B1161" s="5" t="str">
        <f>TEXT(Table2[[#This Row],[Date]],"MMM")</f>
        <v>jul</v>
      </c>
      <c r="C1161" s="5">
        <v>45502</v>
      </c>
      <c r="D1161" t="s">
        <v>696</v>
      </c>
      <c r="E1161" s="1">
        <v>5100</v>
      </c>
      <c r="F1161" t="s">
        <v>103</v>
      </c>
      <c r="G1161">
        <v>1</v>
      </c>
      <c r="H1161" t="s">
        <v>104</v>
      </c>
      <c r="I1161" s="2">
        <f>+Table2[[#This Row],[QTY]]*Table2[[#This Row],[Price]]</f>
        <v>5100</v>
      </c>
    </row>
    <row r="1162" spans="1:9">
      <c r="A1162" s="5" t="str">
        <f>TEXT(Table2[[#This Row],[Date]],"DDD")</f>
        <v>lun.</v>
      </c>
      <c r="B1162" s="5" t="str">
        <f>TEXT(Table2[[#This Row],[Date]],"MMM")</f>
        <v>jul</v>
      </c>
      <c r="C1162" s="5">
        <v>45502</v>
      </c>
      <c r="D1162" t="s">
        <v>121</v>
      </c>
      <c r="E1162" s="1">
        <v>1700</v>
      </c>
      <c r="F1162" t="s">
        <v>103</v>
      </c>
      <c r="G1162">
        <v>1</v>
      </c>
      <c r="H1162" t="s">
        <v>104</v>
      </c>
      <c r="I1162" s="2">
        <f>+Table2[[#This Row],[QTY]]*Table2[[#This Row],[Price]]</f>
        <v>1700</v>
      </c>
    </row>
    <row r="1163" spans="1:9">
      <c r="A1163" s="5" t="str">
        <f>TEXT(Table2[[#This Row],[Date]],"DDD")</f>
        <v>lun.</v>
      </c>
      <c r="B1163" s="5" t="str">
        <f>TEXT(Table2[[#This Row],[Date]],"MMM")</f>
        <v>jul</v>
      </c>
      <c r="C1163" s="5">
        <v>45502</v>
      </c>
      <c r="D1163" t="s">
        <v>697</v>
      </c>
      <c r="E1163" s="1">
        <f>64550-9750</f>
        <v>54800</v>
      </c>
      <c r="F1163" t="s">
        <v>197</v>
      </c>
      <c r="G1163">
        <v>1</v>
      </c>
      <c r="H1163" t="s">
        <v>264</v>
      </c>
      <c r="I1163" s="2">
        <f>+Table2[[#This Row],[QTY]]*Table2[[#This Row],[Price]]</f>
        <v>54800</v>
      </c>
    </row>
    <row r="1164" spans="1:9">
      <c r="A1164" s="5" t="str">
        <f>TEXT(Table2[[#This Row],[Date]],"DDD")</f>
        <v>lun.</v>
      </c>
      <c r="B1164" s="5" t="str">
        <f>TEXT(Table2[[#This Row],[Date]],"MMM")</f>
        <v>jul</v>
      </c>
      <c r="C1164" s="5">
        <v>45502</v>
      </c>
      <c r="D1164" t="s">
        <v>698</v>
      </c>
      <c r="E1164" s="1">
        <f>54150-18952</f>
        <v>35198</v>
      </c>
      <c r="F1164" t="s">
        <v>197</v>
      </c>
      <c r="G1164">
        <v>1</v>
      </c>
      <c r="H1164" t="s">
        <v>264</v>
      </c>
      <c r="I1164" s="2">
        <f>+Table2[[#This Row],[QTY]]*Table2[[#This Row],[Price]]</f>
        <v>35198</v>
      </c>
    </row>
    <row r="1165" spans="1:9">
      <c r="A1165" s="5" t="str">
        <f>TEXT(Table2[[#This Row],[Date]],"DDD")</f>
        <v>lun.</v>
      </c>
      <c r="B1165" s="5" t="str">
        <f>TEXT(Table2[[#This Row],[Date]],"MMM")</f>
        <v>jul</v>
      </c>
      <c r="C1165" s="5">
        <v>45502</v>
      </c>
      <c r="D1165" t="s">
        <v>699</v>
      </c>
      <c r="E1165" s="1">
        <f>17959-897</f>
        <v>17062</v>
      </c>
      <c r="F1165" t="s">
        <v>197</v>
      </c>
      <c r="G1165">
        <v>1</v>
      </c>
      <c r="H1165" t="s">
        <v>264</v>
      </c>
      <c r="I1165" s="2">
        <f>+Table2[[#This Row],[QTY]]*Table2[[#This Row],[Price]]</f>
        <v>17062</v>
      </c>
    </row>
    <row r="1166" spans="1:9">
      <c r="A1166" s="5" t="str">
        <f>TEXT(Table2[[#This Row],[Date]],"DDD")</f>
        <v>lun.</v>
      </c>
      <c r="B1166" s="5" t="str">
        <f>TEXT(Table2[[#This Row],[Date]],"MMM")</f>
        <v>jul</v>
      </c>
      <c r="C1166" s="5">
        <v>45502</v>
      </c>
      <c r="D1166" t="s">
        <v>196</v>
      </c>
      <c r="E1166" s="1">
        <f>27850-1392</f>
        <v>26458</v>
      </c>
      <c r="F1166" t="s">
        <v>197</v>
      </c>
      <c r="G1166">
        <v>1</v>
      </c>
      <c r="H1166" t="s">
        <v>264</v>
      </c>
      <c r="I1166" s="2">
        <f>+Table2[[#This Row],[QTY]]*Table2[[#This Row],[Price]]</f>
        <v>26458</v>
      </c>
    </row>
    <row r="1167" spans="1:9">
      <c r="A1167" s="5" t="str">
        <f>TEXT(Table2[[#This Row],[Date]],"DDD")</f>
        <v>lun.</v>
      </c>
      <c r="B1167" s="5" t="str">
        <f>TEXT(Table2[[#This Row],[Date]],"MMM")</f>
        <v>jul</v>
      </c>
      <c r="C1167" s="5">
        <v>45502</v>
      </c>
      <c r="D1167" t="s">
        <v>700</v>
      </c>
      <c r="E1167" s="1">
        <f>24100-8435</f>
        <v>15665</v>
      </c>
      <c r="F1167" t="s">
        <v>197</v>
      </c>
      <c r="G1167">
        <v>1</v>
      </c>
      <c r="H1167" t="s">
        <v>264</v>
      </c>
      <c r="I1167" s="2">
        <f>+Table2[[#This Row],[QTY]]*Table2[[#This Row],[Price]]</f>
        <v>15665</v>
      </c>
    </row>
    <row r="1168" spans="1:9">
      <c r="A1168" s="5" t="str">
        <f>TEXT(Table2[[#This Row],[Date]],"DDD")</f>
        <v>lun.</v>
      </c>
      <c r="B1168" s="5" t="str">
        <f>TEXT(Table2[[#This Row],[Date]],"MMM")</f>
        <v>jul</v>
      </c>
      <c r="C1168" s="5">
        <v>45502</v>
      </c>
      <c r="D1168" t="s">
        <v>414</v>
      </c>
      <c r="E1168" s="1">
        <v>31725</v>
      </c>
      <c r="F1168" t="s">
        <v>605</v>
      </c>
      <c r="G1168">
        <v>1</v>
      </c>
      <c r="H1168" t="s">
        <v>416</v>
      </c>
      <c r="I1168" s="2">
        <f>+Table2[[#This Row],[QTY]]*Table2[[#This Row],[Price]]</f>
        <v>31725</v>
      </c>
    </row>
    <row r="1169" spans="1:9">
      <c r="A1169" s="5" t="str">
        <f>TEXT(Table2[[#This Row],[Date]],"DDD")</f>
        <v>lun.</v>
      </c>
      <c r="B1169" s="5" t="str">
        <f>TEXT(Table2[[#This Row],[Date]],"MMM")</f>
        <v>jul</v>
      </c>
      <c r="C1169" s="5">
        <v>45502</v>
      </c>
      <c r="D1169" t="s">
        <v>414</v>
      </c>
      <c r="E1169" s="1">
        <v>17609</v>
      </c>
      <c r="F1169" t="s">
        <v>605</v>
      </c>
      <c r="G1169">
        <v>1</v>
      </c>
      <c r="H1169" t="s">
        <v>416</v>
      </c>
      <c r="I1169" s="2">
        <f>+Table2[[#This Row],[QTY]]*Table2[[#This Row],[Price]]</f>
        <v>17609</v>
      </c>
    </row>
    <row r="1170" spans="1:9">
      <c r="A1170" s="5" t="str">
        <f>TEXT(Table2[[#This Row],[Date]],"DDD")</f>
        <v>mar.</v>
      </c>
      <c r="B1170" s="5" t="str">
        <f>TEXT(Table2[[#This Row],[Date]],"MMM")</f>
        <v>jul</v>
      </c>
      <c r="C1170" s="5">
        <v>45503</v>
      </c>
      <c r="D1170" t="s">
        <v>701</v>
      </c>
      <c r="E1170" s="1">
        <v>2000</v>
      </c>
      <c r="F1170" t="s">
        <v>346</v>
      </c>
      <c r="G1170">
        <v>1</v>
      </c>
      <c r="H1170" t="s">
        <v>136</v>
      </c>
      <c r="I1170" s="2">
        <f>+Table2[[#This Row],[QTY]]*Table2[[#This Row],[Price]]</f>
        <v>2000</v>
      </c>
    </row>
    <row r="1171" spans="1:9">
      <c r="A1171" s="5" t="str">
        <f>TEXT(Table2[[#This Row],[Date]],"DDD")</f>
        <v>mar.</v>
      </c>
      <c r="B1171" s="5" t="str">
        <f>TEXT(Table2[[#This Row],[Date]],"MMM")</f>
        <v>jul</v>
      </c>
      <c r="C1171" s="5">
        <v>45503</v>
      </c>
      <c r="D1171" t="s">
        <v>687</v>
      </c>
      <c r="E1171" s="1">
        <v>6600</v>
      </c>
      <c r="F1171" t="s">
        <v>103</v>
      </c>
      <c r="G1171">
        <v>1</v>
      </c>
      <c r="H1171" t="s">
        <v>104</v>
      </c>
      <c r="I1171" s="2">
        <f>+Table2[[#This Row],[QTY]]*Table2[[#This Row],[Price]]</f>
        <v>6600</v>
      </c>
    </row>
    <row r="1172" spans="1:9">
      <c r="A1172" s="5" t="str">
        <f>TEXT(Table2[[#This Row],[Date]],"DDD")</f>
        <v>mar.</v>
      </c>
      <c r="B1172" s="5" t="str">
        <f>TEXT(Table2[[#This Row],[Date]],"MMM")</f>
        <v>jul</v>
      </c>
      <c r="C1172" s="5">
        <v>45503</v>
      </c>
      <c r="D1172" t="s">
        <v>121</v>
      </c>
      <c r="E1172" s="1">
        <v>1700</v>
      </c>
      <c r="F1172" t="s">
        <v>103</v>
      </c>
      <c r="G1172">
        <v>1</v>
      </c>
      <c r="H1172" t="s">
        <v>104</v>
      </c>
      <c r="I1172" s="2">
        <f>+Table2[[#This Row],[QTY]]*Table2[[#This Row],[Price]]</f>
        <v>1700</v>
      </c>
    </row>
    <row r="1173" spans="1:9">
      <c r="A1173" s="5" t="str">
        <f>TEXT(Table2[[#This Row],[Date]],"DDD")</f>
        <v>mar.</v>
      </c>
      <c r="B1173" s="5" t="str">
        <f>TEXT(Table2[[#This Row],[Date]],"MMM")</f>
        <v>jul</v>
      </c>
      <c r="C1173" s="5">
        <v>45503</v>
      </c>
      <c r="D1173" t="s">
        <v>134</v>
      </c>
      <c r="E1173" s="1">
        <v>47900</v>
      </c>
      <c r="F1173" t="s">
        <v>135</v>
      </c>
      <c r="G1173">
        <v>2</v>
      </c>
      <c r="H1173" t="s">
        <v>136</v>
      </c>
      <c r="I1173" s="2">
        <f>+Table2[[#This Row],[QTY]]*Table2[[#This Row],[Price]]</f>
        <v>95800</v>
      </c>
    </row>
    <row r="1174" spans="1:9">
      <c r="A1174" s="5" t="str">
        <f>TEXT(Table2[[#This Row],[Date]],"DDD")</f>
        <v>mar.</v>
      </c>
      <c r="B1174" s="5" t="str">
        <f>TEXT(Table2[[#This Row],[Date]],"MMM")</f>
        <v>jul</v>
      </c>
      <c r="C1174" s="5">
        <v>45503</v>
      </c>
      <c r="D1174" t="s">
        <v>414</v>
      </c>
      <c r="E1174" s="1">
        <v>14943</v>
      </c>
      <c r="F1174" t="s">
        <v>605</v>
      </c>
      <c r="G1174">
        <v>1</v>
      </c>
      <c r="H1174" t="s">
        <v>416</v>
      </c>
      <c r="I1174" s="2">
        <f>+Table2[[#This Row],[QTY]]*Table2[[#This Row],[Price]]</f>
        <v>14943</v>
      </c>
    </row>
    <row r="1175" spans="1:9">
      <c r="A1175" s="5" t="str">
        <f>TEXT(Table2[[#This Row],[Date]],"DDD")</f>
        <v>mar.</v>
      </c>
      <c r="B1175" s="5" t="str">
        <f>TEXT(Table2[[#This Row],[Date]],"MMM")</f>
        <v>jul</v>
      </c>
      <c r="C1175" s="5">
        <v>45503</v>
      </c>
      <c r="D1175" t="s">
        <v>414</v>
      </c>
      <c r="E1175" s="1">
        <v>14986</v>
      </c>
      <c r="F1175" t="s">
        <v>605</v>
      </c>
      <c r="G1175">
        <v>1</v>
      </c>
      <c r="H1175" t="s">
        <v>416</v>
      </c>
      <c r="I1175" s="2">
        <f>+Table2[[#This Row],[QTY]]*Table2[[#This Row],[Price]]</f>
        <v>14986</v>
      </c>
    </row>
    <row r="1176" spans="1:9">
      <c r="A1176" s="5" t="str">
        <f>TEXT(Table2[[#This Row],[Date]],"DDD")</f>
        <v>mar.</v>
      </c>
      <c r="B1176" s="5" t="str">
        <f>TEXT(Table2[[#This Row],[Date]],"MMM")</f>
        <v>jul</v>
      </c>
      <c r="C1176" s="5">
        <v>45503</v>
      </c>
      <c r="D1176" t="s">
        <v>488</v>
      </c>
      <c r="E1176" s="1">
        <v>8500</v>
      </c>
      <c r="F1176" t="s">
        <v>702</v>
      </c>
      <c r="G1176">
        <v>1</v>
      </c>
      <c r="H1176" t="s">
        <v>136</v>
      </c>
      <c r="I1176" s="2">
        <f>+Table2[[#This Row],[QTY]]*Table2[[#This Row],[Price]]</f>
        <v>8500</v>
      </c>
    </row>
    <row r="1177" spans="1:9">
      <c r="A1177" s="5" t="str">
        <f>TEXT(Table2[[#This Row],[Date]],"DDD")</f>
        <v>mar.</v>
      </c>
      <c r="B1177" s="5" t="str">
        <f>TEXT(Table2[[#This Row],[Date]],"MMM")</f>
        <v>jul</v>
      </c>
      <c r="C1177" s="5">
        <v>45503</v>
      </c>
      <c r="D1177" t="s">
        <v>441</v>
      </c>
      <c r="E1177" s="1">
        <v>9500</v>
      </c>
      <c r="F1177" t="s">
        <v>702</v>
      </c>
      <c r="G1177">
        <v>1</v>
      </c>
      <c r="H1177" t="s">
        <v>136</v>
      </c>
      <c r="I1177" s="2">
        <f>+Table2[[#This Row],[QTY]]*Table2[[#This Row],[Price]]</f>
        <v>9500</v>
      </c>
    </row>
    <row r="1178" spans="1:9">
      <c r="A1178" s="5" t="str">
        <f>TEXT(Table2[[#This Row],[Date]],"DDD")</f>
        <v>mar.</v>
      </c>
      <c r="B1178" s="5" t="str">
        <f>TEXT(Table2[[#This Row],[Date]],"MMM")</f>
        <v>jul</v>
      </c>
      <c r="C1178" s="5">
        <v>45503</v>
      </c>
      <c r="D1178" t="s">
        <v>703</v>
      </c>
      <c r="E1178" s="1">
        <v>10000</v>
      </c>
      <c r="F1178" t="s">
        <v>702</v>
      </c>
      <c r="G1178">
        <v>1</v>
      </c>
      <c r="H1178" t="s">
        <v>136</v>
      </c>
      <c r="I1178" s="2">
        <f>+Table2[[#This Row],[QTY]]*Table2[[#This Row],[Price]]</f>
        <v>10000</v>
      </c>
    </row>
    <row r="1179" spans="1:9">
      <c r="A1179" s="5" t="str">
        <f>TEXT(Table2[[#This Row],[Date]],"DDD")</f>
        <v>mié.</v>
      </c>
      <c r="B1179" s="5" t="str">
        <f>TEXT(Table2[[#This Row],[Date]],"MMM")</f>
        <v>jul</v>
      </c>
      <c r="C1179" s="5">
        <v>45504</v>
      </c>
      <c r="D1179" t="s">
        <v>488</v>
      </c>
      <c r="E1179" s="1">
        <v>6600</v>
      </c>
      <c r="F1179" t="s">
        <v>103</v>
      </c>
      <c r="G1179">
        <v>1</v>
      </c>
      <c r="H1179" t="s">
        <v>104</v>
      </c>
      <c r="I1179" s="2">
        <f>+Table2[[#This Row],[QTY]]*Table2[[#This Row],[Price]]</f>
        <v>6600</v>
      </c>
    </row>
    <row r="1180" spans="1:9">
      <c r="A1180" s="5" t="str">
        <f>TEXT(Table2[[#This Row],[Date]],"DDD")</f>
        <v>mié.</v>
      </c>
      <c r="B1180" s="5" t="str">
        <f>TEXT(Table2[[#This Row],[Date]],"MMM")</f>
        <v>jul</v>
      </c>
      <c r="C1180" s="5">
        <v>45504</v>
      </c>
      <c r="D1180" t="s">
        <v>704</v>
      </c>
      <c r="E1180" s="1">
        <v>2900</v>
      </c>
      <c r="F1180" t="s">
        <v>103</v>
      </c>
      <c r="G1180">
        <v>1</v>
      </c>
      <c r="H1180" t="s">
        <v>104</v>
      </c>
      <c r="I1180" s="2">
        <f>+Table2[[#This Row],[QTY]]*Table2[[#This Row],[Price]]</f>
        <v>2900</v>
      </c>
    </row>
    <row r="1181" spans="1:9">
      <c r="A1181" s="5" t="str">
        <f>TEXT(Table2[[#This Row],[Date]],"DDD")</f>
        <v>mié.</v>
      </c>
      <c r="B1181" s="5" t="str">
        <f>TEXT(Table2[[#This Row],[Date]],"MMM")</f>
        <v>jul</v>
      </c>
      <c r="C1181" s="5">
        <v>45504</v>
      </c>
      <c r="D1181" t="s">
        <v>705</v>
      </c>
      <c r="E1181" s="1">
        <v>22900</v>
      </c>
      <c r="F1181" t="s">
        <v>409</v>
      </c>
      <c r="G1181">
        <v>1</v>
      </c>
      <c r="H1181" t="s">
        <v>136</v>
      </c>
      <c r="I1181" s="2">
        <f>+Table2[[#This Row],[QTY]]*Table2[[#This Row],[Price]]</f>
        <v>22900</v>
      </c>
    </row>
    <row r="1182" spans="1:9">
      <c r="A1182" s="5" t="str">
        <f>TEXT(Table2[[#This Row],[Date]],"DDD")</f>
        <v>mié.</v>
      </c>
      <c r="B1182" s="5" t="str">
        <f>TEXT(Table2[[#This Row],[Date]],"MMM")</f>
        <v>jul</v>
      </c>
      <c r="C1182" s="5">
        <v>45504</v>
      </c>
      <c r="D1182" t="s">
        <v>475</v>
      </c>
      <c r="E1182" s="1">
        <v>39900</v>
      </c>
      <c r="F1182" t="s">
        <v>409</v>
      </c>
      <c r="G1182">
        <v>1</v>
      </c>
      <c r="H1182" t="s">
        <v>136</v>
      </c>
      <c r="I1182" s="2">
        <f>+Table2[[#This Row],[QTY]]*Table2[[#This Row],[Price]]</f>
        <v>39900</v>
      </c>
    </row>
    <row r="1183" spans="1:9">
      <c r="A1183" s="5" t="str">
        <f>TEXT(Table2[[#This Row],[Date]],"DDD")</f>
        <v>mié.</v>
      </c>
      <c r="B1183" s="5" t="str">
        <f>TEXT(Table2[[#This Row],[Date]],"MMM")</f>
        <v>jul</v>
      </c>
      <c r="C1183" s="5">
        <v>45504</v>
      </c>
      <c r="D1183" t="s">
        <v>474</v>
      </c>
      <c r="E1183" s="1">
        <v>32900</v>
      </c>
      <c r="F1183" t="s">
        <v>409</v>
      </c>
      <c r="G1183">
        <v>1</v>
      </c>
      <c r="H1183" t="s">
        <v>136</v>
      </c>
      <c r="I1183" s="2">
        <f>+Table2[[#This Row],[QTY]]*Table2[[#This Row],[Price]]</f>
        <v>32900</v>
      </c>
    </row>
    <row r="1184" spans="1:9">
      <c r="A1184" s="5" t="str">
        <f>TEXT(Table2[[#This Row],[Date]],"DDD")</f>
        <v>mié.</v>
      </c>
      <c r="B1184" s="5" t="str">
        <f>TEXT(Table2[[#This Row],[Date]],"MMM")</f>
        <v>jul</v>
      </c>
      <c r="C1184" s="5">
        <v>45504</v>
      </c>
      <c r="D1184" t="s">
        <v>153</v>
      </c>
      <c r="E1184" s="1">
        <v>5500</v>
      </c>
      <c r="F1184" t="s">
        <v>409</v>
      </c>
      <c r="G1184">
        <v>1</v>
      </c>
      <c r="H1184" t="s">
        <v>136</v>
      </c>
      <c r="I1184" s="2">
        <f>+Table2[[#This Row],[QTY]]*Table2[[#This Row],[Price]]</f>
        <v>5500</v>
      </c>
    </row>
    <row r="1185" spans="1:9">
      <c r="A1185" s="5" t="str">
        <f>TEXT(Table2[[#This Row],[Date]],"DDD")</f>
        <v>mié.</v>
      </c>
      <c r="B1185" s="5" t="str">
        <f>TEXT(Table2[[#This Row],[Date]],"MMM")</f>
        <v>jul</v>
      </c>
      <c r="C1185" s="5">
        <v>45504</v>
      </c>
      <c r="D1185" t="s">
        <v>476</v>
      </c>
      <c r="E1185" s="1">
        <v>9900</v>
      </c>
      <c r="F1185" t="s">
        <v>409</v>
      </c>
      <c r="G1185">
        <v>1</v>
      </c>
      <c r="H1185" t="s">
        <v>136</v>
      </c>
      <c r="I1185" s="2">
        <f>+Table2[[#This Row],[QTY]]*Table2[[#This Row],[Price]]</f>
        <v>9900</v>
      </c>
    </row>
    <row r="1186" spans="1:9">
      <c r="A1186" s="5" t="str">
        <f>TEXT(Table2[[#This Row],[Date]],"DDD")</f>
        <v>mié.</v>
      </c>
      <c r="B1186" s="5" t="str">
        <f>TEXT(Table2[[#This Row],[Date]],"MMM")</f>
        <v>jul</v>
      </c>
      <c r="C1186" s="5">
        <v>45504</v>
      </c>
      <c r="D1186" t="s">
        <v>488</v>
      </c>
      <c r="E1186" s="1">
        <v>6900</v>
      </c>
      <c r="F1186" t="s">
        <v>409</v>
      </c>
      <c r="G1186">
        <v>1</v>
      </c>
      <c r="H1186" t="s">
        <v>136</v>
      </c>
      <c r="I1186" s="2">
        <f>+Table2[[#This Row],[QTY]]*Table2[[#This Row],[Price]]</f>
        <v>6900</v>
      </c>
    </row>
    <row r="1187" spans="1:9">
      <c r="A1187" s="5" t="str">
        <f>TEXT(Table2[[#This Row],[Date]],"DDD")</f>
        <v>mié.</v>
      </c>
      <c r="B1187" s="5" t="str">
        <f>TEXT(Table2[[#This Row],[Date]],"MMM")</f>
        <v>jul</v>
      </c>
      <c r="C1187" s="5">
        <v>45504</v>
      </c>
      <c r="D1187" t="s">
        <v>414</v>
      </c>
      <c r="E1187" s="1">
        <v>15394</v>
      </c>
      <c r="F1187" t="s">
        <v>605</v>
      </c>
      <c r="G1187">
        <v>1</v>
      </c>
      <c r="H1187" t="s">
        <v>416</v>
      </c>
      <c r="I1187" s="2">
        <f>+Table2[[#This Row],[QTY]]*Table2[[#This Row],[Price]]</f>
        <v>15394</v>
      </c>
    </row>
    <row r="1188" spans="1:9">
      <c r="A1188" s="5" t="str">
        <f>TEXT(Table2[[#This Row],[Date]],"DDD")</f>
        <v>mié.</v>
      </c>
      <c r="B1188" s="5" t="str">
        <f>TEXT(Table2[[#This Row],[Date]],"MMM")</f>
        <v>jul</v>
      </c>
      <c r="C1188" s="5">
        <v>45504</v>
      </c>
      <c r="D1188" t="s">
        <v>414</v>
      </c>
      <c r="E1188" s="1">
        <v>14969</v>
      </c>
      <c r="F1188" t="s">
        <v>605</v>
      </c>
      <c r="G1188">
        <v>1</v>
      </c>
      <c r="H1188" t="s">
        <v>416</v>
      </c>
      <c r="I1188" s="2">
        <f>+Table2[[#This Row],[QTY]]*Table2[[#This Row],[Price]]</f>
        <v>14969</v>
      </c>
    </row>
    <row r="1189" spans="1:9">
      <c r="A1189" s="5" t="str">
        <f>TEXT(Table2[[#This Row],[Date]],"DDD")</f>
        <v>jue.</v>
      </c>
      <c r="B1189" s="5" t="str">
        <f>TEXT(Table2[[#This Row],[Date]],"MMM")</f>
        <v>ago</v>
      </c>
      <c r="C1189" s="5">
        <v>45505</v>
      </c>
      <c r="D1189" t="s">
        <v>596</v>
      </c>
      <c r="E1189" s="1">
        <v>6200</v>
      </c>
      <c r="F1189" t="s">
        <v>161</v>
      </c>
      <c r="G1189">
        <v>1</v>
      </c>
      <c r="H1189" t="s">
        <v>136</v>
      </c>
      <c r="I1189" s="2">
        <f>+Table2[[#This Row],[QTY]]*Table2[[#This Row],[Price]]</f>
        <v>6200</v>
      </c>
    </row>
    <row r="1190" spans="1:9">
      <c r="A1190" s="5" t="str">
        <f>TEXT(Table2[[#This Row],[Date]],"DDD")</f>
        <v>jue.</v>
      </c>
      <c r="B1190" s="5" t="str">
        <f>TEXT(Table2[[#This Row],[Date]],"MMM")</f>
        <v>ago</v>
      </c>
      <c r="C1190" s="5">
        <v>45505</v>
      </c>
      <c r="D1190" t="s">
        <v>706</v>
      </c>
      <c r="E1190" s="1">
        <v>18900</v>
      </c>
      <c r="F1190" t="s">
        <v>161</v>
      </c>
      <c r="G1190">
        <v>1</v>
      </c>
      <c r="H1190" t="s">
        <v>136</v>
      </c>
      <c r="I1190" s="2">
        <f>+Table2[[#This Row],[QTY]]*Table2[[#This Row],[Price]]</f>
        <v>18900</v>
      </c>
    </row>
    <row r="1191" spans="1:9">
      <c r="A1191" s="5" t="str">
        <f>TEXT(Table2[[#This Row],[Date]],"DDD")</f>
        <v>jue.</v>
      </c>
      <c r="B1191" s="5" t="str">
        <f>TEXT(Table2[[#This Row],[Date]],"MMM")</f>
        <v>ago</v>
      </c>
      <c r="C1191" s="5">
        <v>45505</v>
      </c>
      <c r="D1191" t="s">
        <v>707</v>
      </c>
      <c r="E1191" s="1">
        <v>26700</v>
      </c>
      <c r="F1191" t="s">
        <v>161</v>
      </c>
      <c r="G1191">
        <v>1</v>
      </c>
      <c r="H1191" t="s">
        <v>136</v>
      </c>
      <c r="I1191" s="2">
        <f>+Table2[[#This Row],[QTY]]*Table2[[#This Row],[Price]]</f>
        <v>26700</v>
      </c>
    </row>
    <row r="1192" spans="1:9">
      <c r="A1192" s="5" t="str">
        <f>TEXT(Table2[[#This Row],[Date]],"DDD")</f>
        <v>jue.</v>
      </c>
      <c r="B1192" s="5" t="str">
        <f>TEXT(Table2[[#This Row],[Date]],"MMM")</f>
        <v>ago</v>
      </c>
      <c r="C1192" s="5">
        <v>45505</v>
      </c>
      <c r="D1192" t="s">
        <v>558</v>
      </c>
      <c r="E1192" s="1">
        <v>3400</v>
      </c>
      <c r="F1192" t="s">
        <v>161</v>
      </c>
      <c r="G1192">
        <v>1</v>
      </c>
      <c r="H1192" t="s">
        <v>136</v>
      </c>
      <c r="I1192" s="2">
        <f>+Table2[[#This Row],[QTY]]*Table2[[#This Row],[Price]]</f>
        <v>3400</v>
      </c>
    </row>
    <row r="1193" spans="1:9">
      <c r="A1193" s="5" t="str">
        <f>TEXT(Table2[[#This Row],[Date]],"DDD")</f>
        <v>jue.</v>
      </c>
      <c r="B1193" s="5" t="str">
        <f>TEXT(Table2[[#This Row],[Date]],"MMM")</f>
        <v>ago</v>
      </c>
      <c r="C1193" s="5">
        <v>45505</v>
      </c>
      <c r="D1193" t="s">
        <v>160</v>
      </c>
      <c r="E1193" s="1">
        <v>14900</v>
      </c>
      <c r="F1193" t="s">
        <v>161</v>
      </c>
      <c r="G1193">
        <v>1</v>
      </c>
      <c r="H1193" t="s">
        <v>136</v>
      </c>
      <c r="I1193" s="2">
        <f>+Table2[[#This Row],[QTY]]*Table2[[#This Row],[Price]]</f>
        <v>14900</v>
      </c>
    </row>
    <row r="1194" spans="1:9">
      <c r="A1194" s="5" t="str">
        <f>TEXT(Table2[[#This Row],[Date]],"DDD")</f>
        <v>jue.</v>
      </c>
      <c r="B1194" s="5" t="str">
        <f>TEXT(Table2[[#This Row],[Date]],"MMM")</f>
        <v>ago</v>
      </c>
      <c r="C1194" s="5">
        <v>45505</v>
      </c>
      <c r="D1194" t="s">
        <v>488</v>
      </c>
      <c r="E1194" s="1">
        <v>5400</v>
      </c>
      <c r="F1194" t="s">
        <v>161</v>
      </c>
      <c r="G1194">
        <v>1</v>
      </c>
      <c r="H1194" t="s">
        <v>136</v>
      </c>
      <c r="I1194" s="2">
        <f>+Table2[[#This Row],[QTY]]*Table2[[#This Row],[Price]]</f>
        <v>5400</v>
      </c>
    </row>
    <row r="1195" spans="1:9">
      <c r="A1195" s="5" t="str">
        <f>TEXT(Table2[[#This Row],[Date]],"DDD")</f>
        <v>jue.</v>
      </c>
      <c r="B1195" s="5" t="str">
        <f>TEXT(Table2[[#This Row],[Date]],"MMM")</f>
        <v>ago</v>
      </c>
      <c r="C1195" s="5">
        <v>45505</v>
      </c>
      <c r="D1195" t="s">
        <v>674</v>
      </c>
      <c r="E1195" s="1">
        <v>5300</v>
      </c>
      <c r="F1195" t="s">
        <v>161</v>
      </c>
      <c r="G1195">
        <v>1</v>
      </c>
      <c r="H1195" t="s">
        <v>136</v>
      </c>
      <c r="I1195" s="2">
        <f>+Table2[[#This Row],[QTY]]*Table2[[#This Row],[Price]]</f>
        <v>5300</v>
      </c>
    </row>
    <row r="1196" spans="1:9">
      <c r="A1196" s="5" t="str">
        <f>TEXT(Table2[[#This Row],[Date]],"DDD")</f>
        <v>jue.</v>
      </c>
      <c r="B1196" s="5" t="str">
        <f>TEXT(Table2[[#This Row],[Date]],"MMM")</f>
        <v>ago</v>
      </c>
      <c r="C1196" s="5">
        <v>45505</v>
      </c>
      <c r="D1196" t="s">
        <v>474</v>
      </c>
      <c r="E1196" s="1">
        <v>23900</v>
      </c>
      <c r="F1196" t="s">
        <v>507</v>
      </c>
      <c r="G1196">
        <v>1</v>
      </c>
      <c r="H1196" t="s">
        <v>11</v>
      </c>
      <c r="I1196" s="2">
        <f>+Table2[[#This Row],[QTY]]*Table2[[#This Row],[Price]]</f>
        <v>23900</v>
      </c>
    </row>
    <row r="1197" spans="1:9">
      <c r="A1197" s="5" t="str">
        <f>TEXT(Table2[[#This Row],[Date]],"DDD")</f>
        <v>jue.</v>
      </c>
      <c r="B1197" s="5" t="str">
        <f>TEXT(Table2[[#This Row],[Date]],"MMM")</f>
        <v>ago</v>
      </c>
      <c r="C1197" s="5">
        <v>45505</v>
      </c>
      <c r="D1197" t="s">
        <v>708</v>
      </c>
      <c r="E1197" s="1">
        <v>10900</v>
      </c>
      <c r="F1197" t="s">
        <v>507</v>
      </c>
      <c r="G1197">
        <v>1</v>
      </c>
      <c r="H1197" t="s">
        <v>11</v>
      </c>
      <c r="I1197" s="2">
        <f>+Table2[[#This Row],[QTY]]*Table2[[#This Row],[Price]]</f>
        <v>10900</v>
      </c>
    </row>
    <row r="1198" spans="1:9">
      <c r="A1198" s="5" t="str">
        <f>TEXT(Table2[[#This Row],[Date]],"DDD")</f>
        <v>jue.</v>
      </c>
      <c r="B1198" s="5" t="str">
        <f>TEXT(Table2[[#This Row],[Date]],"MMM")</f>
        <v>ago</v>
      </c>
      <c r="C1198" s="5">
        <v>45505</v>
      </c>
      <c r="D1198" t="s">
        <v>488</v>
      </c>
      <c r="E1198" s="1">
        <v>8900</v>
      </c>
      <c r="F1198" t="s">
        <v>507</v>
      </c>
      <c r="G1198">
        <v>1</v>
      </c>
      <c r="H1198" t="s">
        <v>11</v>
      </c>
      <c r="I1198" s="2">
        <f>+Table2[[#This Row],[QTY]]*Table2[[#This Row],[Price]]</f>
        <v>8900</v>
      </c>
    </row>
    <row r="1199" spans="1:9">
      <c r="A1199" s="5" t="str">
        <f>TEXT(Table2[[#This Row],[Date]],"DDD")</f>
        <v>jue.</v>
      </c>
      <c r="B1199" s="5" t="str">
        <f>TEXT(Table2[[#This Row],[Date]],"MMM")</f>
        <v>ago</v>
      </c>
      <c r="C1199" s="5">
        <v>45505</v>
      </c>
      <c r="D1199" t="s">
        <v>445</v>
      </c>
      <c r="E1199" s="1">
        <v>7900</v>
      </c>
      <c r="F1199" t="s">
        <v>507</v>
      </c>
      <c r="G1199">
        <v>1</v>
      </c>
      <c r="H1199" t="s">
        <v>11</v>
      </c>
      <c r="I1199" s="2">
        <f>+Table2[[#This Row],[QTY]]*Table2[[#This Row],[Price]]</f>
        <v>7900</v>
      </c>
    </row>
    <row r="1200" spans="1:9">
      <c r="A1200" s="5" t="str">
        <f>TEXT(Table2[[#This Row],[Date]],"DDD")</f>
        <v>jue.</v>
      </c>
      <c r="B1200" s="5" t="str">
        <f>TEXT(Table2[[#This Row],[Date]],"MMM")</f>
        <v>ago</v>
      </c>
      <c r="C1200" s="5">
        <v>45505</v>
      </c>
      <c r="D1200" t="s">
        <v>414</v>
      </c>
      <c r="E1200" s="1">
        <v>10364</v>
      </c>
      <c r="F1200" t="s">
        <v>605</v>
      </c>
      <c r="G1200">
        <v>1</v>
      </c>
      <c r="H1200" t="s">
        <v>416</v>
      </c>
      <c r="I1200" s="2">
        <f>+Table2[[#This Row],[QTY]]*Table2[[#This Row],[Price]]</f>
        <v>10364</v>
      </c>
    </row>
    <row r="1201" spans="1:9">
      <c r="A1201" s="5" t="str">
        <f>TEXT(Table2[[#This Row],[Date]],"DDD")</f>
        <v>jue.</v>
      </c>
      <c r="B1201" s="5" t="str">
        <f>TEXT(Table2[[#This Row],[Date]],"MMM")</f>
        <v>ago</v>
      </c>
      <c r="C1201" s="5">
        <v>45505</v>
      </c>
      <c r="D1201" t="s">
        <v>414</v>
      </c>
      <c r="E1201" s="1">
        <v>10348</v>
      </c>
      <c r="F1201" t="s">
        <v>605</v>
      </c>
      <c r="G1201">
        <v>1</v>
      </c>
      <c r="H1201" t="s">
        <v>416</v>
      </c>
      <c r="I1201" s="2">
        <f>+Table2[[#This Row],[QTY]]*Table2[[#This Row],[Price]]</f>
        <v>10348</v>
      </c>
    </row>
    <row r="1202" spans="1:9">
      <c r="A1202" s="5" t="str">
        <f>TEXT(Table2[[#This Row],[Date]],"DDD")</f>
        <v>jue.</v>
      </c>
      <c r="B1202" s="5" t="str">
        <f>TEXT(Table2[[#This Row],[Date]],"MMM")</f>
        <v>ago</v>
      </c>
      <c r="C1202" s="5">
        <v>45505</v>
      </c>
      <c r="D1202" t="s">
        <v>414</v>
      </c>
      <c r="E1202" s="1">
        <v>15024</v>
      </c>
      <c r="F1202" t="s">
        <v>605</v>
      </c>
      <c r="G1202">
        <v>1</v>
      </c>
      <c r="H1202" t="s">
        <v>416</v>
      </c>
      <c r="I1202" s="2">
        <f>+Table2[[#This Row],[QTY]]*Table2[[#This Row],[Price]]</f>
        <v>15024</v>
      </c>
    </row>
    <row r="1203" spans="1:9">
      <c r="A1203" s="5" t="str">
        <f>TEXT(Table2[[#This Row],[Date]],"DDD")</f>
        <v>vie.</v>
      </c>
      <c r="B1203" s="5" t="str">
        <f>TEXT(Table2[[#This Row],[Date]],"MMM")</f>
        <v>ago</v>
      </c>
      <c r="C1203" s="5">
        <v>45506</v>
      </c>
      <c r="D1203" t="s">
        <v>121</v>
      </c>
      <c r="E1203" s="1">
        <v>1750</v>
      </c>
      <c r="F1203" t="s">
        <v>29</v>
      </c>
      <c r="G1203">
        <v>1</v>
      </c>
      <c r="H1203" t="s">
        <v>11</v>
      </c>
      <c r="I1203" s="2">
        <f>+Table2[[#This Row],[QTY]]*Table2[[#This Row],[Price]]</f>
        <v>1750</v>
      </c>
    </row>
    <row r="1204" spans="1:9">
      <c r="A1204" s="5" t="str">
        <f>TEXT(Table2[[#This Row],[Date]],"DDD")</f>
        <v>vie.</v>
      </c>
      <c r="B1204" s="5" t="str">
        <f>TEXT(Table2[[#This Row],[Date]],"MMM")</f>
        <v>ago</v>
      </c>
      <c r="C1204" s="5">
        <v>45506</v>
      </c>
      <c r="D1204" t="s">
        <v>55</v>
      </c>
      <c r="E1204" s="1">
        <v>3490</v>
      </c>
      <c r="F1204" t="s">
        <v>29</v>
      </c>
      <c r="G1204">
        <v>1</v>
      </c>
      <c r="H1204" t="s">
        <v>11</v>
      </c>
      <c r="I1204" s="2">
        <f>+Table2[[#This Row],[QTY]]*Table2[[#This Row],[Price]]</f>
        <v>3490</v>
      </c>
    </row>
    <row r="1205" spans="1:9">
      <c r="A1205" s="5" t="str">
        <f>TEXT(Table2[[#This Row],[Date]],"DDD")</f>
        <v>vie.</v>
      </c>
      <c r="B1205" s="5" t="str">
        <f>TEXT(Table2[[#This Row],[Date]],"MMM")</f>
        <v>ago</v>
      </c>
      <c r="C1205" s="5">
        <v>45506</v>
      </c>
      <c r="D1205" t="s">
        <v>615</v>
      </c>
      <c r="E1205" s="1">
        <v>1300</v>
      </c>
      <c r="F1205" t="s">
        <v>616</v>
      </c>
      <c r="G1205">
        <v>1</v>
      </c>
      <c r="H1205" t="s">
        <v>709</v>
      </c>
      <c r="I1205" s="2">
        <f>+Table2[[#This Row],[QTY]]*Table2[[#This Row],[Price]]</f>
        <v>1300</v>
      </c>
    </row>
    <row r="1206" spans="1:9">
      <c r="A1206" s="5" t="str">
        <f>TEXT(Table2[[#This Row],[Date]],"DDD")</f>
        <v>vie.</v>
      </c>
      <c r="B1206" s="5" t="str">
        <f>TEXT(Table2[[#This Row],[Date]],"MMM")</f>
        <v>ago</v>
      </c>
      <c r="C1206" s="5">
        <v>45506</v>
      </c>
      <c r="D1206" t="s">
        <v>710</v>
      </c>
      <c r="E1206" s="1">
        <v>5300</v>
      </c>
      <c r="F1206" t="s">
        <v>300</v>
      </c>
      <c r="G1206">
        <v>1</v>
      </c>
      <c r="H1206" t="s">
        <v>217</v>
      </c>
      <c r="I1206" s="2">
        <f>+Table2[[#This Row],[QTY]]*Table2[[#This Row],[Price]]</f>
        <v>5300</v>
      </c>
    </row>
    <row r="1207" spans="1:9">
      <c r="A1207" s="5" t="str">
        <f>TEXT(Table2[[#This Row],[Date]],"DDD")</f>
        <v>vie.</v>
      </c>
      <c r="B1207" s="5" t="str">
        <f>TEXT(Table2[[#This Row],[Date]],"MMM")</f>
        <v>ago</v>
      </c>
      <c r="C1207" s="5">
        <v>45506</v>
      </c>
      <c r="D1207" t="s">
        <v>711</v>
      </c>
      <c r="E1207" s="1">
        <v>79000</v>
      </c>
      <c r="F1207" t="s">
        <v>300</v>
      </c>
      <c r="G1207">
        <v>1</v>
      </c>
      <c r="H1207" t="s">
        <v>217</v>
      </c>
      <c r="I1207" s="2">
        <f>+Table2[[#This Row],[QTY]]*Table2[[#This Row],[Price]]</f>
        <v>79000</v>
      </c>
    </row>
    <row r="1208" spans="1:9">
      <c r="A1208" s="5" t="str">
        <f>TEXT(Table2[[#This Row],[Date]],"DDD")</f>
        <v>vie.</v>
      </c>
      <c r="B1208" s="5" t="str">
        <f>TEXT(Table2[[#This Row],[Date]],"MMM")</f>
        <v>ago</v>
      </c>
      <c r="C1208" s="5">
        <v>45506</v>
      </c>
      <c r="D1208" t="s">
        <v>712</v>
      </c>
      <c r="E1208" s="1">
        <v>13900</v>
      </c>
      <c r="F1208" t="s">
        <v>713</v>
      </c>
      <c r="G1208">
        <v>1</v>
      </c>
      <c r="H1208" t="s">
        <v>136</v>
      </c>
      <c r="I1208" s="2">
        <f>+Table2[[#This Row],[QTY]]*Table2[[#This Row],[Price]]</f>
        <v>13900</v>
      </c>
    </row>
    <row r="1209" spans="1:9">
      <c r="A1209" s="5" t="str">
        <f>TEXT(Table2[[#This Row],[Date]],"DDD")</f>
        <v>vie.</v>
      </c>
      <c r="B1209" s="5" t="str">
        <f>TEXT(Table2[[#This Row],[Date]],"MMM")</f>
        <v>ago</v>
      </c>
      <c r="C1209" s="5">
        <v>45506</v>
      </c>
      <c r="D1209" t="s">
        <v>714</v>
      </c>
      <c r="E1209" s="1">
        <v>3000</v>
      </c>
      <c r="F1209" t="s">
        <v>713</v>
      </c>
      <c r="G1209">
        <v>1</v>
      </c>
      <c r="H1209" t="s">
        <v>136</v>
      </c>
      <c r="I1209" s="2">
        <f>+Table2[[#This Row],[QTY]]*Table2[[#This Row],[Price]]</f>
        <v>3000</v>
      </c>
    </row>
    <row r="1210" spans="1:9">
      <c r="A1210" s="5" t="str">
        <f>TEXT(Table2[[#This Row],[Date]],"DDD")</f>
        <v>vie.</v>
      </c>
      <c r="B1210" s="5" t="str">
        <f>TEXT(Table2[[#This Row],[Date]],"MMM")</f>
        <v>ago</v>
      </c>
      <c r="C1210" s="5">
        <v>45506</v>
      </c>
      <c r="D1210" t="s">
        <v>414</v>
      </c>
      <c r="E1210" s="1">
        <v>13939</v>
      </c>
      <c r="F1210" t="s">
        <v>605</v>
      </c>
      <c r="G1210">
        <v>1</v>
      </c>
      <c r="H1210" t="s">
        <v>416</v>
      </c>
      <c r="I1210" s="2">
        <f>+Table2[[#This Row],[QTY]]*Table2[[#This Row],[Price]]</f>
        <v>13939</v>
      </c>
    </row>
    <row r="1211" spans="1:9">
      <c r="A1211" s="5" t="str">
        <f>TEXT(Table2[[#This Row],[Date]],"DDD")</f>
        <v>vie.</v>
      </c>
      <c r="B1211" s="5" t="str">
        <f>TEXT(Table2[[#This Row],[Date]],"MMM")</f>
        <v>ago</v>
      </c>
      <c r="C1211" s="5">
        <v>45506</v>
      </c>
      <c r="D1211" t="s">
        <v>414</v>
      </c>
      <c r="E1211" s="1">
        <v>11502</v>
      </c>
      <c r="F1211" t="s">
        <v>605</v>
      </c>
      <c r="G1211">
        <v>1</v>
      </c>
      <c r="H1211" t="s">
        <v>416</v>
      </c>
      <c r="I1211" s="2">
        <f>+Table2[[#This Row],[QTY]]*Table2[[#This Row],[Price]]</f>
        <v>11502</v>
      </c>
    </row>
    <row r="1212" spans="1:9">
      <c r="A1212" s="5" t="str">
        <f>TEXT(Table2[[#This Row],[Date]],"DDD")</f>
        <v>vie.</v>
      </c>
      <c r="B1212" s="5" t="str">
        <f>TEXT(Table2[[#This Row],[Date]],"MMM")</f>
        <v>ago</v>
      </c>
      <c r="C1212" s="5">
        <v>45506</v>
      </c>
      <c r="D1212" t="s">
        <v>332</v>
      </c>
      <c r="E1212" s="1">
        <f>77800/2</f>
        <v>38900</v>
      </c>
      <c r="F1212" t="s">
        <v>188</v>
      </c>
      <c r="G1212">
        <v>1</v>
      </c>
      <c r="H1212" t="s">
        <v>715</v>
      </c>
      <c r="I1212" s="2">
        <f>+Table2[[#This Row],[QTY]]*Table2[[#This Row],[Price]]</f>
        <v>38900</v>
      </c>
    </row>
    <row r="1213" spans="1:9">
      <c r="A1213" s="5" t="str">
        <f>TEXT(Table2[[#This Row],[Date]],"DDD")</f>
        <v>vie.</v>
      </c>
      <c r="B1213" s="5" t="str">
        <f>TEXT(Table2[[#This Row],[Date]],"MMM")</f>
        <v>ago</v>
      </c>
      <c r="C1213" s="5">
        <v>45506</v>
      </c>
      <c r="D1213" t="s">
        <v>716</v>
      </c>
      <c r="E1213" s="1">
        <f>63800-E1212</f>
        <v>24900</v>
      </c>
      <c r="F1213" t="s">
        <v>188</v>
      </c>
      <c r="G1213">
        <v>1</v>
      </c>
      <c r="H1213" t="s">
        <v>715</v>
      </c>
      <c r="I1213" s="2">
        <f>+Table2[[#This Row],[QTY]]*Table2[[#This Row],[Price]]</f>
        <v>24900</v>
      </c>
    </row>
    <row r="1214" spans="1:9">
      <c r="A1214" s="5" t="str">
        <f>TEXT(Table2[[#This Row],[Date]],"DDD")</f>
        <v>vie.</v>
      </c>
      <c r="B1214" s="5" t="str">
        <f>TEXT(Table2[[#This Row],[Date]],"MMM")</f>
        <v>ago</v>
      </c>
      <c r="C1214" s="5">
        <v>45506</v>
      </c>
      <c r="D1214" t="s">
        <v>717</v>
      </c>
      <c r="E1214" s="1">
        <v>6200</v>
      </c>
      <c r="F1214" t="s">
        <v>718</v>
      </c>
      <c r="G1214">
        <v>1</v>
      </c>
      <c r="H1214" t="s">
        <v>136</v>
      </c>
      <c r="I1214" s="2">
        <f>+Table2[[#This Row],[QTY]]*Table2[[#This Row],[Price]]</f>
        <v>6200</v>
      </c>
    </row>
    <row r="1215" spans="1:9">
      <c r="A1215" s="5" t="str">
        <f>TEXT(Table2[[#This Row],[Date]],"DDD")</f>
        <v>vie.</v>
      </c>
      <c r="B1215" s="5" t="str">
        <f>TEXT(Table2[[#This Row],[Date]],"MMM")</f>
        <v>ago</v>
      </c>
      <c r="C1215" s="5">
        <v>45506</v>
      </c>
      <c r="D1215" t="s">
        <v>719</v>
      </c>
      <c r="E1215" s="1">
        <v>5300</v>
      </c>
      <c r="F1215" t="s">
        <v>718</v>
      </c>
      <c r="G1215">
        <v>2</v>
      </c>
      <c r="H1215" t="s">
        <v>136</v>
      </c>
      <c r="I1215" s="2">
        <f>+Table2[[#This Row],[QTY]]*Table2[[#This Row],[Price]]</f>
        <v>10600</v>
      </c>
    </row>
    <row r="1216" spans="1:9">
      <c r="A1216" s="5" t="str">
        <f>TEXT(Table2[[#This Row],[Date]],"DDD")</f>
        <v>vie.</v>
      </c>
      <c r="B1216" s="5" t="str">
        <f>TEXT(Table2[[#This Row],[Date]],"MMM")</f>
        <v>ago</v>
      </c>
      <c r="C1216" s="5">
        <v>45506</v>
      </c>
      <c r="D1216" t="s">
        <v>673</v>
      </c>
      <c r="E1216" s="1">
        <v>13900</v>
      </c>
      <c r="F1216" t="s">
        <v>718</v>
      </c>
      <c r="G1216">
        <v>1</v>
      </c>
      <c r="H1216" t="s">
        <v>136</v>
      </c>
      <c r="I1216" s="2">
        <f>+Table2[[#This Row],[QTY]]*Table2[[#This Row],[Price]]</f>
        <v>13900</v>
      </c>
    </row>
    <row r="1217" spans="1:9">
      <c r="A1217" s="5" t="str">
        <f>TEXT(Table2[[#This Row],[Date]],"DDD")</f>
        <v>vie.</v>
      </c>
      <c r="B1217" s="5" t="str">
        <f>TEXT(Table2[[#This Row],[Date]],"MMM")</f>
        <v>ago</v>
      </c>
      <c r="C1217" s="5">
        <v>45506</v>
      </c>
      <c r="D1217" t="s">
        <v>720</v>
      </c>
      <c r="E1217" s="1">
        <v>24900</v>
      </c>
      <c r="F1217" t="s">
        <v>718</v>
      </c>
      <c r="G1217">
        <v>1</v>
      </c>
      <c r="H1217" t="s">
        <v>136</v>
      </c>
      <c r="I1217" s="2">
        <f>+Table2[[#This Row],[QTY]]*Table2[[#This Row],[Price]]</f>
        <v>24900</v>
      </c>
    </row>
    <row r="1218" spans="1:9">
      <c r="A1218" s="5" t="str">
        <f>TEXT(Table2[[#This Row],[Date]],"DDD")</f>
        <v>vie.</v>
      </c>
      <c r="B1218" s="5" t="str">
        <f>TEXT(Table2[[#This Row],[Date]],"MMM")</f>
        <v>ago</v>
      </c>
      <c r="C1218" s="5">
        <v>45506</v>
      </c>
      <c r="D1218" t="s">
        <v>721</v>
      </c>
      <c r="E1218" s="1">
        <v>33500</v>
      </c>
      <c r="F1218" t="s">
        <v>718</v>
      </c>
      <c r="G1218">
        <v>1</v>
      </c>
      <c r="H1218" t="s">
        <v>136</v>
      </c>
      <c r="I1218" s="2">
        <f>+Table2[[#This Row],[QTY]]*Table2[[#This Row],[Price]]</f>
        <v>33500</v>
      </c>
    </row>
    <row r="1219" spans="1:9">
      <c r="A1219" s="5" t="str">
        <f>TEXT(Table2[[#This Row],[Date]],"DDD")</f>
        <v>vie.</v>
      </c>
      <c r="B1219" s="5" t="str">
        <f>TEXT(Table2[[#This Row],[Date]],"MMM")</f>
        <v>ago</v>
      </c>
      <c r="C1219" s="5">
        <v>45506</v>
      </c>
      <c r="D1219" t="s">
        <v>488</v>
      </c>
      <c r="E1219" s="9">
        <v>5400</v>
      </c>
      <c r="F1219" t="s">
        <v>718</v>
      </c>
      <c r="G1219">
        <v>1</v>
      </c>
      <c r="H1219" t="s">
        <v>136</v>
      </c>
      <c r="I1219" s="2">
        <f>+Table2[[#This Row],[QTY]]*Table2[[#This Row],[Price]]</f>
        <v>5400</v>
      </c>
    </row>
    <row r="1220" spans="1:9">
      <c r="A1220" s="5" t="str">
        <f>TEXT(Table2[[#This Row],[Date]],"DDD")</f>
        <v>sáb.</v>
      </c>
      <c r="B1220" s="5" t="str">
        <f>TEXT(Table2[[#This Row],[Date]],"MMM")</f>
        <v>ago</v>
      </c>
      <c r="C1220" s="5">
        <v>45507</v>
      </c>
      <c r="D1220" t="s">
        <v>66</v>
      </c>
      <c r="E1220" s="1">
        <v>7350</v>
      </c>
      <c r="F1220" t="s">
        <v>29</v>
      </c>
      <c r="G1220">
        <v>1</v>
      </c>
      <c r="H1220" t="s">
        <v>11</v>
      </c>
      <c r="I1220" s="2">
        <f>+Table2[[#This Row],[QTY]]*Table2[[#This Row],[Price]]</f>
        <v>7350</v>
      </c>
    </row>
    <row r="1221" spans="1:9">
      <c r="A1221" s="5" t="str">
        <f>TEXT(Table2[[#This Row],[Date]],"DDD")</f>
        <v>sáb.</v>
      </c>
      <c r="B1221" s="5" t="str">
        <f>TEXT(Table2[[#This Row],[Date]],"MMM")</f>
        <v>ago</v>
      </c>
      <c r="C1221" s="5">
        <v>45507</v>
      </c>
      <c r="D1221" t="s">
        <v>277</v>
      </c>
      <c r="E1221" s="1">
        <v>500</v>
      </c>
      <c r="F1221" t="s">
        <v>29</v>
      </c>
      <c r="G1221">
        <v>2</v>
      </c>
      <c r="H1221" t="s">
        <v>11</v>
      </c>
      <c r="I1221" s="2">
        <f>+Table2[[#This Row],[QTY]]*Table2[[#This Row],[Price]]</f>
        <v>1000</v>
      </c>
    </row>
    <row r="1222" spans="1:9">
      <c r="A1222" s="5" t="str">
        <f>TEXT(Table2[[#This Row],[Date]],"DDD")</f>
        <v>sáb.</v>
      </c>
      <c r="B1222" s="5" t="str">
        <f>TEXT(Table2[[#This Row],[Date]],"MMM")</f>
        <v>ago</v>
      </c>
      <c r="C1222" s="5">
        <v>45507</v>
      </c>
      <c r="D1222" t="s">
        <v>722</v>
      </c>
      <c r="E1222" s="1">
        <v>3490</v>
      </c>
      <c r="F1222" t="s">
        <v>29</v>
      </c>
      <c r="G1222">
        <v>3</v>
      </c>
      <c r="H1222" t="s">
        <v>11</v>
      </c>
      <c r="I1222" s="2">
        <f>+Table2[[#This Row],[QTY]]*Table2[[#This Row],[Price]]</f>
        <v>10470</v>
      </c>
    </row>
    <row r="1223" spans="1:9">
      <c r="A1223" s="5" t="str">
        <f>TEXT(Table2[[#This Row],[Date]],"DDD")</f>
        <v>sáb.</v>
      </c>
      <c r="B1223" s="5" t="str">
        <f>TEXT(Table2[[#This Row],[Date]],"MMM")</f>
        <v>ago</v>
      </c>
      <c r="C1223" s="5">
        <v>45507</v>
      </c>
      <c r="D1223" t="s">
        <v>723</v>
      </c>
      <c r="E1223" s="1">
        <v>1990</v>
      </c>
      <c r="F1223" t="s">
        <v>29</v>
      </c>
      <c r="G1223">
        <v>1</v>
      </c>
      <c r="H1223" t="s">
        <v>11</v>
      </c>
      <c r="I1223" s="2">
        <f>+Table2[[#This Row],[QTY]]*Table2[[#This Row],[Price]]</f>
        <v>1990</v>
      </c>
    </row>
    <row r="1224" spans="1:9">
      <c r="A1224" s="5" t="str">
        <f>TEXT(Table2[[#This Row],[Date]],"DDD")</f>
        <v>sáb.</v>
      </c>
      <c r="B1224" s="5" t="str">
        <f>TEXT(Table2[[#This Row],[Date]],"MMM")</f>
        <v>ago</v>
      </c>
      <c r="C1224" s="5">
        <v>45507</v>
      </c>
      <c r="D1224" t="s">
        <v>724</v>
      </c>
      <c r="E1224" s="1">
        <v>1150</v>
      </c>
      <c r="F1224" t="s">
        <v>29</v>
      </c>
      <c r="G1224">
        <v>2</v>
      </c>
      <c r="H1224" t="s">
        <v>11</v>
      </c>
      <c r="I1224" s="2">
        <f>+Table2[[#This Row],[QTY]]*Table2[[#This Row],[Price]]</f>
        <v>2300</v>
      </c>
    </row>
    <row r="1225" spans="1:9">
      <c r="A1225" s="5" t="str">
        <f>TEXT(Table2[[#This Row],[Date]],"DDD")</f>
        <v>sáb.</v>
      </c>
      <c r="B1225" s="5" t="str">
        <f>TEXT(Table2[[#This Row],[Date]],"MMM")</f>
        <v>ago</v>
      </c>
      <c r="C1225" s="5">
        <v>45507</v>
      </c>
      <c r="D1225" t="s">
        <v>725</v>
      </c>
      <c r="E1225" s="1">
        <v>7990</v>
      </c>
      <c r="F1225" t="s">
        <v>29</v>
      </c>
      <c r="G1225">
        <v>1</v>
      </c>
      <c r="H1225" t="s">
        <v>11</v>
      </c>
      <c r="I1225" s="2">
        <f>+Table2[[#This Row],[QTY]]*Table2[[#This Row],[Price]]</f>
        <v>7990</v>
      </c>
    </row>
    <row r="1226" spans="1:9">
      <c r="A1226" s="5" t="str">
        <f>TEXT(Table2[[#This Row],[Date]],"DDD")</f>
        <v>sáb.</v>
      </c>
      <c r="B1226" s="5" t="str">
        <f>TEXT(Table2[[#This Row],[Date]],"MMM")</f>
        <v>ago</v>
      </c>
      <c r="C1226" s="5">
        <v>45507</v>
      </c>
      <c r="D1226" t="s">
        <v>726</v>
      </c>
      <c r="E1226" s="1">
        <v>3300</v>
      </c>
      <c r="F1226" t="s">
        <v>29</v>
      </c>
      <c r="G1226">
        <v>2</v>
      </c>
      <c r="H1226" t="s">
        <v>11</v>
      </c>
      <c r="I1226" s="2">
        <f>+Table2[[#This Row],[QTY]]*Table2[[#This Row],[Price]]</f>
        <v>6600</v>
      </c>
    </row>
    <row r="1227" spans="1:9">
      <c r="A1227" s="5" t="str">
        <f>TEXT(Table2[[#This Row],[Date]],"DDD")</f>
        <v>sáb.</v>
      </c>
      <c r="B1227" s="5" t="str">
        <f>TEXT(Table2[[#This Row],[Date]],"MMM")</f>
        <v>ago</v>
      </c>
      <c r="C1227" s="5">
        <v>45507</v>
      </c>
      <c r="D1227" t="s">
        <v>727</v>
      </c>
      <c r="E1227" s="1">
        <v>6990</v>
      </c>
      <c r="F1227" t="s">
        <v>29</v>
      </c>
      <c r="G1227">
        <v>1</v>
      </c>
      <c r="H1227" t="s">
        <v>11</v>
      </c>
      <c r="I1227" s="2">
        <f>+Table2[[#This Row],[QTY]]*Table2[[#This Row],[Price]]</f>
        <v>6990</v>
      </c>
    </row>
    <row r="1228" spans="1:9">
      <c r="A1228" s="5" t="str">
        <f>TEXT(Table2[[#This Row],[Date]],"DDD")</f>
        <v>sáb.</v>
      </c>
      <c r="B1228" s="5" t="str">
        <f>TEXT(Table2[[#This Row],[Date]],"MMM")</f>
        <v>ago</v>
      </c>
      <c r="C1228" s="5">
        <v>45507</v>
      </c>
      <c r="D1228" t="s">
        <v>373</v>
      </c>
      <c r="E1228" s="1">
        <v>7990</v>
      </c>
      <c r="F1228" t="s">
        <v>29</v>
      </c>
      <c r="G1228">
        <v>1</v>
      </c>
      <c r="H1228" t="s">
        <v>11</v>
      </c>
      <c r="I1228" s="2">
        <f>+Table2[[#This Row],[QTY]]*Table2[[#This Row],[Price]]</f>
        <v>7990</v>
      </c>
    </row>
    <row r="1229" spans="1:9">
      <c r="A1229" s="5" t="str">
        <f>TEXT(Table2[[#This Row],[Date]],"DDD")</f>
        <v>sáb.</v>
      </c>
      <c r="B1229" s="5" t="str">
        <f>TEXT(Table2[[#This Row],[Date]],"MMM")</f>
        <v>ago</v>
      </c>
      <c r="C1229" s="5">
        <v>45507</v>
      </c>
      <c r="D1229" t="s">
        <v>321</v>
      </c>
      <c r="E1229" s="1">
        <v>13990</v>
      </c>
      <c r="F1229" t="s">
        <v>29</v>
      </c>
      <c r="G1229">
        <v>1</v>
      </c>
      <c r="H1229" t="s">
        <v>11</v>
      </c>
      <c r="I1229" s="2">
        <f>+Table2[[#This Row],[QTY]]*Table2[[#This Row],[Price]]</f>
        <v>13990</v>
      </c>
    </row>
    <row r="1230" spans="1:9">
      <c r="A1230" s="5" t="str">
        <f>TEXT(Table2[[#This Row],[Date]],"DDD")</f>
        <v>sáb.</v>
      </c>
      <c r="B1230" s="5" t="str">
        <f>TEXT(Table2[[#This Row],[Date]],"MMM")</f>
        <v>ago</v>
      </c>
      <c r="C1230" s="5">
        <v>45507</v>
      </c>
      <c r="D1230" t="s">
        <v>728</v>
      </c>
      <c r="E1230" s="1">
        <v>4950</v>
      </c>
      <c r="F1230" t="s">
        <v>29</v>
      </c>
      <c r="G1230">
        <v>4</v>
      </c>
      <c r="H1230" t="s">
        <v>11</v>
      </c>
      <c r="I1230" s="2">
        <f>+Table2[[#This Row],[QTY]]*Table2[[#This Row],[Price]]</f>
        <v>19800</v>
      </c>
    </row>
    <row r="1231" spans="1:9">
      <c r="A1231" s="5" t="str">
        <f>TEXT(Table2[[#This Row],[Date]],"DDD")</f>
        <v>sáb.</v>
      </c>
      <c r="B1231" s="5" t="str">
        <f>TEXT(Table2[[#This Row],[Date]],"MMM")</f>
        <v>ago</v>
      </c>
      <c r="C1231" s="5">
        <v>45507</v>
      </c>
      <c r="D1231" t="s">
        <v>372</v>
      </c>
      <c r="E1231" s="1">
        <v>5200</v>
      </c>
      <c r="F1231" t="s">
        <v>29</v>
      </c>
      <c r="G1231">
        <v>1</v>
      </c>
      <c r="H1231" t="s">
        <v>11</v>
      </c>
      <c r="I1231" s="2">
        <f>+Table2[[#This Row],[QTY]]*Table2[[#This Row],[Price]]</f>
        <v>5200</v>
      </c>
    </row>
    <row r="1232" spans="1:9">
      <c r="A1232" s="5" t="str">
        <f>TEXT(Table2[[#This Row],[Date]],"DDD")</f>
        <v>sáb.</v>
      </c>
      <c r="B1232" s="5" t="str">
        <f>TEXT(Table2[[#This Row],[Date]],"MMM")</f>
        <v>ago</v>
      </c>
      <c r="C1232" s="5">
        <v>45507</v>
      </c>
      <c r="D1232" t="s">
        <v>442</v>
      </c>
      <c r="E1232" s="1">
        <v>10950</v>
      </c>
      <c r="F1232" t="s">
        <v>29</v>
      </c>
      <c r="G1232">
        <v>1</v>
      </c>
      <c r="H1232" t="s">
        <v>11</v>
      </c>
      <c r="I1232" s="2">
        <f>+Table2[[#This Row],[QTY]]*Table2[[#This Row],[Price]]</f>
        <v>10950</v>
      </c>
    </row>
    <row r="1233" spans="1:9">
      <c r="A1233" s="5" t="str">
        <f>TEXT(Table2[[#This Row],[Date]],"DDD")</f>
        <v>sáb.</v>
      </c>
      <c r="B1233" s="5" t="str">
        <f>TEXT(Table2[[#This Row],[Date]],"MMM")</f>
        <v>ago</v>
      </c>
      <c r="C1233" s="5">
        <v>45507</v>
      </c>
      <c r="D1233" t="s">
        <v>729</v>
      </c>
      <c r="E1233" s="1">
        <v>3990</v>
      </c>
      <c r="F1233" t="s">
        <v>29</v>
      </c>
      <c r="G1233">
        <v>1</v>
      </c>
      <c r="H1233" t="s">
        <v>11</v>
      </c>
      <c r="I1233" s="2">
        <f>+Table2[[#This Row],[QTY]]*Table2[[#This Row],[Price]]</f>
        <v>3990</v>
      </c>
    </row>
    <row r="1234" spans="1:9">
      <c r="A1234" s="5" t="str">
        <f>TEXT(Table2[[#This Row],[Date]],"DDD")</f>
        <v>sáb.</v>
      </c>
      <c r="B1234" s="5" t="str">
        <f>TEXT(Table2[[#This Row],[Date]],"MMM")</f>
        <v>ago</v>
      </c>
      <c r="C1234" s="5">
        <v>45507</v>
      </c>
      <c r="D1234" t="s">
        <v>730</v>
      </c>
      <c r="E1234" s="1">
        <v>1750</v>
      </c>
      <c r="F1234" t="s">
        <v>29</v>
      </c>
      <c r="G1234">
        <v>2</v>
      </c>
      <c r="H1234" t="s">
        <v>11</v>
      </c>
      <c r="I1234" s="2">
        <f>+Table2[[#This Row],[QTY]]*Table2[[#This Row],[Price]]</f>
        <v>3500</v>
      </c>
    </row>
    <row r="1235" spans="1:9">
      <c r="A1235" s="5" t="str">
        <f>TEXT(Table2[[#This Row],[Date]],"DDD")</f>
        <v>sáb.</v>
      </c>
      <c r="B1235" s="5" t="str">
        <f>TEXT(Table2[[#This Row],[Date]],"MMM")</f>
        <v>ago</v>
      </c>
      <c r="C1235" s="5">
        <v>45507</v>
      </c>
      <c r="D1235" t="s">
        <v>719</v>
      </c>
      <c r="E1235" s="1">
        <v>15599.71</v>
      </c>
      <c r="F1235" t="s">
        <v>731</v>
      </c>
      <c r="G1235">
        <v>1</v>
      </c>
      <c r="H1235" t="s">
        <v>136</v>
      </c>
      <c r="I1235" s="2">
        <f>+Table2[[#This Row],[QTY]]*Table2[[#This Row],[Price]]</f>
        <v>15599.71</v>
      </c>
    </row>
    <row r="1236" spans="1:9">
      <c r="A1236" s="5" t="str">
        <f>TEXT(Table2[[#This Row],[Date]],"DDD")</f>
        <v>sáb.</v>
      </c>
      <c r="B1236" s="5" t="str">
        <f>TEXT(Table2[[#This Row],[Date]],"MMM")</f>
        <v>ago</v>
      </c>
      <c r="C1236" s="5">
        <v>45507</v>
      </c>
      <c r="D1236" t="s">
        <v>153</v>
      </c>
      <c r="E1236" s="1">
        <v>7500.57</v>
      </c>
      <c r="F1236" t="s">
        <v>731</v>
      </c>
      <c r="G1236">
        <v>1</v>
      </c>
      <c r="H1236" t="s">
        <v>136</v>
      </c>
      <c r="I1236" s="2">
        <f>+Table2[[#This Row],[QTY]]*Table2[[#This Row],[Price]]</f>
        <v>7500.57</v>
      </c>
    </row>
    <row r="1237" spans="1:9">
      <c r="A1237" s="5" t="str">
        <f>TEXT(Table2[[#This Row],[Date]],"DDD")</f>
        <v>sáb.</v>
      </c>
      <c r="B1237" s="5" t="str">
        <f>TEXT(Table2[[#This Row],[Date]],"MMM")</f>
        <v>ago</v>
      </c>
      <c r="C1237" s="5">
        <v>45507</v>
      </c>
      <c r="D1237" t="s">
        <v>732</v>
      </c>
      <c r="E1237" s="1">
        <v>63780.43</v>
      </c>
      <c r="F1237" t="s">
        <v>731</v>
      </c>
      <c r="G1237">
        <v>1</v>
      </c>
      <c r="H1237" t="s">
        <v>136</v>
      </c>
      <c r="I1237" s="2">
        <f>+Table2[[#This Row],[QTY]]*Table2[[#This Row],[Price]]</f>
        <v>63780.43</v>
      </c>
    </row>
    <row r="1238" spans="1:9">
      <c r="A1238" s="5" t="str">
        <f>TEXT(Table2[[#This Row],[Date]],"DDD")</f>
        <v>sáb.</v>
      </c>
      <c r="B1238" s="5" t="str">
        <f>TEXT(Table2[[#This Row],[Date]],"MMM")</f>
        <v>ago</v>
      </c>
      <c r="C1238" s="5">
        <v>45507</v>
      </c>
      <c r="D1238" t="s">
        <v>733</v>
      </c>
      <c r="E1238" s="1">
        <v>33899.53</v>
      </c>
      <c r="F1238" t="s">
        <v>731</v>
      </c>
      <c r="G1238">
        <v>1</v>
      </c>
      <c r="H1238" t="s">
        <v>136</v>
      </c>
      <c r="I1238" s="2">
        <f>+Table2[[#This Row],[QTY]]*Table2[[#This Row],[Price]]</f>
        <v>33899.53</v>
      </c>
    </row>
    <row r="1239" spans="1:9">
      <c r="A1239" s="5" t="str">
        <f>TEXT(Table2[[#This Row],[Date]],"DDD")</f>
        <v>sáb.</v>
      </c>
      <c r="B1239" s="5" t="str">
        <f>TEXT(Table2[[#This Row],[Date]],"MMM")</f>
        <v>ago</v>
      </c>
      <c r="C1239" s="5">
        <v>45507</v>
      </c>
      <c r="D1239" t="s">
        <v>734</v>
      </c>
      <c r="E1239" s="1">
        <v>22900.36</v>
      </c>
      <c r="F1239" t="s">
        <v>731</v>
      </c>
      <c r="G1239">
        <v>1</v>
      </c>
      <c r="H1239" t="s">
        <v>136</v>
      </c>
      <c r="I1239" s="2">
        <f>+Table2[[#This Row],[QTY]]*Table2[[#This Row],[Price]]</f>
        <v>22900.36</v>
      </c>
    </row>
    <row r="1240" spans="1:9">
      <c r="A1240" s="5" t="str">
        <f>TEXT(Table2[[#This Row],[Date]],"DDD")</f>
        <v>sáb.</v>
      </c>
      <c r="B1240" s="5" t="str">
        <f>TEXT(Table2[[#This Row],[Date]],"MMM")</f>
        <v>ago</v>
      </c>
      <c r="C1240" s="5">
        <v>45507</v>
      </c>
      <c r="D1240" t="s">
        <v>735</v>
      </c>
      <c r="E1240" s="1">
        <v>12499.76</v>
      </c>
      <c r="F1240" t="s">
        <v>731</v>
      </c>
      <c r="G1240">
        <v>1</v>
      </c>
      <c r="H1240" t="s">
        <v>136</v>
      </c>
      <c r="I1240" s="2">
        <f>+Table2[[#This Row],[QTY]]*Table2[[#This Row],[Price]]</f>
        <v>12499.76</v>
      </c>
    </row>
    <row r="1241" spans="1:9">
      <c r="A1241" s="5" t="str">
        <f>TEXT(Table2[[#This Row],[Date]],"DDD")</f>
        <v>sáb.</v>
      </c>
      <c r="B1241" s="5" t="str">
        <f>TEXT(Table2[[#This Row],[Date]],"MMM")</f>
        <v>ago</v>
      </c>
      <c r="C1241" s="5">
        <v>45507</v>
      </c>
      <c r="D1241" t="s">
        <v>319</v>
      </c>
      <c r="E1241" s="1">
        <v>75237</v>
      </c>
      <c r="F1241" t="s">
        <v>69</v>
      </c>
      <c r="G1241">
        <v>1</v>
      </c>
      <c r="H1241" t="s">
        <v>736</v>
      </c>
      <c r="I1241" s="2">
        <f>+Table2[[#This Row],[QTY]]*Table2[[#This Row],[Price]]</f>
        <v>75237</v>
      </c>
    </row>
    <row r="1242" spans="1:9">
      <c r="A1242" s="5" t="str">
        <f>TEXT(Table2[[#This Row],[Date]],"DDD")</f>
        <v>lun.</v>
      </c>
      <c r="B1242" s="5" t="str">
        <f>TEXT(Table2[[#This Row],[Date]],"MMM")</f>
        <v>ago</v>
      </c>
      <c r="C1242" s="5">
        <v>45509</v>
      </c>
      <c r="D1242" t="s">
        <v>332</v>
      </c>
      <c r="E1242" s="1">
        <f>31849*1.19</f>
        <v>37900.31</v>
      </c>
      <c r="F1242" t="s">
        <v>188</v>
      </c>
      <c r="G1242">
        <v>2</v>
      </c>
      <c r="H1242" t="s">
        <v>136</v>
      </c>
      <c r="I1242" s="2">
        <f>+Table2[[#This Row],[QTY]]*Table2[[#This Row],[Price]]</f>
        <v>75800.62</v>
      </c>
    </row>
    <row r="1243" spans="1:9">
      <c r="A1243" s="5" t="str">
        <f>TEXT(Table2[[#This Row],[Date]],"DDD")</f>
        <v>lun.</v>
      </c>
      <c r="B1243" s="5" t="str">
        <f>TEXT(Table2[[#This Row],[Date]],"MMM")</f>
        <v>ago</v>
      </c>
      <c r="C1243" s="5">
        <v>45509</v>
      </c>
      <c r="D1243" t="s">
        <v>411</v>
      </c>
      <c r="E1243" s="1">
        <v>25000</v>
      </c>
      <c r="F1243" t="s">
        <v>346</v>
      </c>
      <c r="G1243">
        <v>1</v>
      </c>
      <c r="H1243" t="s">
        <v>136</v>
      </c>
      <c r="I1243" s="2">
        <f>+Table2[[#This Row],[QTY]]*Table2[[#This Row],[Price]]</f>
        <v>25000</v>
      </c>
    </row>
    <row r="1244" spans="1:9">
      <c r="A1244" s="5" t="str">
        <f>TEXT(Table2[[#This Row],[Date]],"DDD")</f>
        <v>lun.</v>
      </c>
      <c r="B1244" s="5" t="str">
        <f>TEXT(Table2[[#This Row],[Date]],"MMM")</f>
        <v>ago</v>
      </c>
      <c r="C1244" s="5">
        <v>45509</v>
      </c>
      <c r="D1244" t="s">
        <v>737</v>
      </c>
      <c r="E1244" s="1">
        <v>1000</v>
      </c>
      <c r="F1244" t="s">
        <v>346</v>
      </c>
      <c r="G1244">
        <v>2</v>
      </c>
      <c r="H1244" t="s">
        <v>136</v>
      </c>
      <c r="I1244" s="2">
        <f>+Table2[[#This Row],[QTY]]*Table2[[#This Row],[Price]]</f>
        <v>2000</v>
      </c>
    </row>
    <row r="1245" spans="1:9">
      <c r="A1245" s="5" t="str">
        <f>TEXT(Table2[[#This Row],[Date]],"DDD")</f>
        <v>lun.</v>
      </c>
      <c r="B1245" s="5" t="str">
        <f>TEXT(Table2[[#This Row],[Date]],"MMM")</f>
        <v>ago</v>
      </c>
      <c r="C1245" s="5">
        <v>45509</v>
      </c>
      <c r="D1245" t="s">
        <v>488</v>
      </c>
      <c r="E1245" s="1">
        <v>6000</v>
      </c>
      <c r="F1245" t="s">
        <v>346</v>
      </c>
      <c r="G1245">
        <v>1</v>
      </c>
      <c r="H1245" t="s">
        <v>136</v>
      </c>
      <c r="I1245" s="2">
        <f>+Table2[[#This Row],[QTY]]*Table2[[#This Row],[Price]]</f>
        <v>6000</v>
      </c>
    </row>
    <row r="1246" spans="1:9">
      <c r="A1246" s="5" t="str">
        <f>TEXT(Table2[[#This Row],[Date]],"DDD")</f>
        <v>lun.</v>
      </c>
      <c r="B1246" s="5" t="str">
        <f>TEXT(Table2[[#This Row],[Date]],"MMM")</f>
        <v>ago</v>
      </c>
      <c r="C1246" s="5">
        <v>45509</v>
      </c>
      <c r="D1246" t="s">
        <v>414</v>
      </c>
      <c r="E1246" s="1">
        <v>12762</v>
      </c>
      <c r="F1246" t="s">
        <v>605</v>
      </c>
      <c r="G1246">
        <v>1</v>
      </c>
      <c r="H1246" t="s">
        <v>416</v>
      </c>
      <c r="I1246" s="2">
        <f>+Table2[[#This Row],[QTY]]*Table2[[#This Row],[Price]]</f>
        <v>12762</v>
      </c>
    </row>
    <row r="1247" spans="1:9">
      <c r="A1247" s="5" t="str">
        <f>TEXT(Table2[[#This Row],[Date]],"DDD")</f>
        <v>lun.</v>
      </c>
      <c r="B1247" s="5" t="str">
        <f>TEXT(Table2[[#This Row],[Date]],"MMM")</f>
        <v>ago</v>
      </c>
      <c r="C1247" s="5">
        <v>45509</v>
      </c>
      <c r="D1247" t="s">
        <v>606</v>
      </c>
      <c r="E1247" s="1">
        <v>8500</v>
      </c>
      <c r="F1247" t="s">
        <v>365</v>
      </c>
      <c r="G1247">
        <v>1</v>
      </c>
      <c r="H1247" t="s">
        <v>136</v>
      </c>
      <c r="I1247" s="2">
        <f>+Table2[[#This Row],[QTY]]*Table2[[#This Row],[Price]]</f>
        <v>8500</v>
      </c>
    </row>
    <row r="1248" spans="1:9">
      <c r="A1248" s="5" t="str">
        <f>TEXT(Table2[[#This Row],[Date]],"DDD")</f>
        <v>mar.</v>
      </c>
      <c r="B1248" s="5" t="str">
        <f>TEXT(Table2[[#This Row],[Date]],"MMM")</f>
        <v>ago</v>
      </c>
      <c r="C1248" s="5">
        <v>45510</v>
      </c>
      <c r="D1248" t="s">
        <v>584</v>
      </c>
      <c r="E1248" s="1">
        <v>7900</v>
      </c>
      <c r="F1248" t="s">
        <v>29</v>
      </c>
      <c r="G1248">
        <v>1</v>
      </c>
      <c r="H1248" t="s">
        <v>11</v>
      </c>
      <c r="I1248" s="2">
        <f>+Table2[[#This Row],[QTY]]*Table2[[#This Row],[Price]]</f>
        <v>7900</v>
      </c>
    </row>
    <row r="1249" spans="1:9">
      <c r="A1249" s="5" t="str">
        <f>TEXT(Table2[[#This Row],[Date]],"DDD")</f>
        <v>mar.</v>
      </c>
      <c r="B1249" s="5" t="str">
        <f>TEXT(Table2[[#This Row],[Date]],"MMM")</f>
        <v>ago</v>
      </c>
      <c r="C1249" s="5">
        <v>45510</v>
      </c>
      <c r="D1249" t="s">
        <v>66</v>
      </c>
      <c r="E1249" s="1">
        <v>14990</v>
      </c>
      <c r="F1249" t="s">
        <v>29</v>
      </c>
      <c r="G1249">
        <v>1</v>
      </c>
      <c r="H1249" t="s">
        <v>11</v>
      </c>
      <c r="I1249" s="2">
        <f>+Table2[[#This Row],[QTY]]*Table2[[#This Row],[Price]]</f>
        <v>14990</v>
      </c>
    </row>
    <row r="1250" spans="1:9">
      <c r="A1250" s="5" t="str">
        <f>TEXT(Table2[[#This Row],[Date]],"DDD")</f>
        <v>mar.</v>
      </c>
      <c r="B1250" s="5" t="str">
        <f>TEXT(Table2[[#This Row],[Date]],"MMM")</f>
        <v>ago</v>
      </c>
      <c r="C1250" s="5">
        <v>45510</v>
      </c>
      <c r="D1250" t="s">
        <v>719</v>
      </c>
      <c r="E1250" s="1">
        <v>1990</v>
      </c>
      <c r="F1250" t="s">
        <v>29</v>
      </c>
      <c r="G1250">
        <v>2</v>
      </c>
      <c r="H1250" t="s">
        <v>11</v>
      </c>
      <c r="I1250" s="2">
        <f>+Table2[[#This Row],[QTY]]*Table2[[#This Row],[Price]]</f>
        <v>3980</v>
      </c>
    </row>
    <row r="1251" spans="1:9">
      <c r="A1251" s="5" t="str">
        <f>TEXT(Table2[[#This Row],[Date]],"DDD")</f>
        <v>mar.</v>
      </c>
      <c r="B1251" s="5" t="str">
        <f>TEXT(Table2[[#This Row],[Date]],"MMM")</f>
        <v>ago</v>
      </c>
      <c r="C1251" s="5">
        <v>45510</v>
      </c>
      <c r="D1251" t="s">
        <v>121</v>
      </c>
      <c r="E1251" s="1">
        <v>1759</v>
      </c>
      <c r="F1251" t="s">
        <v>29</v>
      </c>
      <c r="G1251">
        <v>1</v>
      </c>
      <c r="H1251" t="s">
        <v>11</v>
      </c>
      <c r="I1251" s="2">
        <f>+Table2[[#This Row],[QTY]]*Table2[[#This Row],[Price]]</f>
        <v>1759</v>
      </c>
    </row>
    <row r="1252" spans="1:9">
      <c r="A1252" s="5" t="str">
        <f>TEXT(Table2[[#This Row],[Date]],"DDD")</f>
        <v>mar.</v>
      </c>
      <c r="B1252" s="5" t="str">
        <f>TEXT(Table2[[#This Row],[Date]],"MMM")</f>
        <v>ago</v>
      </c>
      <c r="C1252" s="5">
        <v>45510</v>
      </c>
      <c r="D1252" t="s">
        <v>730</v>
      </c>
      <c r="E1252" s="1">
        <v>1750</v>
      </c>
      <c r="F1252" t="s">
        <v>29</v>
      </c>
      <c r="G1252">
        <v>1</v>
      </c>
      <c r="H1252" t="s">
        <v>11</v>
      </c>
      <c r="I1252" s="2">
        <f>+Table2[[#This Row],[QTY]]*Table2[[#This Row],[Price]]</f>
        <v>1750</v>
      </c>
    </row>
    <row r="1253" spans="1:9">
      <c r="A1253" s="5" t="str">
        <f>TEXT(Table2[[#This Row],[Date]],"DDD")</f>
        <v>mié.</v>
      </c>
      <c r="B1253" s="5" t="str">
        <f>TEXT(Table2[[#This Row],[Date]],"MMM")</f>
        <v>ago</v>
      </c>
      <c r="C1253" s="5">
        <v>45511</v>
      </c>
      <c r="D1253" t="s">
        <v>414</v>
      </c>
      <c r="E1253" s="1">
        <v>14877</v>
      </c>
      <c r="F1253" t="s">
        <v>605</v>
      </c>
      <c r="G1253">
        <v>1</v>
      </c>
      <c r="H1253" t="s">
        <v>416</v>
      </c>
      <c r="I1253" s="2">
        <f>+Table2[[#This Row],[QTY]]*Table2[[#This Row],[Price]]</f>
        <v>14877</v>
      </c>
    </row>
    <row r="1254" spans="1:9">
      <c r="A1254" s="5" t="str">
        <f>TEXT(Table2[[#This Row],[Date]],"DDD")</f>
        <v>mié.</v>
      </c>
      <c r="B1254" s="5" t="str">
        <f>TEXT(Table2[[#This Row],[Date]],"MMM")</f>
        <v>ago</v>
      </c>
      <c r="C1254" s="5">
        <v>45511</v>
      </c>
      <c r="D1254" t="s">
        <v>738</v>
      </c>
      <c r="E1254" s="1">
        <v>930000</v>
      </c>
      <c r="F1254" t="s">
        <v>482</v>
      </c>
      <c r="G1254">
        <v>1</v>
      </c>
      <c r="H1254" t="s">
        <v>483</v>
      </c>
      <c r="I1254" s="2">
        <f>+Table2[[#This Row],[QTY]]*Table2[[#This Row],[Price]]</f>
        <v>930000</v>
      </c>
    </row>
    <row r="1255" spans="1:9">
      <c r="A1255" s="5" t="str">
        <f>TEXT(Table2[[#This Row],[Date]],"DDD")</f>
        <v>jue.</v>
      </c>
      <c r="B1255" s="5" t="str">
        <f>TEXT(Table2[[#This Row],[Date]],"MMM")</f>
        <v>ago</v>
      </c>
      <c r="C1255" s="5">
        <v>45512</v>
      </c>
      <c r="D1255" t="s">
        <v>414</v>
      </c>
      <c r="E1255" s="1">
        <v>19320</v>
      </c>
      <c r="F1255" t="s">
        <v>605</v>
      </c>
      <c r="G1255">
        <v>1</v>
      </c>
      <c r="H1255" t="s">
        <v>416</v>
      </c>
      <c r="I1255" s="2">
        <f>+Table2[[#This Row],[QTY]]*Table2[[#This Row],[Price]]</f>
        <v>19320</v>
      </c>
    </row>
    <row r="1256" spans="1:9">
      <c r="A1256" s="5" t="str">
        <f>TEXT(Table2[[#This Row],[Date]],"DDD")</f>
        <v>jue.</v>
      </c>
      <c r="B1256" s="5" t="str">
        <f>TEXT(Table2[[#This Row],[Date]],"MMM")</f>
        <v>ago</v>
      </c>
      <c r="C1256" s="5">
        <v>45512</v>
      </c>
      <c r="D1256" t="s">
        <v>414</v>
      </c>
      <c r="E1256" s="1">
        <v>13334</v>
      </c>
      <c r="F1256" t="s">
        <v>605</v>
      </c>
      <c r="G1256">
        <v>1</v>
      </c>
      <c r="H1256" t="s">
        <v>416</v>
      </c>
      <c r="I1256" s="2">
        <f>+Table2[[#This Row],[QTY]]*Table2[[#This Row],[Price]]</f>
        <v>13334</v>
      </c>
    </row>
    <row r="1257" spans="1:9">
      <c r="A1257" s="5" t="str">
        <f>TEXT(Table2[[#This Row],[Date]],"DDD")</f>
        <v>jue.</v>
      </c>
      <c r="B1257" s="5" t="str">
        <f>TEXT(Table2[[#This Row],[Date]],"MMM")</f>
        <v>ago</v>
      </c>
      <c r="C1257" s="5">
        <v>45512</v>
      </c>
      <c r="D1257" t="s">
        <v>414</v>
      </c>
      <c r="E1257" s="1">
        <v>11615</v>
      </c>
      <c r="F1257" t="s">
        <v>605</v>
      </c>
      <c r="G1257">
        <v>1</v>
      </c>
      <c r="H1257" t="s">
        <v>416</v>
      </c>
      <c r="I1257" s="2">
        <f>+Table2[[#This Row],[QTY]]*Table2[[#This Row],[Price]]</f>
        <v>11615</v>
      </c>
    </row>
    <row r="1258" spans="1:9">
      <c r="A1258" s="5" t="str">
        <f>TEXT(Table2[[#This Row],[Date]],"DDD")</f>
        <v>jue.</v>
      </c>
      <c r="B1258" s="5" t="str">
        <f>TEXT(Table2[[#This Row],[Date]],"MMM")</f>
        <v>ago</v>
      </c>
      <c r="C1258" s="5">
        <v>45512</v>
      </c>
      <c r="D1258" t="s">
        <v>488</v>
      </c>
      <c r="E1258" s="1">
        <v>6600</v>
      </c>
      <c r="F1258" t="s">
        <v>103</v>
      </c>
      <c r="G1258">
        <v>1</v>
      </c>
      <c r="H1258" t="s">
        <v>104</v>
      </c>
      <c r="I1258" s="2">
        <f>+Table2[[#This Row],[QTY]]*Table2[[#This Row],[Price]]</f>
        <v>6600</v>
      </c>
    </row>
    <row r="1259" spans="1:9">
      <c r="A1259" s="5" t="str">
        <f>TEXT(Table2[[#This Row],[Date]],"DDD")</f>
        <v>jue.</v>
      </c>
      <c r="B1259" s="5" t="str">
        <f>TEXT(Table2[[#This Row],[Date]],"MMM")</f>
        <v>ago</v>
      </c>
      <c r="C1259" s="5">
        <v>45512</v>
      </c>
      <c r="D1259" t="s">
        <v>739</v>
      </c>
      <c r="E1259" s="1">
        <v>1350</v>
      </c>
      <c r="F1259" t="s">
        <v>103</v>
      </c>
      <c r="G1259">
        <v>1</v>
      </c>
      <c r="H1259" t="s">
        <v>104</v>
      </c>
      <c r="I1259" s="2">
        <f>+Table2[[#This Row],[QTY]]*Table2[[#This Row],[Price]]</f>
        <v>1350</v>
      </c>
    </row>
    <row r="1260" spans="1:9">
      <c r="A1260" s="5" t="str">
        <f>TEXT(Table2[[#This Row],[Date]],"DDD")</f>
        <v>vie.</v>
      </c>
      <c r="B1260" s="5" t="str">
        <f>TEXT(Table2[[#This Row],[Date]],"MMM")</f>
        <v>ago</v>
      </c>
      <c r="C1260" s="5">
        <v>45513</v>
      </c>
      <c r="D1260" t="s">
        <v>735</v>
      </c>
      <c r="E1260" s="1">
        <v>12500</v>
      </c>
      <c r="F1260" t="s">
        <v>740</v>
      </c>
      <c r="G1260">
        <v>1</v>
      </c>
      <c r="H1260" t="s">
        <v>136</v>
      </c>
      <c r="I1260" s="2">
        <f>+Table2[[#This Row],[QTY]]*Table2[[#This Row],[Price]]</f>
        <v>12500</v>
      </c>
    </row>
    <row r="1261" spans="1:9">
      <c r="A1261" s="5" t="str">
        <f>TEXT(Table2[[#This Row],[Date]],"DDD")</f>
        <v>sáb.</v>
      </c>
      <c r="B1261" s="5" t="str">
        <f>TEXT(Table2[[#This Row],[Date]],"MMM")</f>
        <v>ago</v>
      </c>
      <c r="C1261" s="5">
        <v>45514</v>
      </c>
      <c r="D1261" t="s">
        <v>414</v>
      </c>
      <c r="E1261" s="1">
        <v>25312</v>
      </c>
      <c r="F1261" t="s">
        <v>605</v>
      </c>
      <c r="G1261">
        <v>1</v>
      </c>
      <c r="H1261" t="s">
        <v>416</v>
      </c>
      <c r="I1261" s="2">
        <f>+Table2[[#This Row],[QTY]]*Table2[[#This Row],[Price]]</f>
        <v>25312</v>
      </c>
    </row>
    <row r="1262" spans="1:9">
      <c r="A1262" s="5" t="str">
        <f>TEXT(Table2[[#This Row],[Date]],"DDD")</f>
        <v>sáb.</v>
      </c>
      <c r="B1262" s="5" t="str">
        <f>TEXT(Table2[[#This Row],[Date]],"MMM")</f>
        <v>ago</v>
      </c>
      <c r="C1262" s="5">
        <v>45514</v>
      </c>
      <c r="D1262" t="s">
        <v>414</v>
      </c>
      <c r="E1262" s="1">
        <v>15356</v>
      </c>
      <c r="F1262" t="s">
        <v>605</v>
      </c>
      <c r="G1262">
        <v>1</v>
      </c>
      <c r="H1262" t="s">
        <v>416</v>
      </c>
      <c r="I1262" s="2">
        <f>+Table2[[#This Row],[QTY]]*Table2[[#This Row],[Price]]</f>
        <v>15356</v>
      </c>
    </row>
    <row r="1263" spans="1:9">
      <c r="A1263" s="5" t="str">
        <f>TEXT(Table2[[#This Row],[Date]],"DDD")</f>
        <v>sáb.</v>
      </c>
      <c r="B1263" s="5" t="str">
        <f>TEXT(Table2[[#This Row],[Date]],"MMM")</f>
        <v>ago</v>
      </c>
      <c r="C1263" s="5">
        <v>45514</v>
      </c>
      <c r="D1263" t="s">
        <v>414</v>
      </c>
      <c r="E1263" s="1">
        <v>12332</v>
      </c>
      <c r="F1263" t="s">
        <v>605</v>
      </c>
      <c r="G1263">
        <v>1</v>
      </c>
      <c r="H1263" t="s">
        <v>416</v>
      </c>
      <c r="I1263" s="2">
        <f>+Table2[[#This Row],[QTY]]*Table2[[#This Row],[Price]]</f>
        <v>12332</v>
      </c>
    </row>
    <row r="1264" spans="1:9">
      <c r="A1264" s="5" t="str">
        <f>TEXT(Table2[[#This Row],[Date]],"DDD")</f>
        <v>sáb.</v>
      </c>
      <c r="B1264" s="5" t="str">
        <f>TEXT(Table2[[#This Row],[Date]],"MMM")</f>
        <v>ago</v>
      </c>
      <c r="C1264" s="5">
        <v>45514</v>
      </c>
      <c r="D1264" t="s">
        <v>414</v>
      </c>
      <c r="E1264" s="1">
        <v>21271</v>
      </c>
      <c r="F1264" t="s">
        <v>605</v>
      </c>
      <c r="G1264">
        <v>1</v>
      </c>
      <c r="H1264" t="s">
        <v>416</v>
      </c>
      <c r="I1264" s="2">
        <f>+Table2[[#This Row],[QTY]]*Table2[[#This Row],[Price]]</f>
        <v>21271</v>
      </c>
    </row>
    <row r="1265" spans="1:9">
      <c r="A1265" s="5" t="str">
        <f>TEXT(Table2[[#This Row],[Date]],"DDD")</f>
        <v>sáb.</v>
      </c>
      <c r="B1265" s="5" t="str">
        <f>TEXT(Table2[[#This Row],[Date]],"MMM")</f>
        <v>ago</v>
      </c>
      <c r="C1265" s="5">
        <v>45514</v>
      </c>
      <c r="D1265" t="s">
        <v>613</v>
      </c>
      <c r="E1265" s="1">
        <v>2200</v>
      </c>
      <c r="F1265" t="s">
        <v>103</v>
      </c>
      <c r="G1265">
        <v>1</v>
      </c>
      <c r="H1265" t="s">
        <v>104</v>
      </c>
      <c r="I1265" s="2">
        <f>+Table2[[#This Row],[QTY]]*Table2[[#This Row],[Price]]</f>
        <v>2200</v>
      </c>
    </row>
    <row r="1266" spans="1:9">
      <c r="A1266" s="5" t="str">
        <f>TEXT(Table2[[#This Row],[Date]],"DDD")</f>
        <v>sáb.</v>
      </c>
      <c r="B1266" s="5" t="str">
        <f>TEXT(Table2[[#This Row],[Date]],"MMM")</f>
        <v>ago</v>
      </c>
      <c r="C1266" s="5">
        <v>45514</v>
      </c>
      <c r="D1266" t="s">
        <v>488</v>
      </c>
      <c r="E1266" s="1">
        <v>5600</v>
      </c>
      <c r="F1266" t="s">
        <v>103</v>
      </c>
      <c r="G1266">
        <v>1</v>
      </c>
      <c r="H1266" t="s">
        <v>104</v>
      </c>
      <c r="I1266" s="2">
        <f>+Table2[[#This Row],[QTY]]*Table2[[#This Row],[Price]]</f>
        <v>5600</v>
      </c>
    </row>
    <row r="1267" spans="1:9">
      <c r="A1267" s="5" t="str">
        <f>TEXT(Table2[[#This Row],[Date]],"DDD")</f>
        <v>sáb.</v>
      </c>
      <c r="B1267" s="5" t="str">
        <f>TEXT(Table2[[#This Row],[Date]],"MMM")</f>
        <v>ago</v>
      </c>
      <c r="C1267" s="5">
        <v>45514</v>
      </c>
      <c r="D1267" t="s">
        <v>741</v>
      </c>
      <c r="E1267" s="1">
        <v>3200</v>
      </c>
      <c r="F1267" t="s">
        <v>103</v>
      </c>
      <c r="G1267">
        <v>1</v>
      </c>
      <c r="H1267" t="s">
        <v>104</v>
      </c>
      <c r="I1267" s="2">
        <f>+Table2[[#This Row],[QTY]]*Table2[[#This Row],[Price]]</f>
        <v>3200</v>
      </c>
    </row>
    <row r="1268" spans="1:9">
      <c r="A1268" s="5" t="str">
        <f>TEXT(Table2[[#This Row],[Date]],"DDD")</f>
        <v>sáb.</v>
      </c>
      <c r="B1268" s="5" t="str">
        <f>TEXT(Table2[[#This Row],[Date]],"MMM")</f>
        <v>ago</v>
      </c>
      <c r="C1268" s="5">
        <v>45514</v>
      </c>
      <c r="D1268" t="s">
        <v>488</v>
      </c>
      <c r="E1268" s="1">
        <v>7500</v>
      </c>
      <c r="F1268" t="s">
        <v>742</v>
      </c>
      <c r="G1268">
        <v>1</v>
      </c>
      <c r="H1268" t="s">
        <v>136</v>
      </c>
      <c r="I1268" s="2">
        <f>+Table2[[#This Row],[QTY]]*Table2[[#This Row],[Price]]</f>
        <v>7500</v>
      </c>
    </row>
    <row r="1269" spans="1:9">
      <c r="A1269" s="5" t="str">
        <f>TEXT(Table2[[#This Row],[Date]],"DDD")</f>
        <v>sáb.</v>
      </c>
      <c r="B1269" s="5" t="str">
        <f>TEXT(Table2[[#This Row],[Date]],"MMM")</f>
        <v>ago</v>
      </c>
      <c r="C1269" s="5">
        <v>45514</v>
      </c>
      <c r="D1269" t="s">
        <v>743</v>
      </c>
      <c r="E1269" s="1">
        <v>10900</v>
      </c>
      <c r="F1269" t="s">
        <v>744</v>
      </c>
      <c r="G1269">
        <v>1</v>
      </c>
      <c r="H1269" t="s">
        <v>136</v>
      </c>
      <c r="I1269" s="2">
        <f>+Table2[[#This Row],[QTY]]*Table2[[#This Row],[Price]]</f>
        <v>10900</v>
      </c>
    </row>
    <row r="1270" spans="1:9">
      <c r="A1270" s="5" t="str">
        <f>TEXT(Table2[[#This Row],[Date]],"DDD")</f>
        <v>sáb.</v>
      </c>
      <c r="B1270" s="5" t="str">
        <f>TEXT(Table2[[#This Row],[Date]],"MMM")</f>
        <v>ago</v>
      </c>
      <c r="C1270" s="5">
        <v>45514</v>
      </c>
      <c r="D1270" t="s">
        <v>528</v>
      </c>
      <c r="E1270" s="1">
        <v>12900</v>
      </c>
      <c r="F1270" t="s">
        <v>744</v>
      </c>
      <c r="G1270">
        <v>1</v>
      </c>
      <c r="H1270" t="s">
        <v>136</v>
      </c>
      <c r="I1270" s="2">
        <f>+Table2[[#This Row],[QTY]]*Table2[[#This Row],[Price]]</f>
        <v>12900</v>
      </c>
    </row>
    <row r="1271" spans="1:9">
      <c r="A1271" s="5" t="str">
        <f>TEXT(Table2[[#This Row],[Date]],"DDD")</f>
        <v>sáb.</v>
      </c>
      <c r="B1271" s="5" t="str">
        <f>TEXT(Table2[[#This Row],[Date]],"MMM")</f>
        <v>ago</v>
      </c>
      <c r="C1271" s="5">
        <v>45514</v>
      </c>
      <c r="D1271" t="s">
        <v>488</v>
      </c>
      <c r="E1271" s="1">
        <v>8900</v>
      </c>
      <c r="F1271" t="s">
        <v>744</v>
      </c>
      <c r="G1271">
        <v>1</v>
      </c>
      <c r="H1271" t="s">
        <v>136</v>
      </c>
      <c r="I1271" s="2">
        <f>+Table2[[#This Row],[QTY]]*Table2[[#This Row],[Price]]</f>
        <v>8900</v>
      </c>
    </row>
    <row r="1272" spans="1:9">
      <c r="A1272" s="5" t="str">
        <f>TEXT(Table2[[#This Row],[Date]],"DDD")</f>
        <v>sáb.</v>
      </c>
      <c r="B1272" s="5" t="str">
        <f>TEXT(Table2[[#This Row],[Date]],"MMM")</f>
        <v>ago</v>
      </c>
      <c r="C1272" s="5">
        <v>45514</v>
      </c>
      <c r="D1272" t="s">
        <v>319</v>
      </c>
      <c r="E1272" s="1">
        <v>61350</v>
      </c>
      <c r="F1272" t="s">
        <v>69</v>
      </c>
      <c r="G1272">
        <v>1</v>
      </c>
      <c r="H1272" t="s">
        <v>736</v>
      </c>
      <c r="I1272" s="2">
        <f>+Table2[[#This Row],[QTY]]*Table2[[#This Row],[Price]]</f>
        <v>61350</v>
      </c>
    </row>
    <row r="1273" spans="1:9">
      <c r="A1273" s="5" t="str">
        <f>TEXT(Table2[[#This Row],[Date]],"DDD")</f>
        <v>dom.</v>
      </c>
      <c r="B1273" s="5" t="str">
        <f>TEXT(Table2[[#This Row],[Date]],"MMM")</f>
        <v>ago</v>
      </c>
      <c r="C1273" s="5">
        <v>45515</v>
      </c>
      <c r="D1273" t="s">
        <v>332</v>
      </c>
      <c r="E1273" s="1">
        <f>31849*1.19</f>
        <v>37900.31</v>
      </c>
      <c r="F1273" t="s">
        <v>188</v>
      </c>
      <c r="G1273">
        <v>2</v>
      </c>
      <c r="H1273" t="s">
        <v>136</v>
      </c>
      <c r="I1273" s="2">
        <f>+Table2[[#This Row],[QTY]]*Table2[[#This Row],[Price]]</f>
        <v>75800.62</v>
      </c>
    </row>
    <row r="1274" spans="1:9">
      <c r="A1274" s="5" t="str">
        <f>TEXT(Table2[[#This Row],[Date]],"DDD")</f>
        <v>lun.</v>
      </c>
      <c r="B1274" s="5" t="str">
        <f>TEXT(Table2[[#This Row],[Date]],"MMM")</f>
        <v>ago</v>
      </c>
      <c r="C1274" s="5">
        <v>45516</v>
      </c>
      <c r="D1274" t="s">
        <v>473</v>
      </c>
      <c r="E1274" s="1">
        <v>31900</v>
      </c>
      <c r="F1274" t="s">
        <v>409</v>
      </c>
      <c r="G1274">
        <v>1</v>
      </c>
      <c r="H1274" t="s">
        <v>136</v>
      </c>
      <c r="I1274" s="2">
        <f>+Table2[[#This Row],[QTY]]*Table2[[#This Row],[Price]]</f>
        <v>31900</v>
      </c>
    </row>
    <row r="1275" spans="1:9">
      <c r="A1275" s="5" t="str">
        <f>TEXT(Table2[[#This Row],[Date]],"DDD")</f>
        <v>lun.</v>
      </c>
      <c r="B1275" s="5" t="str">
        <f>TEXT(Table2[[#This Row],[Date]],"MMM")</f>
        <v>ago</v>
      </c>
      <c r="C1275" s="5">
        <v>45516</v>
      </c>
      <c r="D1275" t="s">
        <v>745</v>
      </c>
      <c r="E1275" s="1">
        <v>32900</v>
      </c>
      <c r="F1275" t="s">
        <v>409</v>
      </c>
      <c r="G1275">
        <v>1</v>
      </c>
      <c r="H1275" t="s">
        <v>136</v>
      </c>
      <c r="I1275" s="2">
        <f>+Table2[[#This Row],[QTY]]*Table2[[#This Row],[Price]]</f>
        <v>32900</v>
      </c>
    </row>
    <row r="1276" spans="1:9">
      <c r="A1276" s="5" t="str">
        <f>TEXT(Table2[[#This Row],[Date]],"DDD")</f>
        <v>lun.</v>
      </c>
      <c r="B1276" s="5" t="str">
        <f>TEXT(Table2[[#This Row],[Date]],"MMM")</f>
        <v>ago</v>
      </c>
      <c r="C1276" s="5">
        <v>45516</v>
      </c>
      <c r="D1276" t="s">
        <v>746</v>
      </c>
      <c r="E1276" s="1">
        <v>29900</v>
      </c>
      <c r="F1276" t="s">
        <v>409</v>
      </c>
      <c r="G1276">
        <v>1</v>
      </c>
      <c r="H1276" t="s">
        <v>136</v>
      </c>
      <c r="I1276" s="2">
        <f>+Table2[[#This Row],[QTY]]*Table2[[#This Row],[Price]]</f>
        <v>29900</v>
      </c>
    </row>
    <row r="1277" spans="1:9">
      <c r="A1277" s="5" t="str">
        <f>TEXT(Table2[[#This Row],[Date]],"DDD")</f>
        <v>lun.</v>
      </c>
      <c r="B1277" s="5" t="str">
        <f>TEXT(Table2[[#This Row],[Date]],"MMM")</f>
        <v>ago</v>
      </c>
      <c r="C1277" s="5">
        <v>45516</v>
      </c>
      <c r="D1277" t="s">
        <v>153</v>
      </c>
      <c r="E1277" s="1">
        <v>6500</v>
      </c>
      <c r="F1277" t="s">
        <v>409</v>
      </c>
      <c r="G1277">
        <v>1</v>
      </c>
      <c r="H1277" t="s">
        <v>136</v>
      </c>
      <c r="I1277" s="2">
        <f>+Table2[[#This Row],[QTY]]*Table2[[#This Row],[Price]]</f>
        <v>6500</v>
      </c>
    </row>
    <row r="1278" spans="1:9">
      <c r="A1278" s="5" t="str">
        <f>TEXT(Table2[[#This Row],[Date]],"DDD")</f>
        <v>lun.</v>
      </c>
      <c r="B1278" s="5" t="str">
        <f>TEXT(Table2[[#This Row],[Date]],"MMM")</f>
        <v>ago</v>
      </c>
      <c r="C1278" s="5">
        <v>45516</v>
      </c>
      <c r="D1278" t="s">
        <v>476</v>
      </c>
      <c r="E1278" s="1">
        <v>9900</v>
      </c>
      <c r="F1278" t="s">
        <v>409</v>
      </c>
      <c r="G1278">
        <v>1</v>
      </c>
      <c r="H1278" t="s">
        <v>136</v>
      </c>
      <c r="I1278" s="2">
        <f>+Table2[[#This Row],[QTY]]*Table2[[#This Row],[Price]]</f>
        <v>9900</v>
      </c>
    </row>
    <row r="1279" spans="1:9">
      <c r="A1279" s="5" t="str">
        <f>TEXT(Table2[[#This Row],[Date]],"DDD")</f>
        <v>lun.</v>
      </c>
      <c r="B1279" s="5" t="str">
        <f>TEXT(Table2[[#This Row],[Date]],"MMM")</f>
        <v>ago</v>
      </c>
      <c r="C1279" s="5">
        <v>45516</v>
      </c>
      <c r="D1279" t="s">
        <v>747</v>
      </c>
      <c r="E1279" s="1">
        <v>27500</v>
      </c>
      <c r="F1279" t="s">
        <v>300</v>
      </c>
      <c r="G1279">
        <v>1</v>
      </c>
      <c r="H1279" t="s">
        <v>217</v>
      </c>
      <c r="I1279" s="2">
        <f>+Table2[[#This Row],[QTY]]*Table2[[#This Row],[Price]]</f>
        <v>27500</v>
      </c>
    </row>
    <row r="1280" spans="1:9">
      <c r="A1280" s="5" t="str">
        <f>TEXT(Table2[[#This Row],[Date]],"DDD")</f>
        <v>lun.</v>
      </c>
      <c r="B1280" s="5" t="str">
        <f>TEXT(Table2[[#This Row],[Date]],"MMM")</f>
        <v>ago</v>
      </c>
      <c r="C1280" s="5">
        <v>45516</v>
      </c>
      <c r="D1280" t="s">
        <v>711</v>
      </c>
      <c r="E1280" s="1">
        <v>86000</v>
      </c>
      <c r="F1280" t="s">
        <v>300</v>
      </c>
      <c r="G1280">
        <v>1</v>
      </c>
      <c r="H1280" t="s">
        <v>217</v>
      </c>
      <c r="I1280" s="2">
        <f>+Table2[[#This Row],[QTY]]*Table2[[#This Row],[Price]]</f>
        <v>86000</v>
      </c>
    </row>
    <row r="1281" spans="1:9">
      <c r="A1281" s="5" t="str">
        <f>TEXT(Table2[[#This Row],[Date]],"DDD")</f>
        <v>lun.</v>
      </c>
      <c r="B1281" s="5" t="str">
        <f>TEXT(Table2[[#This Row],[Date]],"MMM")</f>
        <v>ago</v>
      </c>
      <c r="C1281" s="5">
        <v>45516</v>
      </c>
      <c r="D1281" t="s">
        <v>606</v>
      </c>
      <c r="E1281" s="1">
        <v>8500</v>
      </c>
      <c r="F1281" t="s">
        <v>365</v>
      </c>
      <c r="G1281">
        <v>1</v>
      </c>
      <c r="H1281" t="s">
        <v>136</v>
      </c>
      <c r="I1281" s="2">
        <f>+Table2[[#This Row],[QTY]]*Table2[[#This Row],[Price]]</f>
        <v>8500</v>
      </c>
    </row>
    <row r="1282" spans="1:9">
      <c r="A1282" s="5" t="str">
        <f>TEXT(Table2[[#This Row],[Date]],"DDD")</f>
        <v>mar.</v>
      </c>
      <c r="B1282" s="5" t="str">
        <f>TEXT(Table2[[#This Row],[Date]],"MMM")</f>
        <v>ago</v>
      </c>
      <c r="C1282" s="5">
        <v>45517</v>
      </c>
      <c r="D1282" t="s">
        <v>488</v>
      </c>
      <c r="E1282" s="1">
        <v>6600</v>
      </c>
      <c r="F1282" t="s">
        <v>748</v>
      </c>
      <c r="G1282">
        <v>1</v>
      </c>
      <c r="H1282" t="s">
        <v>136</v>
      </c>
      <c r="I1282" s="2">
        <f>+Table2[[#This Row],[QTY]]*Table2[[#This Row],[Price]]</f>
        <v>6600</v>
      </c>
    </row>
    <row r="1283" spans="1:9">
      <c r="A1283" s="5" t="str">
        <f>TEXT(Table2[[#This Row],[Date]],"DDD")</f>
        <v>mar.</v>
      </c>
      <c r="B1283" s="5" t="str">
        <f>TEXT(Table2[[#This Row],[Date]],"MMM")</f>
        <v>ago</v>
      </c>
      <c r="C1283" s="5">
        <v>45517</v>
      </c>
      <c r="D1283" t="s">
        <v>613</v>
      </c>
      <c r="E1283" s="1">
        <v>2500</v>
      </c>
      <c r="F1283" t="s">
        <v>748</v>
      </c>
      <c r="G1283">
        <v>1</v>
      </c>
      <c r="H1283" t="s">
        <v>136</v>
      </c>
      <c r="I1283" s="2">
        <f>+Table2[[#This Row],[QTY]]*Table2[[#This Row],[Price]]</f>
        <v>2500</v>
      </c>
    </row>
    <row r="1284" spans="1:9">
      <c r="A1284" s="5" t="str">
        <f>TEXT(Table2[[#This Row],[Date]],"DDD")</f>
        <v>mar.</v>
      </c>
      <c r="B1284" s="5" t="str">
        <f>TEXT(Table2[[#This Row],[Date]],"MMM")</f>
        <v>ago</v>
      </c>
      <c r="C1284" s="5">
        <v>45517</v>
      </c>
      <c r="D1284" t="s">
        <v>749</v>
      </c>
      <c r="E1284" s="1">
        <v>2800</v>
      </c>
      <c r="F1284" t="s">
        <v>748</v>
      </c>
      <c r="G1284">
        <v>1</v>
      </c>
      <c r="H1284" t="s">
        <v>136</v>
      </c>
      <c r="I1284" s="2">
        <f>+Table2[[#This Row],[QTY]]*Table2[[#This Row],[Price]]</f>
        <v>2800</v>
      </c>
    </row>
    <row r="1285" spans="1:9">
      <c r="A1285" s="5" t="str">
        <f>TEXT(Table2[[#This Row],[Date]],"DDD")</f>
        <v>mar.</v>
      </c>
      <c r="B1285" s="5" t="str">
        <f>TEXT(Table2[[#This Row],[Date]],"MMM")</f>
        <v>ago</v>
      </c>
      <c r="C1285" s="5">
        <v>45517</v>
      </c>
      <c r="D1285" t="s">
        <v>414</v>
      </c>
      <c r="E1285" s="1">
        <v>21734</v>
      </c>
      <c r="F1285" t="s">
        <v>605</v>
      </c>
      <c r="G1285">
        <v>1</v>
      </c>
      <c r="H1285" t="s">
        <v>416</v>
      </c>
      <c r="I1285" s="2">
        <f>+Table2[[#This Row],[QTY]]*Table2[[#This Row],[Price]]</f>
        <v>21734</v>
      </c>
    </row>
    <row r="1286" spans="1:9">
      <c r="A1286" s="5" t="str">
        <f>TEXT(Table2[[#This Row],[Date]],"DDD")</f>
        <v>mar.</v>
      </c>
      <c r="B1286" s="5" t="str">
        <f>TEXT(Table2[[#This Row],[Date]],"MMM")</f>
        <v>ago</v>
      </c>
      <c r="C1286" s="5">
        <v>45517</v>
      </c>
      <c r="D1286" t="s">
        <v>414</v>
      </c>
      <c r="E1286" s="1">
        <v>16063</v>
      </c>
      <c r="F1286" t="s">
        <v>605</v>
      </c>
      <c r="G1286">
        <v>1</v>
      </c>
      <c r="H1286" t="s">
        <v>416</v>
      </c>
      <c r="I1286" s="2">
        <f>+Table2[[#This Row],[QTY]]*Table2[[#This Row],[Price]]</f>
        <v>16063</v>
      </c>
    </row>
    <row r="1287" spans="1:9">
      <c r="A1287" s="5" t="str">
        <f>TEXT(Table2[[#This Row],[Date]],"DDD")</f>
        <v>mar.</v>
      </c>
      <c r="B1287" s="5" t="str">
        <f>TEXT(Table2[[#This Row],[Date]],"MMM")</f>
        <v>ago</v>
      </c>
      <c r="C1287" s="5">
        <v>45517</v>
      </c>
      <c r="D1287" t="s">
        <v>414</v>
      </c>
      <c r="E1287" s="1">
        <v>15447</v>
      </c>
      <c r="F1287" t="s">
        <v>605</v>
      </c>
      <c r="G1287">
        <v>1</v>
      </c>
      <c r="H1287" t="s">
        <v>416</v>
      </c>
      <c r="I1287" s="2">
        <f>+Table2[[#This Row],[QTY]]*Table2[[#This Row],[Price]]</f>
        <v>15447</v>
      </c>
    </row>
    <row r="1288" spans="1:9">
      <c r="A1288" s="5" t="str">
        <f>TEXT(Table2[[#This Row],[Date]],"DDD")</f>
        <v>mar.</v>
      </c>
      <c r="B1288" s="5" t="str">
        <f>TEXT(Table2[[#This Row],[Date]],"MMM")</f>
        <v>ago</v>
      </c>
      <c r="C1288" s="5">
        <v>45517</v>
      </c>
      <c r="D1288" t="s">
        <v>414</v>
      </c>
      <c r="E1288" s="1">
        <v>14766</v>
      </c>
      <c r="F1288" t="s">
        <v>605</v>
      </c>
      <c r="G1288">
        <v>1</v>
      </c>
      <c r="H1288" t="s">
        <v>416</v>
      </c>
      <c r="I1288" s="2">
        <f>+Table2[[#This Row],[QTY]]*Table2[[#This Row],[Price]]</f>
        <v>14766</v>
      </c>
    </row>
    <row r="1289" spans="1:9">
      <c r="A1289" s="5" t="str">
        <f>TEXT(Table2[[#This Row],[Date]],"DDD")</f>
        <v>mié.</v>
      </c>
      <c r="B1289" s="5" t="str">
        <f>TEXT(Table2[[#This Row],[Date]],"MMM")</f>
        <v>ago</v>
      </c>
      <c r="C1289" s="5">
        <v>45518</v>
      </c>
      <c r="D1289" t="s">
        <v>414</v>
      </c>
      <c r="E1289" s="1">
        <v>22139</v>
      </c>
      <c r="F1289" t="s">
        <v>605</v>
      </c>
      <c r="G1289">
        <v>1</v>
      </c>
      <c r="H1289" t="s">
        <v>416</v>
      </c>
      <c r="I1289" s="2">
        <f>+Table2[[#This Row],[QTY]]*Table2[[#This Row],[Price]]</f>
        <v>22139</v>
      </c>
    </row>
    <row r="1290" spans="1:9">
      <c r="A1290" s="5" t="str">
        <f>TEXT(Table2[[#This Row],[Date]],"DDD")</f>
        <v>jue.</v>
      </c>
      <c r="B1290" s="5" t="str">
        <f>TEXT(Table2[[#This Row],[Date]],"MMM")</f>
        <v>ago</v>
      </c>
      <c r="C1290" s="5">
        <v>45519</v>
      </c>
      <c r="D1290" t="s">
        <v>414</v>
      </c>
      <c r="E1290" s="1">
        <v>17346</v>
      </c>
      <c r="F1290" t="s">
        <v>605</v>
      </c>
      <c r="G1290">
        <v>1</v>
      </c>
      <c r="H1290" t="s">
        <v>416</v>
      </c>
      <c r="I1290" s="2">
        <f>+Table2[[#This Row],[QTY]]*Table2[[#This Row],[Price]]</f>
        <v>17346</v>
      </c>
    </row>
    <row r="1291" spans="1:9">
      <c r="A1291" s="5" t="str">
        <f>TEXT(Table2[[#This Row],[Date]],"DDD")</f>
        <v>jue.</v>
      </c>
      <c r="B1291" s="5" t="str">
        <f>TEXT(Table2[[#This Row],[Date]],"MMM")</f>
        <v>ago</v>
      </c>
      <c r="C1291" s="5">
        <v>45519</v>
      </c>
      <c r="D1291" t="s">
        <v>414</v>
      </c>
      <c r="E1291" s="1">
        <v>16604</v>
      </c>
      <c r="F1291" t="s">
        <v>605</v>
      </c>
      <c r="G1291">
        <v>1</v>
      </c>
      <c r="H1291" t="s">
        <v>416</v>
      </c>
      <c r="I1291" s="2">
        <f>+Table2[[#This Row],[QTY]]*Table2[[#This Row],[Price]]</f>
        <v>16604</v>
      </c>
    </row>
    <row r="1292" spans="1:9">
      <c r="A1292" s="5" t="str">
        <f>TEXT(Table2[[#This Row],[Date]],"DDD")</f>
        <v>jue.</v>
      </c>
      <c r="B1292" s="5" t="str">
        <f>TEXT(Table2[[#This Row],[Date]],"MMM")</f>
        <v>ago</v>
      </c>
      <c r="C1292" s="5">
        <v>45519</v>
      </c>
      <c r="D1292" t="s">
        <v>750</v>
      </c>
      <c r="E1292" s="1">
        <v>4200</v>
      </c>
      <c r="F1292" t="s">
        <v>103</v>
      </c>
      <c r="G1292">
        <v>1</v>
      </c>
      <c r="H1292" t="s">
        <v>104</v>
      </c>
      <c r="I1292" s="2">
        <f>+Table2[[#This Row],[QTY]]*Table2[[#This Row],[Price]]</f>
        <v>4200</v>
      </c>
    </row>
    <row r="1293" spans="1:9">
      <c r="A1293" s="5" t="str">
        <f>TEXT(Table2[[#This Row],[Date]],"DDD")</f>
        <v>jue.</v>
      </c>
      <c r="B1293" s="5" t="str">
        <f>TEXT(Table2[[#This Row],[Date]],"MMM")</f>
        <v>ago</v>
      </c>
      <c r="C1293" s="5">
        <v>45519</v>
      </c>
      <c r="D1293" t="s">
        <v>687</v>
      </c>
      <c r="E1293" s="1">
        <v>6600</v>
      </c>
      <c r="F1293" t="s">
        <v>103</v>
      </c>
      <c r="G1293">
        <v>1</v>
      </c>
      <c r="H1293" t="s">
        <v>104</v>
      </c>
      <c r="I1293" s="2">
        <f>+Table2[[#This Row],[QTY]]*Table2[[#This Row],[Price]]</f>
        <v>6600</v>
      </c>
    </row>
    <row r="1294" spans="1:9">
      <c r="A1294" s="5" t="str">
        <f>TEXT(Table2[[#This Row],[Date]],"DDD")</f>
        <v>jue.</v>
      </c>
      <c r="B1294" s="5" t="str">
        <f>TEXT(Table2[[#This Row],[Date]],"MMM")</f>
        <v>ago</v>
      </c>
      <c r="C1294" s="5">
        <v>45519</v>
      </c>
      <c r="D1294" t="s">
        <v>751</v>
      </c>
      <c r="E1294" s="1">
        <v>2900</v>
      </c>
      <c r="F1294" t="s">
        <v>103</v>
      </c>
      <c r="G1294">
        <v>1</v>
      </c>
      <c r="H1294" t="s">
        <v>104</v>
      </c>
      <c r="I1294" s="2">
        <f>+Table2[[#This Row],[QTY]]*Table2[[#This Row],[Price]]</f>
        <v>2900</v>
      </c>
    </row>
    <row r="1295" spans="1:9">
      <c r="A1295" s="5" t="str">
        <f>TEXT(Table2[[#This Row],[Date]],"DDD")</f>
        <v>jue.</v>
      </c>
      <c r="B1295" s="5" t="str">
        <f>TEXT(Table2[[#This Row],[Date]],"MMM")</f>
        <v>ago</v>
      </c>
      <c r="C1295" s="5">
        <v>45519</v>
      </c>
      <c r="D1295" t="s">
        <v>752</v>
      </c>
      <c r="E1295" s="1">
        <v>3990</v>
      </c>
      <c r="F1295" t="s">
        <v>29</v>
      </c>
      <c r="G1295">
        <v>1</v>
      </c>
      <c r="H1295" t="s">
        <v>11</v>
      </c>
      <c r="I1295" s="2">
        <f>+Table2[[#This Row],[QTY]]*Table2[[#This Row],[Price]]</f>
        <v>3990</v>
      </c>
    </row>
    <row r="1296" spans="1:9">
      <c r="A1296" s="5" t="str">
        <f>TEXT(Table2[[#This Row],[Date]],"DDD")</f>
        <v>jue.</v>
      </c>
      <c r="B1296" s="5" t="str">
        <f>TEXT(Table2[[#This Row],[Date]],"MMM")</f>
        <v>ago</v>
      </c>
      <c r="C1296" s="5">
        <v>45519</v>
      </c>
      <c r="D1296" t="s">
        <v>722</v>
      </c>
      <c r="E1296" s="1">
        <v>3490</v>
      </c>
      <c r="F1296" t="s">
        <v>29</v>
      </c>
      <c r="G1296">
        <v>1</v>
      </c>
      <c r="H1296" t="s">
        <v>11</v>
      </c>
      <c r="I1296" s="2">
        <f>+Table2[[#This Row],[QTY]]*Table2[[#This Row],[Price]]</f>
        <v>3490</v>
      </c>
    </row>
    <row r="1297" spans="1:9">
      <c r="A1297" s="5" t="str">
        <f>TEXT(Table2[[#This Row],[Date]],"DDD")</f>
        <v>jue.</v>
      </c>
      <c r="B1297" s="5" t="str">
        <f>TEXT(Table2[[#This Row],[Date]],"MMM")</f>
        <v>ago</v>
      </c>
      <c r="C1297" s="5">
        <v>45519</v>
      </c>
      <c r="D1297" t="s">
        <v>689</v>
      </c>
      <c r="E1297" s="1">
        <v>1750</v>
      </c>
      <c r="F1297" t="s">
        <v>29</v>
      </c>
      <c r="G1297">
        <v>1</v>
      </c>
      <c r="H1297" t="s">
        <v>11</v>
      </c>
      <c r="I1297" s="2">
        <f>+Table2[[#This Row],[QTY]]*Table2[[#This Row],[Price]]</f>
        <v>1750</v>
      </c>
    </row>
    <row r="1298" spans="1:9">
      <c r="A1298" s="5" t="str">
        <f>TEXT(Table2[[#This Row],[Date]],"DDD")</f>
        <v>jue.</v>
      </c>
      <c r="B1298" s="5" t="str">
        <f>TEXT(Table2[[#This Row],[Date]],"MMM")</f>
        <v>ago</v>
      </c>
      <c r="C1298" s="5">
        <v>45519</v>
      </c>
      <c r="D1298" t="s">
        <v>723</v>
      </c>
      <c r="E1298" s="1">
        <v>3990</v>
      </c>
      <c r="F1298" t="s">
        <v>29</v>
      </c>
      <c r="G1298">
        <v>2</v>
      </c>
      <c r="H1298" t="s">
        <v>11</v>
      </c>
      <c r="I1298" s="2">
        <f>+Table2[[#This Row],[QTY]]*Table2[[#This Row],[Price]]</f>
        <v>7980</v>
      </c>
    </row>
    <row r="1299" spans="1:9">
      <c r="A1299" s="5" t="str">
        <f>TEXT(Table2[[#This Row],[Date]],"DDD")</f>
        <v>jue.</v>
      </c>
      <c r="B1299" s="5" t="str">
        <f>TEXT(Table2[[#This Row],[Date]],"MMM")</f>
        <v>ago</v>
      </c>
      <c r="C1299" s="5">
        <v>45519</v>
      </c>
      <c r="D1299" t="s">
        <v>753</v>
      </c>
      <c r="E1299" s="1">
        <v>4700</v>
      </c>
      <c r="F1299" t="s">
        <v>29</v>
      </c>
      <c r="G1299">
        <v>1</v>
      </c>
      <c r="H1299" t="s">
        <v>11</v>
      </c>
      <c r="I1299" s="2">
        <f>+Table2[[#This Row],[QTY]]*Table2[[#This Row],[Price]]</f>
        <v>4700</v>
      </c>
    </row>
    <row r="1300" spans="1:9">
      <c r="A1300" s="5" t="str">
        <f>TEXT(Table2[[#This Row],[Date]],"DDD")</f>
        <v>jue.</v>
      </c>
      <c r="B1300" s="5" t="str">
        <f>TEXT(Table2[[#This Row],[Date]],"MMM")</f>
        <v>ago</v>
      </c>
      <c r="C1300" s="5">
        <v>45519</v>
      </c>
      <c r="D1300" t="s">
        <v>499</v>
      </c>
      <c r="E1300" s="1">
        <v>3990</v>
      </c>
      <c r="F1300" t="s">
        <v>29</v>
      </c>
      <c r="G1300">
        <v>1</v>
      </c>
      <c r="H1300" t="s">
        <v>11</v>
      </c>
      <c r="I1300" s="2">
        <f>+Table2[[#This Row],[QTY]]*Table2[[#This Row],[Price]]</f>
        <v>3990</v>
      </c>
    </row>
    <row r="1301" spans="1:9">
      <c r="A1301" s="5" t="str">
        <f>TEXT(Table2[[#This Row],[Date]],"DDD")</f>
        <v>jue.</v>
      </c>
      <c r="B1301" s="5" t="str">
        <f>TEXT(Table2[[#This Row],[Date]],"MMM")</f>
        <v>ago</v>
      </c>
      <c r="C1301" s="5">
        <v>45519</v>
      </c>
      <c r="D1301" t="s">
        <v>319</v>
      </c>
      <c r="E1301" s="1">
        <v>226730</v>
      </c>
      <c r="F1301" t="s">
        <v>69</v>
      </c>
      <c r="G1301">
        <v>1</v>
      </c>
      <c r="H1301" t="s">
        <v>736</v>
      </c>
      <c r="I1301" s="2">
        <f>+Table2[[#This Row],[QTY]]*Table2[[#This Row],[Price]]</f>
        <v>226730</v>
      </c>
    </row>
    <row r="1302" spans="1:9">
      <c r="A1302" s="5" t="str">
        <f>TEXT(Table2[[#This Row],[Date]],"DDD")</f>
        <v>jue.</v>
      </c>
      <c r="B1302" s="5" t="str">
        <f>TEXT(Table2[[#This Row],[Date]],"MMM")</f>
        <v>ago</v>
      </c>
      <c r="C1302" s="5">
        <v>45519</v>
      </c>
      <c r="D1302" t="s">
        <v>754</v>
      </c>
      <c r="E1302" s="1">
        <v>12665</v>
      </c>
      <c r="F1302" t="s">
        <v>69</v>
      </c>
      <c r="G1302">
        <v>1</v>
      </c>
      <c r="H1302" t="s">
        <v>736</v>
      </c>
      <c r="I1302" s="2">
        <f>+Table2[[#This Row],[QTY]]*Table2[[#This Row],[Price]]</f>
        <v>12665</v>
      </c>
    </row>
    <row r="1303" spans="1:9">
      <c r="A1303" s="5" t="str">
        <f>TEXT(Table2[[#This Row],[Date]],"DDD")</f>
        <v>vie.</v>
      </c>
      <c r="B1303" s="5" t="str">
        <f>TEXT(Table2[[#This Row],[Date]],"MMM")</f>
        <v>ago</v>
      </c>
      <c r="C1303" s="5">
        <v>45520</v>
      </c>
      <c r="D1303" t="s">
        <v>755</v>
      </c>
      <c r="E1303" s="1">
        <v>26600</v>
      </c>
      <c r="F1303" t="s">
        <v>756</v>
      </c>
      <c r="G1303">
        <v>1</v>
      </c>
      <c r="H1303" t="s">
        <v>136</v>
      </c>
      <c r="I1303" s="2">
        <f>+Table2[[#This Row],[QTY]]*Table2[[#This Row],[Price]]</f>
        <v>26600</v>
      </c>
    </row>
    <row r="1304" spans="1:9">
      <c r="A1304" s="5" t="str">
        <f>TEXT(Table2[[#This Row],[Date]],"DDD")</f>
        <v>vie.</v>
      </c>
      <c r="B1304" s="5" t="str">
        <f>TEXT(Table2[[#This Row],[Date]],"MMM")</f>
        <v>ago</v>
      </c>
      <c r="C1304" s="5">
        <v>45520</v>
      </c>
      <c r="D1304" t="s">
        <v>757</v>
      </c>
      <c r="E1304" s="1">
        <v>43400</v>
      </c>
      <c r="F1304" t="s">
        <v>756</v>
      </c>
      <c r="G1304">
        <v>1</v>
      </c>
      <c r="H1304" t="s">
        <v>136</v>
      </c>
      <c r="I1304" s="2">
        <f>+Table2[[#This Row],[QTY]]*Table2[[#This Row],[Price]]</f>
        <v>43400</v>
      </c>
    </row>
    <row r="1305" spans="1:9">
      <c r="A1305" s="5" t="str">
        <f>TEXT(Table2[[#This Row],[Date]],"DDD")</f>
        <v>vie.</v>
      </c>
      <c r="B1305" s="5" t="str">
        <f>TEXT(Table2[[#This Row],[Date]],"MMM")</f>
        <v>ago</v>
      </c>
      <c r="C1305" s="5">
        <v>45520</v>
      </c>
      <c r="D1305" t="s">
        <v>758</v>
      </c>
      <c r="E1305" s="1">
        <v>39800</v>
      </c>
      <c r="F1305" t="s">
        <v>756</v>
      </c>
      <c r="G1305">
        <v>1</v>
      </c>
      <c r="H1305" t="s">
        <v>136</v>
      </c>
      <c r="I1305" s="2">
        <f>+Table2[[#This Row],[QTY]]*Table2[[#This Row],[Price]]</f>
        <v>39800</v>
      </c>
    </row>
    <row r="1306" spans="1:9">
      <c r="A1306" s="5" t="str">
        <f>TEXT(Table2[[#This Row],[Date]],"DDD")</f>
        <v>vie.</v>
      </c>
      <c r="B1306" s="5" t="str">
        <f>TEXT(Table2[[#This Row],[Date]],"MMM")</f>
        <v>ago</v>
      </c>
      <c r="C1306" s="5">
        <v>45520</v>
      </c>
      <c r="D1306" t="s">
        <v>476</v>
      </c>
      <c r="E1306" s="1">
        <v>6900</v>
      </c>
      <c r="F1306" t="s">
        <v>756</v>
      </c>
      <c r="G1306">
        <v>1</v>
      </c>
      <c r="H1306" t="s">
        <v>136</v>
      </c>
      <c r="I1306" s="2">
        <f>+Table2[[#This Row],[QTY]]*Table2[[#This Row],[Price]]</f>
        <v>6900</v>
      </c>
    </row>
    <row r="1307" spans="1:9">
      <c r="A1307" s="5" t="str">
        <f>TEXT(Table2[[#This Row],[Date]],"DDD")</f>
        <v>vie.</v>
      </c>
      <c r="B1307" s="5" t="str">
        <f>TEXT(Table2[[#This Row],[Date]],"MMM")</f>
        <v>ago</v>
      </c>
      <c r="C1307" s="5">
        <v>45520</v>
      </c>
      <c r="D1307" t="s">
        <v>759</v>
      </c>
      <c r="E1307" s="1">
        <v>4900</v>
      </c>
      <c r="F1307" t="s">
        <v>756</v>
      </c>
      <c r="G1307">
        <v>1</v>
      </c>
      <c r="H1307" t="s">
        <v>136</v>
      </c>
      <c r="I1307" s="2">
        <f>+Table2[[#This Row],[QTY]]*Table2[[#This Row],[Price]]</f>
        <v>4900</v>
      </c>
    </row>
    <row r="1308" spans="1:9">
      <c r="A1308" s="5" t="str">
        <f>TEXT(Table2[[#This Row],[Date]],"DDD")</f>
        <v>vie.</v>
      </c>
      <c r="B1308" s="5" t="str">
        <f>TEXT(Table2[[#This Row],[Date]],"MMM")</f>
        <v>ago</v>
      </c>
      <c r="C1308" s="5">
        <v>45520</v>
      </c>
      <c r="D1308" t="s">
        <v>488</v>
      </c>
      <c r="E1308" s="1">
        <v>5500</v>
      </c>
      <c r="F1308" t="s">
        <v>756</v>
      </c>
      <c r="G1308">
        <v>1</v>
      </c>
      <c r="H1308" t="s">
        <v>136</v>
      </c>
      <c r="I1308" s="2">
        <f>+Table2[[#This Row],[QTY]]*Table2[[#This Row],[Price]]</f>
        <v>5500</v>
      </c>
    </row>
    <row r="1309" spans="1:9">
      <c r="A1309" s="5" t="str">
        <f>TEXT(Table2[[#This Row],[Date]],"DDD")</f>
        <v>vie.</v>
      </c>
      <c r="B1309" s="5" t="str">
        <f>TEXT(Table2[[#This Row],[Date]],"MMM")</f>
        <v>ago</v>
      </c>
      <c r="C1309" s="5">
        <v>45520</v>
      </c>
      <c r="D1309" t="s">
        <v>488</v>
      </c>
      <c r="E1309" s="1">
        <v>6600</v>
      </c>
      <c r="F1309" t="s">
        <v>103</v>
      </c>
      <c r="G1309">
        <v>1</v>
      </c>
      <c r="H1309" t="s">
        <v>104</v>
      </c>
      <c r="I1309" s="2">
        <f>+Table2[[#This Row],[QTY]]*Table2[[#This Row],[Price]]</f>
        <v>6600</v>
      </c>
    </row>
    <row r="1310" spans="1:9">
      <c r="A1310" s="5" t="str">
        <f>TEXT(Table2[[#This Row],[Date]],"DDD")</f>
        <v>vie.</v>
      </c>
      <c r="B1310" s="5" t="str">
        <f>TEXT(Table2[[#This Row],[Date]],"MMM")</f>
        <v>ago</v>
      </c>
      <c r="C1310" s="5">
        <v>45520</v>
      </c>
      <c r="D1310" t="s">
        <v>760</v>
      </c>
      <c r="E1310" s="1">
        <v>1900</v>
      </c>
      <c r="F1310" t="s">
        <v>103</v>
      </c>
      <c r="G1310">
        <v>1</v>
      </c>
      <c r="H1310" t="s">
        <v>104</v>
      </c>
      <c r="I1310" s="2">
        <f>+Table2[[#This Row],[QTY]]*Table2[[#This Row],[Price]]</f>
        <v>1900</v>
      </c>
    </row>
    <row r="1311" spans="1:9">
      <c r="A1311" s="5" t="str">
        <f>TEXT(Table2[[#This Row],[Date]],"DDD")</f>
        <v>vie.</v>
      </c>
      <c r="B1311" s="5" t="str">
        <f>TEXT(Table2[[#This Row],[Date]],"MMM")</f>
        <v>ago</v>
      </c>
      <c r="C1311" s="5">
        <v>45520</v>
      </c>
      <c r="D1311" t="s">
        <v>414</v>
      </c>
      <c r="E1311" s="1">
        <v>12773</v>
      </c>
      <c r="F1311" t="s">
        <v>605</v>
      </c>
      <c r="G1311">
        <v>1</v>
      </c>
      <c r="H1311" t="s">
        <v>416</v>
      </c>
      <c r="I1311" s="2">
        <f>+Table2[[#This Row],[QTY]]*Table2[[#This Row],[Price]]</f>
        <v>12773</v>
      </c>
    </row>
    <row r="1312" spans="1:9">
      <c r="A1312" s="5" t="str">
        <f>TEXT(Table2[[#This Row],[Date]],"DDD")</f>
        <v>vie.</v>
      </c>
      <c r="B1312" s="5" t="str">
        <f>TEXT(Table2[[#This Row],[Date]],"MMM")</f>
        <v>ago</v>
      </c>
      <c r="C1312" s="5">
        <v>45520</v>
      </c>
      <c r="D1312" t="s">
        <v>414</v>
      </c>
      <c r="E1312" s="1">
        <v>14950</v>
      </c>
      <c r="F1312" t="s">
        <v>605</v>
      </c>
      <c r="G1312">
        <v>1</v>
      </c>
      <c r="H1312" t="s">
        <v>416</v>
      </c>
      <c r="I1312" s="2">
        <f>+Table2[[#This Row],[QTY]]*Table2[[#This Row],[Price]]</f>
        <v>14950</v>
      </c>
    </row>
    <row r="1313" spans="1:9">
      <c r="A1313" s="5" t="str">
        <f>TEXT(Table2[[#This Row],[Date]],"DDD")</f>
        <v>vie.</v>
      </c>
      <c r="B1313" s="5" t="str">
        <f>TEXT(Table2[[#This Row],[Date]],"MMM")</f>
        <v>ago</v>
      </c>
      <c r="C1313" s="5">
        <v>45520</v>
      </c>
      <c r="D1313" t="s">
        <v>488</v>
      </c>
      <c r="E1313" s="1">
        <v>5600</v>
      </c>
      <c r="F1313" t="s">
        <v>103</v>
      </c>
      <c r="G1313">
        <v>1</v>
      </c>
      <c r="H1313" t="s">
        <v>104</v>
      </c>
      <c r="I1313" s="2">
        <f>+Table2[[#This Row],[QTY]]*Table2[[#This Row],[Price]]</f>
        <v>5600</v>
      </c>
    </row>
    <row r="1314" spans="1:9">
      <c r="A1314" s="5" t="str">
        <f>TEXT(Table2[[#This Row],[Date]],"DDD")</f>
        <v>vie.</v>
      </c>
      <c r="B1314" s="5" t="str">
        <f>TEXT(Table2[[#This Row],[Date]],"MMM")</f>
        <v>ago</v>
      </c>
      <c r="C1314" s="5">
        <v>45520</v>
      </c>
      <c r="D1314" t="s">
        <v>414</v>
      </c>
      <c r="E1314" s="1">
        <v>12773</v>
      </c>
      <c r="F1314" t="s">
        <v>605</v>
      </c>
      <c r="G1314">
        <v>1</v>
      </c>
      <c r="H1314" t="s">
        <v>416</v>
      </c>
      <c r="I1314" s="2">
        <f>+Table2[[#This Row],[QTY]]*Table2[[#This Row],[Price]]</f>
        <v>12773</v>
      </c>
    </row>
    <row r="1315" spans="1:9">
      <c r="A1315" s="5" t="str">
        <f>TEXT(Table2[[#This Row],[Date]],"DDD")</f>
        <v>sáb.</v>
      </c>
      <c r="B1315" s="5" t="str">
        <f>TEXT(Table2[[#This Row],[Date]],"MMM")</f>
        <v>ago</v>
      </c>
      <c r="C1315" s="5">
        <v>45521</v>
      </c>
      <c r="D1315" t="s">
        <v>761</v>
      </c>
      <c r="E1315" s="1">
        <v>2300</v>
      </c>
      <c r="F1315" t="s">
        <v>103</v>
      </c>
      <c r="G1315">
        <v>1</v>
      </c>
      <c r="H1315" t="s">
        <v>104</v>
      </c>
      <c r="I1315" s="2">
        <f>+Table2[[#This Row],[QTY]]*Table2[[#This Row],[Price]]</f>
        <v>2300</v>
      </c>
    </row>
    <row r="1316" spans="1:9">
      <c r="A1316" s="5" t="str">
        <f>TEXT(Table2[[#This Row],[Date]],"DDD")</f>
        <v>sáb.</v>
      </c>
      <c r="B1316" s="5" t="str">
        <f>TEXT(Table2[[#This Row],[Date]],"MMM")</f>
        <v>ago</v>
      </c>
      <c r="C1316" s="5">
        <v>45521</v>
      </c>
      <c r="D1316" t="s">
        <v>613</v>
      </c>
      <c r="E1316" s="1">
        <v>2500</v>
      </c>
      <c r="F1316" t="s">
        <v>103</v>
      </c>
      <c r="G1316">
        <v>1</v>
      </c>
      <c r="H1316" t="s">
        <v>104</v>
      </c>
      <c r="I1316" s="2">
        <f>+Table2[[#This Row],[QTY]]*Table2[[#This Row],[Price]]</f>
        <v>2500</v>
      </c>
    </row>
    <row r="1317" spans="1:9">
      <c r="A1317" s="5" t="str">
        <f>TEXT(Table2[[#This Row],[Date]],"DDD")</f>
        <v>sáb.</v>
      </c>
      <c r="B1317" s="5" t="str">
        <f>TEXT(Table2[[#This Row],[Date]],"MMM")</f>
        <v>ago</v>
      </c>
      <c r="C1317" s="5">
        <v>45521</v>
      </c>
      <c r="D1317" t="s">
        <v>283</v>
      </c>
      <c r="E1317" s="1">
        <f>5400-1100</f>
        <v>4300</v>
      </c>
      <c r="F1317" t="s">
        <v>103</v>
      </c>
      <c r="G1317">
        <v>1</v>
      </c>
      <c r="H1317" t="s">
        <v>104</v>
      </c>
      <c r="I1317" s="2">
        <f>+Table2[[#This Row],[QTY]]*Table2[[#This Row],[Price]]</f>
        <v>4300</v>
      </c>
    </row>
    <row r="1318" spans="1:9">
      <c r="A1318" s="5" t="str">
        <f>TEXT(Table2[[#This Row],[Date]],"DDD")</f>
        <v>sáb.</v>
      </c>
      <c r="B1318" s="5" t="str">
        <f>TEXT(Table2[[#This Row],[Date]],"MMM")</f>
        <v>ago</v>
      </c>
      <c r="C1318" s="5">
        <v>45521</v>
      </c>
      <c r="D1318" t="s">
        <v>762</v>
      </c>
      <c r="E1318" s="1">
        <v>6600</v>
      </c>
      <c r="F1318" t="s">
        <v>103</v>
      </c>
      <c r="G1318">
        <v>1</v>
      </c>
      <c r="H1318" t="s">
        <v>104</v>
      </c>
      <c r="I1318" s="2">
        <f>+Table2[[#This Row],[QTY]]*Table2[[#This Row],[Price]]</f>
        <v>6600</v>
      </c>
    </row>
    <row r="1319" spans="1:9">
      <c r="A1319" s="5" t="str">
        <f>TEXT(Table2[[#This Row],[Date]],"DDD")</f>
        <v>sáb.</v>
      </c>
      <c r="B1319" s="5" t="str">
        <f>TEXT(Table2[[#This Row],[Date]],"MMM")</f>
        <v>ago</v>
      </c>
      <c r="C1319" s="5">
        <v>45521</v>
      </c>
      <c r="D1319" t="s">
        <v>414</v>
      </c>
      <c r="E1319" s="1">
        <v>15054</v>
      </c>
      <c r="F1319" t="s">
        <v>605</v>
      </c>
      <c r="G1319">
        <v>1</v>
      </c>
      <c r="H1319" t="s">
        <v>416</v>
      </c>
      <c r="I1319" s="2">
        <f>+Table2[[#This Row],[QTY]]*Table2[[#This Row],[Price]]</f>
        <v>15054</v>
      </c>
    </row>
    <row r="1320" spans="1:9">
      <c r="A1320" s="5" t="str">
        <f>TEXT(Table2[[#This Row],[Date]],"DDD")</f>
        <v>sáb.</v>
      </c>
      <c r="B1320" s="5" t="str">
        <f>TEXT(Table2[[#This Row],[Date]],"MMM")</f>
        <v>ago</v>
      </c>
      <c r="C1320" s="5">
        <v>45521</v>
      </c>
      <c r="D1320" t="s">
        <v>414</v>
      </c>
      <c r="E1320" s="1">
        <v>11713</v>
      </c>
      <c r="F1320" t="s">
        <v>605</v>
      </c>
      <c r="G1320">
        <v>1</v>
      </c>
      <c r="H1320" t="s">
        <v>416</v>
      </c>
      <c r="I1320" s="2">
        <f>+Table2[[#This Row],[QTY]]*Table2[[#This Row],[Price]]</f>
        <v>11713</v>
      </c>
    </row>
    <row r="1321" spans="1:9">
      <c r="A1321" s="5" t="str">
        <f>TEXT(Table2[[#This Row],[Date]],"DDD")</f>
        <v>sáb.</v>
      </c>
      <c r="B1321" s="5" t="str">
        <f>TEXT(Table2[[#This Row],[Date]],"MMM")</f>
        <v>ago</v>
      </c>
      <c r="C1321" s="5">
        <v>45521</v>
      </c>
      <c r="D1321" t="s">
        <v>414</v>
      </c>
      <c r="E1321" s="1">
        <v>12568</v>
      </c>
      <c r="F1321" t="s">
        <v>605</v>
      </c>
      <c r="G1321">
        <v>1</v>
      </c>
      <c r="H1321" t="s">
        <v>416</v>
      </c>
      <c r="I1321" s="2">
        <f>+Table2[[#This Row],[QTY]]*Table2[[#This Row],[Price]]</f>
        <v>12568</v>
      </c>
    </row>
    <row r="1322" spans="1:9">
      <c r="A1322" s="5" t="str">
        <f>TEXT(Table2[[#This Row],[Date]],"DDD")</f>
        <v>sáb.</v>
      </c>
      <c r="B1322" s="5" t="str">
        <f>TEXT(Table2[[#This Row],[Date]],"MMM")</f>
        <v>ago</v>
      </c>
      <c r="C1322" s="5">
        <v>45521</v>
      </c>
      <c r="D1322" t="s">
        <v>414</v>
      </c>
      <c r="E1322" s="1">
        <v>12077</v>
      </c>
      <c r="F1322" t="s">
        <v>605</v>
      </c>
      <c r="G1322">
        <v>1</v>
      </c>
      <c r="H1322" t="s">
        <v>416</v>
      </c>
      <c r="I1322" s="2">
        <f>+Table2[[#This Row],[QTY]]*Table2[[#This Row],[Price]]</f>
        <v>12077</v>
      </c>
    </row>
    <row r="1323" spans="1:9">
      <c r="A1323" s="5" t="str">
        <f>TEXT(Table2[[#This Row],[Date]],"DDD")</f>
        <v>sáb.</v>
      </c>
      <c r="B1323" s="5" t="str">
        <f>TEXT(Table2[[#This Row],[Date]],"MMM")</f>
        <v>ago</v>
      </c>
      <c r="C1323" s="5">
        <v>45521</v>
      </c>
      <c r="D1323" t="s">
        <v>763</v>
      </c>
      <c r="E1323" s="1">
        <v>33900</v>
      </c>
      <c r="F1323" t="s">
        <v>764</v>
      </c>
      <c r="G1323">
        <v>1</v>
      </c>
      <c r="H1323" t="s">
        <v>136</v>
      </c>
      <c r="I1323" s="2">
        <f>+Table2[[#This Row],[QTY]]*Table2[[#This Row],[Price]]</f>
        <v>33900</v>
      </c>
    </row>
    <row r="1324" spans="1:9">
      <c r="A1324" s="5" t="str">
        <f>TEXT(Table2[[#This Row],[Date]],"DDD")</f>
        <v>sáb.</v>
      </c>
      <c r="B1324" s="5" t="str">
        <f>TEXT(Table2[[#This Row],[Date]],"MMM")</f>
        <v>ago</v>
      </c>
      <c r="C1324" s="5">
        <v>45521</v>
      </c>
      <c r="D1324" t="s">
        <v>534</v>
      </c>
      <c r="E1324" s="1">
        <v>15000</v>
      </c>
      <c r="F1324" t="s">
        <v>81</v>
      </c>
      <c r="G1324">
        <v>2</v>
      </c>
      <c r="H1324" t="s">
        <v>217</v>
      </c>
      <c r="I1324" s="2">
        <f>+Table2[[#This Row],[QTY]]*Table2[[#This Row],[Price]]</f>
        <v>30000</v>
      </c>
    </row>
    <row r="1325" spans="1:9">
      <c r="A1325" s="5" t="str">
        <f>TEXT(Table2[[#This Row],[Date]],"DDD")</f>
        <v>dom.</v>
      </c>
      <c r="B1325" s="5" t="str">
        <f>TEXT(Table2[[#This Row],[Date]],"MMM")</f>
        <v>ago</v>
      </c>
      <c r="C1325" s="5">
        <v>45522</v>
      </c>
      <c r="D1325" t="s">
        <v>414</v>
      </c>
      <c r="E1325" s="1">
        <v>17649</v>
      </c>
      <c r="F1325" t="s">
        <v>605</v>
      </c>
      <c r="G1325">
        <v>1</v>
      </c>
      <c r="H1325" t="s">
        <v>416</v>
      </c>
      <c r="I1325" s="2">
        <f>+Table2[[#This Row],[QTY]]*Table2[[#This Row],[Price]]</f>
        <v>17649</v>
      </c>
    </row>
    <row r="1326" spans="1:9">
      <c r="A1326" s="5" t="str">
        <f>TEXT(Table2[[#This Row],[Date]],"DDD")</f>
        <v>dom.</v>
      </c>
      <c r="B1326" s="5" t="str">
        <f>TEXT(Table2[[#This Row],[Date]],"MMM")</f>
        <v>ago</v>
      </c>
      <c r="C1326" s="5">
        <v>45522</v>
      </c>
      <c r="D1326" t="s">
        <v>414</v>
      </c>
      <c r="E1326" s="1">
        <v>18173</v>
      </c>
      <c r="F1326" t="s">
        <v>605</v>
      </c>
      <c r="G1326">
        <v>1</v>
      </c>
      <c r="H1326" t="s">
        <v>416</v>
      </c>
      <c r="I1326" s="2">
        <f>+Table2[[#This Row],[QTY]]*Table2[[#This Row],[Price]]</f>
        <v>18173</v>
      </c>
    </row>
    <row r="1327" spans="1:9">
      <c r="A1327" s="5" t="str">
        <f>TEXT(Table2[[#This Row],[Date]],"DDD")</f>
        <v>lun.</v>
      </c>
      <c r="B1327" s="5" t="str">
        <f>TEXT(Table2[[#This Row],[Date]],"MMM")</f>
        <v>ago</v>
      </c>
      <c r="C1327" s="5">
        <v>45523</v>
      </c>
      <c r="D1327" t="s">
        <v>765</v>
      </c>
      <c r="E1327" s="1">
        <v>40900</v>
      </c>
      <c r="F1327" t="s">
        <v>766</v>
      </c>
      <c r="G1327">
        <v>1</v>
      </c>
      <c r="H1327" t="s">
        <v>136</v>
      </c>
      <c r="I1327" s="2">
        <f>+Table2[[#This Row],[QTY]]*Table2[[#This Row],[Price]]</f>
        <v>40900</v>
      </c>
    </row>
    <row r="1328" spans="1:9">
      <c r="A1328" s="5" t="str">
        <f>TEXT(Table2[[#This Row],[Date]],"DDD")</f>
        <v>mar.</v>
      </c>
      <c r="B1328" s="5" t="str">
        <f>TEXT(Table2[[#This Row],[Date]],"MMM")</f>
        <v>ago</v>
      </c>
      <c r="C1328" s="5">
        <v>45524</v>
      </c>
      <c r="D1328" t="s">
        <v>767</v>
      </c>
      <c r="E1328" s="1">
        <v>11600</v>
      </c>
      <c r="F1328" t="s">
        <v>81</v>
      </c>
      <c r="G1328">
        <v>1</v>
      </c>
      <c r="H1328" t="s">
        <v>11</v>
      </c>
      <c r="I1328" s="2">
        <f>+Table2[[#This Row],[QTY]]*Table2[[#This Row],[Price]]</f>
        <v>11600</v>
      </c>
    </row>
    <row r="1329" spans="1:9">
      <c r="A1329" s="5" t="str">
        <f>TEXT(Table2[[#This Row],[Date]],"DDD")</f>
        <v>mar.</v>
      </c>
      <c r="B1329" s="5" t="str">
        <f>TEXT(Table2[[#This Row],[Date]],"MMM")</f>
        <v>ago</v>
      </c>
      <c r="C1329" s="5">
        <v>45524</v>
      </c>
      <c r="D1329" t="s">
        <v>762</v>
      </c>
      <c r="E1329" s="1">
        <v>5850</v>
      </c>
      <c r="F1329" t="s">
        <v>81</v>
      </c>
      <c r="G1329">
        <v>1</v>
      </c>
      <c r="H1329" t="s">
        <v>11</v>
      </c>
      <c r="I1329" s="2">
        <f>+Table2[[#This Row],[QTY]]*Table2[[#This Row],[Price]]</f>
        <v>5850</v>
      </c>
    </row>
    <row r="1330" spans="1:9">
      <c r="A1330" s="5" t="str">
        <f>TEXT(Table2[[#This Row],[Date]],"DDD")</f>
        <v>mar.</v>
      </c>
      <c r="B1330" s="5" t="str">
        <f>TEXT(Table2[[#This Row],[Date]],"MMM")</f>
        <v>ago</v>
      </c>
      <c r="C1330" s="5">
        <v>45524</v>
      </c>
      <c r="D1330" t="s">
        <v>768</v>
      </c>
      <c r="E1330" s="1">
        <v>4790</v>
      </c>
      <c r="F1330" t="s">
        <v>81</v>
      </c>
      <c r="G1330">
        <v>1</v>
      </c>
      <c r="H1330" t="s">
        <v>11</v>
      </c>
      <c r="I1330" s="2">
        <f>+Table2[[#This Row],[QTY]]*Table2[[#This Row],[Price]]</f>
        <v>4790</v>
      </c>
    </row>
    <row r="1331" spans="1:9">
      <c r="A1331" s="5" t="str">
        <f>TEXT(Table2[[#This Row],[Date]],"DDD")</f>
        <v>mar.</v>
      </c>
      <c r="B1331" s="5" t="str">
        <f>TEXT(Table2[[#This Row],[Date]],"MMM")</f>
        <v>ago</v>
      </c>
      <c r="C1331" s="5">
        <v>45524</v>
      </c>
      <c r="D1331" t="s">
        <v>134</v>
      </c>
      <c r="E1331" s="1">
        <v>47900</v>
      </c>
      <c r="F1331" t="s">
        <v>135</v>
      </c>
      <c r="G1331">
        <v>1</v>
      </c>
      <c r="H1331" t="s">
        <v>136</v>
      </c>
      <c r="I1331" s="2">
        <f>+Table2[[#This Row],[QTY]]*Table2[[#This Row],[Price]]</f>
        <v>47900</v>
      </c>
    </row>
    <row r="1332" spans="1:9">
      <c r="A1332" s="5" t="str">
        <f>TEXT(Table2[[#This Row],[Date]],"DDD")</f>
        <v>mar.</v>
      </c>
      <c r="B1332" s="5" t="str">
        <f>TEXT(Table2[[#This Row],[Date]],"MMM")</f>
        <v>ago</v>
      </c>
      <c r="C1332" s="5">
        <v>45524</v>
      </c>
      <c r="D1332" t="s">
        <v>769</v>
      </c>
      <c r="E1332" s="1">
        <v>8900</v>
      </c>
      <c r="F1332" t="s">
        <v>135</v>
      </c>
      <c r="G1332">
        <v>1</v>
      </c>
      <c r="H1332" t="s">
        <v>136</v>
      </c>
      <c r="I1332" s="2">
        <f>+Table2[[#This Row],[QTY]]*Table2[[#This Row],[Price]]</f>
        <v>8900</v>
      </c>
    </row>
    <row r="1333" spans="1:9">
      <c r="A1333" s="5" t="str">
        <f>TEXT(Table2[[#This Row],[Date]],"DDD")</f>
        <v>mar.</v>
      </c>
      <c r="B1333" s="5" t="str">
        <f>TEXT(Table2[[#This Row],[Date]],"MMM")</f>
        <v>ago</v>
      </c>
      <c r="C1333" s="5">
        <v>45524</v>
      </c>
      <c r="D1333" t="s">
        <v>134</v>
      </c>
      <c r="E1333" s="1">
        <v>47900</v>
      </c>
      <c r="F1333" t="s">
        <v>135</v>
      </c>
      <c r="G1333">
        <v>1</v>
      </c>
      <c r="H1333" t="s">
        <v>136</v>
      </c>
      <c r="I1333" s="2">
        <f>+Table2[[#This Row],[QTY]]*Table2[[#This Row],[Price]]</f>
        <v>47900</v>
      </c>
    </row>
    <row r="1334" spans="1:9">
      <c r="A1334" s="5" t="str">
        <f>TEXT(Table2[[#This Row],[Date]],"DDD")</f>
        <v>mar.</v>
      </c>
      <c r="B1334" s="5" t="str">
        <f>TEXT(Table2[[#This Row],[Date]],"MMM")</f>
        <v>ago</v>
      </c>
      <c r="C1334" s="5">
        <v>45524</v>
      </c>
      <c r="D1334" t="s">
        <v>138</v>
      </c>
      <c r="E1334" s="1">
        <v>8900</v>
      </c>
      <c r="F1334" t="s">
        <v>135</v>
      </c>
      <c r="G1334">
        <v>1</v>
      </c>
      <c r="H1334" t="s">
        <v>136</v>
      </c>
      <c r="I1334" s="2">
        <f>+Table2[[#This Row],[QTY]]*Table2[[#This Row],[Price]]</f>
        <v>8900</v>
      </c>
    </row>
    <row r="1335" spans="1:9">
      <c r="A1335" s="5" t="str">
        <f>TEXT(Table2[[#This Row],[Date]],"DDD")</f>
        <v>mar.</v>
      </c>
      <c r="B1335" s="5" t="str">
        <f>TEXT(Table2[[#This Row],[Date]],"MMM")</f>
        <v>ago</v>
      </c>
      <c r="C1335" s="5">
        <v>45524</v>
      </c>
      <c r="D1335" t="s">
        <v>414</v>
      </c>
      <c r="E1335" s="1">
        <v>13833</v>
      </c>
      <c r="F1335" t="s">
        <v>605</v>
      </c>
      <c r="G1335">
        <v>1</v>
      </c>
      <c r="H1335" t="s">
        <v>416</v>
      </c>
      <c r="I1335" s="2">
        <f>+Table2[[#This Row],[QTY]]*Table2[[#This Row],[Price]]</f>
        <v>13833</v>
      </c>
    </row>
    <row r="1336" spans="1:9">
      <c r="A1336" s="5" t="str">
        <f>TEXT(Table2[[#This Row],[Date]],"DDD")</f>
        <v>mar.</v>
      </c>
      <c r="B1336" s="5" t="str">
        <f>TEXT(Table2[[#This Row],[Date]],"MMM")</f>
        <v>ago</v>
      </c>
      <c r="C1336" s="5">
        <v>45524</v>
      </c>
      <c r="D1336" t="s">
        <v>414</v>
      </c>
      <c r="E1336" s="1">
        <v>14508</v>
      </c>
      <c r="F1336" t="s">
        <v>605</v>
      </c>
      <c r="G1336">
        <v>1</v>
      </c>
      <c r="H1336" t="s">
        <v>416</v>
      </c>
      <c r="I1336" s="2">
        <f>+Table2[[#This Row],[QTY]]*Table2[[#This Row],[Price]]</f>
        <v>14508</v>
      </c>
    </row>
    <row r="1337" spans="1:9">
      <c r="A1337" s="5" t="str">
        <f>TEXT(Table2[[#This Row],[Date]],"DDD")</f>
        <v>mié.</v>
      </c>
      <c r="B1337" s="5" t="str">
        <f>TEXT(Table2[[#This Row],[Date]],"MMM")</f>
        <v>ago</v>
      </c>
      <c r="C1337" s="5">
        <v>45525</v>
      </c>
      <c r="D1337" t="s">
        <v>414</v>
      </c>
      <c r="E1337" s="1">
        <v>13788</v>
      </c>
      <c r="F1337" t="s">
        <v>605</v>
      </c>
      <c r="G1337">
        <v>1</v>
      </c>
      <c r="H1337" t="s">
        <v>416</v>
      </c>
      <c r="I1337" s="2">
        <f>+Table2[[#This Row],[QTY]]*Table2[[#This Row],[Price]]</f>
        <v>13788</v>
      </c>
    </row>
    <row r="1338" spans="1:9">
      <c r="A1338" s="5" t="str">
        <f>TEXT(Table2[[#This Row],[Date]],"DDD")</f>
        <v>mié.</v>
      </c>
      <c r="B1338" s="5" t="str">
        <f>TEXT(Table2[[#This Row],[Date]],"MMM")</f>
        <v>ago</v>
      </c>
      <c r="C1338" s="5">
        <v>45525</v>
      </c>
      <c r="D1338" t="s">
        <v>414</v>
      </c>
      <c r="E1338" s="1">
        <v>15129</v>
      </c>
      <c r="F1338" t="s">
        <v>605</v>
      </c>
      <c r="G1338">
        <v>1</v>
      </c>
      <c r="H1338" t="s">
        <v>416</v>
      </c>
      <c r="I1338" s="2">
        <f>+Table2[[#This Row],[QTY]]*Table2[[#This Row],[Price]]</f>
        <v>15129</v>
      </c>
    </row>
    <row r="1339" spans="1:9">
      <c r="A1339" s="5" t="str">
        <f>TEXT(Table2[[#This Row],[Date]],"DDD")</f>
        <v>jue.</v>
      </c>
      <c r="B1339" s="5" t="str">
        <f>TEXT(Table2[[#This Row],[Date]],"MMM")</f>
        <v>ago</v>
      </c>
      <c r="C1339" s="5">
        <v>45526</v>
      </c>
      <c r="D1339" t="s">
        <v>488</v>
      </c>
      <c r="E1339" s="1">
        <v>5660</v>
      </c>
      <c r="F1339" t="s">
        <v>103</v>
      </c>
      <c r="G1339">
        <v>1</v>
      </c>
      <c r="H1339" t="s">
        <v>104</v>
      </c>
      <c r="I1339" s="2">
        <f>+Table2[[#This Row],[QTY]]*Table2[[#This Row],[Price]]</f>
        <v>5660</v>
      </c>
    </row>
    <row r="1340" spans="1:9">
      <c r="A1340" s="5" t="str">
        <f>TEXT(Table2[[#This Row],[Date]],"DDD")</f>
        <v>jue.</v>
      </c>
      <c r="B1340" s="5" t="str">
        <f>TEXT(Table2[[#This Row],[Date]],"MMM")</f>
        <v>ago</v>
      </c>
      <c r="C1340" s="5">
        <v>45526</v>
      </c>
      <c r="D1340" t="s">
        <v>488</v>
      </c>
      <c r="E1340" s="1">
        <v>5600</v>
      </c>
      <c r="F1340" t="s">
        <v>103</v>
      </c>
      <c r="G1340">
        <v>1</v>
      </c>
      <c r="H1340" t="s">
        <v>104</v>
      </c>
      <c r="I1340" s="2">
        <f>+Table2[[#This Row],[QTY]]*Table2[[#This Row],[Price]]</f>
        <v>5600</v>
      </c>
    </row>
    <row r="1341" spans="1:9">
      <c r="A1341" s="5" t="str">
        <f>TEXT(Table2[[#This Row],[Date]],"DDD")</f>
        <v>jue.</v>
      </c>
      <c r="B1341" s="5" t="str">
        <f>TEXT(Table2[[#This Row],[Date]],"MMM")</f>
        <v>ago</v>
      </c>
      <c r="C1341" s="5">
        <v>45526</v>
      </c>
      <c r="D1341" t="s">
        <v>770</v>
      </c>
      <c r="E1341" s="1">
        <v>1350</v>
      </c>
      <c r="F1341" t="s">
        <v>103</v>
      </c>
      <c r="G1341">
        <v>1</v>
      </c>
      <c r="H1341" t="s">
        <v>104</v>
      </c>
      <c r="I1341" s="2">
        <f>+Table2[[#This Row],[QTY]]*Table2[[#This Row],[Price]]</f>
        <v>1350</v>
      </c>
    </row>
    <row r="1342" spans="1:9">
      <c r="A1342" s="5" t="str">
        <f>TEXT(Table2[[#This Row],[Date]],"DDD")</f>
        <v>jue.</v>
      </c>
      <c r="B1342" s="5" t="str">
        <f>TEXT(Table2[[#This Row],[Date]],"MMM")</f>
        <v>ago</v>
      </c>
      <c r="C1342" s="5">
        <v>45526</v>
      </c>
      <c r="D1342" t="s">
        <v>771</v>
      </c>
      <c r="E1342" s="1">
        <v>1100</v>
      </c>
      <c r="F1342" t="s">
        <v>103</v>
      </c>
      <c r="G1342">
        <v>1</v>
      </c>
      <c r="H1342" t="s">
        <v>104</v>
      </c>
      <c r="I1342" s="2">
        <f>+Table2[[#This Row],[QTY]]*Table2[[#This Row],[Price]]</f>
        <v>1100</v>
      </c>
    </row>
    <row r="1343" spans="1:9">
      <c r="A1343" s="5" t="str">
        <f>TEXT(Table2[[#This Row],[Date]],"DDD")</f>
        <v>jue.</v>
      </c>
      <c r="B1343" s="5" t="str">
        <f>TEXT(Table2[[#This Row],[Date]],"MMM")</f>
        <v>ago</v>
      </c>
      <c r="C1343" s="5">
        <v>45526</v>
      </c>
      <c r="D1343" t="s">
        <v>772</v>
      </c>
      <c r="E1343" s="1">
        <v>5100</v>
      </c>
      <c r="F1343" t="s">
        <v>103</v>
      </c>
      <c r="G1343">
        <v>1</v>
      </c>
      <c r="H1343" t="s">
        <v>104</v>
      </c>
      <c r="I1343" s="2">
        <f>+Table2[[#This Row],[QTY]]*Table2[[#This Row],[Price]]</f>
        <v>5100</v>
      </c>
    </row>
    <row r="1344" spans="1:9">
      <c r="A1344" s="5" t="str">
        <f>TEXT(Table2[[#This Row],[Date]],"DDD")</f>
        <v>jue.</v>
      </c>
      <c r="B1344" s="5" t="str">
        <f>TEXT(Table2[[#This Row],[Date]],"MMM")</f>
        <v>ago</v>
      </c>
      <c r="C1344" s="5">
        <v>45526</v>
      </c>
      <c r="D1344" t="s">
        <v>773</v>
      </c>
      <c r="E1344" s="1">
        <v>47900</v>
      </c>
      <c r="F1344" t="s">
        <v>135</v>
      </c>
      <c r="G1344">
        <v>1</v>
      </c>
      <c r="H1344" t="s">
        <v>136</v>
      </c>
      <c r="I1344" s="2">
        <f>+Table2[[#This Row],[QTY]]*Table2[[#This Row],[Price]]</f>
        <v>47900</v>
      </c>
    </row>
    <row r="1345" spans="1:9">
      <c r="A1345" s="5" t="str">
        <f>TEXT(Table2[[#This Row],[Date]],"DDD")</f>
        <v>vie.</v>
      </c>
      <c r="B1345" s="5" t="str">
        <f>TEXT(Table2[[#This Row],[Date]],"MMM")</f>
        <v>ago</v>
      </c>
      <c r="C1345" s="5">
        <v>45527</v>
      </c>
      <c r="D1345" t="s">
        <v>774</v>
      </c>
      <c r="E1345" s="1">
        <v>26900</v>
      </c>
      <c r="F1345" t="s">
        <v>775</v>
      </c>
      <c r="G1345">
        <v>1</v>
      </c>
      <c r="H1345" t="s">
        <v>136</v>
      </c>
      <c r="I1345" s="2">
        <f>+Table2[[#This Row],[QTY]]*Table2[[#This Row],[Price]]</f>
        <v>26900</v>
      </c>
    </row>
    <row r="1346" spans="1:9">
      <c r="A1346" s="5" t="str">
        <f>TEXT(Table2[[#This Row],[Date]],"DDD")</f>
        <v>vie.</v>
      </c>
      <c r="B1346" s="5" t="str">
        <f>TEXT(Table2[[#This Row],[Date]],"MMM")</f>
        <v>ago</v>
      </c>
      <c r="C1346" s="5">
        <v>45527</v>
      </c>
      <c r="D1346" t="s">
        <v>776</v>
      </c>
      <c r="E1346" s="1">
        <v>9500</v>
      </c>
      <c r="F1346" t="s">
        <v>775</v>
      </c>
      <c r="G1346">
        <v>1</v>
      </c>
      <c r="H1346" t="s">
        <v>136</v>
      </c>
      <c r="I1346" s="2">
        <f>+Table2[[#This Row],[QTY]]*Table2[[#This Row],[Price]]</f>
        <v>9500</v>
      </c>
    </row>
    <row r="1347" spans="1:9">
      <c r="A1347" s="5" t="str">
        <f>TEXT(Table2[[#This Row],[Date]],"DDD")</f>
        <v>vie.</v>
      </c>
      <c r="B1347" s="5" t="str">
        <f>TEXT(Table2[[#This Row],[Date]],"MMM")</f>
        <v>ago</v>
      </c>
      <c r="C1347" s="5">
        <v>45527</v>
      </c>
      <c r="D1347" t="s">
        <v>777</v>
      </c>
      <c r="E1347" s="1">
        <v>10900</v>
      </c>
      <c r="F1347" t="s">
        <v>594</v>
      </c>
      <c r="G1347">
        <v>2</v>
      </c>
      <c r="H1347" t="s">
        <v>136</v>
      </c>
      <c r="I1347" s="2">
        <f>+Table2[[#This Row],[QTY]]*Table2[[#This Row],[Price]]</f>
        <v>21800</v>
      </c>
    </row>
    <row r="1348" spans="1:9">
      <c r="A1348" s="5" t="str">
        <f>TEXT(Table2[[#This Row],[Date]],"DDD")</f>
        <v>vie.</v>
      </c>
      <c r="B1348" s="5" t="str">
        <f>TEXT(Table2[[#This Row],[Date]],"MMM")</f>
        <v>ago</v>
      </c>
      <c r="C1348" s="5">
        <v>45527</v>
      </c>
      <c r="D1348" t="s">
        <v>762</v>
      </c>
      <c r="E1348" s="1">
        <v>5850</v>
      </c>
      <c r="F1348" t="s">
        <v>81</v>
      </c>
      <c r="G1348">
        <v>1</v>
      </c>
      <c r="H1348" t="s">
        <v>11</v>
      </c>
      <c r="I1348" s="2">
        <f>+Table2[[#This Row],[QTY]]*Table2[[#This Row],[Price]]</f>
        <v>5850</v>
      </c>
    </row>
    <row r="1349" spans="1:9">
      <c r="A1349" s="5" t="str">
        <f>TEXT(Table2[[#This Row],[Date]],"DDD")</f>
        <v>vie.</v>
      </c>
      <c r="B1349" s="5" t="str">
        <f>TEXT(Table2[[#This Row],[Date]],"MMM")</f>
        <v>ago</v>
      </c>
      <c r="C1349" s="5">
        <v>45527</v>
      </c>
      <c r="D1349" t="s">
        <v>752</v>
      </c>
      <c r="E1349" s="1">
        <v>4970</v>
      </c>
      <c r="F1349" t="s">
        <v>81</v>
      </c>
      <c r="G1349">
        <v>1</v>
      </c>
      <c r="H1349" t="s">
        <v>11</v>
      </c>
      <c r="I1349" s="2">
        <f>+Table2[[#This Row],[QTY]]*Table2[[#This Row],[Price]]</f>
        <v>4970</v>
      </c>
    </row>
    <row r="1350" spans="1:9">
      <c r="A1350" s="5" t="str">
        <f>TEXT(Table2[[#This Row],[Date]],"DDD")</f>
        <v>vie.</v>
      </c>
      <c r="B1350" s="5" t="str">
        <f>TEXT(Table2[[#This Row],[Date]],"MMM")</f>
        <v>ago</v>
      </c>
      <c r="C1350" s="5">
        <v>45527</v>
      </c>
      <c r="D1350" t="s">
        <v>778</v>
      </c>
      <c r="E1350" s="1">
        <v>3290</v>
      </c>
      <c r="F1350" t="s">
        <v>81</v>
      </c>
      <c r="G1350">
        <v>1</v>
      </c>
      <c r="H1350" t="s">
        <v>11</v>
      </c>
      <c r="I1350" s="2">
        <f>+Table2[[#This Row],[QTY]]*Table2[[#This Row],[Price]]</f>
        <v>3290</v>
      </c>
    </row>
    <row r="1351" spans="1:9">
      <c r="A1351" s="5" t="str">
        <f>TEXT(Table2[[#This Row],[Date]],"DDD")</f>
        <v>vie.</v>
      </c>
      <c r="B1351" s="5" t="str">
        <f>TEXT(Table2[[#This Row],[Date]],"MMM")</f>
        <v>ago</v>
      </c>
      <c r="C1351" s="5">
        <v>45527</v>
      </c>
      <c r="D1351" t="s">
        <v>414</v>
      </c>
      <c r="E1351" s="1">
        <v>16034</v>
      </c>
      <c r="F1351" t="s">
        <v>605</v>
      </c>
      <c r="G1351">
        <v>1</v>
      </c>
      <c r="H1351" t="s">
        <v>416</v>
      </c>
      <c r="I1351" s="2">
        <f>+Table2[[#This Row],[QTY]]*Table2[[#This Row],[Price]]</f>
        <v>16034</v>
      </c>
    </row>
    <row r="1352" spans="1:9">
      <c r="A1352" s="5" t="str">
        <f>TEXT(Table2[[#This Row],[Date]],"DDD")</f>
        <v>vie.</v>
      </c>
      <c r="B1352" s="5" t="str">
        <f>TEXT(Table2[[#This Row],[Date]],"MMM")</f>
        <v>ago</v>
      </c>
      <c r="C1352" s="5">
        <v>45527</v>
      </c>
      <c r="D1352" t="s">
        <v>414</v>
      </c>
      <c r="E1352" s="1">
        <v>14418</v>
      </c>
      <c r="F1352" t="s">
        <v>605</v>
      </c>
      <c r="G1352">
        <v>1</v>
      </c>
      <c r="H1352" t="s">
        <v>416</v>
      </c>
      <c r="I1352" s="2">
        <f>+Table2[[#This Row],[QTY]]*Table2[[#This Row],[Price]]</f>
        <v>14418</v>
      </c>
    </row>
    <row r="1353" spans="1:9">
      <c r="A1353" s="5" t="str">
        <f>TEXT(Table2[[#This Row],[Date]],"DDD")</f>
        <v>sáb.</v>
      </c>
      <c r="B1353" s="5" t="str">
        <f>TEXT(Table2[[#This Row],[Date]],"MMM")</f>
        <v>ago</v>
      </c>
      <c r="C1353" s="5">
        <v>45528</v>
      </c>
      <c r="D1353" t="s">
        <v>779</v>
      </c>
      <c r="E1353" s="1">
        <v>14800</v>
      </c>
      <c r="F1353" t="s">
        <v>654</v>
      </c>
      <c r="G1353">
        <v>1</v>
      </c>
      <c r="H1353" t="s">
        <v>136</v>
      </c>
      <c r="I1353" s="2">
        <f>+Table2[[#This Row],[QTY]]*Table2[[#This Row],[Price]]</f>
        <v>14800</v>
      </c>
    </row>
    <row r="1354" spans="1:9">
      <c r="A1354" s="5" t="str">
        <f>TEXT(Table2[[#This Row],[Date]],"DDD")</f>
        <v>sáb.</v>
      </c>
      <c r="B1354" s="5" t="str">
        <f>TEXT(Table2[[#This Row],[Date]],"MMM")</f>
        <v>ago</v>
      </c>
      <c r="C1354" s="5">
        <v>45528</v>
      </c>
      <c r="D1354" t="s">
        <v>779</v>
      </c>
      <c r="E1354" s="1">
        <v>4300</v>
      </c>
      <c r="F1354" t="s">
        <v>103</v>
      </c>
      <c r="G1354">
        <v>1</v>
      </c>
      <c r="H1354" t="s">
        <v>104</v>
      </c>
      <c r="I1354" s="2">
        <f>+Table2[[#This Row],[QTY]]*Table2[[#This Row],[Price]]</f>
        <v>4300</v>
      </c>
    </row>
    <row r="1355" spans="1:9">
      <c r="A1355" s="5" t="str">
        <f>TEXT(Table2[[#This Row],[Date]],"DDD")</f>
        <v>sáb.</v>
      </c>
      <c r="B1355" s="5" t="str">
        <f>TEXT(Table2[[#This Row],[Date]],"MMM")</f>
        <v>ago</v>
      </c>
      <c r="C1355" s="5">
        <v>45528</v>
      </c>
      <c r="D1355" t="s">
        <v>414</v>
      </c>
      <c r="E1355" s="1">
        <v>14931</v>
      </c>
      <c r="F1355" t="s">
        <v>605</v>
      </c>
      <c r="G1355">
        <v>1</v>
      </c>
      <c r="H1355" t="s">
        <v>416</v>
      </c>
      <c r="I1355" s="2">
        <f>+Table2[[#This Row],[QTY]]*Table2[[#This Row],[Price]]</f>
        <v>14931</v>
      </c>
    </row>
    <row r="1356" spans="1:9">
      <c r="A1356" s="5" t="str">
        <f>TEXT(Table2[[#This Row],[Date]],"DDD")</f>
        <v>lun.</v>
      </c>
      <c r="B1356" s="5" t="str">
        <f>TEXT(Table2[[#This Row],[Date]],"MMM")</f>
        <v>ago</v>
      </c>
      <c r="C1356" s="5">
        <v>45530</v>
      </c>
      <c r="D1356" t="s">
        <v>780</v>
      </c>
      <c r="E1356" s="1">
        <v>18600</v>
      </c>
      <c r="F1356" t="s">
        <v>718</v>
      </c>
      <c r="G1356">
        <v>1</v>
      </c>
      <c r="H1356" t="s">
        <v>136</v>
      </c>
      <c r="I1356" s="2">
        <f>+Table2[[#This Row],[QTY]]*Table2[[#This Row],[Price]]</f>
        <v>18600</v>
      </c>
    </row>
    <row r="1357" spans="1:9">
      <c r="A1357" s="5" t="str">
        <f>TEXT(Table2[[#This Row],[Date]],"DDD")</f>
        <v>lun.</v>
      </c>
      <c r="B1357" s="5" t="str">
        <f>TEXT(Table2[[#This Row],[Date]],"MMM")</f>
        <v>ago</v>
      </c>
      <c r="C1357" s="5">
        <v>45530</v>
      </c>
      <c r="D1357" t="s">
        <v>781</v>
      </c>
      <c r="E1357" s="1">
        <v>18900</v>
      </c>
      <c r="F1357" t="s">
        <v>718</v>
      </c>
      <c r="G1357">
        <v>1</v>
      </c>
      <c r="H1357" t="s">
        <v>136</v>
      </c>
      <c r="I1357" s="2">
        <f>+Table2[[#This Row],[QTY]]*Table2[[#This Row],[Price]]</f>
        <v>18900</v>
      </c>
    </row>
    <row r="1358" spans="1:9">
      <c r="A1358" s="5" t="str">
        <f>TEXT(Table2[[#This Row],[Date]],"DDD")</f>
        <v>lun.</v>
      </c>
      <c r="B1358" s="5" t="str">
        <f>TEXT(Table2[[#This Row],[Date]],"MMM")</f>
        <v>ago</v>
      </c>
      <c r="C1358" s="5">
        <v>45530</v>
      </c>
      <c r="D1358" t="s">
        <v>782</v>
      </c>
      <c r="E1358" s="1">
        <v>6200</v>
      </c>
      <c r="F1358" t="s">
        <v>718</v>
      </c>
      <c r="G1358">
        <v>1</v>
      </c>
      <c r="H1358" t="s">
        <v>136</v>
      </c>
      <c r="I1358" s="2">
        <f>+Table2[[#This Row],[QTY]]*Table2[[#This Row],[Price]]</f>
        <v>6200</v>
      </c>
    </row>
    <row r="1359" spans="1:9">
      <c r="A1359" s="5" t="str">
        <f>TEXT(Table2[[#This Row],[Date]],"DDD")</f>
        <v>lun.</v>
      </c>
      <c r="B1359" s="5" t="str">
        <f>TEXT(Table2[[#This Row],[Date]],"MMM")</f>
        <v>ago</v>
      </c>
      <c r="C1359" s="5">
        <v>45530</v>
      </c>
      <c r="D1359" t="s">
        <v>783</v>
      </c>
      <c r="E1359" s="1">
        <v>5300</v>
      </c>
      <c r="F1359" t="s">
        <v>718</v>
      </c>
      <c r="G1359">
        <v>1</v>
      </c>
      <c r="H1359" t="s">
        <v>136</v>
      </c>
      <c r="I1359" s="2">
        <f>+Table2[[#This Row],[QTY]]*Table2[[#This Row],[Price]]</f>
        <v>5300</v>
      </c>
    </row>
    <row r="1360" spans="1:9">
      <c r="A1360" s="5" t="str">
        <f>TEXT(Table2[[#This Row],[Date]],"DDD")</f>
        <v>lun.</v>
      </c>
      <c r="B1360" s="5" t="str">
        <f>TEXT(Table2[[#This Row],[Date]],"MMM")</f>
        <v>ago</v>
      </c>
      <c r="C1360" s="5">
        <v>45530</v>
      </c>
      <c r="D1360" t="s">
        <v>488</v>
      </c>
      <c r="E1360" s="1">
        <v>5400</v>
      </c>
      <c r="F1360" t="s">
        <v>718</v>
      </c>
      <c r="G1360">
        <v>1</v>
      </c>
      <c r="H1360" t="s">
        <v>136</v>
      </c>
      <c r="I1360" s="2">
        <f>+Table2[[#This Row],[QTY]]*Table2[[#This Row],[Price]]</f>
        <v>5400</v>
      </c>
    </row>
    <row r="1361" spans="1:9">
      <c r="A1361" s="5" t="str">
        <f>TEXT(Table2[[#This Row],[Date]],"DDD")</f>
        <v>lun.</v>
      </c>
      <c r="B1361" s="5" t="str">
        <f>TEXT(Table2[[#This Row],[Date]],"MMM")</f>
        <v>ago</v>
      </c>
      <c r="C1361" s="5">
        <v>45530</v>
      </c>
      <c r="D1361" t="s">
        <v>488</v>
      </c>
      <c r="E1361" s="1">
        <v>9100</v>
      </c>
      <c r="F1361" t="s">
        <v>784</v>
      </c>
      <c r="G1361">
        <v>1</v>
      </c>
      <c r="H1361" t="s">
        <v>136</v>
      </c>
      <c r="I1361" s="2">
        <f>+Table2[[#This Row],[QTY]]*Table2[[#This Row],[Price]]</f>
        <v>9100</v>
      </c>
    </row>
    <row r="1362" spans="1:9">
      <c r="A1362" s="5" t="str">
        <f>TEXT(Table2[[#This Row],[Date]],"DDD")</f>
        <v>lun.</v>
      </c>
      <c r="B1362" s="5" t="str">
        <f>TEXT(Table2[[#This Row],[Date]],"MMM")</f>
        <v>ago</v>
      </c>
      <c r="C1362" s="5">
        <v>45530</v>
      </c>
      <c r="D1362" t="s">
        <v>785</v>
      </c>
      <c r="E1362" s="1">
        <v>4700</v>
      </c>
      <c r="F1362" t="s">
        <v>784</v>
      </c>
      <c r="G1362">
        <v>1</v>
      </c>
      <c r="H1362" t="s">
        <v>136</v>
      </c>
      <c r="I1362" s="2">
        <f>+Table2[[#This Row],[QTY]]*Table2[[#This Row],[Price]]</f>
        <v>4700</v>
      </c>
    </row>
    <row r="1363" spans="1:9">
      <c r="A1363" s="5" t="str">
        <f>TEXT(Table2[[#This Row],[Date]],"DDD")</f>
        <v>lun.</v>
      </c>
      <c r="B1363" s="5" t="str">
        <f>TEXT(Table2[[#This Row],[Date]],"MMM")</f>
        <v>ago</v>
      </c>
      <c r="C1363" s="5">
        <v>45530</v>
      </c>
      <c r="D1363" t="s">
        <v>606</v>
      </c>
      <c r="E1363" s="1">
        <v>8500</v>
      </c>
      <c r="F1363" t="s">
        <v>365</v>
      </c>
      <c r="G1363">
        <v>1</v>
      </c>
      <c r="H1363" t="s">
        <v>136</v>
      </c>
      <c r="I1363" s="2">
        <f>+Table2[[#This Row],[QTY]]*Table2[[#This Row],[Price]]</f>
        <v>8500</v>
      </c>
    </row>
    <row r="1364" spans="1:9">
      <c r="A1364" s="5" t="str">
        <f>TEXT(Table2[[#This Row],[Date]],"DDD")</f>
        <v>lun.</v>
      </c>
      <c r="B1364" s="5" t="str">
        <f>TEXT(Table2[[#This Row],[Date]],"MMM")</f>
        <v>ago</v>
      </c>
      <c r="C1364" s="5">
        <v>45530</v>
      </c>
      <c r="D1364" t="s">
        <v>488</v>
      </c>
      <c r="E1364" s="1">
        <v>6600</v>
      </c>
      <c r="F1364" t="s">
        <v>103</v>
      </c>
      <c r="G1364">
        <v>1</v>
      </c>
      <c r="H1364" t="s">
        <v>104</v>
      </c>
      <c r="I1364" s="2">
        <f>+Table2[[#This Row],[QTY]]*Table2[[#This Row],[Price]]</f>
        <v>6600</v>
      </c>
    </row>
    <row r="1365" spans="1:9">
      <c r="A1365" s="5" t="str">
        <f>TEXT(Table2[[#This Row],[Date]],"DDD")</f>
        <v>lun.</v>
      </c>
      <c r="B1365" s="5" t="str">
        <f>TEXT(Table2[[#This Row],[Date]],"MMM")</f>
        <v>ago</v>
      </c>
      <c r="C1365" s="5">
        <v>45530</v>
      </c>
      <c r="D1365" t="s">
        <v>770</v>
      </c>
      <c r="E1365" s="1">
        <v>1350</v>
      </c>
      <c r="F1365" t="s">
        <v>103</v>
      </c>
      <c r="G1365">
        <v>1</v>
      </c>
      <c r="H1365" t="s">
        <v>104</v>
      </c>
      <c r="I1365" s="2">
        <f>+Table2[[#This Row],[QTY]]*Table2[[#This Row],[Price]]</f>
        <v>1350</v>
      </c>
    </row>
    <row r="1366" spans="1:9">
      <c r="A1366" s="5" t="str">
        <f>TEXT(Table2[[#This Row],[Date]],"DDD")</f>
        <v>lun.</v>
      </c>
      <c r="B1366" s="5" t="str">
        <f>TEXT(Table2[[#This Row],[Date]],"MMM")</f>
        <v>ago</v>
      </c>
      <c r="C1366" s="5">
        <v>45530</v>
      </c>
      <c r="D1366" t="s">
        <v>687</v>
      </c>
      <c r="E1366" s="1">
        <v>6600</v>
      </c>
      <c r="F1366" t="s">
        <v>103</v>
      </c>
      <c r="G1366">
        <v>1</v>
      </c>
      <c r="H1366" t="s">
        <v>104</v>
      </c>
      <c r="I1366" s="2">
        <f>+Table2[[#This Row],[QTY]]*Table2[[#This Row],[Price]]</f>
        <v>6600</v>
      </c>
    </row>
    <row r="1367" spans="1:9">
      <c r="A1367" s="5" t="str">
        <f>TEXT(Table2[[#This Row],[Date]],"DDD")</f>
        <v>mar.</v>
      </c>
      <c r="B1367" s="5" t="str">
        <f>TEXT(Table2[[#This Row],[Date]],"MMM")</f>
        <v>ago</v>
      </c>
      <c r="C1367" s="5">
        <v>45531</v>
      </c>
      <c r="D1367" t="s">
        <v>452</v>
      </c>
      <c r="E1367" s="1">
        <v>4600</v>
      </c>
      <c r="F1367" t="s">
        <v>103</v>
      </c>
      <c r="G1367">
        <v>1</v>
      </c>
      <c r="H1367" t="s">
        <v>104</v>
      </c>
      <c r="I1367" s="2">
        <f>+Table2[[#This Row],[QTY]]*Table2[[#This Row],[Price]]</f>
        <v>4600</v>
      </c>
    </row>
    <row r="1368" spans="1:9">
      <c r="A1368" s="5" t="str">
        <f>TEXT(Table2[[#This Row],[Date]],"DDD")</f>
        <v>mar.</v>
      </c>
      <c r="B1368" s="5" t="str">
        <f>TEXT(Table2[[#This Row],[Date]],"MMM")</f>
        <v>ago</v>
      </c>
      <c r="C1368" s="5">
        <v>45531</v>
      </c>
      <c r="D1368" t="s">
        <v>414</v>
      </c>
      <c r="E1368" s="1">
        <v>13865</v>
      </c>
      <c r="F1368" t="s">
        <v>605</v>
      </c>
      <c r="G1368">
        <v>1</v>
      </c>
      <c r="H1368" t="s">
        <v>416</v>
      </c>
      <c r="I1368" s="2">
        <f>+Table2[[#This Row],[QTY]]*Table2[[#This Row],[Price]]</f>
        <v>13865</v>
      </c>
    </row>
    <row r="1369" spans="1:9">
      <c r="A1369" s="5" t="str">
        <f>TEXT(Table2[[#This Row],[Date]],"DDD")</f>
        <v>mié.</v>
      </c>
      <c r="B1369" s="5" t="str">
        <f>TEXT(Table2[[#This Row],[Date]],"MMM")</f>
        <v>ago</v>
      </c>
      <c r="C1369" s="5">
        <v>45532</v>
      </c>
      <c r="D1369" t="s">
        <v>414</v>
      </c>
      <c r="E1369" s="1">
        <v>16514</v>
      </c>
      <c r="F1369" t="s">
        <v>605</v>
      </c>
      <c r="G1369">
        <v>1</v>
      </c>
      <c r="H1369" t="s">
        <v>416</v>
      </c>
      <c r="I1369" s="2">
        <f>+Table2[[#This Row],[QTY]]*Table2[[#This Row],[Price]]</f>
        <v>16514</v>
      </c>
    </row>
    <row r="1370" spans="1:9">
      <c r="A1370" s="5" t="str">
        <f>TEXT(Table2[[#This Row],[Date]],"DDD")</f>
        <v>mié.</v>
      </c>
      <c r="B1370" s="5" t="str">
        <f>TEXT(Table2[[#This Row],[Date]],"MMM")</f>
        <v>ago</v>
      </c>
      <c r="C1370" s="5">
        <v>45532</v>
      </c>
      <c r="D1370" t="s">
        <v>414</v>
      </c>
      <c r="E1370" s="1">
        <v>15137</v>
      </c>
      <c r="F1370" t="s">
        <v>605</v>
      </c>
      <c r="G1370">
        <v>1</v>
      </c>
      <c r="H1370" t="s">
        <v>416</v>
      </c>
      <c r="I1370" s="2">
        <f>+Table2[[#This Row],[QTY]]*Table2[[#This Row],[Price]]</f>
        <v>15137</v>
      </c>
    </row>
    <row r="1371" spans="1:9">
      <c r="A1371" s="5" t="str">
        <f>TEXT(Table2[[#This Row],[Date]],"DDD")</f>
        <v>mié.</v>
      </c>
      <c r="B1371" s="5" t="str">
        <f>TEXT(Table2[[#This Row],[Date]],"MMM")</f>
        <v>ago</v>
      </c>
      <c r="C1371" s="5">
        <v>45532</v>
      </c>
      <c r="D1371" t="s">
        <v>414</v>
      </c>
      <c r="E1371" s="1">
        <v>15073</v>
      </c>
      <c r="F1371" t="s">
        <v>605</v>
      </c>
      <c r="G1371">
        <v>1</v>
      </c>
      <c r="H1371" t="s">
        <v>416</v>
      </c>
      <c r="I1371" s="2">
        <f>+Table2[[#This Row],[QTY]]*Table2[[#This Row],[Price]]</f>
        <v>15073</v>
      </c>
    </row>
    <row r="1372" spans="1:9">
      <c r="A1372" s="5" t="str">
        <f>TEXT(Table2[[#This Row],[Date]],"DDD")</f>
        <v>mié.</v>
      </c>
      <c r="B1372" s="5" t="str">
        <f>TEXT(Table2[[#This Row],[Date]],"MMM")</f>
        <v>ago</v>
      </c>
      <c r="C1372" s="5">
        <v>45532</v>
      </c>
      <c r="D1372" t="s">
        <v>488</v>
      </c>
      <c r="E1372" s="1">
        <v>6600</v>
      </c>
      <c r="F1372" t="s">
        <v>103</v>
      </c>
      <c r="G1372">
        <v>1</v>
      </c>
      <c r="H1372" t="s">
        <v>104</v>
      </c>
      <c r="I1372" s="2">
        <f>+Table2[[#This Row],[QTY]]*Table2[[#This Row],[Price]]</f>
        <v>6600</v>
      </c>
    </row>
    <row r="1373" spans="1:9">
      <c r="A1373" s="5" t="str">
        <f>TEXT(Table2[[#This Row],[Date]],"DDD")</f>
        <v>mié.</v>
      </c>
      <c r="B1373" s="5" t="str">
        <f>TEXT(Table2[[#This Row],[Date]],"MMM")</f>
        <v>ago</v>
      </c>
      <c r="C1373" s="5">
        <v>45532</v>
      </c>
      <c r="D1373" t="s">
        <v>752</v>
      </c>
      <c r="E1373" s="1">
        <v>3990</v>
      </c>
      <c r="F1373" t="s">
        <v>29</v>
      </c>
      <c r="G1373">
        <v>1</v>
      </c>
      <c r="H1373" t="s">
        <v>11</v>
      </c>
      <c r="I1373" s="2">
        <f>+Table2[[#This Row],[QTY]]*Table2[[#This Row],[Price]]</f>
        <v>3990</v>
      </c>
    </row>
    <row r="1374" spans="1:9">
      <c r="A1374" s="5" t="str">
        <f>TEXT(Table2[[#This Row],[Date]],"DDD")</f>
        <v>mié.</v>
      </c>
      <c r="B1374" s="5" t="str">
        <f>TEXT(Table2[[#This Row],[Date]],"MMM")</f>
        <v>ago</v>
      </c>
      <c r="C1374" s="5">
        <v>45532</v>
      </c>
      <c r="D1374" t="s">
        <v>786</v>
      </c>
      <c r="E1374" s="1">
        <v>3490</v>
      </c>
      <c r="F1374" t="s">
        <v>29</v>
      </c>
      <c r="G1374">
        <v>1</v>
      </c>
      <c r="H1374" t="s">
        <v>11</v>
      </c>
      <c r="I1374" s="2">
        <f>+Table2[[#This Row],[QTY]]*Table2[[#This Row],[Price]]</f>
        <v>3490</v>
      </c>
    </row>
    <row r="1375" spans="1:9">
      <c r="A1375" s="5" t="str">
        <f>TEXT(Table2[[#This Row],[Date]],"DDD")</f>
        <v>mié.</v>
      </c>
      <c r="B1375" s="5" t="str">
        <f>TEXT(Table2[[#This Row],[Date]],"MMM")</f>
        <v>ago</v>
      </c>
      <c r="C1375" s="5">
        <v>45532</v>
      </c>
      <c r="D1375" t="s">
        <v>787</v>
      </c>
      <c r="E1375" s="1">
        <v>7350</v>
      </c>
      <c r="F1375" t="s">
        <v>29</v>
      </c>
      <c r="G1375">
        <v>1</v>
      </c>
      <c r="H1375" t="s">
        <v>11</v>
      </c>
      <c r="I1375" s="2">
        <f>+Table2[[#This Row],[QTY]]*Table2[[#This Row],[Price]]</f>
        <v>7350</v>
      </c>
    </row>
    <row r="1376" spans="1:9">
      <c r="A1376" s="5" t="str">
        <f>TEXT(Table2[[#This Row],[Date]],"DDD")</f>
        <v>mié.</v>
      </c>
      <c r="B1376" s="5" t="str">
        <f>TEXT(Table2[[#This Row],[Date]],"MMM")</f>
        <v>ago</v>
      </c>
      <c r="C1376" s="5">
        <v>45532</v>
      </c>
      <c r="D1376" t="s">
        <v>788</v>
      </c>
      <c r="E1376" s="1">
        <v>4700</v>
      </c>
      <c r="F1376" t="s">
        <v>29</v>
      </c>
      <c r="G1376">
        <v>2</v>
      </c>
      <c r="H1376" t="s">
        <v>11</v>
      </c>
      <c r="I1376" s="2">
        <f>+Table2[[#This Row],[QTY]]*Table2[[#This Row],[Price]]</f>
        <v>9400</v>
      </c>
    </row>
    <row r="1377" spans="1:9">
      <c r="A1377" s="5" t="str">
        <f>TEXT(Table2[[#This Row],[Date]],"DDD")</f>
        <v>jue.</v>
      </c>
      <c r="B1377" s="5" t="str">
        <f>TEXT(Table2[[#This Row],[Date]],"MMM")</f>
        <v>ago</v>
      </c>
      <c r="C1377" s="5">
        <v>45533</v>
      </c>
      <c r="D1377" t="s">
        <v>488</v>
      </c>
      <c r="E1377" s="1">
        <v>6600</v>
      </c>
      <c r="F1377" t="s">
        <v>103</v>
      </c>
      <c r="G1377">
        <v>1</v>
      </c>
      <c r="H1377" t="s">
        <v>104</v>
      </c>
      <c r="I1377" s="2">
        <f>+Table2[[#This Row],[QTY]]*Table2[[#This Row],[Price]]</f>
        <v>6600</v>
      </c>
    </row>
    <row r="1378" spans="1:9">
      <c r="A1378" s="5" t="str">
        <f>TEXT(Table2[[#This Row],[Date]],"DDD")</f>
        <v>vie.</v>
      </c>
      <c r="B1378" s="5" t="str">
        <f>TEXT(Table2[[#This Row],[Date]],"MMM")</f>
        <v>ago</v>
      </c>
      <c r="C1378" s="5">
        <v>45534</v>
      </c>
      <c r="D1378" t="s">
        <v>464</v>
      </c>
      <c r="E1378" s="1">
        <v>67220</v>
      </c>
      <c r="F1378" t="s">
        <v>464</v>
      </c>
      <c r="G1378">
        <v>1</v>
      </c>
      <c r="H1378" t="s">
        <v>465</v>
      </c>
      <c r="I1378" s="2">
        <f>+Table2[[#This Row],[QTY]]*Table2[[#This Row],[Price]]</f>
        <v>67220</v>
      </c>
    </row>
    <row r="1379" spans="1:9">
      <c r="A1379" s="5" t="str">
        <f>TEXT(Table2[[#This Row],[Date]],"DDD")</f>
        <v>vie.</v>
      </c>
      <c r="B1379" s="5" t="str">
        <f>TEXT(Table2[[#This Row],[Date]],"MMM")</f>
        <v>ago</v>
      </c>
      <c r="C1379" s="5">
        <v>45534</v>
      </c>
      <c r="D1379" t="s">
        <v>789</v>
      </c>
      <c r="E1379" s="1">
        <v>385350</v>
      </c>
      <c r="F1379" t="s">
        <v>565</v>
      </c>
      <c r="G1379">
        <v>1</v>
      </c>
      <c r="H1379" t="s">
        <v>467</v>
      </c>
      <c r="I1379" s="2">
        <f>+Table2[[#This Row],[QTY]]*Table2[[#This Row],[Price]]</f>
        <v>385350</v>
      </c>
    </row>
    <row r="1380" spans="1:9">
      <c r="A1380" s="5" t="str">
        <f>TEXT(Table2[[#This Row],[Date]],"DDD")</f>
        <v>vie.</v>
      </c>
      <c r="B1380" s="5" t="str">
        <f>TEXT(Table2[[#This Row],[Date]],"MMM")</f>
        <v>ago</v>
      </c>
      <c r="C1380" s="5">
        <v>45534</v>
      </c>
      <c r="D1380" t="s">
        <v>466</v>
      </c>
      <c r="E1380" s="1">
        <v>145696</v>
      </c>
      <c r="F1380" t="s">
        <v>466</v>
      </c>
      <c r="G1380">
        <v>1</v>
      </c>
      <c r="H1380" t="s">
        <v>467</v>
      </c>
      <c r="I1380" s="2">
        <f>+Table2[[#This Row],[QTY]]*Table2[[#This Row],[Price]]</f>
        <v>145696</v>
      </c>
    </row>
    <row r="1381" spans="1:9">
      <c r="A1381" s="5" t="str">
        <f>TEXT(Table2[[#This Row],[Date]],"DDD")</f>
        <v>vie.</v>
      </c>
      <c r="B1381" s="5" t="str">
        <f>TEXT(Table2[[#This Row],[Date]],"MMM")</f>
        <v>ago</v>
      </c>
      <c r="C1381" s="5">
        <v>45534</v>
      </c>
      <c r="D1381" t="s">
        <v>790</v>
      </c>
      <c r="E1381" s="1">
        <v>386100</v>
      </c>
      <c r="F1381" t="s">
        <v>790</v>
      </c>
      <c r="G1381">
        <v>1</v>
      </c>
      <c r="H1381" t="s">
        <v>467</v>
      </c>
      <c r="I1381" s="2">
        <f>+Table2[[#This Row],[QTY]]*Table2[[#This Row],[Price]]</f>
        <v>386100</v>
      </c>
    </row>
    <row r="1382" spans="1:9">
      <c r="A1382" s="5" t="str">
        <f>TEXT(Table2[[#This Row],[Date]],"DDD")</f>
        <v>vie.</v>
      </c>
      <c r="B1382" s="5" t="str">
        <f>TEXT(Table2[[#This Row],[Date]],"MMM")</f>
        <v>ago</v>
      </c>
      <c r="C1382" s="5">
        <v>45534</v>
      </c>
      <c r="D1382" t="s">
        <v>414</v>
      </c>
      <c r="E1382" s="1">
        <v>11713</v>
      </c>
      <c r="F1382" t="s">
        <v>605</v>
      </c>
      <c r="G1382">
        <v>1</v>
      </c>
      <c r="H1382" t="s">
        <v>416</v>
      </c>
      <c r="I1382" s="2">
        <f>+Table2[[#This Row],[QTY]]*Table2[[#This Row],[Price]]</f>
        <v>11713</v>
      </c>
    </row>
    <row r="1383" spans="1:9">
      <c r="A1383" s="5" t="str">
        <f>TEXT(Table2[[#This Row],[Date]],"DDD")</f>
        <v>vie.</v>
      </c>
      <c r="B1383" s="5" t="str">
        <f>TEXT(Table2[[#This Row],[Date]],"MMM")</f>
        <v>ago</v>
      </c>
      <c r="C1383" s="5">
        <v>45534</v>
      </c>
      <c r="D1383" t="s">
        <v>488</v>
      </c>
      <c r="E1383" s="1">
        <v>8500</v>
      </c>
      <c r="F1383" t="s">
        <v>346</v>
      </c>
      <c r="G1383">
        <v>1</v>
      </c>
      <c r="H1383" t="s">
        <v>136</v>
      </c>
      <c r="I1383" s="2">
        <f>+Table2[[#This Row],[QTY]]*Table2[[#This Row],[Price]]</f>
        <v>8500</v>
      </c>
    </row>
    <row r="1384" spans="1:9">
      <c r="A1384" s="5" t="str">
        <f>TEXT(Table2[[#This Row],[Date]],"DDD")</f>
        <v>vie.</v>
      </c>
      <c r="B1384" s="5" t="str">
        <f>TEXT(Table2[[#This Row],[Date]],"MMM")</f>
        <v>ago</v>
      </c>
      <c r="C1384" s="5">
        <v>45534</v>
      </c>
      <c r="D1384" t="s">
        <v>791</v>
      </c>
      <c r="E1384" s="1">
        <v>50000</v>
      </c>
      <c r="F1384" t="s">
        <v>346</v>
      </c>
      <c r="G1384">
        <v>1</v>
      </c>
      <c r="H1384" t="s">
        <v>136</v>
      </c>
      <c r="I1384" s="2">
        <f>+Table2[[#This Row],[QTY]]*Table2[[#This Row],[Price]]</f>
        <v>50000</v>
      </c>
    </row>
    <row r="1385" spans="1:9">
      <c r="A1385" s="5" t="str">
        <f>TEXT(Table2[[#This Row],[Date]],"DDD")</f>
        <v>vie.</v>
      </c>
      <c r="B1385" s="5" t="str">
        <f>TEXT(Table2[[#This Row],[Date]],"MMM")</f>
        <v>ago</v>
      </c>
      <c r="C1385" s="5">
        <v>45534</v>
      </c>
      <c r="D1385" t="s">
        <v>792</v>
      </c>
      <c r="E1385" s="1">
        <v>290000</v>
      </c>
      <c r="F1385" t="s">
        <v>793</v>
      </c>
      <c r="G1385">
        <v>1</v>
      </c>
      <c r="H1385" t="s">
        <v>794</v>
      </c>
      <c r="I1385" s="2">
        <f>+Table2[[#This Row],[QTY]]*Table2[[#This Row],[Price]]</f>
        <v>290000</v>
      </c>
    </row>
    <row r="1386" spans="1:9">
      <c r="A1386" s="5" t="str">
        <f>TEXT(Table2[[#This Row],[Date]],"DDD")</f>
        <v>vie.</v>
      </c>
      <c r="B1386" s="5" t="str">
        <f>TEXT(Table2[[#This Row],[Date]],"MMM")</f>
        <v>ago</v>
      </c>
      <c r="C1386" s="5">
        <v>45534</v>
      </c>
      <c r="D1386" t="s">
        <v>414</v>
      </c>
      <c r="E1386" s="1">
        <v>12049</v>
      </c>
      <c r="F1386" t="s">
        <v>605</v>
      </c>
      <c r="G1386">
        <v>1</v>
      </c>
      <c r="H1386" t="s">
        <v>416</v>
      </c>
      <c r="I1386" s="2">
        <f>+Table2[[#This Row],[QTY]]*Table2[[#This Row],[Price]]</f>
        <v>12049</v>
      </c>
    </row>
    <row r="1387" spans="1:9">
      <c r="A1387" s="5" t="str">
        <f>TEXT(Table2[[#This Row],[Date]],"DDD")</f>
        <v>vie.</v>
      </c>
      <c r="B1387" s="5" t="str">
        <f>TEXT(Table2[[#This Row],[Date]],"MMM")</f>
        <v>ago</v>
      </c>
      <c r="C1387" s="5">
        <v>45534</v>
      </c>
      <c r="D1387" t="s">
        <v>795</v>
      </c>
      <c r="E1387" s="1">
        <v>14100</v>
      </c>
      <c r="F1387" t="s">
        <v>796</v>
      </c>
      <c r="G1387">
        <v>1</v>
      </c>
      <c r="H1387" t="s">
        <v>136</v>
      </c>
      <c r="I1387" s="2">
        <f>+Table2[[#This Row],[QTY]]*Table2[[#This Row],[Price]]</f>
        <v>14100</v>
      </c>
    </row>
    <row r="1388" spans="1:9">
      <c r="A1388" s="5" t="str">
        <f>TEXT(Table2[[#This Row],[Date]],"DDD")</f>
        <v>vie.</v>
      </c>
      <c r="B1388" s="5" t="str">
        <f>TEXT(Table2[[#This Row],[Date]],"MMM")</f>
        <v>ago</v>
      </c>
      <c r="C1388" s="5">
        <v>45534</v>
      </c>
      <c r="D1388" t="s">
        <v>797</v>
      </c>
      <c r="E1388" s="1">
        <v>134800</v>
      </c>
      <c r="F1388" t="s">
        <v>798</v>
      </c>
      <c r="G1388">
        <v>1</v>
      </c>
      <c r="H1388" t="s">
        <v>217</v>
      </c>
      <c r="I1388" s="2">
        <f>+Table2[[#This Row],[QTY]]*Table2[[#This Row],[Price]]</f>
        <v>134800</v>
      </c>
    </row>
    <row r="1389" spans="1:9">
      <c r="A1389" s="5" t="str">
        <f>TEXT(Table2[[#This Row],[Date]],"DDD")</f>
        <v>vie.</v>
      </c>
      <c r="B1389" s="5" t="str">
        <f>TEXT(Table2[[#This Row],[Date]],"MMM")</f>
        <v>ago</v>
      </c>
      <c r="C1389" s="5">
        <v>45534</v>
      </c>
      <c r="D1389" t="s">
        <v>799</v>
      </c>
      <c r="E1389" s="1">
        <v>157810</v>
      </c>
      <c r="F1389" t="s">
        <v>799</v>
      </c>
      <c r="G1389">
        <v>1</v>
      </c>
      <c r="H1389" t="s">
        <v>465</v>
      </c>
      <c r="I1389" s="2">
        <f>+Table2[[#This Row],[QTY]]*Table2[[#This Row],[Price]]</f>
        <v>157810</v>
      </c>
    </row>
    <row r="1390" spans="1:9">
      <c r="A1390" s="5" t="str">
        <f>TEXT(Table2[[#This Row],[Date]],"DDD")</f>
        <v>vie.</v>
      </c>
      <c r="B1390" s="5" t="str">
        <f>TEXT(Table2[[#This Row],[Date]],"MMM")</f>
        <v>ago</v>
      </c>
      <c r="C1390" s="5">
        <v>45534</v>
      </c>
      <c r="D1390" t="s">
        <v>800</v>
      </c>
      <c r="E1390" s="1">
        <v>29600.002800000002</v>
      </c>
      <c r="F1390" t="s">
        <v>801</v>
      </c>
      <c r="G1390">
        <v>1</v>
      </c>
      <c r="H1390" t="s">
        <v>136</v>
      </c>
      <c r="I1390" s="2">
        <f>+Table2[[#This Row],[QTY]]*Table2[[#This Row],[Price]]</f>
        <v>29600.002800000002</v>
      </c>
    </row>
    <row r="1391" spans="1:9">
      <c r="A1391" s="5" t="str">
        <f>TEXT(Table2[[#This Row],[Date]],"DDD")</f>
        <v>vie.</v>
      </c>
      <c r="B1391" s="5" t="str">
        <f>TEXT(Table2[[#This Row],[Date]],"MMM")</f>
        <v>ago</v>
      </c>
      <c r="C1391" s="5">
        <v>45534</v>
      </c>
      <c r="D1391" t="s">
        <v>802</v>
      </c>
      <c r="E1391" s="1">
        <v>40199.997600000002</v>
      </c>
      <c r="F1391" t="s">
        <v>801</v>
      </c>
      <c r="G1391">
        <v>1</v>
      </c>
      <c r="H1391" t="s">
        <v>136</v>
      </c>
      <c r="I1391" s="2">
        <f>+Table2[[#This Row],[QTY]]*Table2[[#This Row],[Price]]</f>
        <v>40199.997600000002</v>
      </c>
    </row>
    <row r="1392" spans="1:9">
      <c r="A1392" s="5" t="str">
        <f>TEXT(Table2[[#This Row],[Date]],"DDD")</f>
        <v>vie.</v>
      </c>
      <c r="B1392" s="5" t="str">
        <f>TEXT(Table2[[#This Row],[Date]],"MMM")</f>
        <v>ago</v>
      </c>
      <c r="C1392" s="5">
        <v>45534</v>
      </c>
      <c r="D1392" t="s">
        <v>803</v>
      </c>
      <c r="E1392" s="1">
        <v>32600.0052</v>
      </c>
      <c r="F1392" t="s">
        <v>801</v>
      </c>
      <c r="G1392">
        <v>1</v>
      </c>
      <c r="H1392" t="s">
        <v>136</v>
      </c>
      <c r="I1392" s="2">
        <f>+Table2[[#This Row],[QTY]]*Table2[[#This Row],[Price]]</f>
        <v>32600.0052</v>
      </c>
    </row>
    <row r="1393" spans="1:9">
      <c r="A1393" s="5" t="str">
        <f>TEXT(Table2[[#This Row],[Date]],"DDD")</f>
        <v>vie.</v>
      </c>
      <c r="B1393" s="5" t="str">
        <f>TEXT(Table2[[#This Row],[Date]],"MMM")</f>
        <v>ago</v>
      </c>
      <c r="C1393" s="5">
        <v>45534</v>
      </c>
      <c r="D1393" t="s">
        <v>804</v>
      </c>
      <c r="E1393" s="1">
        <v>26399.995200000001</v>
      </c>
      <c r="F1393" t="s">
        <v>801</v>
      </c>
      <c r="G1393">
        <v>1</v>
      </c>
      <c r="H1393" t="s">
        <v>136</v>
      </c>
      <c r="I1393" s="2">
        <f>+Table2[[#This Row],[QTY]]*Table2[[#This Row],[Price]]</f>
        <v>26399.995200000001</v>
      </c>
    </row>
    <row r="1394" spans="1:9">
      <c r="A1394" s="5" t="str">
        <f>TEXT(Table2[[#This Row],[Date]],"DDD")</f>
        <v>vie.</v>
      </c>
      <c r="B1394" s="5" t="str">
        <f>TEXT(Table2[[#This Row],[Date]],"MMM")</f>
        <v>ago</v>
      </c>
      <c r="C1394" s="5">
        <v>45534</v>
      </c>
      <c r="D1394" t="s">
        <v>153</v>
      </c>
      <c r="E1394" s="1">
        <v>6500.0016000000005</v>
      </c>
      <c r="F1394" t="s">
        <v>801</v>
      </c>
      <c r="G1394">
        <v>1</v>
      </c>
      <c r="H1394" t="s">
        <v>136</v>
      </c>
      <c r="I1394" s="2">
        <f>+Table2[[#This Row],[QTY]]*Table2[[#This Row],[Price]]</f>
        <v>6500.0016000000005</v>
      </c>
    </row>
    <row r="1395" spans="1:9">
      <c r="A1395" s="5" t="str">
        <f>TEXT(Table2[[#This Row],[Date]],"DDD")</f>
        <v>vie.</v>
      </c>
      <c r="B1395" s="5" t="str">
        <f>TEXT(Table2[[#This Row],[Date]],"MMM")</f>
        <v>ago</v>
      </c>
      <c r="C1395" s="5">
        <v>45534</v>
      </c>
      <c r="D1395" t="s">
        <v>719</v>
      </c>
      <c r="E1395" s="1">
        <v>6599.9988000000003</v>
      </c>
      <c r="F1395" t="s">
        <v>801</v>
      </c>
      <c r="G1395">
        <v>1</v>
      </c>
      <c r="H1395" t="s">
        <v>136</v>
      </c>
      <c r="I1395" s="2">
        <f>+Table2[[#This Row],[QTY]]*Table2[[#This Row],[Price]]</f>
        <v>6599.9988000000003</v>
      </c>
    </row>
    <row r="1396" spans="1:9">
      <c r="A1396" s="5" t="str">
        <f>TEXT(Table2[[#This Row],[Date]],"DDD")</f>
        <v>vie.</v>
      </c>
      <c r="B1396" s="5" t="str">
        <f>TEXT(Table2[[#This Row],[Date]],"MMM")</f>
        <v>ago</v>
      </c>
      <c r="C1396" s="5">
        <v>45534</v>
      </c>
      <c r="D1396" t="s">
        <v>805</v>
      </c>
      <c r="E1396" s="1">
        <v>17899.995600000002</v>
      </c>
      <c r="F1396" t="s">
        <v>801</v>
      </c>
      <c r="G1396">
        <v>1</v>
      </c>
      <c r="H1396" t="s">
        <v>136</v>
      </c>
      <c r="I1396" s="2">
        <f>+Table2[[#This Row],[QTY]]*Table2[[#This Row],[Price]]</f>
        <v>17899.995600000002</v>
      </c>
    </row>
    <row r="1397" spans="1:9">
      <c r="A1397" s="5" t="str">
        <f>TEXT(Table2[[#This Row],[Date]],"DDD")</f>
        <v>vie.</v>
      </c>
      <c r="B1397" s="5" t="str">
        <f>TEXT(Table2[[#This Row],[Date]],"MMM")</f>
        <v>ago</v>
      </c>
      <c r="C1397" s="5">
        <v>45534</v>
      </c>
      <c r="D1397" t="s">
        <v>488</v>
      </c>
      <c r="E1397" s="1">
        <v>6199.9992000000002</v>
      </c>
      <c r="F1397" t="s">
        <v>801</v>
      </c>
      <c r="G1397">
        <v>1</v>
      </c>
      <c r="H1397" t="s">
        <v>136</v>
      </c>
      <c r="I1397" s="2">
        <f>+Table2[[#This Row],[QTY]]*Table2[[#This Row],[Price]]</f>
        <v>6199.9992000000002</v>
      </c>
    </row>
    <row r="1398" spans="1:9">
      <c r="A1398" s="5" t="str">
        <f>TEXT(Table2[[#This Row],[Date]],"DDD")</f>
        <v>vie.</v>
      </c>
      <c r="B1398" s="5" t="str">
        <f>TEXT(Table2[[#This Row],[Date]],"MMM")</f>
        <v>ago</v>
      </c>
      <c r="C1398" s="5">
        <v>45534</v>
      </c>
      <c r="D1398" t="s">
        <v>806</v>
      </c>
      <c r="E1398" s="1">
        <v>12900</v>
      </c>
      <c r="F1398" t="s">
        <v>807</v>
      </c>
      <c r="G1398">
        <v>1</v>
      </c>
      <c r="H1398" t="s">
        <v>217</v>
      </c>
      <c r="I1398" s="2">
        <f>+Table2[[#This Row],[QTY]]*Table2[[#This Row],[Price]]</f>
        <v>12900</v>
      </c>
    </row>
    <row r="1399" spans="1:9">
      <c r="A1399" s="5" t="str">
        <f>TEXT(Table2[[#This Row],[Date]],"DDD")</f>
        <v>sáb.</v>
      </c>
      <c r="B1399" s="5" t="str">
        <f>TEXT(Table2[[#This Row],[Date]],"MMM")</f>
        <v>ago</v>
      </c>
      <c r="C1399" s="5">
        <v>45535</v>
      </c>
      <c r="D1399" t="s">
        <v>332</v>
      </c>
      <c r="E1399" s="1">
        <f>77800/2</f>
        <v>38900</v>
      </c>
      <c r="F1399" t="s">
        <v>188</v>
      </c>
      <c r="G1399">
        <v>2</v>
      </c>
      <c r="H1399" t="s">
        <v>136</v>
      </c>
      <c r="I1399" s="2">
        <f>+Table2[[#This Row],[QTY]]*Table2[[#This Row],[Price]]</f>
        <v>77800</v>
      </c>
    </row>
    <row r="1400" spans="1:9">
      <c r="A1400" s="5" t="str">
        <f>TEXT(Table2[[#This Row],[Date]],"DDD")</f>
        <v>sáb.</v>
      </c>
      <c r="B1400" s="5" t="str">
        <f>TEXT(Table2[[#This Row],[Date]],"MMM")</f>
        <v>ago</v>
      </c>
      <c r="C1400" s="5">
        <v>45535</v>
      </c>
      <c r="D1400" t="s">
        <v>808</v>
      </c>
      <c r="E1400" s="1">
        <v>2045000</v>
      </c>
      <c r="F1400" t="s">
        <v>809</v>
      </c>
      <c r="G1400">
        <v>1</v>
      </c>
      <c r="H1400" t="s">
        <v>638</v>
      </c>
      <c r="I1400" s="2">
        <f>+Table2[[#This Row],[QTY]]*Table2[[#This Row],[Price]]</f>
        <v>2045000</v>
      </c>
    </row>
    <row r="1401" spans="1:9">
      <c r="A1401" s="5" t="str">
        <f>TEXT(Table2[[#This Row],[Date]],"DDD")</f>
        <v>sáb.</v>
      </c>
      <c r="B1401" s="5" t="str">
        <f>TEXT(Table2[[#This Row],[Date]],"MMM")</f>
        <v>ago</v>
      </c>
      <c r="C1401" s="5">
        <v>45535</v>
      </c>
      <c r="D1401" t="s">
        <v>488</v>
      </c>
      <c r="E1401" s="1">
        <v>11900</v>
      </c>
      <c r="F1401" t="s">
        <v>713</v>
      </c>
      <c r="G1401">
        <v>1</v>
      </c>
      <c r="H1401" t="s">
        <v>136</v>
      </c>
      <c r="I1401" s="2">
        <f>+Table2[[#This Row],[QTY]]*Table2[[#This Row],[Price]]</f>
        <v>11900</v>
      </c>
    </row>
    <row r="1402" spans="1:9">
      <c r="A1402" s="5" t="str">
        <f>TEXT(Table2[[#This Row],[Date]],"DDD")</f>
        <v>sáb.</v>
      </c>
      <c r="B1402" s="5" t="str">
        <f>TEXT(Table2[[#This Row],[Date]],"MMM")</f>
        <v>ago</v>
      </c>
      <c r="C1402" s="5">
        <v>45535</v>
      </c>
      <c r="D1402" t="s">
        <v>712</v>
      </c>
      <c r="E1402" s="1">
        <f>13900-2085</f>
        <v>11815</v>
      </c>
      <c r="F1402" t="s">
        <v>713</v>
      </c>
      <c r="G1402">
        <v>1</v>
      </c>
      <c r="H1402" t="s">
        <v>136</v>
      </c>
      <c r="I1402" s="2">
        <f>+Table2[[#This Row],[QTY]]*Table2[[#This Row],[Price]]</f>
        <v>11815</v>
      </c>
    </row>
    <row r="1403" spans="1:9">
      <c r="A1403" s="5" t="str">
        <f>TEXT(Table2[[#This Row],[Date]],"DDD")</f>
        <v>sáb.</v>
      </c>
      <c r="B1403" s="5" t="str">
        <f>TEXT(Table2[[#This Row],[Date]],"MMM")</f>
        <v>ago</v>
      </c>
      <c r="C1403" s="5">
        <v>45535</v>
      </c>
      <c r="D1403" t="s">
        <v>810</v>
      </c>
      <c r="E1403" s="1">
        <v>14900</v>
      </c>
      <c r="F1403" t="s">
        <v>713</v>
      </c>
      <c r="G1403">
        <v>1</v>
      </c>
      <c r="H1403" t="s">
        <v>136</v>
      </c>
      <c r="I1403" s="2">
        <f>+Table2[[#This Row],[QTY]]*Table2[[#This Row],[Price]]</f>
        <v>14900</v>
      </c>
    </row>
    <row r="1404" spans="1:9">
      <c r="A1404" s="5" t="str">
        <f>TEXT(Table2[[#This Row],[Date]],"DDD")</f>
        <v>sáb.</v>
      </c>
      <c r="B1404" s="5" t="str">
        <f>TEXT(Table2[[#This Row],[Date]],"MMM")</f>
        <v>ago</v>
      </c>
      <c r="C1404" s="5">
        <v>45535</v>
      </c>
      <c r="D1404" t="s">
        <v>701</v>
      </c>
      <c r="E1404" s="1">
        <v>3000</v>
      </c>
      <c r="F1404" t="s">
        <v>713</v>
      </c>
      <c r="G1404">
        <v>1</v>
      </c>
      <c r="H1404" t="s">
        <v>136</v>
      </c>
      <c r="I1404" s="2">
        <f>+Table2[[#This Row],[QTY]]*Table2[[#This Row],[Price]]</f>
        <v>3000</v>
      </c>
    </row>
    <row r="1405" spans="1:9">
      <c r="A1405" s="5" t="str">
        <f>TEXT(Table2[[#This Row],[Date]],"DDD")</f>
        <v>sáb.</v>
      </c>
      <c r="B1405" s="5" t="str">
        <f>TEXT(Table2[[#This Row],[Date]],"MMM")</f>
        <v>ago</v>
      </c>
      <c r="C1405" s="5">
        <v>45535</v>
      </c>
      <c r="D1405" t="s">
        <v>705</v>
      </c>
      <c r="E1405" s="1">
        <v>22900</v>
      </c>
      <c r="F1405" t="s">
        <v>409</v>
      </c>
      <c r="G1405">
        <v>1</v>
      </c>
      <c r="H1405" t="s">
        <v>136</v>
      </c>
      <c r="I1405" s="2">
        <f>+Table2[[#This Row],[QTY]]*Table2[[#This Row],[Price]]</f>
        <v>22900</v>
      </c>
    </row>
    <row r="1406" spans="1:9">
      <c r="A1406" s="5" t="str">
        <f>TEXT(Table2[[#This Row],[Date]],"DDD")</f>
        <v>sáb.</v>
      </c>
      <c r="B1406" s="5" t="str">
        <f>TEXT(Table2[[#This Row],[Date]],"MMM")</f>
        <v>ago</v>
      </c>
      <c r="C1406" s="5">
        <v>45535</v>
      </c>
      <c r="D1406" t="s">
        <v>811</v>
      </c>
      <c r="E1406" s="1">
        <v>89900</v>
      </c>
      <c r="F1406" t="s">
        <v>409</v>
      </c>
      <c r="G1406">
        <v>1</v>
      </c>
      <c r="H1406" t="s">
        <v>136</v>
      </c>
      <c r="I1406" s="2">
        <f>+Table2[[#This Row],[QTY]]*Table2[[#This Row],[Price]]</f>
        <v>89900</v>
      </c>
    </row>
    <row r="1407" spans="1:9">
      <c r="A1407" s="5" t="str">
        <f>TEXT(Table2[[#This Row],[Date]],"DDD")</f>
        <v>sáb.</v>
      </c>
      <c r="B1407" s="5" t="str">
        <f>TEXT(Table2[[#This Row],[Date]],"MMM")</f>
        <v>ago</v>
      </c>
      <c r="C1407" s="5">
        <v>45535</v>
      </c>
      <c r="D1407" t="s">
        <v>153</v>
      </c>
      <c r="E1407" s="1">
        <v>6500</v>
      </c>
      <c r="F1407" t="s">
        <v>409</v>
      </c>
      <c r="G1407">
        <v>1</v>
      </c>
      <c r="H1407" t="s">
        <v>136</v>
      </c>
      <c r="I1407" s="2">
        <f>+Table2[[#This Row],[QTY]]*Table2[[#This Row],[Price]]</f>
        <v>6500</v>
      </c>
    </row>
    <row r="1408" spans="1:9">
      <c r="A1408" s="5" t="str">
        <f>TEXT(Table2[[#This Row],[Date]],"DDD")</f>
        <v>sáb.</v>
      </c>
      <c r="B1408" s="5" t="str">
        <f>TEXT(Table2[[#This Row],[Date]],"MMM")</f>
        <v>ago</v>
      </c>
      <c r="C1408" s="5">
        <v>45535</v>
      </c>
      <c r="D1408" t="s">
        <v>476</v>
      </c>
      <c r="E1408" s="1">
        <f>19800/2</f>
        <v>9900</v>
      </c>
      <c r="F1408" t="s">
        <v>409</v>
      </c>
      <c r="G1408">
        <v>2</v>
      </c>
      <c r="H1408" t="s">
        <v>136</v>
      </c>
      <c r="I1408" s="2">
        <f>+Table2[[#This Row],[QTY]]*Table2[[#This Row],[Price]]</f>
        <v>19800</v>
      </c>
    </row>
    <row r="1409" spans="1:9">
      <c r="A1409" s="5" t="str">
        <f>TEXT(Table2[[#This Row],[Date]],"DDD")</f>
        <v>sáb.</v>
      </c>
      <c r="B1409" s="5" t="str">
        <f>TEXT(Table2[[#This Row],[Date]],"MMM")</f>
        <v>ago</v>
      </c>
      <c r="C1409" s="5">
        <v>45535</v>
      </c>
      <c r="D1409" t="s">
        <v>812</v>
      </c>
      <c r="E1409" s="1">
        <v>9999</v>
      </c>
      <c r="F1409" t="s">
        <v>813</v>
      </c>
      <c r="G1409">
        <v>1</v>
      </c>
      <c r="H1409" t="s">
        <v>217</v>
      </c>
      <c r="I1409" s="2">
        <f>+Table2[[#This Row],[QTY]]*Table2[[#This Row],[Price]]</f>
        <v>9999</v>
      </c>
    </row>
    <row r="1410" spans="1:9">
      <c r="A1410" s="5" t="str">
        <f>TEXT(Table2[[#This Row],[Date]],"DDD")</f>
        <v>sáb.</v>
      </c>
      <c r="B1410" s="5" t="str">
        <f>TEXT(Table2[[#This Row],[Date]],"MMM")</f>
        <v>ago</v>
      </c>
      <c r="C1410" s="5">
        <v>45535</v>
      </c>
      <c r="D1410" t="s">
        <v>814</v>
      </c>
      <c r="E1410" s="1">
        <v>63000</v>
      </c>
      <c r="F1410" t="s">
        <v>815</v>
      </c>
      <c r="G1410">
        <v>1</v>
      </c>
      <c r="H1410" t="s">
        <v>136</v>
      </c>
      <c r="I1410" s="2">
        <f>+Table2[[#This Row],[QTY]]*Table2[[#This Row],[Price]]</f>
        <v>63000</v>
      </c>
    </row>
    <row r="1411" spans="1:9">
      <c r="A1411" s="5" t="str">
        <f>TEXT(Table2[[#This Row],[Date]],"DDD")</f>
        <v>sáb.</v>
      </c>
      <c r="B1411" s="5" t="str">
        <f>TEXT(Table2[[#This Row],[Date]],"MMM")</f>
        <v>ago</v>
      </c>
      <c r="C1411" s="5">
        <v>45535</v>
      </c>
      <c r="D1411" t="s">
        <v>816</v>
      </c>
      <c r="E1411" s="1">
        <v>21920</v>
      </c>
      <c r="F1411" t="s">
        <v>816</v>
      </c>
      <c r="G1411">
        <v>1</v>
      </c>
      <c r="H1411" t="s">
        <v>416</v>
      </c>
      <c r="I1411" s="2">
        <f>+Table2[[#This Row],[QTY]]*Table2[[#This Row],[Price]]</f>
        <v>21920</v>
      </c>
    </row>
    <row r="1412" spans="1:9">
      <c r="A1412" s="5" t="str">
        <f>TEXT(Table2[[#This Row],[Date]],"DDD")</f>
        <v>sáb.</v>
      </c>
      <c r="B1412" s="5" t="str">
        <f>TEXT(Table2[[#This Row],[Date]],"MMM")</f>
        <v>ago</v>
      </c>
      <c r="C1412" s="5">
        <v>45535</v>
      </c>
      <c r="D1412" t="s">
        <v>414</v>
      </c>
      <c r="E1412" s="1">
        <v>16619</v>
      </c>
      <c r="F1412" t="s">
        <v>605</v>
      </c>
      <c r="G1412">
        <v>1</v>
      </c>
      <c r="H1412" t="s">
        <v>416</v>
      </c>
      <c r="I1412" s="2">
        <f>+Table2[[#This Row],[QTY]]*Table2[[#This Row],[Price]]</f>
        <v>16619</v>
      </c>
    </row>
    <row r="1413" spans="1:9">
      <c r="A1413" s="5" t="str">
        <f>TEXT(Table2[[#This Row],[Date]],"DDD")</f>
        <v>sáb.</v>
      </c>
      <c r="B1413" s="5" t="str">
        <f>TEXT(Table2[[#This Row],[Date]],"MMM")</f>
        <v>ago</v>
      </c>
      <c r="C1413" s="5">
        <v>45535</v>
      </c>
      <c r="D1413" t="s">
        <v>817</v>
      </c>
      <c r="E1413" s="1">
        <v>54500</v>
      </c>
      <c r="F1413" t="s">
        <v>793</v>
      </c>
      <c r="G1413">
        <v>1</v>
      </c>
      <c r="H1413" t="s">
        <v>467</v>
      </c>
      <c r="I1413" s="2">
        <f>+Table2[[#This Row],[QTY]]*Table2[[#This Row],[Price]]</f>
        <v>54500</v>
      </c>
    </row>
    <row r="1414" spans="1:9">
      <c r="A1414" s="5" t="str">
        <f>TEXT(Table2[[#This Row],[Date]],"DDD")</f>
        <v>sáb.</v>
      </c>
      <c r="B1414" s="5" t="str">
        <f>TEXT(Table2[[#This Row],[Date]],"MMM")</f>
        <v>ago</v>
      </c>
      <c r="C1414" s="5">
        <v>45535</v>
      </c>
      <c r="D1414" t="s">
        <v>818</v>
      </c>
      <c r="E1414" s="1">
        <v>23000</v>
      </c>
      <c r="F1414" t="s">
        <v>818</v>
      </c>
      <c r="G1414">
        <v>1</v>
      </c>
      <c r="H1414" t="s">
        <v>217</v>
      </c>
      <c r="I1414" s="2">
        <f>+Table2[[#This Row],[QTY]]*Table2[[#This Row],[Price]]</f>
        <v>23000</v>
      </c>
    </row>
    <row r="1415" spans="1:9">
      <c r="A1415" s="5" t="str">
        <f>TEXT(Table2[[#This Row],[Date]],"DDD")</f>
        <v>sáb.</v>
      </c>
      <c r="B1415" s="5" t="str">
        <f>TEXT(Table2[[#This Row],[Date]],"MMM")</f>
        <v>ago</v>
      </c>
      <c r="C1415" s="5">
        <v>45535</v>
      </c>
      <c r="D1415" t="s">
        <v>819</v>
      </c>
      <c r="E1415" s="1">
        <v>24500</v>
      </c>
      <c r="F1415" t="s">
        <v>820</v>
      </c>
      <c r="G1415">
        <v>1</v>
      </c>
      <c r="H1415" t="s">
        <v>483</v>
      </c>
      <c r="I1415" s="2">
        <f>+Table2[[#This Row],[QTY]]*Table2[[#This Row],[Price]]</f>
        <v>24500</v>
      </c>
    </row>
    <row r="1416" spans="1:9">
      <c r="A1416" s="5" t="str">
        <f>TEXT(Table2[[#This Row],[Date]],"DDD")</f>
        <v>sáb.</v>
      </c>
      <c r="B1416" s="5" t="str">
        <f>TEXT(Table2[[#This Row],[Date]],"MMM")</f>
        <v>ago</v>
      </c>
      <c r="C1416" s="5">
        <v>45535</v>
      </c>
      <c r="D1416" t="s">
        <v>819</v>
      </c>
      <c r="E1416" s="1">
        <v>9100</v>
      </c>
      <c r="F1416" t="s">
        <v>820</v>
      </c>
      <c r="G1416">
        <v>1</v>
      </c>
      <c r="H1416" t="s">
        <v>483</v>
      </c>
      <c r="I1416" s="2">
        <f>+Table2[[#This Row],[QTY]]*Table2[[#This Row],[Price]]</f>
        <v>9100</v>
      </c>
    </row>
    <row r="1417" spans="1:9">
      <c r="A1417" s="5" t="str">
        <f>TEXT(Table2[[#This Row],[Date]],"DDD")</f>
        <v>dom.</v>
      </c>
      <c r="B1417" s="5" t="str">
        <f>TEXT(Table2[[#This Row],[Date]],"MMM")</f>
        <v>sep</v>
      </c>
      <c r="C1417" s="5">
        <v>45536</v>
      </c>
      <c r="D1417" t="s">
        <v>414</v>
      </c>
      <c r="E1417" s="1">
        <v>15025</v>
      </c>
      <c r="F1417" t="s">
        <v>605</v>
      </c>
      <c r="G1417">
        <v>1</v>
      </c>
      <c r="H1417" t="s">
        <v>416</v>
      </c>
      <c r="I1417" s="2">
        <f>+Table2[[#This Row],[QTY]]*Table2[[#This Row],[Price]]</f>
        <v>15025</v>
      </c>
    </row>
    <row r="1418" spans="1:9">
      <c r="A1418" s="5" t="str">
        <f>TEXT(Table2[[#This Row],[Date]],"DDD")</f>
        <v>dom.</v>
      </c>
      <c r="B1418" s="5" t="str">
        <f>TEXT(Table2[[#This Row],[Date]],"MMM")</f>
        <v>sep</v>
      </c>
      <c r="C1418" s="5">
        <v>45536</v>
      </c>
      <c r="D1418" t="s">
        <v>414</v>
      </c>
      <c r="E1418" s="1">
        <v>15279</v>
      </c>
      <c r="F1418" t="s">
        <v>605</v>
      </c>
      <c r="G1418">
        <v>1</v>
      </c>
      <c r="H1418" t="s">
        <v>416</v>
      </c>
      <c r="I1418" s="2">
        <f>+Table2[[#This Row],[QTY]]*Table2[[#This Row],[Price]]</f>
        <v>15279</v>
      </c>
    </row>
    <row r="1419" spans="1:9">
      <c r="A1419" s="5" t="str">
        <f>TEXT(Table2[[#This Row],[Date]],"DDD")</f>
        <v>dom.</v>
      </c>
      <c r="B1419" s="5" t="str">
        <f>TEXT(Table2[[#This Row],[Date]],"MMM")</f>
        <v>sep</v>
      </c>
      <c r="C1419" s="5">
        <v>45536</v>
      </c>
      <c r="D1419" t="s">
        <v>821</v>
      </c>
      <c r="E1419" s="1">
        <v>13900</v>
      </c>
      <c r="F1419" t="s">
        <v>822</v>
      </c>
      <c r="G1419">
        <v>1</v>
      </c>
      <c r="H1419" t="s">
        <v>136</v>
      </c>
      <c r="I1419" s="2">
        <f>+Table2[[#This Row],[QTY]]*Table2[[#This Row],[Price]]</f>
        <v>13900</v>
      </c>
    </row>
    <row r="1420" spans="1:9">
      <c r="A1420" s="5" t="str">
        <f>TEXT(Table2[[#This Row],[Date]],"DDD")</f>
        <v>dom.</v>
      </c>
      <c r="B1420" s="5" t="str">
        <f>TEXT(Table2[[#This Row],[Date]],"MMM")</f>
        <v>sep</v>
      </c>
      <c r="C1420" s="5">
        <v>45536</v>
      </c>
      <c r="D1420" t="s">
        <v>488</v>
      </c>
      <c r="E1420" s="1">
        <v>8500</v>
      </c>
      <c r="F1420" t="s">
        <v>346</v>
      </c>
      <c r="G1420">
        <v>1</v>
      </c>
      <c r="H1420" t="s">
        <v>136</v>
      </c>
      <c r="I1420" s="2">
        <f>+Table2[[#This Row],[QTY]]*Table2[[#This Row],[Price]]</f>
        <v>8500</v>
      </c>
    </row>
    <row r="1421" spans="1:9">
      <c r="A1421" s="5" t="str">
        <f>TEXT(Table2[[#This Row],[Date]],"DDD")</f>
        <v>dom.</v>
      </c>
      <c r="B1421" s="5" t="str">
        <f>TEXT(Table2[[#This Row],[Date]],"MMM")</f>
        <v>sep</v>
      </c>
      <c r="C1421" s="5">
        <v>45536</v>
      </c>
      <c r="D1421" t="s">
        <v>596</v>
      </c>
      <c r="E1421" s="1">
        <v>6200</v>
      </c>
      <c r="F1421" t="s">
        <v>718</v>
      </c>
      <c r="G1421">
        <v>2</v>
      </c>
      <c r="H1421" t="s">
        <v>136</v>
      </c>
      <c r="I1421" s="2">
        <f>+Table2[[#This Row],[QTY]]*Table2[[#This Row],[Price]]</f>
        <v>12400</v>
      </c>
    </row>
    <row r="1422" spans="1:9">
      <c r="A1422" s="5" t="str">
        <f>TEXT(Table2[[#This Row],[Date]],"DDD")</f>
        <v>dom.</v>
      </c>
      <c r="B1422" s="5" t="str">
        <f>TEXT(Table2[[#This Row],[Date]],"MMM")</f>
        <v>sep</v>
      </c>
      <c r="C1422" s="5">
        <v>45536</v>
      </c>
      <c r="D1422" t="s">
        <v>344</v>
      </c>
      <c r="E1422" s="1">
        <v>10500</v>
      </c>
      <c r="F1422" t="s">
        <v>718</v>
      </c>
      <c r="G1422">
        <v>1</v>
      </c>
      <c r="H1422" t="s">
        <v>136</v>
      </c>
      <c r="I1422" s="2">
        <f>+Table2[[#This Row],[QTY]]*Table2[[#This Row],[Price]]</f>
        <v>10500</v>
      </c>
    </row>
    <row r="1423" spans="1:9">
      <c r="A1423" s="5" t="str">
        <f>TEXT(Table2[[#This Row],[Date]],"DDD")</f>
        <v>dom.</v>
      </c>
      <c r="B1423" s="5" t="str">
        <f>TEXT(Table2[[#This Row],[Date]],"MMM")</f>
        <v>sep</v>
      </c>
      <c r="C1423" s="5">
        <v>45536</v>
      </c>
      <c r="D1423" t="s">
        <v>823</v>
      </c>
      <c r="E1423" s="1">
        <v>25900</v>
      </c>
      <c r="F1423" t="s">
        <v>718</v>
      </c>
      <c r="G1423">
        <v>1</v>
      </c>
      <c r="H1423" t="s">
        <v>136</v>
      </c>
      <c r="I1423" s="2">
        <f>+Table2[[#This Row],[QTY]]*Table2[[#This Row],[Price]]</f>
        <v>25900</v>
      </c>
    </row>
    <row r="1424" spans="1:9">
      <c r="A1424" s="5" t="str">
        <f>TEXT(Table2[[#This Row],[Date]],"DDD")</f>
        <v>dom.</v>
      </c>
      <c r="B1424" s="5" t="str">
        <f>TEXT(Table2[[#This Row],[Date]],"MMM")</f>
        <v>sep</v>
      </c>
      <c r="C1424" s="5">
        <v>45536</v>
      </c>
      <c r="D1424" t="s">
        <v>824</v>
      </c>
      <c r="E1424" s="1">
        <v>19900</v>
      </c>
      <c r="F1424" t="s">
        <v>718</v>
      </c>
      <c r="G1424">
        <v>1</v>
      </c>
      <c r="H1424" t="s">
        <v>136</v>
      </c>
      <c r="I1424" s="2">
        <f>+Table2[[#This Row],[QTY]]*Table2[[#This Row],[Price]]</f>
        <v>19900</v>
      </c>
    </row>
    <row r="1425" spans="1:9">
      <c r="A1425" s="5" t="str">
        <f>TEXT(Table2[[#This Row],[Date]],"DDD")</f>
        <v>dom.</v>
      </c>
      <c r="B1425" s="5" t="str">
        <f>TEXT(Table2[[#This Row],[Date]],"MMM")</f>
        <v>sep</v>
      </c>
      <c r="C1425" s="5">
        <v>45536</v>
      </c>
      <c r="D1425" t="s">
        <v>825</v>
      </c>
      <c r="E1425" s="1">
        <v>20000</v>
      </c>
      <c r="F1425" t="s">
        <v>216</v>
      </c>
      <c r="G1425">
        <v>1</v>
      </c>
      <c r="H1425" t="s">
        <v>217</v>
      </c>
      <c r="I1425" s="2">
        <f>+Table2[[#This Row],[QTY]]*Table2[[#This Row],[Price]]</f>
        <v>20000</v>
      </c>
    </row>
    <row r="1426" spans="1:9">
      <c r="A1426" s="5" t="str">
        <f>TEXT(Table2[[#This Row],[Date]],"DDD")</f>
        <v>dom.</v>
      </c>
      <c r="B1426" s="5" t="str">
        <f>TEXT(Table2[[#This Row],[Date]],"MMM")</f>
        <v>sep</v>
      </c>
      <c r="C1426" s="5">
        <v>45536</v>
      </c>
      <c r="D1426" t="s">
        <v>826</v>
      </c>
      <c r="E1426" s="1">
        <v>50300</v>
      </c>
      <c r="F1426" t="s">
        <v>820</v>
      </c>
      <c r="G1426">
        <v>1</v>
      </c>
      <c r="H1426" t="s">
        <v>136</v>
      </c>
      <c r="I1426" s="2">
        <f>+Table2[[#This Row],[QTY]]*Table2[[#This Row],[Price]]</f>
        <v>50300</v>
      </c>
    </row>
    <row r="1427" spans="1:9">
      <c r="A1427" s="5" t="str">
        <f>TEXT(Table2[[#This Row],[Date]],"DDD")</f>
        <v>dom.</v>
      </c>
      <c r="B1427" s="5" t="str">
        <f>TEXT(Table2[[#This Row],[Date]],"MMM")</f>
        <v>sep</v>
      </c>
      <c r="C1427" s="5">
        <v>45536</v>
      </c>
      <c r="D1427" t="s">
        <v>827</v>
      </c>
      <c r="E1427" s="1">
        <v>39900</v>
      </c>
      <c r="F1427" t="s">
        <v>766</v>
      </c>
      <c r="G1427">
        <v>1</v>
      </c>
      <c r="H1427" t="s">
        <v>136</v>
      </c>
      <c r="I1427" s="2">
        <f>+Table2[[#This Row],[QTY]]*Table2[[#This Row],[Price]]</f>
        <v>39900</v>
      </c>
    </row>
    <row r="1428" spans="1:9">
      <c r="A1428" s="5" t="str">
        <f>TEXT(Table2[[#This Row],[Date]],"DDD")</f>
        <v>lun.</v>
      </c>
      <c r="B1428" s="5" t="str">
        <f>TEXT(Table2[[#This Row],[Date]],"MMM")</f>
        <v>sep</v>
      </c>
      <c r="C1428" s="5">
        <v>45537</v>
      </c>
      <c r="D1428" t="s">
        <v>488</v>
      </c>
      <c r="E1428" s="1">
        <v>5600</v>
      </c>
      <c r="F1428" t="s">
        <v>103</v>
      </c>
      <c r="G1428">
        <v>1</v>
      </c>
      <c r="H1428" t="s">
        <v>104</v>
      </c>
      <c r="I1428" s="2">
        <f>+Table2[[#This Row],[QTY]]*Table2[[#This Row],[Price]]</f>
        <v>5600</v>
      </c>
    </row>
    <row r="1429" spans="1:9">
      <c r="A1429" s="5" t="str">
        <f>TEXT(Table2[[#This Row],[Date]],"DDD")</f>
        <v>lun.</v>
      </c>
      <c r="B1429" s="5" t="str">
        <f>TEXT(Table2[[#This Row],[Date]],"MMM")</f>
        <v>sep</v>
      </c>
      <c r="C1429" s="5">
        <v>45537</v>
      </c>
      <c r="D1429" t="s">
        <v>828</v>
      </c>
      <c r="E1429" s="1">
        <v>4600</v>
      </c>
      <c r="F1429" t="s">
        <v>103</v>
      </c>
      <c r="G1429">
        <v>1</v>
      </c>
      <c r="H1429" t="s">
        <v>104</v>
      </c>
      <c r="I1429" s="2">
        <f>+Table2[[#This Row],[QTY]]*Table2[[#This Row],[Price]]</f>
        <v>4600</v>
      </c>
    </row>
    <row r="1430" spans="1:9">
      <c r="A1430" s="5" t="str">
        <f>TEXT(Table2[[#This Row],[Date]],"DDD")</f>
        <v>lun.</v>
      </c>
      <c r="B1430" s="5" t="str">
        <f>TEXT(Table2[[#This Row],[Date]],"MMM")</f>
        <v>sep</v>
      </c>
      <c r="C1430" s="5">
        <v>45537</v>
      </c>
      <c r="D1430" t="s">
        <v>772</v>
      </c>
      <c r="E1430" s="1">
        <v>2900</v>
      </c>
      <c r="F1430" t="s">
        <v>103</v>
      </c>
      <c r="G1430">
        <v>1</v>
      </c>
      <c r="H1430" t="s">
        <v>104</v>
      </c>
      <c r="I1430" s="2">
        <f>+Table2[[#This Row],[QTY]]*Table2[[#This Row],[Price]]</f>
        <v>2900</v>
      </c>
    </row>
    <row r="1431" spans="1:9">
      <c r="A1431" s="5" t="str">
        <f>TEXT(Table2[[#This Row],[Date]],"DDD")</f>
        <v>lun.</v>
      </c>
      <c r="B1431" s="5" t="str">
        <f>TEXT(Table2[[#This Row],[Date]],"MMM")</f>
        <v>sep</v>
      </c>
      <c r="C1431" s="5">
        <v>45537</v>
      </c>
      <c r="D1431" t="s">
        <v>488</v>
      </c>
      <c r="E1431" s="1">
        <v>4600</v>
      </c>
      <c r="F1431" t="s">
        <v>103</v>
      </c>
      <c r="G1431">
        <v>1</v>
      </c>
      <c r="H1431" t="s">
        <v>104</v>
      </c>
      <c r="I1431" s="2">
        <f>+Table2[[#This Row],[QTY]]*Table2[[#This Row],[Price]]</f>
        <v>4600</v>
      </c>
    </row>
    <row r="1432" spans="1:9">
      <c r="A1432" s="5" t="str">
        <f>TEXT(Table2[[#This Row],[Date]],"DDD")</f>
        <v>lun.</v>
      </c>
      <c r="B1432" s="5" t="str">
        <f>TEXT(Table2[[#This Row],[Date]],"MMM")</f>
        <v>sep</v>
      </c>
      <c r="C1432" s="5">
        <v>45537</v>
      </c>
      <c r="D1432" t="s">
        <v>708</v>
      </c>
      <c r="E1432" s="1">
        <v>19296</v>
      </c>
      <c r="F1432" t="s">
        <v>10</v>
      </c>
      <c r="G1432">
        <v>1</v>
      </c>
      <c r="H1432" t="s">
        <v>11</v>
      </c>
      <c r="I1432" s="2">
        <f>+Table2[[#This Row],[QTY]]*Table2[[#This Row],[Price]]</f>
        <v>19296</v>
      </c>
    </row>
    <row r="1433" spans="1:9">
      <c r="A1433" s="5" t="str">
        <f>TEXT(Table2[[#This Row],[Date]],"DDD")</f>
        <v>lun.</v>
      </c>
      <c r="B1433" s="5" t="str">
        <f>TEXT(Table2[[#This Row],[Date]],"MMM")</f>
        <v>sep</v>
      </c>
      <c r="C1433" s="5">
        <v>45537</v>
      </c>
      <c r="D1433" t="s">
        <v>829</v>
      </c>
      <c r="E1433" s="1">
        <v>6720</v>
      </c>
      <c r="F1433" t="s">
        <v>10</v>
      </c>
      <c r="G1433">
        <v>1</v>
      </c>
      <c r="H1433" t="s">
        <v>11</v>
      </c>
      <c r="I1433" s="2">
        <f>+Table2[[#This Row],[QTY]]*Table2[[#This Row],[Price]]</f>
        <v>6720</v>
      </c>
    </row>
    <row r="1434" spans="1:9">
      <c r="A1434" s="5" t="str">
        <f>TEXT(Table2[[#This Row],[Date]],"DDD")</f>
        <v>lun.</v>
      </c>
      <c r="B1434" s="5" t="str">
        <f>TEXT(Table2[[#This Row],[Date]],"MMM")</f>
        <v>sep</v>
      </c>
      <c r="C1434" s="5">
        <v>45537</v>
      </c>
      <c r="D1434" t="s">
        <v>830</v>
      </c>
      <c r="E1434" s="1">
        <v>1936</v>
      </c>
      <c r="F1434" t="s">
        <v>10</v>
      </c>
      <c r="G1434">
        <v>1</v>
      </c>
      <c r="H1434" t="s">
        <v>11</v>
      </c>
      <c r="I1434" s="2">
        <f>+Table2[[#This Row],[QTY]]*Table2[[#This Row],[Price]]</f>
        <v>1936</v>
      </c>
    </row>
    <row r="1435" spans="1:9">
      <c r="A1435" s="5" t="str">
        <f>TEXT(Table2[[#This Row],[Date]],"DDD")</f>
        <v>lun.</v>
      </c>
      <c r="B1435" s="5" t="str">
        <f>TEXT(Table2[[#This Row],[Date]],"MMM")</f>
        <v>sep</v>
      </c>
      <c r="C1435" s="5">
        <v>45537</v>
      </c>
      <c r="D1435" t="s">
        <v>614</v>
      </c>
      <c r="E1435" s="1">
        <v>10120</v>
      </c>
      <c r="F1435" t="s">
        <v>10</v>
      </c>
      <c r="G1435">
        <v>1</v>
      </c>
      <c r="H1435" t="s">
        <v>11</v>
      </c>
      <c r="I1435" s="2">
        <f>+Table2[[#This Row],[QTY]]*Table2[[#This Row],[Price]]</f>
        <v>10120</v>
      </c>
    </row>
    <row r="1436" spans="1:9">
      <c r="A1436" s="5" t="str">
        <f>TEXT(Table2[[#This Row],[Date]],"DDD")</f>
        <v>lun.</v>
      </c>
      <c r="B1436" s="5" t="str">
        <f>TEXT(Table2[[#This Row],[Date]],"MMM")</f>
        <v>sep</v>
      </c>
      <c r="C1436" s="5">
        <v>45537</v>
      </c>
      <c r="D1436" t="s">
        <v>831</v>
      </c>
      <c r="E1436" s="1">
        <v>7800</v>
      </c>
      <c r="F1436" t="s">
        <v>10</v>
      </c>
      <c r="G1436">
        <v>1</v>
      </c>
      <c r="H1436" t="s">
        <v>11</v>
      </c>
      <c r="I1436" s="2">
        <f>+Table2[[#This Row],[QTY]]*Table2[[#This Row],[Price]]</f>
        <v>7800</v>
      </c>
    </row>
    <row r="1437" spans="1:9">
      <c r="A1437" s="5" t="str">
        <f>TEXT(Table2[[#This Row],[Date]],"DDD")</f>
        <v>lun.</v>
      </c>
      <c r="B1437" s="5" t="str">
        <f>TEXT(Table2[[#This Row],[Date]],"MMM")</f>
        <v>sep</v>
      </c>
      <c r="C1437" s="5">
        <v>45537</v>
      </c>
      <c r="D1437" t="s">
        <v>439</v>
      </c>
      <c r="E1437" s="1">
        <v>5150</v>
      </c>
      <c r="F1437" t="s">
        <v>10</v>
      </c>
      <c r="G1437">
        <v>1</v>
      </c>
      <c r="H1437" t="s">
        <v>11</v>
      </c>
      <c r="I1437" s="2">
        <f>+Table2[[#This Row],[QTY]]*Table2[[#This Row],[Price]]</f>
        <v>5150</v>
      </c>
    </row>
    <row r="1438" spans="1:9">
      <c r="A1438" s="5" t="str">
        <f>TEXT(Table2[[#This Row],[Date]],"DDD")</f>
        <v>lun.</v>
      </c>
      <c r="B1438" s="5" t="str">
        <f>TEXT(Table2[[#This Row],[Date]],"MMM")</f>
        <v>sep</v>
      </c>
      <c r="C1438" s="5">
        <v>45537</v>
      </c>
      <c r="D1438" t="s">
        <v>470</v>
      </c>
      <c r="E1438" s="1">
        <v>774</v>
      </c>
      <c r="F1438" t="s">
        <v>10</v>
      </c>
      <c r="G1438">
        <v>1</v>
      </c>
      <c r="H1438" t="s">
        <v>11</v>
      </c>
      <c r="I1438" s="2">
        <f>+Table2[[#This Row],[QTY]]*Table2[[#This Row],[Price]]</f>
        <v>774</v>
      </c>
    </row>
    <row r="1439" spans="1:9">
      <c r="A1439" s="5" t="str">
        <f>TEXT(Table2[[#This Row],[Date]],"DDD")</f>
        <v>lun.</v>
      </c>
      <c r="B1439" s="5" t="str">
        <f>TEXT(Table2[[#This Row],[Date]],"MMM")</f>
        <v>sep</v>
      </c>
      <c r="C1439" s="5">
        <v>45537</v>
      </c>
      <c r="D1439" t="s">
        <v>832</v>
      </c>
      <c r="E1439" s="1">
        <v>648</v>
      </c>
      <c r="F1439" t="s">
        <v>10</v>
      </c>
      <c r="G1439">
        <v>1</v>
      </c>
      <c r="H1439" t="s">
        <v>11</v>
      </c>
      <c r="I1439" s="2">
        <f>+Table2[[#This Row],[QTY]]*Table2[[#This Row],[Price]]</f>
        <v>648</v>
      </c>
    </row>
    <row r="1440" spans="1:9">
      <c r="A1440" s="5" t="str">
        <f>TEXT(Table2[[#This Row],[Date]],"DDD")</f>
        <v>lun.</v>
      </c>
      <c r="B1440" s="5" t="str">
        <f>TEXT(Table2[[#This Row],[Date]],"MMM")</f>
        <v>sep</v>
      </c>
      <c r="C1440" s="5">
        <v>45537</v>
      </c>
      <c r="D1440" t="s">
        <v>374</v>
      </c>
      <c r="E1440" s="1">
        <v>16800</v>
      </c>
      <c r="F1440" t="s">
        <v>29</v>
      </c>
      <c r="G1440">
        <v>2</v>
      </c>
      <c r="H1440" t="s">
        <v>11</v>
      </c>
      <c r="I1440" s="2">
        <f>+Table2[[#This Row],[QTY]]*Table2[[#This Row],[Price]]</f>
        <v>33600</v>
      </c>
    </row>
    <row r="1441" spans="1:9">
      <c r="A1441" s="5" t="str">
        <f>TEXT(Table2[[#This Row],[Date]],"DDD")</f>
        <v>lun.</v>
      </c>
      <c r="B1441" s="5" t="str">
        <f>TEXT(Table2[[#This Row],[Date]],"MMM")</f>
        <v>sep</v>
      </c>
      <c r="C1441" s="5">
        <v>45537</v>
      </c>
      <c r="D1441" t="s">
        <v>723</v>
      </c>
      <c r="E1441" s="1">
        <v>3990</v>
      </c>
      <c r="F1441" t="s">
        <v>29</v>
      </c>
      <c r="G1441">
        <v>1</v>
      </c>
      <c r="H1441" t="s">
        <v>11</v>
      </c>
      <c r="I1441" s="2">
        <f>+Table2[[#This Row],[QTY]]*Table2[[#This Row],[Price]]</f>
        <v>3990</v>
      </c>
    </row>
    <row r="1442" spans="1:9">
      <c r="A1442" s="5" t="str">
        <f>TEXT(Table2[[#This Row],[Date]],"DDD")</f>
        <v>lun.</v>
      </c>
      <c r="B1442" s="5" t="str">
        <f>TEXT(Table2[[#This Row],[Date]],"MMM")</f>
        <v>sep</v>
      </c>
      <c r="C1442" s="5">
        <v>45537</v>
      </c>
      <c r="D1442" t="s">
        <v>540</v>
      </c>
      <c r="E1442" s="1">
        <v>21950</v>
      </c>
      <c r="F1442" t="s">
        <v>29</v>
      </c>
      <c r="G1442">
        <v>1</v>
      </c>
      <c r="H1442" t="s">
        <v>11</v>
      </c>
      <c r="I1442" s="2">
        <f>+Table2[[#This Row],[QTY]]*Table2[[#This Row],[Price]]</f>
        <v>21950</v>
      </c>
    </row>
    <row r="1443" spans="1:9">
      <c r="A1443" s="5" t="str">
        <f>TEXT(Table2[[#This Row],[Date]],"DDD")</f>
        <v>lun.</v>
      </c>
      <c r="B1443" s="5" t="str">
        <f>TEXT(Table2[[#This Row],[Date]],"MMM")</f>
        <v>sep</v>
      </c>
      <c r="C1443" s="5">
        <v>45537</v>
      </c>
      <c r="D1443" t="s">
        <v>833</v>
      </c>
      <c r="E1443" s="1">
        <v>1390</v>
      </c>
      <c r="F1443" t="s">
        <v>29</v>
      </c>
      <c r="G1443">
        <v>1</v>
      </c>
      <c r="H1443" t="s">
        <v>11</v>
      </c>
      <c r="I1443" s="2">
        <f>+Table2[[#This Row],[QTY]]*Table2[[#This Row],[Price]]</f>
        <v>1390</v>
      </c>
    </row>
    <row r="1444" spans="1:9">
      <c r="A1444" s="5" t="str">
        <f>TEXT(Table2[[#This Row],[Date]],"DDD")</f>
        <v>lun.</v>
      </c>
      <c r="B1444" s="5" t="str">
        <f>TEXT(Table2[[#This Row],[Date]],"MMM")</f>
        <v>sep</v>
      </c>
      <c r="C1444" s="5">
        <v>45537</v>
      </c>
      <c r="D1444" t="s">
        <v>834</v>
      </c>
      <c r="E1444" s="1">
        <v>1650</v>
      </c>
      <c r="F1444" t="s">
        <v>29</v>
      </c>
      <c r="G1444">
        <v>1</v>
      </c>
      <c r="H1444" t="s">
        <v>11</v>
      </c>
      <c r="I1444" s="2">
        <f>+Table2[[#This Row],[QTY]]*Table2[[#This Row],[Price]]</f>
        <v>1650</v>
      </c>
    </row>
    <row r="1445" spans="1:9">
      <c r="A1445" s="5" t="str">
        <f>TEXT(Table2[[#This Row],[Date]],"DDD")</f>
        <v>lun.</v>
      </c>
      <c r="B1445" s="5" t="str">
        <f>TEXT(Table2[[#This Row],[Date]],"MMM")</f>
        <v>sep</v>
      </c>
      <c r="C1445" s="5">
        <v>45537</v>
      </c>
      <c r="D1445" t="s">
        <v>835</v>
      </c>
      <c r="E1445" s="1">
        <v>14950</v>
      </c>
      <c r="F1445" t="s">
        <v>29</v>
      </c>
      <c r="G1445">
        <v>1</v>
      </c>
      <c r="H1445" t="s">
        <v>11</v>
      </c>
      <c r="I1445" s="2">
        <f>+Table2[[#This Row],[QTY]]*Table2[[#This Row],[Price]]</f>
        <v>14950</v>
      </c>
    </row>
    <row r="1446" spans="1:9">
      <c r="A1446" s="5" t="str">
        <f>TEXT(Table2[[#This Row],[Date]],"DDD")</f>
        <v>lun.</v>
      </c>
      <c r="B1446" s="5" t="str">
        <f>TEXT(Table2[[#This Row],[Date]],"MMM")</f>
        <v>sep</v>
      </c>
      <c r="C1446" s="5">
        <v>45537</v>
      </c>
      <c r="D1446" t="s">
        <v>728</v>
      </c>
      <c r="E1446" s="1">
        <v>8900</v>
      </c>
      <c r="F1446" t="s">
        <v>29</v>
      </c>
      <c r="G1446">
        <v>3</v>
      </c>
      <c r="H1446" t="s">
        <v>11</v>
      </c>
      <c r="I1446" s="2">
        <f>+Table2[[#This Row],[QTY]]*Table2[[#This Row],[Price]]</f>
        <v>26700</v>
      </c>
    </row>
    <row r="1447" spans="1:9">
      <c r="A1447" s="5" t="str">
        <f>TEXT(Table2[[#This Row],[Date]],"DDD")</f>
        <v>lun.</v>
      </c>
      <c r="B1447" s="5" t="str">
        <f>TEXT(Table2[[#This Row],[Date]],"MMM")</f>
        <v>sep</v>
      </c>
      <c r="C1447" s="5">
        <v>45537</v>
      </c>
      <c r="D1447" t="s">
        <v>762</v>
      </c>
      <c r="E1447" s="1">
        <v>3490</v>
      </c>
      <c r="F1447" t="s">
        <v>29</v>
      </c>
      <c r="G1447">
        <v>1</v>
      </c>
      <c r="H1447" t="s">
        <v>11</v>
      </c>
      <c r="I1447" s="2">
        <f>+Table2[[#This Row],[QTY]]*Table2[[#This Row],[Price]]</f>
        <v>3490</v>
      </c>
    </row>
    <row r="1448" spans="1:9">
      <c r="A1448" s="5" t="str">
        <f>TEXT(Table2[[#This Row],[Date]],"DDD")</f>
        <v>lun.</v>
      </c>
      <c r="B1448" s="5" t="str">
        <f>TEXT(Table2[[#This Row],[Date]],"MMM")</f>
        <v>sep</v>
      </c>
      <c r="C1448" s="5">
        <v>45537</v>
      </c>
      <c r="D1448" t="s">
        <v>321</v>
      </c>
      <c r="E1448" s="1">
        <v>4450</v>
      </c>
      <c r="F1448" t="s">
        <v>29</v>
      </c>
      <c r="G1448">
        <v>1</v>
      </c>
      <c r="H1448" t="s">
        <v>11</v>
      </c>
      <c r="I1448" s="2">
        <f>+Table2[[#This Row],[QTY]]*Table2[[#This Row],[Price]]</f>
        <v>4450</v>
      </c>
    </row>
    <row r="1449" spans="1:9">
      <c r="A1449" s="5" t="str">
        <f>TEXT(Table2[[#This Row],[Date]],"DDD")</f>
        <v>jue.</v>
      </c>
      <c r="B1449" s="5" t="str">
        <f>TEXT(Table2[[#This Row],[Date]],"MMM")</f>
        <v>sep</v>
      </c>
      <c r="C1449" s="5">
        <v>45540</v>
      </c>
      <c r="D1449" t="s">
        <v>606</v>
      </c>
      <c r="E1449" s="1">
        <v>8500</v>
      </c>
      <c r="F1449" t="s">
        <v>365</v>
      </c>
      <c r="G1449">
        <v>1</v>
      </c>
      <c r="H1449" t="s">
        <v>136</v>
      </c>
      <c r="I1449" s="2">
        <f>+Table2[[#This Row],[QTY]]*Table2[[#This Row],[Price]]</f>
        <v>8500</v>
      </c>
    </row>
    <row r="1450" spans="1:9">
      <c r="A1450" s="5" t="str">
        <f>TEXT(Table2[[#This Row],[Date]],"DDD")</f>
        <v>jue.</v>
      </c>
      <c r="B1450" s="5" t="str">
        <f>TEXT(Table2[[#This Row],[Date]],"MMM")</f>
        <v>sep</v>
      </c>
      <c r="C1450" s="5">
        <v>45540</v>
      </c>
      <c r="D1450" t="s">
        <v>689</v>
      </c>
      <c r="E1450" s="1">
        <v>1750</v>
      </c>
      <c r="F1450" t="s">
        <v>29</v>
      </c>
      <c r="G1450">
        <v>1</v>
      </c>
      <c r="H1450" t="s">
        <v>11</v>
      </c>
      <c r="I1450" s="2">
        <f>+Table2[[#This Row],[QTY]]*Table2[[#This Row],[Price]]</f>
        <v>1750</v>
      </c>
    </row>
    <row r="1451" spans="1:9">
      <c r="A1451" s="5" t="str">
        <f>TEXT(Table2[[#This Row],[Date]],"DDD")</f>
        <v>jue.</v>
      </c>
      <c r="B1451" s="5" t="str">
        <f>TEXT(Table2[[#This Row],[Date]],"MMM")</f>
        <v>sep</v>
      </c>
      <c r="C1451" s="5">
        <v>45540</v>
      </c>
      <c r="D1451" t="s">
        <v>836</v>
      </c>
      <c r="E1451" s="1">
        <v>6990</v>
      </c>
      <c r="F1451" t="s">
        <v>29</v>
      </c>
      <c r="G1451">
        <v>1</v>
      </c>
      <c r="H1451" t="s">
        <v>11</v>
      </c>
      <c r="I1451" s="2">
        <f>+Table2[[#This Row],[QTY]]*Table2[[#This Row],[Price]]</f>
        <v>6990</v>
      </c>
    </row>
    <row r="1452" spans="1:9">
      <c r="A1452" s="5" t="str">
        <f>TEXT(Table2[[#This Row],[Date]],"DDD")</f>
        <v>jue.</v>
      </c>
      <c r="B1452" s="5" t="str">
        <f>TEXT(Table2[[#This Row],[Date]],"MMM")</f>
        <v>sep</v>
      </c>
      <c r="C1452" s="5">
        <v>45540</v>
      </c>
      <c r="D1452" t="s">
        <v>332</v>
      </c>
      <c r="E1452" s="1">
        <f>72010/2</f>
        <v>36005</v>
      </c>
      <c r="F1452" t="s">
        <v>188</v>
      </c>
      <c r="G1452">
        <v>2</v>
      </c>
      <c r="H1452" t="s">
        <v>136</v>
      </c>
      <c r="I1452" s="2">
        <f>+Table2[[#This Row],[QTY]]*Table2[[#This Row],[Price]]</f>
        <v>72010</v>
      </c>
    </row>
    <row r="1453" spans="1:9">
      <c r="A1453" s="5" t="str">
        <f>TEXT(Table2[[#This Row],[Date]],"DDD")</f>
        <v>vie.</v>
      </c>
      <c r="B1453" s="5" t="str">
        <f>TEXT(Table2[[#This Row],[Date]],"MMM")</f>
        <v>sep</v>
      </c>
      <c r="C1453" s="5">
        <v>45541</v>
      </c>
      <c r="D1453" t="s">
        <v>837</v>
      </c>
      <c r="E1453" s="1">
        <v>37500</v>
      </c>
      <c r="F1453" t="s">
        <v>838</v>
      </c>
      <c r="G1453">
        <v>1</v>
      </c>
      <c r="H1453" t="s">
        <v>136</v>
      </c>
      <c r="I1453" s="2">
        <f>+Table2[[#This Row],[QTY]]*Table2[[#This Row],[Price]]</f>
        <v>37500</v>
      </c>
    </row>
    <row r="1454" spans="1:9">
      <c r="A1454" s="5" t="str">
        <f>TEXT(Table2[[#This Row],[Date]],"DDD")</f>
        <v>vie.</v>
      </c>
      <c r="B1454" s="5" t="str">
        <f>TEXT(Table2[[#This Row],[Date]],"MMM")</f>
        <v>sep</v>
      </c>
      <c r="C1454" s="5">
        <v>45541</v>
      </c>
      <c r="D1454" t="s">
        <v>156</v>
      </c>
      <c r="E1454" s="1">
        <v>9300</v>
      </c>
      <c r="F1454" t="s">
        <v>838</v>
      </c>
      <c r="G1454">
        <v>1</v>
      </c>
      <c r="H1454" t="s">
        <v>136</v>
      </c>
      <c r="I1454" s="2">
        <f>+Table2[[#This Row],[QTY]]*Table2[[#This Row],[Price]]</f>
        <v>9300</v>
      </c>
    </row>
    <row r="1455" spans="1:9">
      <c r="A1455" s="5" t="str">
        <f>TEXT(Table2[[#This Row],[Date]],"DDD")</f>
        <v>vie.</v>
      </c>
      <c r="B1455" s="5" t="str">
        <f>TEXT(Table2[[#This Row],[Date]],"MMM")</f>
        <v>sep</v>
      </c>
      <c r="C1455" s="5">
        <v>45541</v>
      </c>
      <c r="D1455" t="s">
        <v>839</v>
      </c>
      <c r="E1455" s="1">
        <f>229900-45980</f>
        <v>183920</v>
      </c>
      <c r="F1455" t="s">
        <v>840</v>
      </c>
      <c r="G1455">
        <v>1</v>
      </c>
      <c r="H1455" t="s">
        <v>638</v>
      </c>
      <c r="I1455" s="2">
        <f>+Table2[[#This Row],[QTY]]*Table2[[#This Row],[Price]]</f>
        <v>183920</v>
      </c>
    </row>
    <row r="1456" spans="1:9">
      <c r="A1456" s="5" t="str">
        <f>TEXT(Table2[[#This Row],[Date]],"DDD")</f>
        <v>vie.</v>
      </c>
      <c r="B1456" s="5" t="str">
        <f>TEXT(Table2[[#This Row],[Date]],"MMM")</f>
        <v>sep</v>
      </c>
      <c r="C1456" s="5">
        <v>45541</v>
      </c>
      <c r="D1456" t="s">
        <v>841</v>
      </c>
      <c r="E1456" s="1">
        <f>239900-47980</f>
        <v>191920</v>
      </c>
      <c r="F1456" t="s">
        <v>840</v>
      </c>
      <c r="G1456">
        <v>1</v>
      </c>
      <c r="H1456" t="s">
        <v>638</v>
      </c>
      <c r="I1456" s="2">
        <f>+Table2[[#This Row],[QTY]]*Table2[[#This Row],[Price]]</f>
        <v>191920</v>
      </c>
    </row>
    <row r="1457" spans="1:9">
      <c r="A1457" s="5" t="str">
        <f>TEXT(Table2[[#This Row],[Date]],"DDD")</f>
        <v>vie.</v>
      </c>
      <c r="B1457" s="5" t="str">
        <f>TEXT(Table2[[#This Row],[Date]],"MMM")</f>
        <v>sep</v>
      </c>
      <c r="C1457" s="5">
        <v>45541</v>
      </c>
      <c r="D1457" t="s">
        <v>842</v>
      </c>
      <c r="E1457" s="1">
        <v>2900</v>
      </c>
      <c r="F1457" t="s">
        <v>843</v>
      </c>
      <c r="G1457">
        <v>1</v>
      </c>
      <c r="H1457" t="s">
        <v>638</v>
      </c>
      <c r="I1457" s="2">
        <f>+Table2[[#This Row],[QTY]]*Table2[[#This Row],[Price]]</f>
        <v>2900</v>
      </c>
    </row>
    <row r="1458" spans="1:9">
      <c r="A1458" s="5" t="str">
        <f>TEXT(Table2[[#This Row],[Date]],"DDD")</f>
        <v>vie.</v>
      </c>
      <c r="B1458" s="5" t="str">
        <f>TEXT(Table2[[#This Row],[Date]],"MMM")</f>
        <v>sep</v>
      </c>
      <c r="C1458" s="5">
        <v>45541</v>
      </c>
      <c r="D1458" t="s">
        <v>842</v>
      </c>
      <c r="E1458" s="1">
        <v>3900</v>
      </c>
      <c r="F1458" t="s">
        <v>843</v>
      </c>
      <c r="G1458">
        <v>1</v>
      </c>
      <c r="H1458" t="s">
        <v>638</v>
      </c>
      <c r="I1458" s="2">
        <f>+Table2[[#This Row],[QTY]]*Table2[[#This Row],[Price]]</f>
        <v>3900</v>
      </c>
    </row>
    <row r="1459" spans="1:9">
      <c r="A1459" s="5" t="str">
        <f>TEXT(Table2[[#This Row],[Date]],"DDD")</f>
        <v>vie.</v>
      </c>
      <c r="B1459" s="5" t="str">
        <f>TEXT(Table2[[#This Row],[Date]],"MMM")</f>
        <v>sep</v>
      </c>
      <c r="C1459" s="5">
        <v>45541</v>
      </c>
      <c r="D1459" t="s">
        <v>844</v>
      </c>
      <c r="E1459" s="1">
        <v>38000</v>
      </c>
      <c r="F1459" t="s">
        <v>845</v>
      </c>
      <c r="G1459">
        <v>1</v>
      </c>
      <c r="H1459" t="s">
        <v>638</v>
      </c>
      <c r="I1459" s="2">
        <f>+Table2[[#This Row],[QTY]]*Table2[[#This Row],[Price]]</f>
        <v>38000</v>
      </c>
    </row>
    <row r="1460" spans="1:9">
      <c r="A1460" s="5" t="str">
        <f>TEXT(Table2[[#This Row],[Date]],"DDD")</f>
        <v>vie.</v>
      </c>
      <c r="B1460" s="5" t="str">
        <f>TEXT(Table2[[#This Row],[Date]],"MMM")</f>
        <v>sep</v>
      </c>
      <c r="C1460" s="5">
        <v>45541</v>
      </c>
      <c r="D1460" t="s">
        <v>846</v>
      </c>
      <c r="E1460" s="1">
        <v>30000</v>
      </c>
      <c r="F1460" t="s">
        <v>845</v>
      </c>
      <c r="G1460">
        <v>1</v>
      </c>
      <c r="H1460" t="s">
        <v>638</v>
      </c>
      <c r="I1460" s="2">
        <f>+Table2[[#This Row],[QTY]]*Table2[[#This Row],[Price]]</f>
        <v>30000</v>
      </c>
    </row>
    <row r="1461" spans="1:9">
      <c r="A1461" s="5" t="str">
        <f>TEXT(Table2[[#This Row],[Date]],"DDD")</f>
        <v>vie.</v>
      </c>
      <c r="B1461" s="5" t="str">
        <f>TEXT(Table2[[#This Row],[Date]],"MMM")</f>
        <v>sep</v>
      </c>
      <c r="C1461" s="5">
        <v>45541</v>
      </c>
      <c r="D1461" t="s">
        <v>847</v>
      </c>
      <c r="E1461" s="1">
        <v>40000</v>
      </c>
      <c r="F1461" t="s">
        <v>845</v>
      </c>
      <c r="G1461">
        <v>1</v>
      </c>
      <c r="H1461" t="s">
        <v>638</v>
      </c>
      <c r="I1461" s="2">
        <f>+Table2[[#This Row],[QTY]]*Table2[[#This Row],[Price]]</f>
        <v>40000</v>
      </c>
    </row>
    <row r="1462" spans="1:9">
      <c r="A1462" s="5" t="str">
        <f>TEXT(Table2[[#This Row],[Date]],"DDD")</f>
        <v>sáb.</v>
      </c>
      <c r="B1462" s="5" t="str">
        <f>TEXT(Table2[[#This Row],[Date]],"MMM")</f>
        <v>sep</v>
      </c>
      <c r="C1462" s="5">
        <v>45542</v>
      </c>
      <c r="D1462" t="s">
        <v>848</v>
      </c>
      <c r="E1462" s="1">
        <v>39900</v>
      </c>
      <c r="F1462" t="s">
        <v>849</v>
      </c>
      <c r="G1462">
        <v>1</v>
      </c>
      <c r="H1462" t="s">
        <v>136</v>
      </c>
      <c r="I1462" s="2">
        <f>+Table2[[#This Row],[QTY]]*Table2[[#This Row],[Price]]</f>
        <v>39900</v>
      </c>
    </row>
    <row r="1463" spans="1:9">
      <c r="A1463" s="5" t="str">
        <f>TEXT(Table2[[#This Row],[Date]],"DDD")</f>
        <v>sáb.</v>
      </c>
      <c r="B1463" s="5" t="str">
        <f>TEXT(Table2[[#This Row],[Date]],"MMM")</f>
        <v>sep</v>
      </c>
      <c r="C1463" s="5">
        <v>45542</v>
      </c>
      <c r="D1463" t="s">
        <v>850</v>
      </c>
      <c r="E1463" s="1">
        <v>16900</v>
      </c>
      <c r="F1463" t="s">
        <v>849</v>
      </c>
      <c r="G1463">
        <v>1</v>
      </c>
      <c r="H1463" t="s">
        <v>136</v>
      </c>
      <c r="I1463" s="2">
        <f>+Table2[[#This Row],[QTY]]*Table2[[#This Row],[Price]]</f>
        <v>16900</v>
      </c>
    </row>
    <row r="1464" spans="1:9">
      <c r="A1464" s="5" t="str">
        <f>TEXT(Table2[[#This Row],[Date]],"DDD")</f>
        <v>sáb.</v>
      </c>
      <c r="B1464" s="5" t="str">
        <f>TEXT(Table2[[#This Row],[Date]],"MMM")</f>
        <v>sep</v>
      </c>
      <c r="C1464" s="5">
        <v>45542</v>
      </c>
      <c r="D1464" t="s">
        <v>153</v>
      </c>
      <c r="E1464" s="1">
        <v>7900</v>
      </c>
      <c r="F1464" t="s">
        <v>849</v>
      </c>
      <c r="G1464">
        <v>2</v>
      </c>
      <c r="H1464" t="s">
        <v>136</v>
      </c>
      <c r="I1464" s="2">
        <f>+Table2[[#This Row],[QTY]]*Table2[[#This Row],[Price]]</f>
        <v>15800</v>
      </c>
    </row>
    <row r="1465" spans="1:9">
      <c r="A1465" s="5" t="str">
        <f>TEXT(Table2[[#This Row],[Date]],"DDD")</f>
        <v>sáb.</v>
      </c>
      <c r="B1465" s="5" t="str">
        <f>TEXT(Table2[[#This Row],[Date]],"MMM")</f>
        <v>sep</v>
      </c>
      <c r="C1465" s="5">
        <v>45542</v>
      </c>
      <c r="D1465" t="s">
        <v>344</v>
      </c>
      <c r="E1465" s="1">
        <v>85900</v>
      </c>
      <c r="F1465" t="s">
        <v>849</v>
      </c>
      <c r="G1465">
        <v>1</v>
      </c>
      <c r="H1465" t="s">
        <v>136</v>
      </c>
      <c r="I1465" s="2">
        <f>+Table2[[#This Row],[QTY]]*Table2[[#This Row],[Price]]</f>
        <v>85900</v>
      </c>
    </row>
    <row r="1466" spans="1:9">
      <c r="A1466" s="5" t="str">
        <f>TEXT(Table2[[#This Row],[Date]],"DDD")</f>
        <v>sáb.</v>
      </c>
      <c r="B1466" s="5" t="str">
        <f>TEXT(Table2[[#This Row],[Date]],"MMM")</f>
        <v>sep</v>
      </c>
      <c r="C1466" s="5">
        <v>45542</v>
      </c>
      <c r="D1466" t="s">
        <v>851</v>
      </c>
      <c r="E1466" s="1">
        <v>9900</v>
      </c>
      <c r="F1466" t="s">
        <v>849</v>
      </c>
      <c r="G1466">
        <v>1</v>
      </c>
      <c r="H1466" t="s">
        <v>136</v>
      </c>
      <c r="I1466" s="2">
        <f>+Table2[[#This Row],[QTY]]*Table2[[#This Row],[Price]]</f>
        <v>9900</v>
      </c>
    </row>
    <row r="1467" spans="1:9">
      <c r="A1467" s="5" t="str">
        <f>TEXT(Table2[[#This Row],[Date]],"DDD")</f>
        <v>sáb.</v>
      </c>
      <c r="B1467" s="5" t="str">
        <f>TEXT(Table2[[#This Row],[Date]],"MMM")</f>
        <v>sep</v>
      </c>
      <c r="C1467" s="5">
        <v>45542</v>
      </c>
      <c r="D1467" t="s">
        <v>488</v>
      </c>
      <c r="E1467" s="1">
        <v>7900</v>
      </c>
      <c r="F1467" t="s">
        <v>849</v>
      </c>
      <c r="G1467">
        <v>1</v>
      </c>
      <c r="H1467" t="s">
        <v>136</v>
      </c>
      <c r="I1467" s="2">
        <f>+Table2[[#This Row],[QTY]]*Table2[[#This Row],[Price]]</f>
        <v>7900</v>
      </c>
    </row>
    <row r="1468" spans="1:9">
      <c r="A1468" s="5" t="str">
        <f>TEXT(Table2[[#This Row],[Date]],"DDD")</f>
        <v>sáb.</v>
      </c>
      <c r="B1468" s="5" t="str">
        <f>TEXT(Table2[[#This Row],[Date]],"MMM")</f>
        <v>sep</v>
      </c>
      <c r="C1468" s="5">
        <v>45542</v>
      </c>
      <c r="D1468" t="s">
        <v>852</v>
      </c>
      <c r="E1468" s="1">
        <v>39900</v>
      </c>
      <c r="F1468" t="s">
        <v>849</v>
      </c>
      <c r="G1468">
        <v>1</v>
      </c>
      <c r="H1468" t="s">
        <v>136</v>
      </c>
      <c r="I1468" s="2">
        <f>+Table2[[#This Row],[QTY]]*Table2[[#This Row],[Price]]</f>
        <v>39900</v>
      </c>
    </row>
    <row r="1469" spans="1:9">
      <c r="A1469" s="5" t="str">
        <f>TEXT(Table2[[#This Row],[Date]],"DDD")</f>
        <v>sáb.</v>
      </c>
      <c r="B1469" s="5" t="str">
        <f>TEXT(Table2[[#This Row],[Date]],"MMM")</f>
        <v>sep</v>
      </c>
      <c r="C1469" s="5">
        <v>45542</v>
      </c>
      <c r="D1469" t="s">
        <v>738</v>
      </c>
      <c r="E1469" s="1">
        <v>930000</v>
      </c>
      <c r="F1469" t="s">
        <v>482</v>
      </c>
      <c r="G1469">
        <v>1</v>
      </c>
      <c r="H1469" t="s">
        <v>483</v>
      </c>
      <c r="I1469" s="2">
        <f>+Table2[[#This Row],[QTY]]*Table2[[#This Row],[Price]]</f>
        <v>930000</v>
      </c>
    </row>
    <row r="1470" spans="1:9">
      <c r="A1470" s="5" t="str">
        <f>TEXT(Table2[[#This Row],[Date]],"DDD")</f>
        <v>dom.</v>
      </c>
      <c r="B1470" s="5" t="str">
        <f>TEXT(Table2[[#This Row],[Date]],"MMM")</f>
        <v>sep</v>
      </c>
      <c r="C1470" s="5">
        <v>45543</v>
      </c>
      <c r="D1470" t="s">
        <v>332</v>
      </c>
      <c r="E1470" s="1">
        <f>77800/2</f>
        <v>38900</v>
      </c>
      <c r="F1470" t="s">
        <v>188</v>
      </c>
      <c r="G1470">
        <v>2</v>
      </c>
      <c r="H1470" t="s">
        <v>136</v>
      </c>
      <c r="I1470" s="2">
        <f>+Table2[[#This Row],[QTY]]*Table2[[#This Row],[Price]]</f>
        <v>77800</v>
      </c>
    </row>
    <row r="1471" spans="1:9">
      <c r="A1471" s="5" t="str">
        <f>TEXT(Table2[[#This Row],[Date]],"DDD")</f>
        <v>dom.</v>
      </c>
      <c r="B1471" s="5" t="str">
        <f>TEXT(Table2[[#This Row],[Date]],"MMM")</f>
        <v>sep</v>
      </c>
      <c r="C1471" s="5">
        <v>45543</v>
      </c>
      <c r="D1471" t="s">
        <v>488</v>
      </c>
      <c r="E1471" s="1">
        <f>6639*1.19</f>
        <v>7900.41</v>
      </c>
      <c r="F1471" t="s">
        <v>188</v>
      </c>
      <c r="G1471">
        <v>1</v>
      </c>
      <c r="H1471" t="s">
        <v>136</v>
      </c>
      <c r="I1471" s="2">
        <f>+Table2[[#This Row],[QTY]]*Table2[[#This Row],[Price]]</f>
        <v>7900.41</v>
      </c>
    </row>
    <row r="1472" spans="1:9">
      <c r="A1472" s="5" t="str">
        <f>TEXT(Table2[[#This Row],[Date]],"DDD")</f>
        <v>dom.</v>
      </c>
      <c r="B1472" s="5" t="str">
        <f>TEXT(Table2[[#This Row],[Date]],"MMM")</f>
        <v>sep</v>
      </c>
      <c r="C1472" s="5">
        <v>45543</v>
      </c>
      <c r="D1472" t="s">
        <v>853</v>
      </c>
      <c r="E1472" s="1">
        <f>97100-85700</f>
        <v>11400</v>
      </c>
      <c r="F1472" t="s">
        <v>854</v>
      </c>
      <c r="G1472">
        <v>1</v>
      </c>
      <c r="H1472" t="s">
        <v>136</v>
      </c>
      <c r="I1472" s="2">
        <f>+Table2[[#This Row],[QTY]]*Table2[[#This Row],[Price]]</f>
        <v>11400</v>
      </c>
    </row>
    <row r="1473" spans="1:9">
      <c r="A1473" s="5" t="str">
        <f>TEXT(Table2[[#This Row],[Date]],"DDD")</f>
        <v>dom.</v>
      </c>
      <c r="B1473" s="5" t="str">
        <f>TEXT(Table2[[#This Row],[Date]],"MMM")</f>
        <v>sep</v>
      </c>
      <c r="C1473" s="5">
        <v>45543</v>
      </c>
      <c r="D1473" t="s">
        <v>855</v>
      </c>
      <c r="E1473" s="1">
        <v>31400</v>
      </c>
      <c r="F1473" t="s">
        <v>216</v>
      </c>
      <c r="G1473">
        <v>1</v>
      </c>
      <c r="H1473" t="s">
        <v>136</v>
      </c>
      <c r="I1473" s="2">
        <f>+Table2[[#This Row],[QTY]]*Table2[[#This Row],[Price]]</f>
        <v>31400</v>
      </c>
    </row>
    <row r="1474" spans="1:9">
      <c r="A1474" s="5" t="str">
        <f>TEXT(Table2[[#This Row],[Date]],"DDD")</f>
        <v>dom.</v>
      </c>
      <c r="B1474" s="5" t="str">
        <f>TEXT(Table2[[#This Row],[Date]],"MMM")</f>
        <v>sep</v>
      </c>
      <c r="C1474" s="5">
        <v>45543</v>
      </c>
      <c r="D1474" t="s">
        <v>856</v>
      </c>
      <c r="E1474" s="1">
        <v>4100</v>
      </c>
      <c r="F1474" t="s">
        <v>216</v>
      </c>
      <c r="G1474">
        <v>1</v>
      </c>
      <c r="H1474" t="s">
        <v>136</v>
      </c>
      <c r="I1474" s="2">
        <f>+Table2[[#This Row],[QTY]]*Table2[[#This Row],[Price]]</f>
        <v>4100</v>
      </c>
    </row>
    <row r="1475" spans="1:9">
      <c r="A1475" s="5" t="str">
        <f>TEXT(Table2[[#This Row],[Date]],"DDD")</f>
        <v>dom.</v>
      </c>
      <c r="B1475" s="5" t="str">
        <f>TEXT(Table2[[#This Row],[Date]],"MMM")</f>
        <v>sep</v>
      </c>
      <c r="C1475" s="5">
        <v>45543</v>
      </c>
      <c r="D1475" t="s">
        <v>220</v>
      </c>
      <c r="E1475" s="1">
        <v>17400</v>
      </c>
      <c r="F1475" t="s">
        <v>216</v>
      </c>
      <c r="G1475">
        <v>1</v>
      </c>
      <c r="H1475" t="s">
        <v>136</v>
      </c>
      <c r="I1475" s="2">
        <f>+Table2[[#This Row],[QTY]]*Table2[[#This Row],[Price]]</f>
        <v>17400</v>
      </c>
    </row>
    <row r="1476" spans="1:9">
      <c r="A1476" s="5" t="str">
        <f>TEXT(Table2[[#This Row],[Date]],"DDD")</f>
        <v>dom.</v>
      </c>
      <c r="B1476" s="5" t="str">
        <f>TEXT(Table2[[#This Row],[Date]],"MMM")</f>
        <v>sep</v>
      </c>
      <c r="C1476" s="5">
        <v>45543</v>
      </c>
      <c r="D1476" t="s">
        <v>488</v>
      </c>
      <c r="E1476" s="1">
        <v>6500</v>
      </c>
      <c r="F1476" t="s">
        <v>216</v>
      </c>
      <c r="G1476">
        <v>1</v>
      </c>
      <c r="H1476" t="s">
        <v>136</v>
      </c>
      <c r="I1476" s="2">
        <f>+Table2[[#This Row],[QTY]]*Table2[[#This Row],[Price]]</f>
        <v>6500</v>
      </c>
    </row>
    <row r="1477" spans="1:9">
      <c r="A1477" s="5" t="str">
        <f>TEXT(Table2[[#This Row],[Date]],"DDD")</f>
        <v>dom.</v>
      </c>
      <c r="B1477" s="5" t="str">
        <f>TEXT(Table2[[#This Row],[Date]],"MMM")</f>
        <v>sep</v>
      </c>
      <c r="C1477" s="5">
        <v>45543</v>
      </c>
      <c r="D1477" t="s">
        <v>153</v>
      </c>
      <c r="E1477" s="1">
        <v>5900</v>
      </c>
      <c r="F1477" t="s">
        <v>216</v>
      </c>
      <c r="G1477">
        <v>1</v>
      </c>
      <c r="H1477" t="s">
        <v>136</v>
      </c>
      <c r="I1477" s="2">
        <f>+Table2[[#This Row],[QTY]]*Table2[[#This Row],[Price]]</f>
        <v>5900</v>
      </c>
    </row>
    <row r="1478" spans="1:9">
      <c r="A1478" s="5" t="str">
        <f>TEXT(Table2[[#This Row],[Date]],"DDD")</f>
        <v>dom.</v>
      </c>
      <c r="B1478" s="5" t="str">
        <f>TEXT(Table2[[#This Row],[Date]],"MMM")</f>
        <v>sep</v>
      </c>
      <c r="C1478" s="5">
        <v>45543</v>
      </c>
      <c r="D1478" t="s">
        <v>218</v>
      </c>
      <c r="E1478" s="1">
        <v>31400</v>
      </c>
      <c r="F1478" t="s">
        <v>216</v>
      </c>
      <c r="G1478">
        <v>1</v>
      </c>
      <c r="H1478" t="s">
        <v>136</v>
      </c>
      <c r="I1478" s="2">
        <f>+Table2[[#This Row],[QTY]]*Table2[[#This Row],[Price]]</f>
        <v>31400</v>
      </c>
    </row>
    <row r="1479" spans="1:9">
      <c r="A1479" s="5" t="str">
        <f>TEXT(Table2[[#This Row],[Date]],"DDD")</f>
        <v>dom.</v>
      </c>
      <c r="B1479" s="5" t="str">
        <f>TEXT(Table2[[#This Row],[Date]],"MMM")</f>
        <v>sep</v>
      </c>
      <c r="C1479" s="5">
        <v>45543</v>
      </c>
      <c r="D1479" t="s">
        <v>857</v>
      </c>
      <c r="E1479" s="1">
        <f>111400/4</f>
        <v>27850</v>
      </c>
      <c r="F1479" t="s">
        <v>216</v>
      </c>
      <c r="G1479">
        <v>4</v>
      </c>
      <c r="H1479" t="s">
        <v>217</v>
      </c>
      <c r="I1479" s="2">
        <f>+Table2[[#This Row],[QTY]]*Table2[[#This Row],[Price]]</f>
        <v>111400</v>
      </c>
    </row>
    <row r="1480" spans="1:9">
      <c r="A1480" s="5" t="str">
        <f>TEXT(Table2[[#This Row],[Date]],"DDD")</f>
        <v>lun.</v>
      </c>
      <c r="B1480" s="5" t="str">
        <f>TEXT(Table2[[#This Row],[Date]],"MMM")</f>
        <v>sep</v>
      </c>
      <c r="C1480" s="5">
        <v>45544</v>
      </c>
      <c r="D1480" t="s">
        <v>414</v>
      </c>
      <c r="E1480" s="1">
        <v>13292</v>
      </c>
      <c r="F1480" t="s">
        <v>605</v>
      </c>
      <c r="G1480">
        <v>1</v>
      </c>
      <c r="H1480" t="s">
        <v>416</v>
      </c>
      <c r="I1480" s="2">
        <f>+Table2[[#This Row],[QTY]]*Table2[[#This Row],[Price]]</f>
        <v>13292</v>
      </c>
    </row>
    <row r="1481" spans="1:9">
      <c r="A1481" s="5" t="str">
        <f>TEXT(Table2[[#This Row],[Date]],"DDD")</f>
        <v>lun.</v>
      </c>
      <c r="B1481" s="5" t="str">
        <f>TEXT(Table2[[#This Row],[Date]],"MMM")</f>
        <v>sep</v>
      </c>
      <c r="C1481" s="5">
        <v>45544</v>
      </c>
      <c r="D1481" t="s">
        <v>319</v>
      </c>
      <c r="E1481" s="1">
        <v>53630</v>
      </c>
      <c r="F1481" t="s">
        <v>69</v>
      </c>
      <c r="G1481">
        <v>1</v>
      </c>
      <c r="H1481" t="s">
        <v>736</v>
      </c>
      <c r="I1481" s="2">
        <f>+Table2[[#This Row],[QTY]]*Table2[[#This Row],[Price]]</f>
        <v>53630</v>
      </c>
    </row>
    <row r="1482" spans="1:9">
      <c r="A1482" s="5" t="str">
        <f>TEXT(Table2[[#This Row],[Date]],"DDD")</f>
        <v>lun.</v>
      </c>
      <c r="B1482" s="5" t="str">
        <f>TEXT(Table2[[#This Row],[Date]],"MMM")</f>
        <v>sep</v>
      </c>
      <c r="C1482" s="5">
        <v>45544</v>
      </c>
      <c r="D1482" t="s">
        <v>754</v>
      </c>
      <c r="E1482" s="1">
        <v>6715</v>
      </c>
      <c r="F1482" t="s">
        <v>69</v>
      </c>
      <c r="G1482">
        <v>1</v>
      </c>
      <c r="H1482" t="s">
        <v>736</v>
      </c>
      <c r="I1482" s="2">
        <f>+Table2[[#This Row],[QTY]]*Table2[[#This Row],[Price]]</f>
        <v>6715</v>
      </c>
    </row>
    <row r="1483" spans="1:9">
      <c r="A1483" s="5" t="str">
        <f>TEXT(Table2[[#This Row],[Date]],"DDD")</f>
        <v>lun.</v>
      </c>
      <c r="B1483" s="5" t="str">
        <f>TEXT(Table2[[#This Row],[Date]],"MMM")</f>
        <v>sep</v>
      </c>
      <c r="C1483" s="5">
        <v>45544</v>
      </c>
      <c r="D1483" t="s">
        <v>488</v>
      </c>
      <c r="E1483" s="1">
        <v>6600</v>
      </c>
      <c r="F1483" t="s">
        <v>103</v>
      </c>
      <c r="G1483">
        <v>1</v>
      </c>
      <c r="H1483" t="s">
        <v>104</v>
      </c>
      <c r="I1483" s="2">
        <f>+Table2[[#This Row],[QTY]]*Table2[[#This Row],[Price]]</f>
        <v>6600</v>
      </c>
    </row>
    <row r="1484" spans="1:9">
      <c r="A1484" s="5" t="str">
        <f>TEXT(Table2[[#This Row],[Date]],"DDD")</f>
        <v>mar.</v>
      </c>
      <c r="B1484" s="5" t="str">
        <f>TEXT(Table2[[#This Row],[Date]],"MMM")</f>
        <v>sep</v>
      </c>
      <c r="C1484" s="5">
        <v>45545</v>
      </c>
      <c r="D1484" t="s">
        <v>488</v>
      </c>
      <c r="E1484" s="1">
        <v>6600</v>
      </c>
      <c r="F1484" t="s">
        <v>103</v>
      </c>
      <c r="G1484">
        <v>1</v>
      </c>
      <c r="H1484" t="s">
        <v>104</v>
      </c>
      <c r="I1484" s="2">
        <f>+Table2[[#This Row],[QTY]]*Table2[[#This Row],[Price]]</f>
        <v>6600</v>
      </c>
    </row>
    <row r="1485" spans="1:9">
      <c r="A1485" s="5" t="str">
        <f>TEXT(Table2[[#This Row],[Date]],"DDD")</f>
        <v>mar.</v>
      </c>
      <c r="B1485" s="5" t="str">
        <f>TEXT(Table2[[#This Row],[Date]],"MMM")</f>
        <v>sep</v>
      </c>
      <c r="C1485" s="5">
        <v>45545</v>
      </c>
      <c r="D1485" t="s">
        <v>858</v>
      </c>
      <c r="E1485" s="1">
        <v>1500</v>
      </c>
      <c r="F1485" t="s">
        <v>103</v>
      </c>
      <c r="G1485">
        <v>1</v>
      </c>
      <c r="H1485" t="s">
        <v>104</v>
      </c>
      <c r="I1485" s="2">
        <f>+Table2[[#This Row],[QTY]]*Table2[[#This Row],[Price]]</f>
        <v>1500</v>
      </c>
    </row>
    <row r="1486" spans="1:9">
      <c r="A1486" s="5" t="str">
        <f>TEXT(Table2[[#This Row],[Date]],"DDD")</f>
        <v>mar.</v>
      </c>
      <c r="B1486" s="5" t="str">
        <f>TEXT(Table2[[#This Row],[Date]],"MMM")</f>
        <v>sep</v>
      </c>
      <c r="C1486" s="5">
        <v>45545</v>
      </c>
      <c r="D1486" t="s">
        <v>488</v>
      </c>
      <c r="E1486" s="1">
        <v>5600</v>
      </c>
      <c r="F1486" t="s">
        <v>103</v>
      </c>
      <c r="G1486">
        <v>1</v>
      </c>
      <c r="H1486" t="s">
        <v>104</v>
      </c>
      <c r="I1486" s="2">
        <f>+Table2[[#This Row],[QTY]]*Table2[[#This Row],[Price]]</f>
        <v>5600</v>
      </c>
    </row>
    <row r="1487" spans="1:9">
      <c r="A1487" s="5" t="str">
        <f>TEXT(Table2[[#This Row],[Date]],"DDD")</f>
        <v>mar.</v>
      </c>
      <c r="B1487" s="5" t="str">
        <f>TEXT(Table2[[#This Row],[Date]],"MMM")</f>
        <v>sep</v>
      </c>
      <c r="C1487" s="5">
        <v>45545</v>
      </c>
      <c r="D1487" t="s">
        <v>859</v>
      </c>
      <c r="E1487" s="1">
        <v>2300</v>
      </c>
      <c r="F1487" t="s">
        <v>103</v>
      </c>
      <c r="G1487">
        <v>1</v>
      </c>
      <c r="H1487" t="s">
        <v>104</v>
      </c>
      <c r="I1487" s="2">
        <f>+Table2[[#This Row],[QTY]]*Table2[[#This Row],[Price]]</f>
        <v>2300</v>
      </c>
    </row>
    <row r="1488" spans="1:9">
      <c r="A1488" s="5" t="str">
        <f>TEXT(Table2[[#This Row],[Date]],"DDD")</f>
        <v>mié.</v>
      </c>
      <c r="B1488" s="5" t="str">
        <f>TEXT(Table2[[#This Row],[Date]],"MMM")</f>
        <v>sep</v>
      </c>
      <c r="C1488" s="5">
        <v>45546</v>
      </c>
      <c r="D1488" t="s">
        <v>773</v>
      </c>
      <c r="E1488" s="1">
        <v>47900</v>
      </c>
      <c r="F1488" t="s">
        <v>135</v>
      </c>
      <c r="G1488">
        <v>2</v>
      </c>
      <c r="H1488" t="s">
        <v>136</v>
      </c>
      <c r="I1488" s="2">
        <f>+Table2[[#This Row],[QTY]]*Table2[[#This Row],[Price]]</f>
        <v>95800</v>
      </c>
    </row>
    <row r="1489" spans="1:9">
      <c r="A1489" s="5" t="str">
        <f>TEXT(Table2[[#This Row],[Date]],"DDD")</f>
        <v>mié.</v>
      </c>
      <c r="B1489" s="5" t="str">
        <f>TEXT(Table2[[#This Row],[Date]],"MMM")</f>
        <v>sep</v>
      </c>
      <c r="C1489" s="5">
        <v>45546</v>
      </c>
      <c r="D1489" t="s">
        <v>138</v>
      </c>
      <c r="E1489" s="1">
        <v>8900</v>
      </c>
      <c r="F1489" t="s">
        <v>135</v>
      </c>
      <c r="G1489">
        <v>1</v>
      </c>
      <c r="H1489" t="s">
        <v>136</v>
      </c>
      <c r="I1489" s="2">
        <f>+Table2[[#This Row],[QTY]]*Table2[[#This Row],[Price]]</f>
        <v>8900</v>
      </c>
    </row>
    <row r="1490" spans="1:9">
      <c r="A1490" s="5" t="str">
        <f>TEXT(Table2[[#This Row],[Date]],"DDD")</f>
        <v>jue.</v>
      </c>
      <c r="B1490" s="5" t="str">
        <f>TEXT(Table2[[#This Row],[Date]],"MMM")</f>
        <v>sep</v>
      </c>
      <c r="C1490" s="5">
        <v>45547</v>
      </c>
      <c r="D1490" t="s">
        <v>476</v>
      </c>
      <c r="E1490" s="1">
        <v>7900.41</v>
      </c>
      <c r="F1490" t="s">
        <v>740</v>
      </c>
      <c r="G1490">
        <v>1</v>
      </c>
      <c r="H1490" t="s">
        <v>136</v>
      </c>
      <c r="I1490" s="2">
        <f>+Table2[[#This Row],[QTY]]*Table2[[#This Row],[Price]]</f>
        <v>7900.41</v>
      </c>
    </row>
    <row r="1491" spans="1:9">
      <c r="A1491" s="5" t="str">
        <f>TEXT(Table2[[#This Row],[Date]],"DDD")</f>
        <v>jue.</v>
      </c>
      <c r="B1491" s="5" t="str">
        <f>TEXT(Table2[[#This Row],[Date]],"MMM")</f>
        <v>sep</v>
      </c>
      <c r="C1491" s="5">
        <v>45547</v>
      </c>
      <c r="D1491" t="s">
        <v>860</v>
      </c>
      <c r="E1491" s="1">
        <f>(15294/2)*1.19</f>
        <v>9099.93</v>
      </c>
      <c r="F1491" t="s">
        <v>740</v>
      </c>
      <c r="G1491">
        <v>2</v>
      </c>
      <c r="H1491" t="s">
        <v>136</v>
      </c>
      <c r="I1491" s="2">
        <f>+Table2[[#This Row],[QTY]]*Table2[[#This Row],[Price]]</f>
        <v>18199.86</v>
      </c>
    </row>
    <row r="1492" spans="1:9">
      <c r="A1492" s="5" t="str">
        <f>TEXT(Table2[[#This Row],[Date]],"DDD")</f>
        <v>jue.</v>
      </c>
      <c r="B1492" s="5" t="str">
        <f>TEXT(Table2[[#This Row],[Date]],"MMM")</f>
        <v>sep</v>
      </c>
      <c r="C1492" s="5">
        <v>45547</v>
      </c>
      <c r="D1492" t="s">
        <v>732</v>
      </c>
      <c r="E1492" s="1">
        <v>63899.43</v>
      </c>
      <c r="F1492" t="s">
        <v>740</v>
      </c>
      <c r="G1492">
        <v>1</v>
      </c>
      <c r="H1492" t="s">
        <v>136</v>
      </c>
      <c r="I1492" s="2">
        <f>+Table2[[#This Row],[QTY]]*Table2[[#This Row],[Price]]</f>
        <v>63899.43</v>
      </c>
    </row>
    <row r="1493" spans="1:9">
      <c r="A1493" s="5" t="str">
        <f>TEXT(Table2[[#This Row],[Date]],"DDD")</f>
        <v>jue.</v>
      </c>
      <c r="B1493" s="5" t="str">
        <f>TEXT(Table2[[#This Row],[Date]],"MMM")</f>
        <v>sep</v>
      </c>
      <c r="C1493" s="5">
        <v>45547</v>
      </c>
      <c r="D1493" t="s">
        <v>733</v>
      </c>
      <c r="E1493" s="1">
        <v>33899.53</v>
      </c>
      <c r="F1493" t="s">
        <v>740</v>
      </c>
      <c r="G1493">
        <v>1</v>
      </c>
      <c r="H1493" t="s">
        <v>136</v>
      </c>
      <c r="I1493" s="2">
        <f>+Table2[[#This Row],[QTY]]*Table2[[#This Row],[Price]]</f>
        <v>33899.53</v>
      </c>
    </row>
    <row r="1494" spans="1:9">
      <c r="A1494" s="5" t="str">
        <f>TEXT(Table2[[#This Row],[Date]],"DDD")</f>
        <v>jue.</v>
      </c>
      <c r="B1494" s="5" t="str">
        <f>TEXT(Table2[[#This Row],[Date]],"MMM")</f>
        <v>sep</v>
      </c>
      <c r="C1494" s="5">
        <v>45547</v>
      </c>
      <c r="D1494" t="s">
        <v>734</v>
      </c>
      <c r="E1494" s="1">
        <v>22900.36</v>
      </c>
      <c r="F1494" t="s">
        <v>740</v>
      </c>
      <c r="G1494">
        <v>1</v>
      </c>
      <c r="H1494" t="s">
        <v>136</v>
      </c>
      <c r="I1494" s="2">
        <f>+Table2[[#This Row],[QTY]]*Table2[[#This Row],[Price]]</f>
        <v>22900.36</v>
      </c>
    </row>
    <row r="1495" spans="1:9">
      <c r="A1495" s="5" t="str">
        <f>TEXT(Table2[[#This Row],[Date]],"DDD")</f>
        <v>jue.</v>
      </c>
      <c r="B1495" s="5" t="str">
        <f>TEXT(Table2[[#This Row],[Date]],"MMM")</f>
        <v>sep</v>
      </c>
      <c r="C1495" s="5">
        <v>45547</v>
      </c>
      <c r="D1495" t="s">
        <v>735</v>
      </c>
      <c r="E1495" s="1">
        <v>12499.76</v>
      </c>
      <c r="F1495" t="s">
        <v>740</v>
      </c>
      <c r="G1495">
        <v>1</v>
      </c>
      <c r="H1495" t="s">
        <v>136</v>
      </c>
      <c r="I1495" s="2">
        <f>+Table2[[#This Row],[QTY]]*Table2[[#This Row],[Price]]</f>
        <v>12499.76</v>
      </c>
    </row>
    <row r="1496" spans="1:9">
      <c r="A1496" s="5" t="str">
        <f>TEXT(Table2[[#This Row],[Date]],"DDD")</f>
        <v>jue.</v>
      </c>
      <c r="B1496" s="5" t="str">
        <f>TEXT(Table2[[#This Row],[Date]],"MMM")</f>
        <v>sep</v>
      </c>
      <c r="C1496" s="5">
        <v>45547</v>
      </c>
      <c r="D1496" t="s">
        <v>488</v>
      </c>
      <c r="E1496" s="1">
        <v>8500</v>
      </c>
      <c r="F1496" t="s">
        <v>346</v>
      </c>
      <c r="G1496">
        <v>1</v>
      </c>
      <c r="H1496" t="s">
        <v>136</v>
      </c>
      <c r="I1496" s="2">
        <f>+Table2[[#This Row],[QTY]]*Table2[[#This Row],[Price]]</f>
        <v>8500</v>
      </c>
    </row>
    <row r="1497" spans="1:9">
      <c r="A1497" s="5" t="str">
        <f>TEXT(Table2[[#This Row],[Date]],"DDD")</f>
        <v>sáb.</v>
      </c>
      <c r="B1497" s="5" t="str">
        <f>TEXT(Table2[[#This Row],[Date]],"MMM")</f>
        <v>sep</v>
      </c>
      <c r="C1497" s="5">
        <v>45549</v>
      </c>
      <c r="D1497" t="s">
        <v>414</v>
      </c>
      <c r="E1497" s="1">
        <v>12226</v>
      </c>
      <c r="F1497" t="s">
        <v>605</v>
      </c>
      <c r="G1497">
        <v>1</v>
      </c>
      <c r="H1497" t="s">
        <v>416</v>
      </c>
      <c r="I1497" s="2">
        <f>+Table2[[#This Row],[QTY]]*Table2[[#This Row],[Price]]</f>
        <v>12226</v>
      </c>
    </row>
    <row r="1498" spans="1:9">
      <c r="A1498" s="5" t="str">
        <f>TEXT(Table2[[#This Row],[Date]],"DDD")</f>
        <v>sáb.</v>
      </c>
      <c r="B1498" s="5" t="str">
        <f>TEXT(Table2[[#This Row],[Date]],"MMM")</f>
        <v>sep</v>
      </c>
      <c r="C1498" s="5">
        <v>45549</v>
      </c>
      <c r="D1498" t="s">
        <v>414</v>
      </c>
      <c r="E1498" s="1">
        <v>21092</v>
      </c>
      <c r="F1498" t="s">
        <v>605</v>
      </c>
      <c r="G1498">
        <v>1</v>
      </c>
      <c r="H1498" t="s">
        <v>416</v>
      </c>
      <c r="I1498" s="2">
        <f>+Table2[[#This Row],[QTY]]*Table2[[#This Row],[Price]]</f>
        <v>21092</v>
      </c>
    </row>
    <row r="1499" spans="1:9">
      <c r="A1499" s="5" t="str">
        <f>TEXT(Table2[[#This Row],[Date]],"DDD")</f>
        <v>sáb.</v>
      </c>
      <c r="B1499" s="5" t="str">
        <f>TEXT(Table2[[#This Row],[Date]],"MMM")</f>
        <v>sep</v>
      </c>
      <c r="C1499" s="5">
        <v>45549</v>
      </c>
      <c r="D1499" t="s">
        <v>564</v>
      </c>
      <c r="E1499" s="1">
        <v>42900</v>
      </c>
      <c r="F1499" t="s">
        <v>565</v>
      </c>
      <c r="G1499">
        <v>1</v>
      </c>
      <c r="H1499" t="s">
        <v>467</v>
      </c>
      <c r="I1499" s="2">
        <f>+Table2[[#This Row],[QTY]]*Table2[[#This Row],[Price]]</f>
        <v>42900</v>
      </c>
    </row>
    <row r="1500" spans="1:9">
      <c r="A1500" s="5" t="str">
        <f>TEXT(Table2[[#This Row],[Date]],"DDD")</f>
        <v>sáb.</v>
      </c>
      <c r="B1500" s="5" t="str">
        <f>TEXT(Table2[[#This Row],[Date]],"MMM")</f>
        <v>sep</v>
      </c>
      <c r="C1500" s="5">
        <v>45549</v>
      </c>
      <c r="D1500" t="s">
        <v>564</v>
      </c>
      <c r="E1500" s="1">
        <v>12000</v>
      </c>
      <c r="F1500" t="s">
        <v>565</v>
      </c>
      <c r="G1500">
        <v>1</v>
      </c>
      <c r="H1500" t="s">
        <v>467</v>
      </c>
      <c r="I1500" s="2">
        <f>+Table2[[#This Row],[QTY]]*Table2[[#This Row],[Price]]</f>
        <v>12000</v>
      </c>
    </row>
    <row r="1501" spans="1:9">
      <c r="A1501" s="5" t="str">
        <f>TEXT(Table2[[#This Row],[Date]],"DDD")</f>
        <v>sáb.</v>
      </c>
      <c r="B1501" s="5" t="str">
        <f>TEXT(Table2[[#This Row],[Date]],"MMM")</f>
        <v>sep</v>
      </c>
      <c r="C1501" s="5">
        <v>45549</v>
      </c>
      <c r="D1501" t="s">
        <v>414</v>
      </c>
      <c r="E1501" s="1">
        <v>13664</v>
      </c>
      <c r="F1501" t="s">
        <v>605</v>
      </c>
      <c r="G1501">
        <v>1</v>
      </c>
      <c r="H1501" t="s">
        <v>416</v>
      </c>
      <c r="I1501" s="2">
        <f>+Table2[[#This Row],[QTY]]*Table2[[#This Row],[Price]]</f>
        <v>13664</v>
      </c>
    </row>
    <row r="1502" spans="1:9">
      <c r="A1502" s="5" t="str">
        <f>TEXT(Table2[[#This Row],[Date]],"DDD")</f>
        <v>sáb.</v>
      </c>
      <c r="B1502" s="5" t="str">
        <f>TEXT(Table2[[#This Row],[Date]],"MMM")</f>
        <v>sep</v>
      </c>
      <c r="C1502" s="5">
        <v>45549</v>
      </c>
      <c r="D1502" t="s">
        <v>819</v>
      </c>
      <c r="E1502" s="1">
        <v>24500</v>
      </c>
      <c r="F1502" t="s">
        <v>820</v>
      </c>
      <c r="G1502">
        <v>1</v>
      </c>
      <c r="H1502" t="s">
        <v>483</v>
      </c>
      <c r="I1502" s="2">
        <f>+Table2[[#This Row],[QTY]]*Table2[[#This Row],[Price]]</f>
        <v>24500</v>
      </c>
    </row>
    <row r="1503" spans="1:9">
      <c r="A1503" s="5" t="str">
        <f>TEXT(Table2[[#This Row],[Date]],"DDD")</f>
        <v>sáb.</v>
      </c>
      <c r="B1503" s="5" t="str">
        <f>TEXT(Table2[[#This Row],[Date]],"MMM")</f>
        <v>sep</v>
      </c>
      <c r="C1503" s="5">
        <v>45549</v>
      </c>
      <c r="D1503" t="s">
        <v>414</v>
      </c>
      <c r="E1503" s="1">
        <v>15482</v>
      </c>
      <c r="F1503" t="s">
        <v>605</v>
      </c>
      <c r="G1503">
        <v>1</v>
      </c>
      <c r="H1503" t="s">
        <v>416</v>
      </c>
      <c r="I1503" s="2">
        <f>+Table2[[#This Row],[QTY]]*Table2[[#This Row],[Price]]</f>
        <v>15482</v>
      </c>
    </row>
    <row r="1504" spans="1:9">
      <c r="A1504" s="5" t="str">
        <f>TEXT(Table2[[#This Row],[Date]],"DDD")</f>
        <v>sáb.</v>
      </c>
      <c r="B1504" s="5" t="str">
        <f>TEXT(Table2[[#This Row],[Date]],"MMM")</f>
        <v>sep</v>
      </c>
      <c r="C1504" s="5">
        <v>45549</v>
      </c>
      <c r="D1504" t="s">
        <v>414</v>
      </c>
      <c r="E1504" s="1">
        <v>13664</v>
      </c>
      <c r="F1504" t="s">
        <v>605</v>
      </c>
      <c r="G1504">
        <v>1</v>
      </c>
      <c r="H1504" t="s">
        <v>416</v>
      </c>
      <c r="I1504" s="2">
        <f>+Table2[[#This Row],[QTY]]*Table2[[#This Row],[Price]]</f>
        <v>13664</v>
      </c>
    </row>
    <row r="1505" spans="1:9">
      <c r="A1505" s="5" t="str">
        <f>TEXT(Table2[[#This Row],[Date]],"DDD")</f>
        <v>lun.</v>
      </c>
      <c r="B1505" s="5" t="str">
        <f>TEXT(Table2[[#This Row],[Date]],"MMM")</f>
        <v>sep</v>
      </c>
      <c r="C1505" s="5">
        <v>45551</v>
      </c>
      <c r="D1505" t="s">
        <v>319</v>
      </c>
      <c r="E1505" s="1">
        <v>75237</v>
      </c>
      <c r="F1505" t="s">
        <v>69</v>
      </c>
      <c r="G1505">
        <v>1</v>
      </c>
      <c r="H1505" t="s">
        <v>70</v>
      </c>
      <c r="I1505" s="2">
        <f>+Table2[[#This Row],[QTY]]*Table2[[#This Row],[Price]]</f>
        <v>75237</v>
      </c>
    </row>
    <row r="1506" spans="1:9">
      <c r="A1506" s="5" t="str">
        <f>TEXT(Table2[[#This Row],[Date]],"DDD")</f>
        <v>lun.</v>
      </c>
      <c r="B1506" s="5" t="str">
        <f>TEXT(Table2[[#This Row],[Date]],"MMM")</f>
        <v>sep</v>
      </c>
      <c r="C1506" s="5">
        <v>45551</v>
      </c>
      <c r="D1506" t="s">
        <v>861</v>
      </c>
      <c r="E1506" s="1">
        <v>12927</v>
      </c>
      <c r="F1506" t="s">
        <v>69</v>
      </c>
      <c r="G1506">
        <v>1</v>
      </c>
      <c r="H1506" t="s">
        <v>70</v>
      </c>
      <c r="I1506" s="2">
        <f>+Table2[[#This Row],[QTY]]*Table2[[#This Row],[Price]]</f>
        <v>12927</v>
      </c>
    </row>
    <row r="1507" spans="1:9">
      <c r="A1507" s="5" t="str">
        <f>TEXT(Table2[[#This Row],[Date]],"DDD")</f>
        <v>vie.</v>
      </c>
      <c r="B1507" s="5" t="str">
        <f>TEXT(Table2[[#This Row],[Date]],"MMM")</f>
        <v>sep</v>
      </c>
      <c r="C1507" s="5">
        <v>45555</v>
      </c>
      <c r="D1507" t="s">
        <v>862</v>
      </c>
      <c r="E1507" s="1">
        <v>1750</v>
      </c>
      <c r="F1507" t="s">
        <v>103</v>
      </c>
      <c r="G1507">
        <v>1</v>
      </c>
      <c r="H1507" t="s">
        <v>104</v>
      </c>
      <c r="I1507" s="2">
        <f>+Table2[[#This Row],[QTY]]*Table2[[#This Row],[Price]]</f>
        <v>1750</v>
      </c>
    </row>
    <row r="1508" spans="1:9">
      <c r="A1508" s="5" t="str">
        <f>TEXT(Table2[[#This Row],[Date]],"DDD")</f>
        <v>vie.</v>
      </c>
      <c r="B1508" s="5" t="str">
        <f>TEXT(Table2[[#This Row],[Date]],"MMM")</f>
        <v>sep</v>
      </c>
      <c r="C1508" s="5">
        <v>45555</v>
      </c>
      <c r="D1508" t="s">
        <v>863</v>
      </c>
      <c r="E1508" s="1">
        <v>2850</v>
      </c>
      <c r="F1508" t="s">
        <v>103</v>
      </c>
      <c r="G1508">
        <v>1</v>
      </c>
      <c r="H1508" t="s">
        <v>104</v>
      </c>
      <c r="I1508" s="2">
        <f>+Table2[[#This Row],[QTY]]*Table2[[#This Row],[Price]]</f>
        <v>2850</v>
      </c>
    </row>
    <row r="1509" spans="1:9">
      <c r="A1509" s="5" t="str">
        <f>TEXT(Table2[[#This Row],[Date]],"DDD")</f>
        <v>vie.</v>
      </c>
      <c r="B1509" s="5" t="str">
        <f>TEXT(Table2[[#This Row],[Date]],"MMM")</f>
        <v>sep</v>
      </c>
      <c r="C1509" s="5">
        <v>45555</v>
      </c>
      <c r="D1509" t="s">
        <v>317</v>
      </c>
      <c r="E1509" s="1">
        <v>1950</v>
      </c>
      <c r="F1509" t="s">
        <v>103</v>
      </c>
      <c r="G1509">
        <v>1</v>
      </c>
      <c r="H1509" t="s">
        <v>104</v>
      </c>
      <c r="I1509" s="2">
        <f>+Table2[[#This Row],[QTY]]*Table2[[#This Row],[Price]]</f>
        <v>1950</v>
      </c>
    </row>
    <row r="1510" spans="1:9">
      <c r="A1510" s="5" t="str">
        <f>TEXT(Table2[[#This Row],[Date]],"DDD")</f>
        <v>vie.</v>
      </c>
      <c r="B1510" s="5" t="str">
        <f>TEXT(Table2[[#This Row],[Date]],"MMM")</f>
        <v>sep</v>
      </c>
      <c r="C1510" s="5">
        <v>45555</v>
      </c>
      <c r="D1510" t="s">
        <v>864</v>
      </c>
      <c r="E1510" s="1">
        <f>7627-1283</f>
        <v>6344</v>
      </c>
      <c r="F1510" t="s">
        <v>103</v>
      </c>
      <c r="G1510">
        <v>1</v>
      </c>
      <c r="H1510" t="s">
        <v>104</v>
      </c>
      <c r="I1510" s="2">
        <f>+Table2[[#This Row],[QTY]]*Table2[[#This Row],[Price]]</f>
        <v>6344</v>
      </c>
    </row>
    <row r="1511" spans="1:9">
      <c r="A1511" s="5" t="str">
        <f>TEXT(Table2[[#This Row],[Date]],"DDD")</f>
        <v>sáb.</v>
      </c>
      <c r="B1511" s="5" t="str">
        <f>TEXT(Table2[[#This Row],[Date]],"MMM")</f>
        <v>sep</v>
      </c>
      <c r="C1511" s="5">
        <v>45563</v>
      </c>
      <c r="D1511" t="s">
        <v>319</v>
      </c>
      <c r="E1511" s="1">
        <v>134757</v>
      </c>
      <c r="F1511" t="s">
        <v>69</v>
      </c>
      <c r="G1511">
        <v>1</v>
      </c>
      <c r="H1511" t="s">
        <v>70</v>
      </c>
      <c r="I1511" s="2">
        <f>+Table2[[#This Row],[QTY]]*Table2[[#This Row],[Price]]</f>
        <v>134757</v>
      </c>
    </row>
    <row r="1512" spans="1:9">
      <c r="A1512" s="5" t="str">
        <f>TEXT(Table2[[#This Row],[Date]],"DDD")</f>
        <v>sáb.</v>
      </c>
      <c r="B1512" s="5" t="str">
        <f>TEXT(Table2[[#This Row],[Date]],"MMM")</f>
        <v>sep</v>
      </c>
      <c r="C1512" s="5">
        <v>45563</v>
      </c>
      <c r="D1512" t="s">
        <v>865</v>
      </c>
      <c r="E1512" s="1">
        <v>25071</v>
      </c>
      <c r="F1512" t="s">
        <v>69</v>
      </c>
      <c r="G1512">
        <v>1</v>
      </c>
      <c r="H1512" t="s">
        <v>70</v>
      </c>
      <c r="I1512" s="2">
        <f>+Table2[[#This Row],[QTY]]*Table2[[#This Row],[Price]]</f>
        <v>25071</v>
      </c>
    </row>
    <row r="1513" spans="1:9">
      <c r="A1513" s="5" t="str">
        <f>TEXT(Table2[[#This Row],[Date]],"DDD")</f>
        <v>sáb.</v>
      </c>
      <c r="B1513" s="5" t="str">
        <f>TEXT(Table2[[#This Row],[Date]],"MMM")</f>
        <v>sep</v>
      </c>
      <c r="C1513" s="5">
        <v>45563</v>
      </c>
      <c r="D1513" t="s">
        <v>519</v>
      </c>
      <c r="E1513" s="1">
        <v>23715</v>
      </c>
      <c r="F1513" t="s">
        <v>69</v>
      </c>
      <c r="G1513">
        <v>1</v>
      </c>
      <c r="H1513" t="s">
        <v>70</v>
      </c>
      <c r="I1513" s="2">
        <f>+Table2[[#This Row],[QTY]]*Table2[[#This Row],[Price]]</f>
        <v>23715</v>
      </c>
    </row>
    <row r="1514" spans="1:9">
      <c r="A1514" s="5" t="str">
        <f>TEXT(Table2[[#This Row],[Date]],"DDD")</f>
        <v>sáb.</v>
      </c>
      <c r="B1514" s="5" t="str">
        <f>TEXT(Table2[[#This Row],[Date]],"MMM")</f>
        <v>sep</v>
      </c>
      <c r="C1514" s="5">
        <v>45563</v>
      </c>
      <c r="D1514" t="s">
        <v>519</v>
      </c>
      <c r="E1514" s="1">
        <v>1785</v>
      </c>
      <c r="F1514" t="s">
        <v>69</v>
      </c>
      <c r="G1514">
        <v>1</v>
      </c>
      <c r="H1514" t="s">
        <v>70</v>
      </c>
      <c r="I1514" s="2">
        <f>+Table2[[#This Row],[QTY]]*Table2[[#This Row],[Price]]</f>
        <v>1785</v>
      </c>
    </row>
    <row r="1515" spans="1:9">
      <c r="A1515" s="5" t="str">
        <f>TEXT(Table2[[#This Row],[Date]],"DDD")</f>
        <v>dom.</v>
      </c>
      <c r="B1515" s="5" t="str">
        <f>TEXT(Table2[[#This Row],[Date]],"MMM")</f>
        <v>sep</v>
      </c>
      <c r="C1515" s="5">
        <v>45564</v>
      </c>
      <c r="D1515" t="s">
        <v>866</v>
      </c>
      <c r="E1515" s="1">
        <v>3500</v>
      </c>
      <c r="F1515" t="s">
        <v>450</v>
      </c>
      <c r="G1515">
        <v>2</v>
      </c>
      <c r="H1515" t="s">
        <v>136</v>
      </c>
      <c r="I1515" s="2">
        <f>+Table2[[#This Row],[QTY]]*Table2[[#This Row],[Price]]</f>
        <v>7000</v>
      </c>
    </row>
    <row r="1516" spans="1:9">
      <c r="A1516" s="5" t="str">
        <f>TEXT(Table2[[#This Row],[Date]],"DDD")</f>
        <v>dom.</v>
      </c>
      <c r="B1516" s="5" t="str">
        <f>TEXT(Table2[[#This Row],[Date]],"MMM")</f>
        <v>sep</v>
      </c>
      <c r="C1516" s="5">
        <v>45564</v>
      </c>
      <c r="D1516" t="s">
        <v>192</v>
      </c>
      <c r="E1516" s="1">
        <v>4500</v>
      </c>
      <c r="F1516" t="s">
        <v>450</v>
      </c>
      <c r="G1516">
        <v>1</v>
      </c>
      <c r="H1516" t="s">
        <v>136</v>
      </c>
      <c r="I1516" s="2">
        <f>+Table2[[#This Row],[QTY]]*Table2[[#This Row],[Price]]</f>
        <v>4500</v>
      </c>
    </row>
    <row r="1517" spans="1:9">
      <c r="A1517" s="5" t="str">
        <f>TEXT(Table2[[#This Row],[Date]],"DDD")</f>
        <v>dom.</v>
      </c>
      <c r="B1517" s="5" t="str">
        <f>TEXT(Table2[[#This Row],[Date]],"MMM")</f>
        <v>sep</v>
      </c>
      <c r="C1517" s="5">
        <v>45564</v>
      </c>
      <c r="D1517" t="s">
        <v>867</v>
      </c>
      <c r="E1517" s="1">
        <v>8000</v>
      </c>
      <c r="F1517" t="s">
        <v>450</v>
      </c>
      <c r="G1517">
        <v>1</v>
      </c>
      <c r="H1517" t="s">
        <v>136</v>
      </c>
      <c r="I1517" s="2">
        <f>+Table2[[#This Row],[QTY]]*Table2[[#This Row],[Price]]</f>
        <v>8000</v>
      </c>
    </row>
    <row r="1518" spans="1:9">
      <c r="A1518" s="5" t="str">
        <f>TEXT(Table2[[#This Row],[Date]],"DDD")</f>
        <v>dom.</v>
      </c>
      <c r="B1518" s="5" t="str">
        <f>TEXT(Table2[[#This Row],[Date]],"MMM")</f>
        <v>sep</v>
      </c>
      <c r="C1518" s="5">
        <v>45564</v>
      </c>
      <c r="D1518" t="s">
        <v>868</v>
      </c>
      <c r="E1518" s="1">
        <v>6000</v>
      </c>
      <c r="F1518" t="s">
        <v>450</v>
      </c>
      <c r="G1518">
        <v>1</v>
      </c>
      <c r="H1518" t="s">
        <v>136</v>
      </c>
      <c r="I1518" s="2">
        <f>+Table2[[#This Row],[QTY]]*Table2[[#This Row],[Price]]</f>
        <v>6000</v>
      </c>
    </row>
    <row r="1519" spans="1:9">
      <c r="A1519" s="5" t="str">
        <f>TEXT(Table2[[#This Row],[Date]],"DDD")</f>
        <v>dom.</v>
      </c>
      <c r="B1519" s="5" t="str">
        <f>TEXT(Table2[[#This Row],[Date]],"MMM")</f>
        <v>sep</v>
      </c>
      <c r="C1519" s="5">
        <v>45564</v>
      </c>
      <c r="D1519" t="s">
        <v>869</v>
      </c>
      <c r="E1519" s="1">
        <v>13000</v>
      </c>
      <c r="F1519" t="s">
        <v>450</v>
      </c>
      <c r="G1519">
        <v>1</v>
      </c>
      <c r="H1519" t="s">
        <v>136</v>
      </c>
      <c r="I1519" s="2">
        <f>+Table2[[#This Row],[QTY]]*Table2[[#This Row],[Price]]</f>
        <v>13000</v>
      </c>
    </row>
    <row r="1520" spans="1:9">
      <c r="A1520" s="5" t="str">
        <f>TEXT(Table2[[#This Row],[Date]],"DDD")</f>
        <v>dom.</v>
      </c>
      <c r="B1520" s="5" t="str">
        <f>TEXT(Table2[[#This Row],[Date]],"MMM")</f>
        <v>sep</v>
      </c>
      <c r="C1520" s="5">
        <v>45564</v>
      </c>
      <c r="D1520" t="s">
        <v>870</v>
      </c>
      <c r="E1520" s="1">
        <v>4500</v>
      </c>
      <c r="F1520" t="s">
        <v>450</v>
      </c>
      <c r="G1520">
        <v>1</v>
      </c>
      <c r="H1520" t="s">
        <v>136</v>
      </c>
      <c r="I1520" s="2">
        <f>+Table2[[#This Row],[QTY]]*Table2[[#This Row],[Price]]</f>
        <v>4500</v>
      </c>
    </row>
    <row r="1521" spans="1:9">
      <c r="A1521" s="5" t="str">
        <f>TEXT(Table2[[#This Row],[Date]],"DDD")</f>
        <v>lun.</v>
      </c>
      <c r="B1521" s="5" t="str">
        <f>TEXT(Table2[[#This Row],[Date]],"MMM")</f>
        <v>sep</v>
      </c>
      <c r="C1521" s="5">
        <v>45565</v>
      </c>
      <c r="D1521" t="s">
        <v>871</v>
      </c>
      <c r="E1521" s="1">
        <f>114800-8850</f>
        <v>105950</v>
      </c>
      <c r="F1521" t="s">
        <v>872</v>
      </c>
      <c r="G1521">
        <v>1</v>
      </c>
      <c r="H1521" t="s">
        <v>467</v>
      </c>
      <c r="I1521" s="2">
        <f>+Table2[[#This Row],[QTY]]*Table2[[#This Row],[Price]]</f>
        <v>105950</v>
      </c>
    </row>
    <row r="1522" spans="1:9">
      <c r="A1522" s="5" t="str">
        <f>TEXT(Table2[[#This Row],[Date]],"DDD")</f>
        <v>lun.</v>
      </c>
      <c r="B1522" s="5" t="str">
        <f>TEXT(Table2[[#This Row],[Date]],"MMM")</f>
        <v>sep</v>
      </c>
      <c r="C1522" s="5">
        <v>45565</v>
      </c>
      <c r="D1522" t="s">
        <v>873</v>
      </c>
      <c r="E1522" s="1">
        <v>25300</v>
      </c>
      <c r="F1522" t="s">
        <v>872</v>
      </c>
      <c r="G1522">
        <v>2</v>
      </c>
      <c r="H1522" t="s">
        <v>467</v>
      </c>
      <c r="I1522" s="2">
        <f>+Table2[[#This Row],[QTY]]*Table2[[#This Row],[Price]]</f>
        <v>50600</v>
      </c>
    </row>
    <row r="1523" spans="1:9">
      <c r="A1523" s="5" t="str">
        <f>TEXT(Table2[[#This Row],[Date]],"DDD")</f>
        <v>lun.</v>
      </c>
      <c r="B1523" s="5" t="str">
        <f>TEXT(Table2[[#This Row],[Date]],"MMM")</f>
        <v>sep</v>
      </c>
      <c r="C1523" s="5">
        <v>45565</v>
      </c>
      <c r="D1523" t="s">
        <v>874</v>
      </c>
      <c r="E1523" s="1">
        <v>14900</v>
      </c>
      <c r="F1523" t="s">
        <v>161</v>
      </c>
      <c r="G1523">
        <v>1</v>
      </c>
      <c r="H1523" t="s">
        <v>136</v>
      </c>
      <c r="I1523" s="2">
        <f>+Table2[[#This Row],[QTY]]*Table2[[#This Row],[Price]]</f>
        <v>14900</v>
      </c>
    </row>
    <row r="1524" spans="1:9">
      <c r="A1524" s="5" t="str">
        <f>TEXT(Table2[[#This Row],[Date]],"DDD")</f>
        <v>lun.</v>
      </c>
      <c r="B1524" s="5" t="str">
        <f>TEXT(Table2[[#This Row],[Date]],"MMM")</f>
        <v>sep</v>
      </c>
      <c r="C1524" s="5">
        <v>45565</v>
      </c>
      <c r="D1524" t="s">
        <v>875</v>
      </c>
      <c r="E1524" s="1">
        <v>1000</v>
      </c>
      <c r="F1524" t="s">
        <v>161</v>
      </c>
      <c r="G1524">
        <v>1</v>
      </c>
      <c r="H1524" t="s">
        <v>136</v>
      </c>
      <c r="I1524" s="2">
        <f>+Table2[[#This Row],[QTY]]*Table2[[#This Row],[Price]]</f>
        <v>1000</v>
      </c>
    </row>
    <row r="1525" spans="1:9">
      <c r="A1525" s="5" t="str">
        <f>TEXT(Table2[[#This Row],[Date]],"DDD")</f>
        <v>mar.</v>
      </c>
      <c r="B1525" s="5" t="str">
        <f>TEXT(Table2[[#This Row],[Date]],"MMM")</f>
        <v>oct</v>
      </c>
      <c r="C1525" s="5">
        <v>45566</v>
      </c>
      <c r="D1525" t="s">
        <v>614</v>
      </c>
      <c r="E1525" s="1">
        <v>2544</v>
      </c>
      <c r="F1525" t="s">
        <v>876</v>
      </c>
      <c r="G1525">
        <v>1</v>
      </c>
      <c r="H1525" t="s">
        <v>11</v>
      </c>
      <c r="I1525" s="2">
        <f>+Table2[[#This Row],[QTY]]*Table2[[#This Row],[Price]]</f>
        <v>2544</v>
      </c>
    </row>
    <row r="1526" spans="1:9">
      <c r="A1526" s="5" t="str">
        <f>TEXT(Table2[[#This Row],[Date]],"DDD")</f>
        <v>mar.</v>
      </c>
      <c r="B1526" s="5" t="str">
        <f>TEXT(Table2[[#This Row],[Date]],"MMM")</f>
        <v>oct</v>
      </c>
      <c r="C1526" s="5">
        <v>45566</v>
      </c>
      <c r="D1526" t="s">
        <v>877</v>
      </c>
      <c r="E1526" s="1">
        <v>1550</v>
      </c>
      <c r="F1526" t="s">
        <v>876</v>
      </c>
      <c r="G1526">
        <v>1</v>
      </c>
      <c r="H1526" t="s">
        <v>11</v>
      </c>
      <c r="I1526" s="2">
        <f>+Table2[[#This Row],[QTY]]*Table2[[#This Row],[Price]]</f>
        <v>1550</v>
      </c>
    </row>
    <row r="1527" spans="1:9">
      <c r="A1527" s="5" t="str">
        <f>TEXT(Table2[[#This Row],[Date]],"DDD")</f>
        <v>mar.</v>
      </c>
      <c r="B1527" s="5" t="str">
        <f>TEXT(Table2[[#This Row],[Date]],"MMM")</f>
        <v>oct</v>
      </c>
      <c r="C1527" s="5">
        <v>45566</v>
      </c>
      <c r="D1527" t="s">
        <v>878</v>
      </c>
      <c r="E1527" s="1">
        <v>14490</v>
      </c>
      <c r="F1527" t="s">
        <v>876</v>
      </c>
      <c r="G1527">
        <v>1</v>
      </c>
      <c r="H1527" t="s">
        <v>11</v>
      </c>
      <c r="I1527" s="2">
        <f>+Table2[[#This Row],[QTY]]*Table2[[#This Row],[Price]]</f>
        <v>14490</v>
      </c>
    </row>
    <row r="1528" spans="1:9">
      <c r="A1528" s="5" t="str">
        <f>TEXT(Table2[[#This Row],[Date]],"DDD")</f>
        <v>mar.</v>
      </c>
      <c r="B1528" s="5" t="str">
        <f>TEXT(Table2[[#This Row],[Date]],"MMM")</f>
        <v>oct</v>
      </c>
      <c r="C1528" s="5">
        <v>45566</v>
      </c>
      <c r="D1528" t="s">
        <v>762</v>
      </c>
      <c r="E1528" s="1">
        <v>2990</v>
      </c>
      <c r="F1528" t="s">
        <v>876</v>
      </c>
      <c r="G1528">
        <v>3</v>
      </c>
      <c r="H1528" t="s">
        <v>11</v>
      </c>
      <c r="I1528" s="2">
        <f>+Table2[[#This Row],[QTY]]*Table2[[#This Row],[Price]]</f>
        <v>8970</v>
      </c>
    </row>
    <row r="1529" spans="1:9">
      <c r="A1529" s="5" t="str">
        <f>TEXT(Table2[[#This Row],[Date]],"DDD")</f>
        <v>mar.</v>
      </c>
      <c r="B1529" s="5" t="str">
        <f>TEXT(Table2[[#This Row],[Date]],"MMM")</f>
        <v>oct</v>
      </c>
      <c r="C1529" s="5">
        <v>45566</v>
      </c>
      <c r="D1529" t="s">
        <v>297</v>
      </c>
      <c r="E1529" s="1">
        <v>3675</v>
      </c>
      <c r="F1529" t="s">
        <v>876</v>
      </c>
      <c r="G1529">
        <v>1</v>
      </c>
      <c r="H1529" t="s">
        <v>11</v>
      </c>
      <c r="I1529" s="2">
        <f>+Table2[[#This Row],[QTY]]*Table2[[#This Row],[Price]]</f>
        <v>3675</v>
      </c>
    </row>
    <row r="1530" spans="1:9">
      <c r="A1530" s="5" t="str">
        <f>TEXT(Table2[[#This Row],[Date]],"DDD")</f>
        <v>mar.</v>
      </c>
      <c r="B1530" s="5" t="str">
        <f>TEXT(Table2[[#This Row],[Date]],"MMM")</f>
        <v>oct</v>
      </c>
      <c r="C1530" s="5">
        <v>45566</v>
      </c>
      <c r="D1530" t="s">
        <v>229</v>
      </c>
      <c r="E1530" s="1">
        <v>5180</v>
      </c>
      <c r="F1530" t="s">
        <v>876</v>
      </c>
      <c r="G1530">
        <v>2</v>
      </c>
      <c r="H1530" t="s">
        <v>11</v>
      </c>
      <c r="I1530" s="2">
        <f>+Table2[[#This Row],[QTY]]*Table2[[#This Row],[Price]]</f>
        <v>10360</v>
      </c>
    </row>
    <row r="1531" spans="1:9">
      <c r="A1531" s="5" t="str">
        <f>TEXT(Table2[[#This Row],[Date]],"DDD")</f>
        <v>mar.</v>
      </c>
      <c r="B1531" s="5" t="str">
        <f>TEXT(Table2[[#This Row],[Date]],"MMM")</f>
        <v>oct</v>
      </c>
      <c r="C1531" s="5">
        <v>45566</v>
      </c>
      <c r="D1531" t="s">
        <v>879</v>
      </c>
      <c r="E1531" s="1">
        <v>5750</v>
      </c>
      <c r="F1531" t="s">
        <v>876</v>
      </c>
      <c r="G1531">
        <v>1</v>
      </c>
      <c r="H1531" t="s">
        <v>11</v>
      </c>
      <c r="I1531" s="2">
        <f>+Table2[[#This Row],[QTY]]*Table2[[#This Row],[Price]]</f>
        <v>5750</v>
      </c>
    </row>
    <row r="1532" spans="1:9">
      <c r="A1532" s="5" t="str">
        <f>TEXT(Table2[[#This Row],[Date]],"DDD")</f>
        <v>mar.</v>
      </c>
      <c r="B1532" s="5" t="str">
        <f>TEXT(Table2[[#This Row],[Date]],"MMM")</f>
        <v>oct</v>
      </c>
      <c r="C1532" s="5">
        <v>45566</v>
      </c>
      <c r="D1532" t="s">
        <v>880</v>
      </c>
      <c r="E1532" s="1">
        <v>3990</v>
      </c>
      <c r="F1532" t="s">
        <v>876</v>
      </c>
      <c r="G1532">
        <v>3</v>
      </c>
      <c r="H1532" t="s">
        <v>11</v>
      </c>
      <c r="I1532" s="2">
        <f>+Table2[[#This Row],[QTY]]*Table2[[#This Row],[Price]]</f>
        <v>11970</v>
      </c>
    </row>
    <row r="1533" spans="1:9">
      <c r="A1533" s="5" t="str">
        <f>TEXT(Table2[[#This Row],[Date]],"DDD")</f>
        <v>mar.</v>
      </c>
      <c r="B1533" s="5" t="str">
        <f>TEXT(Table2[[#This Row],[Date]],"MMM")</f>
        <v>oct</v>
      </c>
      <c r="C1533" s="5">
        <v>45566</v>
      </c>
      <c r="D1533" t="s">
        <v>881</v>
      </c>
      <c r="E1533" s="1">
        <v>3990</v>
      </c>
      <c r="F1533" t="s">
        <v>876</v>
      </c>
      <c r="G1533">
        <v>1</v>
      </c>
      <c r="H1533" t="s">
        <v>11</v>
      </c>
      <c r="I1533" s="2">
        <f>+Table2[[#This Row],[QTY]]*Table2[[#This Row],[Price]]</f>
        <v>3990</v>
      </c>
    </row>
    <row r="1534" spans="1:9">
      <c r="A1534" s="5" t="str">
        <f>TEXT(Table2[[#This Row],[Date]],"DDD")</f>
        <v>mar.</v>
      </c>
      <c r="B1534" s="5" t="str">
        <f>TEXT(Table2[[#This Row],[Date]],"MMM")</f>
        <v>oct</v>
      </c>
      <c r="C1534" s="5">
        <v>45566</v>
      </c>
      <c r="D1534" t="s">
        <v>882</v>
      </c>
      <c r="E1534" s="1">
        <v>2450</v>
      </c>
      <c r="F1534" t="s">
        <v>876</v>
      </c>
      <c r="G1534">
        <v>1</v>
      </c>
      <c r="H1534" t="s">
        <v>11</v>
      </c>
      <c r="I1534" s="2">
        <f>+Table2[[#This Row],[QTY]]*Table2[[#This Row],[Price]]</f>
        <v>2450</v>
      </c>
    </row>
    <row r="1535" spans="1:9">
      <c r="A1535" s="5" t="str">
        <f>TEXT(Table2[[#This Row],[Date]],"DDD")</f>
        <v>mar.</v>
      </c>
      <c r="B1535" s="5" t="str">
        <f>TEXT(Table2[[#This Row],[Date]],"MMM")</f>
        <v>oct</v>
      </c>
      <c r="C1535" s="5">
        <v>45566</v>
      </c>
      <c r="D1535" t="s">
        <v>883</v>
      </c>
      <c r="E1535" s="1">
        <v>15990</v>
      </c>
      <c r="F1535" t="s">
        <v>876</v>
      </c>
      <c r="G1535">
        <v>1</v>
      </c>
      <c r="H1535" t="s">
        <v>11</v>
      </c>
      <c r="I1535" s="2">
        <f>+Table2[[#This Row],[QTY]]*Table2[[#This Row],[Price]]</f>
        <v>15990</v>
      </c>
    </row>
    <row r="1536" spans="1:9">
      <c r="A1536" s="5" t="str">
        <f>TEXT(Table2[[#This Row],[Date]],"DDD")</f>
        <v>mar.</v>
      </c>
      <c r="B1536" s="5" t="str">
        <f>TEXT(Table2[[#This Row],[Date]],"MMM")</f>
        <v>oct</v>
      </c>
      <c r="C1536" s="5">
        <v>45566</v>
      </c>
      <c r="D1536" t="s">
        <v>429</v>
      </c>
      <c r="E1536" s="1">
        <v>3200</v>
      </c>
      <c r="F1536" t="s">
        <v>876</v>
      </c>
      <c r="G1536">
        <v>1</v>
      </c>
      <c r="H1536" t="s">
        <v>11</v>
      </c>
      <c r="I1536" s="2">
        <f>+Table2[[#This Row],[QTY]]*Table2[[#This Row],[Price]]</f>
        <v>3200</v>
      </c>
    </row>
    <row r="1537" spans="1:9">
      <c r="A1537" s="5" t="str">
        <f>TEXT(Table2[[#This Row],[Date]],"DDD")</f>
        <v>mar.</v>
      </c>
      <c r="B1537" s="5" t="str">
        <f>TEXT(Table2[[#This Row],[Date]],"MMM")</f>
        <v>oct</v>
      </c>
      <c r="C1537" s="5">
        <v>45566</v>
      </c>
      <c r="D1537" t="s">
        <v>433</v>
      </c>
      <c r="E1537" s="1">
        <v>2528</v>
      </c>
      <c r="F1537" t="s">
        <v>876</v>
      </c>
      <c r="G1537">
        <v>1</v>
      </c>
      <c r="H1537" t="s">
        <v>11</v>
      </c>
      <c r="I1537" s="2">
        <f>+Table2[[#This Row],[QTY]]*Table2[[#This Row],[Price]]</f>
        <v>2528</v>
      </c>
    </row>
    <row r="1538" spans="1:9">
      <c r="A1538" s="5" t="str">
        <f>TEXT(Table2[[#This Row],[Date]],"DDD")</f>
        <v>mar.</v>
      </c>
      <c r="B1538" s="5" t="str">
        <f>TEXT(Table2[[#This Row],[Date]],"MMM")</f>
        <v>oct</v>
      </c>
      <c r="C1538" s="5">
        <v>45566</v>
      </c>
      <c r="D1538" t="s">
        <v>884</v>
      </c>
      <c r="E1538" s="1">
        <v>14990</v>
      </c>
      <c r="F1538" t="s">
        <v>876</v>
      </c>
      <c r="G1538">
        <v>1</v>
      </c>
      <c r="H1538" t="s">
        <v>11</v>
      </c>
      <c r="I1538" s="2">
        <f>+Table2[[#This Row],[QTY]]*Table2[[#This Row],[Price]]</f>
        <v>14990</v>
      </c>
    </row>
    <row r="1539" spans="1:9">
      <c r="A1539" s="5" t="str">
        <f>TEXT(Table2[[#This Row],[Date]],"DDD")</f>
        <v>mar.</v>
      </c>
      <c r="B1539" s="5" t="str">
        <f>TEXT(Table2[[#This Row],[Date]],"MMM")</f>
        <v>oct</v>
      </c>
      <c r="C1539" s="5">
        <v>45566</v>
      </c>
      <c r="D1539" t="s">
        <v>885</v>
      </c>
      <c r="E1539" s="1">
        <v>5990</v>
      </c>
      <c r="F1539" t="s">
        <v>876</v>
      </c>
      <c r="G1539">
        <v>2</v>
      </c>
      <c r="H1539" t="s">
        <v>11</v>
      </c>
      <c r="I1539" s="2">
        <f>+Table2[[#This Row],[QTY]]*Table2[[#This Row],[Price]]</f>
        <v>11980</v>
      </c>
    </row>
    <row r="1540" spans="1:9">
      <c r="A1540" s="5" t="str">
        <f>TEXT(Table2[[#This Row],[Date]],"DDD")</f>
        <v>mar.</v>
      </c>
      <c r="B1540" s="5" t="str">
        <f>TEXT(Table2[[#This Row],[Date]],"MMM")</f>
        <v>oct</v>
      </c>
      <c r="C1540" s="5">
        <v>45566</v>
      </c>
      <c r="D1540" t="s">
        <v>886</v>
      </c>
      <c r="E1540" s="1">
        <v>15950</v>
      </c>
      <c r="F1540" t="s">
        <v>876</v>
      </c>
      <c r="G1540">
        <v>1</v>
      </c>
      <c r="H1540" t="s">
        <v>11</v>
      </c>
      <c r="I1540" s="2">
        <f>+Table2[[#This Row],[QTY]]*Table2[[#This Row],[Price]]</f>
        <v>15950</v>
      </c>
    </row>
    <row r="1541" spans="1:9">
      <c r="A1541" s="5" t="str">
        <f>TEXT(Table2[[#This Row],[Date]],"DDD")</f>
        <v>mar.</v>
      </c>
      <c r="B1541" s="5" t="str">
        <f>TEXT(Table2[[#This Row],[Date]],"MMM")</f>
        <v>oct</v>
      </c>
      <c r="C1541" s="5">
        <v>45566</v>
      </c>
      <c r="D1541" t="s">
        <v>887</v>
      </c>
      <c r="E1541" s="1">
        <v>1220</v>
      </c>
      <c r="F1541" t="s">
        <v>876</v>
      </c>
      <c r="G1541">
        <v>1</v>
      </c>
      <c r="H1541" t="s">
        <v>11</v>
      </c>
      <c r="I1541" s="2">
        <f>+Table2[[#This Row],[QTY]]*Table2[[#This Row],[Price]]</f>
        <v>1220</v>
      </c>
    </row>
    <row r="1542" spans="1:9">
      <c r="A1542" s="5" t="str">
        <f>TEXT(Table2[[#This Row],[Date]],"DDD")</f>
        <v>mar.</v>
      </c>
      <c r="B1542" s="5" t="str">
        <f>TEXT(Table2[[#This Row],[Date]],"MMM")</f>
        <v>oct</v>
      </c>
      <c r="C1542" s="5">
        <v>45566</v>
      </c>
      <c r="D1542" t="s">
        <v>888</v>
      </c>
      <c r="E1542" s="1">
        <v>1218</v>
      </c>
      <c r="F1542" t="s">
        <v>876</v>
      </c>
      <c r="G1542">
        <v>1</v>
      </c>
      <c r="H1542" t="s">
        <v>11</v>
      </c>
      <c r="I1542" s="2">
        <f>+Table2[[#This Row],[QTY]]*Table2[[#This Row],[Price]]</f>
        <v>1218</v>
      </c>
    </row>
    <row r="1543" spans="1:9">
      <c r="A1543" s="5" t="str">
        <f>TEXT(Table2[[#This Row],[Date]],"DDD")</f>
        <v>mar.</v>
      </c>
      <c r="B1543" s="5" t="str">
        <f>TEXT(Table2[[#This Row],[Date]],"MMM")</f>
        <v>oct</v>
      </c>
      <c r="C1543" s="5">
        <v>45566</v>
      </c>
      <c r="D1543" t="s">
        <v>889</v>
      </c>
      <c r="E1543" s="1">
        <v>1836</v>
      </c>
      <c r="F1543" t="s">
        <v>876</v>
      </c>
      <c r="G1543">
        <v>1</v>
      </c>
      <c r="H1543" t="s">
        <v>11</v>
      </c>
      <c r="I1543" s="2">
        <f>+Table2[[#This Row],[QTY]]*Table2[[#This Row],[Price]]</f>
        <v>1836</v>
      </c>
    </row>
    <row r="1544" spans="1:9">
      <c r="A1544" s="5" t="str">
        <f>TEXT(Table2[[#This Row],[Date]],"DDD")</f>
        <v>mar.</v>
      </c>
      <c r="B1544" s="5" t="str">
        <f>TEXT(Table2[[#This Row],[Date]],"MMM")</f>
        <v>oct</v>
      </c>
      <c r="C1544" s="5">
        <v>45566</v>
      </c>
      <c r="D1544" t="s">
        <v>890</v>
      </c>
      <c r="E1544" s="1">
        <v>4440</v>
      </c>
      <c r="F1544" t="s">
        <v>876</v>
      </c>
      <c r="G1544">
        <v>4</v>
      </c>
      <c r="H1544" t="s">
        <v>11</v>
      </c>
      <c r="I1544" s="2">
        <f>+Table2[[#This Row],[QTY]]*Table2[[#This Row],[Price]]</f>
        <v>17760</v>
      </c>
    </row>
    <row r="1545" spans="1:9">
      <c r="A1545" s="5" t="str">
        <f>TEXT(Table2[[#This Row],[Date]],"DDD")</f>
        <v>mar.</v>
      </c>
      <c r="B1545" s="5" t="str">
        <f>TEXT(Table2[[#This Row],[Date]],"MMM")</f>
        <v>oct</v>
      </c>
      <c r="C1545" s="5">
        <v>45566</v>
      </c>
      <c r="D1545" t="s">
        <v>891</v>
      </c>
      <c r="E1545" s="1">
        <v>13990</v>
      </c>
      <c r="F1545" t="s">
        <v>876</v>
      </c>
      <c r="G1545">
        <v>1</v>
      </c>
      <c r="H1545" t="s">
        <v>11</v>
      </c>
      <c r="I1545" s="2">
        <f>+Table2[[#This Row],[QTY]]*Table2[[#This Row],[Price]]</f>
        <v>13990</v>
      </c>
    </row>
    <row r="1546" spans="1:9">
      <c r="A1546" s="5" t="str">
        <f>TEXT(Table2[[#This Row],[Date]],"DDD")</f>
        <v>mar.</v>
      </c>
      <c r="B1546" s="5" t="str">
        <f>TEXT(Table2[[#This Row],[Date]],"MMM")</f>
        <v>oct</v>
      </c>
      <c r="C1546" s="5">
        <v>45566</v>
      </c>
      <c r="D1546" t="s">
        <v>892</v>
      </c>
      <c r="E1546" s="1">
        <v>7605</v>
      </c>
      <c r="F1546" t="s">
        <v>876</v>
      </c>
      <c r="G1546">
        <v>1</v>
      </c>
      <c r="H1546" t="s">
        <v>11</v>
      </c>
      <c r="I1546" s="2">
        <f>+Table2[[#This Row],[QTY]]*Table2[[#This Row],[Price]]</f>
        <v>7605</v>
      </c>
    </row>
    <row r="1547" spans="1:9">
      <c r="A1547" s="5" t="str">
        <f>TEXT(Table2[[#This Row],[Date]],"DDD")</f>
        <v>mar.</v>
      </c>
      <c r="B1547" s="5" t="str">
        <f>TEXT(Table2[[#This Row],[Date]],"MMM")</f>
        <v>oct</v>
      </c>
      <c r="C1547" s="5">
        <v>45566</v>
      </c>
      <c r="D1547" t="s">
        <v>678</v>
      </c>
      <c r="E1547" s="1">
        <v>1330</v>
      </c>
      <c r="F1547" t="s">
        <v>876</v>
      </c>
      <c r="G1547">
        <v>1</v>
      </c>
      <c r="H1547" t="s">
        <v>11</v>
      </c>
      <c r="I1547" s="2">
        <f>+Table2[[#This Row],[QTY]]*Table2[[#This Row],[Price]]</f>
        <v>1330</v>
      </c>
    </row>
    <row r="1548" spans="1:9">
      <c r="A1548" s="5" t="str">
        <f>TEXT(Table2[[#This Row],[Date]],"DDD")</f>
        <v>mar.</v>
      </c>
      <c r="B1548" s="5" t="str">
        <f>TEXT(Table2[[#This Row],[Date]],"MMM")</f>
        <v>oct</v>
      </c>
      <c r="C1548" s="5">
        <v>45566</v>
      </c>
      <c r="D1548" t="s">
        <v>893</v>
      </c>
      <c r="E1548" s="1">
        <v>3100</v>
      </c>
      <c r="F1548" t="s">
        <v>876</v>
      </c>
      <c r="G1548">
        <v>1</v>
      </c>
      <c r="H1548" t="s">
        <v>11</v>
      </c>
      <c r="I1548" s="2">
        <f>+Table2[[#This Row],[QTY]]*Table2[[#This Row],[Price]]</f>
        <v>3100</v>
      </c>
    </row>
    <row r="1549" spans="1:9">
      <c r="A1549" s="5" t="str">
        <f>TEXT(Table2[[#This Row],[Date]],"DDD")</f>
        <v>mar.</v>
      </c>
      <c r="B1549" s="5" t="str">
        <f>TEXT(Table2[[#This Row],[Date]],"MMM")</f>
        <v>oct</v>
      </c>
      <c r="C1549" s="5">
        <v>45566</v>
      </c>
      <c r="D1549" t="s">
        <v>378</v>
      </c>
      <c r="E1549" s="1">
        <v>16990</v>
      </c>
      <c r="F1549" t="s">
        <v>876</v>
      </c>
      <c r="G1549">
        <v>1</v>
      </c>
      <c r="H1549" t="s">
        <v>11</v>
      </c>
      <c r="I1549" s="2">
        <f>+Table2[[#This Row],[QTY]]*Table2[[#This Row],[Price]]</f>
        <v>16990</v>
      </c>
    </row>
    <row r="1550" spans="1:9">
      <c r="A1550" s="5" t="str">
        <f>TEXT(Table2[[#This Row],[Date]],"DDD")</f>
        <v>mar.</v>
      </c>
      <c r="B1550" s="5" t="str">
        <f>TEXT(Table2[[#This Row],[Date]],"MMM")</f>
        <v>oct</v>
      </c>
      <c r="C1550" s="5">
        <v>45566</v>
      </c>
      <c r="D1550" t="s">
        <v>894</v>
      </c>
      <c r="E1550" s="1">
        <v>5900</v>
      </c>
      <c r="F1550" t="s">
        <v>876</v>
      </c>
      <c r="G1550">
        <v>1</v>
      </c>
      <c r="H1550" t="s">
        <v>11</v>
      </c>
      <c r="I1550" s="2">
        <f>+Table2[[#This Row],[QTY]]*Table2[[#This Row],[Price]]</f>
        <v>5900</v>
      </c>
    </row>
    <row r="1551" spans="1:9">
      <c r="A1551" s="5" t="str">
        <f>TEXT(Table2[[#This Row],[Date]],"DDD")</f>
        <v>mar.</v>
      </c>
      <c r="B1551" s="5" t="str">
        <f>TEXT(Table2[[#This Row],[Date]],"MMM")</f>
        <v>oct</v>
      </c>
      <c r="C1551" s="5">
        <v>45566</v>
      </c>
      <c r="D1551" t="s">
        <v>895</v>
      </c>
      <c r="E1551" s="1">
        <v>16990</v>
      </c>
      <c r="F1551" t="s">
        <v>29</v>
      </c>
      <c r="G1551">
        <v>2</v>
      </c>
      <c r="H1551" t="s">
        <v>11</v>
      </c>
      <c r="I1551" s="2">
        <f>+Table2[[#This Row],[QTY]]*Table2[[#This Row],[Price]]</f>
        <v>33980</v>
      </c>
    </row>
    <row r="1552" spans="1:9">
      <c r="A1552" s="5" t="str">
        <f>TEXT(Table2[[#This Row],[Date]],"DDD")</f>
        <v>mar.</v>
      </c>
      <c r="B1552" s="5" t="str">
        <f>TEXT(Table2[[#This Row],[Date]],"MMM")</f>
        <v>oct</v>
      </c>
      <c r="C1552" s="5">
        <v>45566</v>
      </c>
      <c r="D1552" t="s">
        <v>896</v>
      </c>
      <c r="E1552" s="1">
        <v>6990</v>
      </c>
      <c r="F1552" t="s">
        <v>29</v>
      </c>
      <c r="G1552">
        <v>3</v>
      </c>
      <c r="H1552" t="s">
        <v>11</v>
      </c>
      <c r="I1552" s="2">
        <f>+Table2[[#This Row],[QTY]]*Table2[[#This Row],[Price]]</f>
        <v>20970</v>
      </c>
    </row>
    <row r="1553" spans="1:9">
      <c r="A1553" s="5" t="str">
        <f>TEXT(Table2[[#This Row],[Date]],"DDD")</f>
        <v>mar.</v>
      </c>
      <c r="B1553" s="5" t="str">
        <f>TEXT(Table2[[#This Row],[Date]],"MMM")</f>
        <v>oct</v>
      </c>
      <c r="C1553" s="5">
        <v>45566</v>
      </c>
      <c r="D1553" t="s">
        <v>442</v>
      </c>
      <c r="E1553" s="1">
        <v>10950</v>
      </c>
      <c r="F1553" t="s">
        <v>29</v>
      </c>
      <c r="G1553">
        <v>1</v>
      </c>
      <c r="H1553" t="s">
        <v>11</v>
      </c>
      <c r="I1553" s="2">
        <f>+Table2[[#This Row],[QTY]]*Table2[[#This Row],[Price]]</f>
        <v>10950</v>
      </c>
    </row>
    <row r="1554" spans="1:9">
      <c r="A1554" s="5" t="str">
        <f>TEXT(Table2[[#This Row],[Date]],"DDD")</f>
        <v>mar.</v>
      </c>
      <c r="B1554" s="5" t="str">
        <f>TEXT(Table2[[#This Row],[Date]],"MMM")</f>
        <v>oct</v>
      </c>
      <c r="C1554" s="5">
        <v>45566</v>
      </c>
      <c r="D1554" t="s">
        <v>897</v>
      </c>
      <c r="E1554" s="1">
        <v>6490</v>
      </c>
      <c r="F1554" t="s">
        <v>29</v>
      </c>
      <c r="G1554">
        <v>2</v>
      </c>
      <c r="H1554" t="s">
        <v>11</v>
      </c>
      <c r="I1554" s="2">
        <f>+Table2[[#This Row],[QTY]]*Table2[[#This Row],[Price]]</f>
        <v>12980</v>
      </c>
    </row>
    <row r="1555" spans="1:9">
      <c r="A1555" s="5" t="str">
        <f>TEXT(Table2[[#This Row],[Date]],"DDD")</f>
        <v>mar.</v>
      </c>
      <c r="B1555" s="5" t="str">
        <f>TEXT(Table2[[#This Row],[Date]],"MMM")</f>
        <v>oct</v>
      </c>
      <c r="C1555" s="5">
        <v>45566</v>
      </c>
      <c r="D1555" t="s">
        <v>898</v>
      </c>
      <c r="E1555" s="1">
        <v>7990</v>
      </c>
      <c r="F1555" t="s">
        <v>29</v>
      </c>
      <c r="G1555">
        <v>1</v>
      </c>
      <c r="H1555" t="s">
        <v>11</v>
      </c>
      <c r="I1555" s="2">
        <f>+Table2[[#This Row],[QTY]]*Table2[[#This Row],[Price]]</f>
        <v>7990</v>
      </c>
    </row>
    <row r="1556" spans="1:9">
      <c r="A1556" s="5" t="str">
        <f>TEXT(Table2[[#This Row],[Date]],"DDD")</f>
        <v>mar.</v>
      </c>
      <c r="B1556" s="5" t="str">
        <f>TEXT(Table2[[#This Row],[Date]],"MMM")</f>
        <v>oct</v>
      </c>
      <c r="C1556" s="5">
        <v>45566</v>
      </c>
      <c r="D1556" t="s">
        <v>899</v>
      </c>
      <c r="E1556" s="1">
        <v>3990</v>
      </c>
      <c r="F1556" t="s">
        <v>29</v>
      </c>
      <c r="G1556">
        <v>1</v>
      </c>
      <c r="H1556" t="s">
        <v>11</v>
      </c>
      <c r="I1556" s="2">
        <f>+Table2[[#This Row],[QTY]]*Table2[[#This Row],[Price]]</f>
        <v>3990</v>
      </c>
    </row>
    <row r="1557" spans="1:9">
      <c r="A1557" s="5" t="str">
        <f>TEXT(Table2[[#This Row],[Date]],"DDD")</f>
        <v>mar.</v>
      </c>
      <c r="B1557" s="5" t="str">
        <f>TEXT(Table2[[#This Row],[Date]],"MMM")</f>
        <v>oct</v>
      </c>
      <c r="C1557" s="5">
        <v>45566</v>
      </c>
      <c r="D1557" t="s">
        <v>900</v>
      </c>
      <c r="E1557" s="1">
        <v>8990</v>
      </c>
      <c r="F1557" t="s">
        <v>29</v>
      </c>
      <c r="G1557">
        <v>1</v>
      </c>
      <c r="H1557" t="s">
        <v>11</v>
      </c>
      <c r="I1557" s="2">
        <f>+Table2[[#This Row],[QTY]]*Table2[[#This Row],[Price]]</f>
        <v>8990</v>
      </c>
    </row>
    <row r="1558" spans="1:9">
      <c r="A1558" s="5" t="str">
        <f>TEXT(Table2[[#This Row],[Date]],"DDD")</f>
        <v>mar.</v>
      </c>
      <c r="B1558" s="5" t="str">
        <f>TEXT(Table2[[#This Row],[Date]],"MMM")</f>
        <v>oct</v>
      </c>
      <c r="C1558" s="5">
        <v>45566</v>
      </c>
      <c r="D1558" t="s">
        <v>76</v>
      </c>
      <c r="E1558" s="1">
        <v>7990</v>
      </c>
      <c r="F1558" t="s">
        <v>29</v>
      </c>
      <c r="G1558">
        <v>1</v>
      </c>
      <c r="H1558" t="s">
        <v>11</v>
      </c>
      <c r="I1558" s="2">
        <f>+Table2[[#This Row],[QTY]]*Table2[[#This Row],[Price]]</f>
        <v>7990</v>
      </c>
    </row>
    <row r="1559" spans="1:9">
      <c r="A1559" s="5" t="str">
        <f>TEXT(Table2[[#This Row],[Date]],"DDD")</f>
        <v>mar.</v>
      </c>
      <c r="B1559" s="5" t="str">
        <f>TEXT(Table2[[#This Row],[Date]],"MMM")</f>
        <v>oct</v>
      </c>
      <c r="C1559" s="5">
        <v>45566</v>
      </c>
      <c r="D1559" t="s">
        <v>901</v>
      </c>
      <c r="E1559" s="1">
        <v>7490</v>
      </c>
      <c r="F1559" t="s">
        <v>29</v>
      </c>
      <c r="G1559">
        <v>1</v>
      </c>
      <c r="H1559" t="s">
        <v>11</v>
      </c>
      <c r="I1559" s="2">
        <f>+Table2[[#This Row],[QTY]]*Table2[[#This Row],[Price]]</f>
        <v>7490</v>
      </c>
    </row>
    <row r="1560" spans="1:9">
      <c r="A1560" s="5" t="str">
        <f>TEXT(Table2[[#This Row],[Date]],"DDD")</f>
        <v>mar.</v>
      </c>
      <c r="B1560" s="5" t="str">
        <f>TEXT(Table2[[#This Row],[Date]],"MMM")</f>
        <v>oct</v>
      </c>
      <c r="C1560" s="5">
        <v>45566</v>
      </c>
      <c r="D1560" t="s">
        <v>902</v>
      </c>
      <c r="E1560" s="1">
        <v>16000</v>
      </c>
      <c r="F1560" t="s">
        <v>81</v>
      </c>
      <c r="G1560">
        <v>1</v>
      </c>
      <c r="H1560" t="s">
        <v>11</v>
      </c>
      <c r="I1560" s="2">
        <f>+Table2[[#This Row],[QTY]]*Table2[[#This Row],[Price]]</f>
        <v>16000</v>
      </c>
    </row>
    <row r="1561" spans="1:9">
      <c r="A1561" s="5" t="str">
        <f>TEXT(Table2[[#This Row],[Date]],"DDD")</f>
        <v>mar.</v>
      </c>
      <c r="B1561" s="5" t="str">
        <f>TEXT(Table2[[#This Row],[Date]],"MMM")</f>
        <v>oct</v>
      </c>
      <c r="C1561" s="5">
        <v>45566</v>
      </c>
      <c r="D1561" t="s">
        <v>903</v>
      </c>
      <c r="E1561" s="1">
        <v>4690</v>
      </c>
      <c r="F1561" t="s">
        <v>81</v>
      </c>
      <c r="G1561">
        <v>1</v>
      </c>
      <c r="H1561" t="s">
        <v>11</v>
      </c>
      <c r="I1561" s="2">
        <f>+Table2[[#This Row],[QTY]]*Table2[[#This Row],[Price]]</f>
        <v>4690</v>
      </c>
    </row>
    <row r="1562" spans="1:9">
      <c r="A1562" s="5" t="str">
        <f>TEXT(Table2[[#This Row],[Date]],"DDD")</f>
        <v>mar.</v>
      </c>
      <c r="B1562" s="5" t="str">
        <f>TEXT(Table2[[#This Row],[Date]],"MMM")</f>
        <v>oct</v>
      </c>
      <c r="C1562" s="5">
        <v>45566</v>
      </c>
      <c r="D1562" t="s">
        <v>904</v>
      </c>
      <c r="E1562" s="1">
        <v>79700</v>
      </c>
      <c r="F1562" t="s">
        <v>81</v>
      </c>
      <c r="G1562">
        <v>1</v>
      </c>
      <c r="H1562" t="s">
        <v>11</v>
      </c>
      <c r="I1562" s="2">
        <f>+Table2[[#This Row],[QTY]]*Table2[[#This Row],[Price]]</f>
        <v>79700</v>
      </c>
    </row>
    <row r="1563" spans="1:9">
      <c r="A1563" s="5" t="str">
        <f>TEXT(Table2[[#This Row],[Date]],"DDD")</f>
        <v>mar.</v>
      </c>
      <c r="B1563" s="5" t="str">
        <f>TEXT(Table2[[#This Row],[Date]],"MMM")</f>
        <v>oct</v>
      </c>
      <c r="C1563" s="5">
        <v>45566</v>
      </c>
      <c r="D1563" t="s">
        <v>905</v>
      </c>
      <c r="E1563" s="1">
        <v>15600</v>
      </c>
      <c r="F1563" t="s">
        <v>81</v>
      </c>
      <c r="G1563">
        <v>1</v>
      </c>
      <c r="H1563" t="s">
        <v>11</v>
      </c>
      <c r="I1563" s="2">
        <f>+Table2[[#This Row],[QTY]]*Table2[[#This Row],[Price]]</f>
        <v>15600</v>
      </c>
    </row>
    <row r="1564" spans="1:9">
      <c r="A1564" s="5" t="str">
        <f>TEXT(Table2[[#This Row],[Date]],"DDD")</f>
        <v>mar.</v>
      </c>
      <c r="B1564" s="5" t="str">
        <f>TEXT(Table2[[#This Row],[Date]],"MMM")</f>
        <v>oct</v>
      </c>
      <c r="C1564" s="5">
        <v>45566</v>
      </c>
      <c r="D1564" t="s">
        <v>906</v>
      </c>
      <c r="E1564" s="1">
        <v>36890</v>
      </c>
      <c r="F1564" t="s">
        <v>81</v>
      </c>
      <c r="G1564">
        <v>1</v>
      </c>
      <c r="H1564" t="s">
        <v>11</v>
      </c>
      <c r="I1564" s="2">
        <f>+Table2[[#This Row],[QTY]]*Table2[[#This Row],[Price]]</f>
        <v>36890</v>
      </c>
    </row>
    <row r="1565" spans="1:9">
      <c r="A1565" s="5" t="str">
        <f>TEXT(Table2[[#This Row],[Date]],"DDD")</f>
        <v>mar.</v>
      </c>
      <c r="B1565" s="5" t="str">
        <f>TEXT(Table2[[#This Row],[Date]],"MMM")</f>
        <v>oct</v>
      </c>
      <c r="C1565" s="5">
        <v>45566</v>
      </c>
      <c r="D1565" t="s">
        <v>907</v>
      </c>
      <c r="E1565" s="1">
        <v>8550</v>
      </c>
      <c r="F1565" t="s">
        <v>81</v>
      </c>
      <c r="G1565">
        <v>1</v>
      </c>
      <c r="H1565" t="s">
        <v>11</v>
      </c>
      <c r="I1565" s="2">
        <f>+Table2[[#This Row],[QTY]]*Table2[[#This Row],[Price]]</f>
        <v>8550</v>
      </c>
    </row>
    <row r="1566" spans="1:9">
      <c r="A1566" s="5" t="str">
        <f>TEXT(Table2[[#This Row],[Date]],"DDD")</f>
        <v>mar.</v>
      </c>
      <c r="B1566" s="5" t="str">
        <f>TEXT(Table2[[#This Row],[Date]],"MMM")</f>
        <v>oct</v>
      </c>
      <c r="C1566" s="5">
        <v>45566</v>
      </c>
      <c r="D1566" t="s">
        <v>546</v>
      </c>
      <c r="E1566" s="1">
        <v>7980</v>
      </c>
      <c r="F1566" t="s">
        <v>81</v>
      </c>
      <c r="G1566">
        <v>1</v>
      </c>
      <c r="H1566" t="s">
        <v>11</v>
      </c>
      <c r="I1566" s="2">
        <f>+Table2[[#This Row],[QTY]]*Table2[[#This Row],[Price]]</f>
        <v>7980</v>
      </c>
    </row>
    <row r="1567" spans="1:9">
      <c r="A1567" s="5" t="str">
        <f>TEXT(Table2[[#This Row],[Date]],"DDD")</f>
        <v>mar.</v>
      </c>
      <c r="B1567" s="5" t="str">
        <f>TEXT(Table2[[#This Row],[Date]],"MMM")</f>
        <v>oct</v>
      </c>
      <c r="C1567" s="5">
        <v>45566</v>
      </c>
      <c r="D1567" t="s">
        <v>908</v>
      </c>
      <c r="E1567" s="1">
        <v>4550</v>
      </c>
      <c r="F1567" t="s">
        <v>81</v>
      </c>
      <c r="G1567">
        <v>1</v>
      </c>
      <c r="H1567" t="s">
        <v>11</v>
      </c>
      <c r="I1567" s="2">
        <f>+Table2[[#This Row],[QTY]]*Table2[[#This Row],[Price]]</f>
        <v>4550</v>
      </c>
    </row>
    <row r="1568" spans="1:9">
      <c r="A1568" s="5" t="str">
        <f>TEXT(Table2[[#This Row],[Date]],"DDD")</f>
        <v>mar.</v>
      </c>
      <c r="B1568" s="5" t="str">
        <f>TEXT(Table2[[#This Row],[Date]],"MMM")</f>
        <v>oct</v>
      </c>
      <c r="C1568" s="5">
        <v>45566</v>
      </c>
      <c r="D1568" t="s">
        <v>374</v>
      </c>
      <c r="E1568" s="1">
        <v>24020</v>
      </c>
      <c r="F1568" t="s">
        <v>81</v>
      </c>
      <c r="G1568">
        <v>1</v>
      </c>
      <c r="H1568" t="s">
        <v>11</v>
      </c>
      <c r="I1568" s="2">
        <f>+Table2[[#This Row],[QTY]]*Table2[[#This Row],[Price]]</f>
        <v>24020</v>
      </c>
    </row>
    <row r="1569" spans="1:9">
      <c r="A1569" s="5" t="str">
        <f>TEXT(Table2[[#This Row],[Date]],"DDD")</f>
        <v>mar.</v>
      </c>
      <c r="B1569" s="5" t="str">
        <f>TEXT(Table2[[#This Row],[Date]],"MMM")</f>
        <v>oct</v>
      </c>
      <c r="C1569" s="5">
        <v>45566</v>
      </c>
      <c r="D1569" t="s">
        <v>909</v>
      </c>
      <c r="E1569" s="1">
        <v>2040</v>
      </c>
      <c r="F1569" t="s">
        <v>81</v>
      </c>
      <c r="G1569">
        <v>1</v>
      </c>
      <c r="H1569" t="s">
        <v>11</v>
      </c>
      <c r="I1569" s="2">
        <f>+Table2[[#This Row],[QTY]]*Table2[[#This Row],[Price]]</f>
        <v>2040</v>
      </c>
    </row>
    <row r="1570" spans="1:9">
      <c r="A1570" s="5" t="str">
        <f>TEXT(Table2[[#This Row],[Date]],"DDD")</f>
        <v>mar.</v>
      </c>
      <c r="B1570" s="5" t="str">
        <f>TEXT(Table2[[#This Row],[Date]],"MMM")</f>
        <v>oct</v>
      </c>
      <c r="C1570" s="5">
        <v>45566</v>
      </c>
      <c r="D1570" t="s">
        <v>910</v>
      </c>
      <c r="E1570" s="1">
        <v>7890</v>
      </c>
      <c r="F1570" t="s">
        <v>81</v>
      </c>
      <c r="G1570">
        <v>1</v>
      </c>
      <c r="H1570" t="s">
        <v>11</v>
      </c>
      <c r="I1570" s="2">
        <f>+Table2[[#This Row],[QTY]]*Table2[[#This Row],[Price]]</f>
        <v>7890</v>
      </c>
    </row>
    <row r="1571" spans="1:9">
      <c r="A1571" s="5" t="str">
        <f>TEXT(Table2[[#This Row],[Date]],"DDD")</f>
        <v>mar.</v>
      </c>
      <c r="B1571" s="5" t="str">
        <f>TEXT(Table2[[#This Row],[Date]],"MMM")</f>
        <v>oct</v>
      </c>
      <c r="C1571" s="5">
        <v>45566</v>
      </c>
      <c r="D1571" t="s">
        <v>911</v>
      </c>
      <c r="E1571">
        <v>6380</v>
      </c>
      <c r="F1571" t="s">
        <v>816</v>
      </c>
      <c r="G1571">
        <v>1</v>
      </c>
      <c r="H1571" t="s">
        <v>912</v>
      </c>
      <c r="I1571" s="2">
        <f>+Table2[[#This Row],[QTY]]*Table2[[#This Row],[Price]]</f>
        <v>6380</v>
      </c>
    </row>
    <row r="1572" spans="1:9">
      <c r="A1572" s="5" t="str">
        <f>TEXT(Table2[[#This Row],[Date]],"DDD")</f>
        <v>mié.</v>
      </c>
      <c r="B1572" s="5" t="str">
        <f>TEXT(Table2[[#This Row],[Date]],"MMM")</f>
        <v>oct</v>
      </c>
      <c r="C1572" s="5">
        <v>45567</v>
      </c>
      <c r="D1572" t="s">
        <v>913</v>
      </c>
      <c r="E1572" s="1">
        <v>5000</v>
      </c>
      <c r="F1572" t="s">
        <v>495</v>
      </c>
      <c r="G1572">
        <v>1</v>
      </c>
      <c r="H1572" t="s">
        <v>11</v>
      </c>
      <c r="I1572" s="2">
        <f>+Table2[[#This Row],[QTY]]*Table2[[#This Row],[Price]]</f>
        <v>5000</v>
      </c>
    </row>
    <row r="1573" spans="1:9">
      <c r="A1573" s="5" t="str">
        <f>TEXT(Table2[[#This Row],[Date]],"DDD")</f>
        <v>mié.</v>
      </c>
      <c r="B1573" s="5" t="str">
        <f>TEXT(Table2[[#This Row],[Date]],"MMM")</f>
        <v>oct</v>
      </c>
      <c r="C1573" s="5">
        <v>45567</v>
      </c>
      <c r="D1573" t="s">
        <v>914</v>
      </c>
      <c r="E1573" s="1">
        <v>10000</v>
      </c>
      <c r="F1573" t="s">
        <v>495</v>
      </c>
      <c r="G1573">
        <v>1</v>
      </c>
      <c r="H1573" t="s">
        <v>467</v>
      </c>
      <c r="I1573" s="2">
        <f>+Table2[[#This Row],[QTY]]*Table2[[#This Row],[Price]]</f>
        <v>10000</v>
      </c>
    </row>
    <row r="1574" spans="1:9">
      <c r="A1574" s="5" t="str">
        <f>TEXT(Table2[[#This Row],[Date]],"DDD")</f>
        <v>mié.</v>
      </c>
      <c r="B1574" s="5" t="str">
        <f>TEXT(Table2[[#This Row],[Date]],"MMM")</f>
        <v>oct</v>
      </c>
      <c r="C1574" s="5">
        <v>45567</v>
      </c>
      <c r="D1574" t="s">
        <v>915</v>
      </c>
      <c r="E1574" s="1">
        <v>14000</v>
      </c>
      <c r="F1574" t="s">
        <v>495</v>
      </c>
      <c r="G1574">
        <v>1</v>
      </c>
      <c r="H1574" t="s">
        <v>467</v>
      </c>
      <c r="I1574" s="2">
        <f>+Table2[[#This Row],[QTY]]*Table2[[#This Row],[Price]]</f>
        <v>14000</v>
      </c>
    </row>
    <row r="1575" spans="1:9">
      <c r="A1575" s="5" t="str">
        <f>TEXT(Table2[[#This Row],[Date]],"DDD")</f>
        <v>mié.</v>
      </c>
      <c r="B1575" s="5" t="str">
        <f>TEXT(Table2[[#This Row],[Date]],"MMM")</f>
        <v>oct</v>
      </c>
      <c r="C1575" s="5">
        <v>45567</v>
      </c>
      <c r="D1575" t="s">
        <v>916</v>
      </c>
      <c r="E1575" s="1">
        <v>32950</v>
      </c>
      <c r="F1575" t="s">
        <v>163</v>
      </c>
      <c r="G1575">
        <v>2</v>
      </c>
      <c r="H1575" t="s">
        <v>467</v>
      </c>
      <c r="I1575" s="2">
        <f>+Table2[[#This Row],[QTY]]*Table2[[#This Row],[Price]]</f>
        <v>65900</v>
      </c>
    </row>
    <row r="1576" spans="1:9">
      <c r="A1576" s="5" t="str">
        <f>TEXT(Table2[[#This Row],[Date]],"DDD")</f>
        <v>mié.</v>
      </c>
      <c r="B1576" s="5" t="str">
        <f>TEXT(Table2[[#This Row],[Date]],"MMM")</f>
        <v>oct</v>
      </c>
      <c r="C1576" s="5">
        <v>45567</v>
      </c>
      <c r="D1576" t="s">
        <v>917</v>
      </c>
      <c r="E1576" s="1">
        <v>350</v>
      </c>
      <c r="F1576" t="s">
        <v>163</v>
      </c>
      <c r="G1576">
        <v>1</v>
      </c>
      <c r="H1576" t="s">
        <v>11</v>
      </c>
      <c r="I1576" s="2">
        <f>+Table2[[#This Row],[QTY]]*Table2[[#This Row],[Price]]</f>
        <v>350</v>
      </c>
    </row>
    <row r="1577" spans="1:9">
      <c r="A1577" s="5" t="str">
        <f>TEXT(Table2[[#This Row],[Date]],"DDD")</f>
        <v>mié.</v>
      </c>
      <c r="B1577" s="5" t="str">
        <f>TEXT(Table2[[#This Row],[Date]],"MMM")</f>
        <v>oct</v>
      </c>
      <c r="C1577" s="5">
        <v>45567</v>
      </c>
      <c r="D1577" t="s">
        <v>606</v>
      </c>
      <c r="E1577" s="1">
        <f>7143*1.19</f>
        <v>8500.17</v>
      </c>
      <c r="F1577" t="s">
        <v>918</v>
      </c>
      <c r="G1577">
        <v>1</v>
      </c>
      <c r="H1577" t="s">
        <v>136</v>
      </c>
      <c r="I1577" s="2">
        <f>+Table2[[#This Row],[QTY]]*Table2[[#This Row],[Price]]</f>
        <v>8500.17</v>
      </c>
    </row>
    <row r="1578" spans="1:9">
      <c r="A1578" s="5" t="str">
        <f>TEXT(Table2[[#This Row],[Date]],"DDD")</f>
        <v>mié.</v>
      </c>
      <c r="B1578" s="5" t="str">
        <f>TEXT(Table2[[#This Row],[Date]],"MMM")</f>
        <v>oct</v>
      </c>
      <c r="C1578" s="5">
        <v>45567</v>
      </c>
      <c r="D1578" t="s">
        <v>919</v>
      </c>
      <c r="E1578" s="1">
        <f>+(85546/2)*1.19</f>
        <v>50899.869999999995</v>
      </c>
      <c r="F1578" t="s">
        <v>918</v>
      </c>
      <c r="G1578">
        <v>1</v>
      </c>
      <c r="H1578" t="s">
        <v>136</v>
      </c>
      <c r="I1578" s="2">
        <f>+Table2[[#This Row],[QTY]]*Table2[[#This Row],[Price]]</f>
        <v>50899.869999999995</v>
      </c>
    </row>
    <row r="1579" spans="1:9">
      <c r="A1579" s="5" t="str">
        <f>TEXT(Table2[[#This Row],[Date]],"DDD")</f>
        <v>jue.</v>
      </c>
      <c r="B1579" s="5" t="str">
        <f>TEXT(Table2[[#This Row],[Date]],"MMM")</f>
        <v>oct</v>
      </c>
      <c r="C1579" s="5">
        <v>45568</v>
      </c>
      <c r="D1579" t="s">
        <v>920</v>
      </c>
      <c r="E1579" s="1">
        <v>16900</v>
      </c>
      <c r="F1579" t="s">
        <v>487</v>
      </c>
      <c r="G1579">
        <v>1</v>
      </c>
      <c r="H1579" t="s">
        <v>136</v>
      </c>
      <c r="I1579" s="2">
        <f>+Table2[[#This Row],[QTY]]*Table2[[#This Row],[Price]]</f>
        <v>16900</v>
      </c>
    </row>
    <row r="1580" spans="1:9">
      <c r="A1580" s="5" t="str">
        <f>TEXT(Table2[[#This Row],[Date]],"DDD")</f>
        <v>jue.</v>
      </c>
      <c r="B1580" s="5" t="str">
        <f>TEXT(Table2[[#This Row],[Date]],"MMM")</f>
        <v>oct</v>
      </c>
      <c r="C1580" s="5">
        <v>45568</v>
      </c>
      <c r="D1580" t="s">
        <v>921</v>
      </c>
      <c r="E1580" s="1">
        <v>22700</v>
      </c>
      <c r="F1580" t="s">
        <v>487</v>
      </c>
      <c r="G1580">
        <v>1</v>
      </c>
      <c r="H1580" t="s">
        <v>136</v>
      </c>
      <c r="I1580" s="2">
        <f>+Table2[[#This Row],[QTY]]*Table2[[#This Row],[Price]]</f>
        <v>22700</v>
      </c>
    </row>
    <row r="1581" spans="1:9">
      <c r="A1581" s="5" t="str">
        <f>TEXT(Table2[[#This Row],[Date]],"DDD")</f>
        <v>jue.</v>
      </c>
      <c r="B1581" s="5" t="str">
        <f>TEXT(Table2[[#This Row],[Date]],"MMM")</f>
        <v>oct</v>
      </c>
      <c r="C1581" s="5">
        <v>45568</v>
      </c>
      <c r="D1581" t="s">
        <v>687</v>
      </c>
      <c r="E1581" s="1">
        <v>5600</v>
      </c>
      <c r="F1581" t="s">
        <v>487</v>
      </c>
      <c r="G1581">
        <v>1</v>
      </c>
      <c r="H1581" t="s">
        <v>136</v>
      </c>
      <c r="I1581" s="2">
        <f>+Table2[[#This Row],[QTY]]*Table2[[#This Row],[Price]]</f>
        <v>5600</v>
      </c>
    </row>
    <row r="1582" spans="1:9">
      <c r="A1582" s="5" t="str">
        <f>TEXT(Table2[[#This Row],[Date]],"DDD")</f>
        <v>jue.</v>
      </c>
      <c r="B1582" s="5" t="str">
        <f>TEXT(Table2[[#This Row],[Date]],"MMM")</f>
        <v>oct</v>
      </c>
      <c r="C1582" s="5">
        <v>45568</v>
      </c>
      <c r="D1582" t="s">
        <v>922</v>
      </c>
      <c r="E1582" s="1">
        <v>6900</v>
      </c>
      <c r="F1582" t="s">
        <v>487</v>
      </c>
      <c r="G1582">
        <v>1</v>
      </c>
      <c r="H1582" t="s">
        <v>136</v>
      </c>
      <c r="I1582" s="2">
        <f>+Table2[[#This Row],[QTY]]*Table2[[#This Row],[Price]]</f>
        <v>6900</v>
      </c>
    </row>
    <row r="1583" spans="1:9">
      <c r="A1583" s="5" t="str">
        <f>TEXT(Table2[[#This Row],[Date]],"DDD")</f>
        <v>jue.</v>
      </c>
      <c r="B1583" s="5" t="str">
        <f>TEXT(Table2[[#This Row],[Date]],"MMM")</f>
        <v>oct</v>
      </c>
      <c r="C1583" s="5">
        <v>45568</v>
      </c>
      <c r="D1583" t="s">
        <v>923</v>
      </c>
      <c r="E1583" s="1">
        <v>29900</v>
      </c>
      <c r="F1583" t="s">
        <v>487</v>
      </c>
      <c r="G1583">
        <v>1</v>
      </c>
      <c r="H1583" t="s">
        <v>136</v>
      </c>
      <c r="I1583" s="2">
        <f>+Table2[[#This Row],[QTY]]*Table2[[#This Row],[Price]]</f>
        <v>29900</v>
      </c>
    </row>
    <row r="1584" spans="1:9">
      <c r="A1584" s="5" t="str">
        <f>TEXT(Table2[[#This Row],[Date]],"DDD")</f>
        <v>jue.</v>
      </c>
      <c r="B1584" s="5" t="str">
        <f>TEXT(Table2[[#This Row],[Date]],"MMM")</f>
        <v>oct</v>
      </c>
      <c r="C1584" s="5">
        <v>45568</v>
      </c>
      <c r="D1584" t="s">
        <v>924</v>
      </c>
      <c r="E1584" s="1">
        <v>13200</v>
      </c>
      <c r="F1584" t="s">
        <v>487</v>
      </c>
      <c r="G1584">
        <v>1</v>
      </c>
      <c r="H1584" t="s">
        <v>136</v>
      </c>
      <c r="I1584" s="2">
        <f>+Table2[[#This Row],[QTY]]*Table2[[#This Row],[Price]]</f>
        <v>13200</v>
      </c>
    </row>
    <row r="1585" spans="1:9">
      <c r="A1585" s="5" t="str">
        <f>TEXT(Table2[[#This Row],[Date]],"DDD")</f>
        <v>jue.</v>
      </c>
      <c r="B1585" s="5" t="str">
        <f>TEXT(Table2[[#This Row],[Date]],"MMM")</f>
        <v>oct</v>
      </c>
      <c r="C1585" s="5">
        <v>45568</v>
      </c>
      <c r="D1585" t="s">
        <v>925</v>
      </c>
      <c r="E1585" s="1">
        <v>5500</v>
      </c>
      <c r="F1585" t="s">
        <v>487</v>
      </c>
      <c r="G1585">
        <v>1</v>
      </c>
      <c r="H1585" t="s">
        <v>136</v>
      </c>
      <c r="I1585" s="2">
        <f>+Table2[[#This Row],[QTY]]*Table2[[#This Row],[Price]]</f>
        <v>5500</v>
      </c>
    </row>
    <row r="1586" spans="1:9">
      <c r="A1586" s="5" t="str">
        <f>TEXT(Table2[[#This Row],[Date]],"DDD")</f>
        <v>jue.</v>
      </c>
      <c r="B1586" s="5" t="str">
        <f>TEXT(Table2[[#This Row],[Date]],"MMM")</f>
        <v>oct</v>
      </c>
      <c r="C1586" s="5">
        <v>45568</v>
      </c>
      <c r="D1586" t="s">
        <v>926</v>
      </c>
      <c r="E1586" s="1">
        <v>37900</v>
      </c>
      <c r="F1586" t="s">
        <v>487</v>
      </c>
      <c r="G1586">
        <v>1</v>
      </c>
      <c r="H1586" t="s">
        <v>136</v>
      </c>
      <c r="I1586" s="2">
        <f>+Table2[[#This Row],[QTY]]*Table2[[#This Row],[Price]]</f>
        <v>37900</v>
      </c>
    </row>
    <row r="1587" spans="1:9">
      <c r="A1587" s="5" t="str">
        <f>TEXT(Table2[[#This Row],[Date]],"DDD")</f>
        <v>jue.</v>
      </c>
      <c r="B1587" s="5" t="str">
        <f>TEXT(Table2[[#This Row],[Date]],"MMM")</f>
        <v>oct</v>
      </c>
      <c r="C1587" s="5">
        <v>45568</v>
      </c>
      <c r="D1587" t="s">
        <v>927</v>
      </c>
      <c r="E1587" s="1">
        <v>38900</v>
      </c>
      <c r="F1587" t="s">
        <v>487</v>
      </c>
      <c r="G1587">
        <v>1</v>
      </c>
      <c r="H1587" t="s">
        <v>136</v>
      </c>
      <c r="I1587" s="2">
        <f>+Table2[[#This Row],[QTY]]*Table2[[#This Row],[Price]]</f>
        <v>38900</v>
      </c>
    </row>
    <row r="1588" spans="1:9">
      <c r="A1588" s="5" t="str">
        <f>TEXT(Table2[[#This Row],[Date]],"DDD")</f>
        <v>jue.</v>
      </c>
      <c r="B1588" s="5" t="str">
        <f>TEXT(Table2[[#This Row],[Date]],"MMM")</f>
        <v>oct</v>
      </c>
      <c r="C1588" s="5">
        <v>45568</v>
      </c>
      <c r="D1588" t="s">
        <v>928</v>
      </c>
      <c r="E1588" s="1">
        <v>49000</v>
      </c>
      <c r="F1588" t="s">
        <v>487</v>
      </c>
      <c r="G1588">
        <v>1</v>
      </c>
      <c r="H1588" t="s">
        <v>136</v>
      </c>
      <c r="I1588" s="2">
        <f>+Table2[[#This Row],[QTY]]*Table2[[#This Row],[Price]]</f>
        <v>49000</v>
      </c>
    </row>
    <row r="1589" spans="1:9">
      <c r="A1589" s="5" t="str">
        <f>TEXT(Table2[[#This Row],[Date]],"DDD")</f>
        <v>jue.</v>
      </c>
      <c r="B1589" s="5" t="str">
        <f>TEXT(Table2[[#This Row],[Date]],"MMM")</f>
        <v>oct</v>
      </c>
      <c r="C1589" s="5">
        <v>45568</v>
      </c>
      <c r="D1589" t="s">
        <v>592</v>
      </c>
      <c r="E1589" s="1">
        <v>13750</v>
      </c>
      <c r="F1589" t="s">
        <v>163</v>
      </c>
      <c r="G1589">
        <v>1</v>
      </c>
      <c r="H1589" t="s">
        <v>467</v>
      </c>
      <c r="I1589" s="2">
        <f>+Table2[[#This Row],[QTY]]*Table2[[#This Row],[Price]]</f>
        <v>13750</v>
      </c>
    </row>
    <row r="1590" spans="1:9">
      <c r="A1590" s="5" t="str">
        <f>TEXT(Table2[[#This Row],[Date]],"DDD")</f>
        <v>vie.</v>
      </c>
      <c r="B1590" s="5" t="str">
        <f>TEXT(Table2[[#This Row],[Date]],"MMM")</f>
        <v>oct</v>
      </c>
      <c r="C1590" s="5">
        <v>45569</v>
      </c>
      <c r="D1590" t="s">
        <v>929</v>
      </c>
      <c r="E1590" s="1">
        <v>6500</v>
      </c>
      <c r="F1590" t="s">
        <v>247</v>
      </c>
      <c r="G1590">
        <v>1</v>
      </c>
      <c r="H1590" t="s">
        <v>136</v>
      </c>
      <c r="I1590" s="2">
        <f>+Table2[[#This Row],[QTY]]*Table2[[#This Row],[Price]]</f>
        <v>6500</v>
      </c>
    </row>
    <row r="1591" spans="1:9">
      <c r="A1591" s="5" t="str">
        <f>TEXT(Table2[[#This Row],[Date]],"DDD")</f>
        <v>vie.</v>
      </c>
      <c r="B1591" s="5" t="str">
        <f>TEXT(Table2[[#This Row],[Date]],"MMM")</f>
        <v>oct</v>
      </c>
      <c r="C1591" s="5">
        <v>45569</v>
      </c>
      <c r="D1591" t="s">
        <v>930</v>
      </c>
      <c r="E1591" s="1">
        <v>25100</v>
      </c>
      <c r="F1591" t="s">
        <v>931</v>
      </c>
      <c r="G1591">
        <v>1</v>
      </c>
      <c r="H1591" t="s">
        <v>136</v>
      </c>
      <c r="I1591" s="2">
        <f>+Table2[[#This Row],[QTY]]*Table2[[#This Row],[Price]]</f>
        <v>25100</v>
      </c>
    </row>
    <row r="1592" spans="1:9">
      <c r="A1592" s="5" t="str">
        <f>TEXT(Table2[[#This Row],[Date]],"DDD")</f>
        <v>sáb.</v>
      </c>
      <c r="B1592" s="5" t="str">
        <f>TEXT(Table2[[#This Row],[Date]],"MMM")</f>
        <v>oct</v>
      </c>
      <c r="C1592" s="5">
        <v>45570</v>
      </c>
      <c r="D1592" t="s">
        <v>615</v>
      </c>
      <c r="E1592" s="1">
        <v>600</v>
      </c>
      <c r="F1592" t="s">
        <v>709</v>
      </c>
      <c r="G1592">
        <v>1</v>
      </c>
      <c r="H1592" t="s">
        <v>709</v>
      </c>
      <c r="I1592" s="2">
        <f>+Table2[[#This Row],[QTY]]*Table2[[#This Row],[Price]]</f>
        <v>600</v>
      </c>
    </row>
    <row r="1593" spans="1:9">
      <c r="A1593" s="5" t="str">
        <f>TEXT(Table2[[#This Row],[Date]],"DDD")</f>
        <v>sáb.</v>
      </c>
      <c r="B1593" s="5" t="str">
        <f>TEXT(Table2[[#This Row],[Date]],"MMM")</f>
        <v>oct</v>
      </c>
      <c r="C1593" s="5">
        <v>45570</v>
      </c>
      <c r="D1593" t="s">
        <v>932</v>
      </c>
      <c r="E1593" s="1">
        <v>2200</v>
      </c>
      <c r="F1593" t="s">
        <v>103</v>
      </c>
      <c r="G1593">
        <v>1</v>
      </c>
      <c r="H1593" t="s">
        <v>104</v>
      </c>
      <c r="I1593" s="2">
        <f>+Table2[[#This Row],[QTY]]*Table2[[#This Row],[Price]]</f>
        <v>2200</v>
      </c>
    </row>
    <row r="1594" spans="1:9">
      <c r="A1594" s="5" t="str">
        <f>TEXT(Table2[[#This Row],[Date]],"DDD")</f>
        <v>sáb.</v>
      </c>
      <c r="B1594" s="5" t="str">
        <f>TEXT(Table2[[#This Row],[Date]],"MMM")</f>
        <v>oct</v>
      </c>
      <c r="C1594" s="5">
        <v>45570</v>
      </c>
      <c r="D1594" t="s">
        <v>288</v>
      </c>
      <c r="E1594" s="1">
        <v>5200</v>
      </c>
      <c r="F1594" t="s">
        <v>103</v>
      </c>
      <c r="G1594">
        <v>1</v>
      </c>
      <c r="H1594" t="s">
        <v>104</v>
      </c>
      <c r="I1594" s="2">
        <f>+Table2[[#This Row],[QTY]]*Table2[[#This Row],[Price]]</f>
        <v>5200</v>
      </c>
    </row>
    <row r="1595" spans="1:9">
      <c r="A1595" s="5" t="str">
        <f>TEXT(Table2[[#This Row],[Date]],"DDD")</f>
        <v>sáb.</v>
      </c>
      <c r="B1595" s="5" t="str">
        <f>TEXT(Table2[[#This Row],[Date]],"MMM")</f>
        <v>oct</v>
      </c>
      <c r="C1595" s="5">
        <v>45570</v>
      </c>
      <c r="D1595" t="s">
        <v>933</v>
      </c>
      <c r="E1595" s="1">
        <v>8750</v>
      </c>
      <c r="F1595" t="s">
        <v>81</v>
      </c>
      <c r="G1595">
        <v>1</v>
      </c>
      <c r="H1595" t="s">
        <v>11</v>
      </c>
      <c r="I1595" s="2">
        <f>+Table2[[#This Row],[QTY]]*Table2[[#This Row],[Price]]</f>
        <v>8750</v>
      </c>
    </row>
    <row r="1596" spans="1:9">
      <c r="A1596" s="5" t="str">
        <f>TEXT(Table2[[#This Row],[Date]],"DDD")</f>
        <v>sáb.</v>
      </c>
      <c r="B1596" s="5" t="str">
        <f>TEXT(Table2[[#This Row],[Date]],"MMM")</f>
        <v>oct</v>
      </c>
      <c r="C1596" s="5">
        <v>45570</v>
      </c>
      <c r="D1596" t="s">
        <v>934</v>
      </c>
      <c r="E1596" s="1">
        <v>17550</v>
      </c>
      <c r="F1596" t="s">
        <v>81</v>
      </c>
      <c r="G1596">
        <v>1</v>
      </c>
      <c r="H1596" t="s">
        <v>11</v>
      </c>
      <c r="I1596" s="2">
        <f>+Table2[[#This Row],[QTY]]*Table2[[#This Row],[Price]]</f>
        <v>17550</v>
      </c>
    </row>
    <row r="1597" spans="1:9">
      <c r="A1597" s="5" t="str">
        <f>TEXT(Table2[[#This Row],[Date]],"DDD")</f>
        <v>sáb.</v>
      </c>
      <c r="B1597" s="5" t="str">
        <f>TEXT(Table2[[#This Row],[Date]],"MMM")</f>
        <v>oct</v>
      </c>
      <c r="C1597" s="5">
        <v>45570</v>
      </c>
      <c r="D1597" t="s">
        <v>935</v>
      </c>
      <c r="E1597" s="1">
        <v>4700</v>
      </c>
      <c r="F1597" t="s">
        <v>81</v>
      </c>
      <c r="G1597">
        <v>1</v>
      </c>
      <c r="H1597" t="s">
        <v>11</v>
      </c>
      <c r="I1597" s="2">
        <f>+Table2[[#This Row],[QTY]]*Table2[[#This Row],[Price]]</f>
        <v>4700</v>
      </c>
    </row>
    <row r="1598" spans="1:9">
      <c r="A1598" s="5" t="str">
        <f>TEXT(Table2[[#This Row],[Date]],"DDD")</f>
        <v>sáb.</v>
      </c>
      <c r="B1598" s="5" t="str">
        <f>TEXT(Table2[[#This Row],[Date]],"MMM")</f>
        <v>oct</v>
      </c>
      <c r="C1598" s="5">
        <v>45570</v>
      </c>
      <c r="D1598" t="s">
        <v>414</v>
      </c>
      <c r="E1598" s="1">
        <v>15399</v>
      </c>
      <c r="F1598" t="s">
        <v>605</v>
      </c>
      <c r="G1598">
        <v>1</v>
      </c>
      <c r="H1598" t="s">
        <v>416</v>
      </c>
      <c r="I1598" s="2">
        <f>+Table2[[#This Row],[QTY]]*Table2[[#This Row],[Price]]</f>
        <v>15399</v>
      </c>
    </row>
    <row r="1599" spans="1:9">
      <c r="A1599" s="5" t="str">
        <f>TEXT(Table2[[#This Row],[Date]],"DDD")</f>
        <v>sáb.</v>
      </c>
      <c r="B1599" s="5" t="str">
        <f>TEXT(Table2[[#This Row],[Date]],"MMM")</f>
        <v>oct</v>
      </c>
      <c r="C1599" s="5">
        <v>45570</v>
      </c>
      <c r="D1599" t="s">
        <v>414</v>
      </c>
      <c r="E1599" s="1">
        <v>15444</v>
      </c>
      <c r="F1599" t="s">
        <v>605</v>
      </c>
      <c r="G1599">
        <v>1</v>
      </c>
      <c r="H1599" t="s">
        <v>416</v>
      </c>
      <c r="I1599" s="2">
        <f>+Table2[[#This Row],[QTY]]*Table2[[#This Row],[Price]]</f>
        <v>15444</v>
      </c>
    </row>
    <row r="1600" spans="1:9">
      <c r="A1600" s="5" t="str">
        <f>TEXT(Table2[[#This Row],[Date]],"DDD")</f>
        <v>sáb.</v>
      </c>
      <c r="B1600" s="5" t="str">
        <f>TEXT(Table2[[#This Row],[Date]],"MMM")</f>
        <v>oct</v>
      </c>
      <c r="C1600" s="5">
        <v>45570</v>
      </c>
      <c r="D1600" t="s">
        <v>911</v>
      </c>
      <c r="E1600" s="1">
        <v>14337</v>
      </c>
      <c r="F1600" t="s">
        <v>816</v>
      </c>
      <c r="G1600">
        <v>1</v>
      </c>
      <c r="H1600" t="s">
        <v>912</v>
      </c>
      <c r="I1600" s="2">
        <f>+Table2[[#This Row],[QTY]]*Table2[[#This Row],[Price]]</f>
        <v>14337</v>
      </c>
    </row>
    <row r="1601" spans="1:9">
      <c r="A1601" s="5" t="str">
        <f>TEXT(Table2[[#This Row],[Date]],"DDD")</f>
        <v>sáb.</v>
      </c>
      <c r="B1601" s="5" t="str">
        <f>TEXT(Table2[[#This Row],[Date]],"MMM")</f>
        <v>oct</v>
      </c>
      <c r="C1601" s="5">
        <v>45570</v>
      </c>
      <c r="D1601" t="s">
        <v>936</v>
      </c>
      <c r="E1601" s="1">
        <f>56800/2</f>
        <v>28400</v>
      </c>
      <c r="F1601" t="s">
        <v>937</v>
      </c>
      <c r="G1601">
        <v>2</v>
      </c>
      <c r="H1601" t="s">
        <v>217</v>
      </c>
      <c r="I1601" s="2">
        <f>+Table2[[#This Row],[QTY]]*Table2[[#This Row],[Price]]</f>
        <v>56800</v>
      </c>
    </row>
    <row r="1602" spans="1:9">
      <c r="A1602" s="5" t="str">
        <f>TEXT(Table2[[#This Row],[Date]],"DDD")</f>
        <v>sáb.</v>
      </c>
      <c r="B1602" s="5" t="str">
        <f>TEXT(Table2[[#This Row],[Date]],"MMM")</f>
        <v>oct</v>
      </c>
      <c r="C1602" s="5">
        <v>45570</v>
      </c>
      <c r="D1602" t="s">
        <v>687</v>
      </c>
      <c r="E1602" s="1">
        <v>5300</v>
      </c>
      <c r="F1602" t="s">
        <v>938</v>
      </c>
      <c r="G1602">
        <v>1</v>
      </c>
      <c r="H1602" t="s">
        <v>136</v>
      </c>
      <c r="I1602" s="2">
        <f>+Table2[[#This Row],[QTY]]*Table2[[#This Row],[Price]]</f>
        <v>5300</v>
      </c>
    </row>
    <row r="1603" spans="1:9">
      <c r="A1603" s="5" t="str">
        <f>TEXT(Table2[[#This Row],[Date]],"DDD")</f>
        <v>sáb.</v>
      </c>
      <c r="B1603" s="5" t="str">
        <f>TEXT(Table2[[#This Row],[Date]],"MMM")</f>
        <v>oct</v>
      </c>
      <c r="C1603" s="5">
        <v>45570</v>
      </c>
      <c r="D1603" t="s">
        <v>911</v>
      </c>
      <c r="E1603">
        <v>5000</v>
      </c>
      <c r="F1603" t="s">
        <v>816</v>
      </c>
      <c r="G1603">
        <v>1</v>
      </c>
      <c r="H1603" t="s">
        <v>416</v>
      </c>
      <c r="I1603" s="2">
        <f>+Table2[[#This Row],[QTY]]*Table2[[#This Row],[Price]]</f>
        <v>5000</v>
      </c>
    </row>
    <row r="1604" spans="1:9">
      <c r="A1604" s="5" t="str">
        <f>TEXT(Table2[[#This Row],[Date]],"DDD")</f>
        <v>sáb.</v>
      </c>
      <c r="B1604" s="5" t="str">
        <f>TEXT(Table2[[#This Row],[Date]],"MMM")</f>
        <v>oct</v>
      </c>
      <c r="C1604" s="5">
        <v>45570</v>
      </c>
      <c r="D1604" t="s">
        <v>911</v>
      </c>
      <c r="E1604">
        <v>6600</v>
      </c>
      <c r="F1604" t="s">
        <v>816</v>
      </c>
      <c r="G1604">
        <v>1</v>
      </c>
      <c r="H1604" t="s">
        <v>416</v>
      </c>
      <c r="I1604" s="2">
        <f>+Table2[[#This Row],[QTY]]*Table2[[#This Row],[Price]]</f>
        <v>6600</v>
      </c>
    </row>
    <row r="1605" spans="1:9">
      <c r="A1605" s="5" t="str">
        <f>TEXT(Table2[[#This Row],[Date]],"DDD")</f>
        <v>dom.</v>
      </c>
      <c r="B1605" s="5" t="str">
        <f>TEXT(Table2[[#This Row],[Date]],"MMM")</f>
        <v>oct</v>
      </c>
      <c r="C1605" s="5">
        <v>45571</v>
      </c>
      <c r="D1605" t="s">
        <v>939</v>
      </c>
      <c r="E1605" s="1">
        <v>4500</v>
      </c>
      <c r="F1605" t="s">
        <v>450</v>
      </c>
      <c r="G1605">
        <v>1</v>
      </c>
      <c r="H1605" t="s">
        <v>136</v>
      </c>
      <c r="I1605" s="2">
        <f>+Table2[[#This Row],[QTY]]*Table2[[#This Row],[Price]]</f>
        <v>4500</v>
      </c>
    </row>
    <row r="1606" spans="1:9">
      <c r="A1606" s="5" t="str">
        <f>TEXT(Table2[[#This Row],[Date]],"DDD")</f>
        <v>dom.</v>
      </c>
      <c r="B1606" s="5" t="str">
        <f>TEXT(Table2[[#This Row],[Date]],"MMM")</f>
        <v>oct</v>
      </c>
      <c r="C1606" s="5">
        <v>45571</v>
      </c>
      <c r="D1606" t="s">
        <v>940</v>
      </c>
      <c r="E1606" s="1">
        <v>3500</v>
      </c>
      <c r="F1606" t="s">
        <v>450</v>
      </c>
      <c r="G1606">
        <v>2</v>
      </c>
      <c r="H1606" t="s">
        <v>136</v>
      </c>
      <c r="I1606" s="2">
        <f>+Table2[[#This Row],[QTY]]*Table2[[#This Row],[Price]]</f>
        <v>7000</v>
      </c>
    </row>
    <row r="1607" spans="1:9">
      <c r="A1607" s="5" t="str">
        <f>TEXT(Table2[[#This Row],[Date]],"DDD")</f>
        <v>dom.</v>
      </c>
      <c r="B1607" s="5" t="str">
        <f>TEXT(Table2[[#This Row],[Date]],"MMM")</f>
        <v>oct</v>
      </c>
      <c r="C1607" s="5">
        <v>45571</v>
      </c>
      <c r="D1607" t="s">
        <v>867</v>
      </c>
      <c r="E1607" s="1">
        <v>8000</v>
      </c>
      <c r="F1607" t="s">
        <v>450</v>
      </c>
      <c r="G1607">
        <v>1</v>
      </c>
      <c r="H1607" t="s">
        <v>136</v>
      </c>
      <c r="I1607" s="2">
        <f>+Table2[[#This Row],[QTY]]*Table2[[#This Row],[Price]]</f>
        <v>8000</v>
      </c>
    </row>
    <row r="1608" spans="1:9">
      <c r="A1608" s="5" t="str">
        <f>TEXT(Table2[[#This Row],[Date]],"DDD")</f>
        <v>dom.</v>
      </c>
      <c r="B1608" s="5" t="str">
        <f>TEXT(Table2[[#This Row],[Date]],"MMM")</f>
        <v>oct</v>
      </c>
      <c r="C1608" s="5">
        <v>45571</v>
      </c>
      <c r="D1608" t="s">
        <v>941</v>
      </c>
      <c r="E1608" s="1">
        <v>6500</v>
      </c>
      <c r="F1608" t="s">
        <v>450</v>
      </c>
      <c r="G1608">
        <v>1</v>
      </c>
      <c r="H1608" t="s">
        <v>136</v>
      </c>
      <c r="I1608" s="2">
        <f>+Table2[[#This Row],[QTY]]*Table2[[#This Row],[Price]]</f>
        <v>6500</v>
      </c>
    </row>
    <row r="1609" spans="1:9">
      <c r="A1609" s="5" t="str">
        <f>TEXT(Table2[[#This Row],[Date]],"DDD")</f>
        <v>dom.</v>
      </c>
      <c r="B1609" s="5" t="str">
        <f>TEXT(Table2[[#This Row],[Date]],"MMM")</f>
        <v>oct</v>
      </c>
      <c r="C1609" s="5">
        <v>45571</v>
      </c>
      <c r="D1609" t="s">
        <v>942</v>
      </c>
      <c r="E1609" s="1">
        <v>11000</v>
      </c>
      <c r="F1609" t="s">
        <v>450</v>
      </c>
      <c r="G1609">
        <v>1</v>
      </c>
      <c r="H1609" t="s">
        <v>136</v>
      </c>
      <c r="I1609" s="2">
        <f>+Table2[[#This Row],[QTY]]*Table2[[#This Row],[Price]]</f>
        <v>11000</v>
      </c>
    </row>
    <row r="1610" spans="1:9">
      <c r="A1610" s="5" t="str">
        <f>TEXT(Table2[[#This Row],[Date]],"DDD")</f>
        <v>dom.</v>
      </c>
      <c r="B1610" s="5" t="str">
        <f>TEXT(Table2[[#This Row],[Date]],"MMM")</f>
        <v>oct</v>
      </c>
      <c r="C1610" s="5">
        <v>45571</v>
      </c>
      <c r="D1610" t="s">
        <v>277</v>
      </c>
      <c r="E1610" s="1">
        <v>500</v>
      </c>
      <c r="F1610" t="s">
        <v>450</v>
      </c>
      <c r="G1610">
        <v>1</v>
      </c>
      <c r="H1610" t="s">
        <v>136</v>
      </c>
      <c r="I1610" s="2">
        <f>+Table2[[#This Row],[QTY]]*Table2[[#This Row],[Price]]</f>
        <v>500</v>
      </c>
    </row>
    <row r="1611" spans="1:9">
      <c r="A1611" s="5" t="str">
        <f>TEXT(Table2[[#This Row],[Date]],"DDD")</f>
        <v>dom.</v>
      </c>
      <c r="B1611" s="5" t="str">
        <f>TEXT(Table2[[#This Row],[Date]],"MMM")</f>
        <v>oct</v>
      </c>
      <c r="C1611" s="5">
        <v>45571</v>
      </c>
      <c r="D1611" t="s">
        <v>943</v>
      </c>
      <c r="E1611" s="1">
        <v>2000</v>
      </c>
      <c r="F1611" t="s">
        <v>450</v>
      </c>
      <c r="G1611">
        <v>1</v>
      </c>
      <c r="H1611" t="s">
        <v>136</v>
      </c>
      <c r="I1611" s="2">
        <f>+Table2[[#This Row],[QTY]]*Table2[[#This Row],[Price]]</f>
        <v>2000</v>
      </c>
    </row>
    <row r="1612" spans="1:9">
      <c r="A1612" s="5" t="str">
        <f>TEXT(Table2[[#This Row],[Date]],"DDD")</f>
        <v>dom.</v>
      </c>
      <c r="B1612" s="5" t="str">
        <f>TEXT(Table2[[#This Row],[Date]],"MMM")</f>
        <v>oct</v>
      </c>
      <c r="C1612" s="5">
        <v>45571</v>
      </c>
      <c r="D1612" t="s">
        <v>944</v>
      </c>
      <c r="E1612" s="1">
        <v>4500</v>
      </c>
      <c r="F1612" t="s">
        <v>450</v>
      </c>
      <c r="G1612">
        <v>1</v>
      </c>
      <c r="H1612" t="s">
        <v>136</v>
      </c>
      <c r="I1612" s="2">
        <f>+Table2[[#This Row],[QTY]]*Table2[[#This Row],[Price]]</f>
        <v>4500</v>
      </c>
    </row>
    <row r="1613" spans="1:9">
      <c r="A1613" s="5" t="str">
        <f>TEXT(Table2[[#This Row],[Date]],"DDD")</f>
        <v>dom.</v>
      </c>
      <c r="B1613" s="5" t="str">
        <f>TEXT(Table2[[#This Row],[Date]],"MMM")</f>
        <v>oct</v>
      </c>
      <c r="C1613" s="5">
        <v>45571</v>
      </c>
      <c r="D1613" t="s">
        <v>945</v>
      </c>
      <c r="E1613" s="1">
        <v>500</v>
      </c>
      <c r="F1613" t="s">
        <v>450</v>
      </c>
      <c r="G1613">
        <v>1</v>
      </c>
      <c r="H1613" t="s">
        <v>136</v>
      </c>
      <c r="I1613" s="2">
        <f>+Table2[[#This Row],[QTY]]*Table2[[#This Row],[Price]]</f>
        <v>500</v>
      </c>
    </row>
    <row r="1614" spans="1:9">
      <c r="A1614" s="5" t="str">
        <f>TEXT(Table2[[#This Row],[Date]],"DDD")</f>
        <v>dom.</v>
      </c>
      <c r="B1614" s="5" t="str">
        <f>TEXT(Table2[[#This Row],[Date]],"MMM")</f>
        <v>oct</v>
      </c>
      <c r="C1614" s="5">
        <v>45571</v>
      </c>
      <c r="D1614" t="s">
        <v>414</v>
      </c>
      <c r="E1614" s="1">
        <v>15074</v>
      </c>
      <c r="F1614" t="s">
        <v>605</v>
      </c>
      <c r="G1614">
        <v>1</v>
      </c>
      <c r="H1614" t="s">
        <v>416</v>
      </c>
      <c r="I1614" s="2">
        <f>+Table2[[#This Row],[QTY]]*Table2[[#This Row],[Price]]</f>
        <v>15074</v>
      </c>
    </row>
    <row r="1615" spans="1:9">
      <c r="A1615" s="5" t="str">
        <f>TEXT(Table2[[#This Row],[Date]],"DDD")</f>
        <v>dom.</v>
      </c>
      <c r="B1615" s="5" t="str">
        <f>TEXT(Table2[[#This Row],[Date]],"MMM")</f>
        <v>oct</v>
      </c>
      <c r="C1615" s="5">
        <v>45571</v>
      </c>
      <c r="D1615" t="s">
        <v>414</v>
      </c>
      <c r="E1615" s="1">
        <v>17090</v>
      </c>
      <c r="F1615" t="s">
        <v>605</v>
      </c>
      <c r="G1615">
        <v>1</v>
      </c>
      <c r="H1615" t="s">
        <v>416</v>
      </c>
      <c r="I1615" s="2">
        <f>+Table2[[#This Row],[QTY]]*Table2[[#This Row],[Price]]</f>
        <v>17090</v>
      </c>
    </row>
    <row r="1616" spans="1:9">
      <c r="A1616" s="5" t="str">
        <f>TEXT(Table2[[#This Row],[Date]],"DDD")</f>
        <v>lun.</v>
      </c>
      <c r="B1616" s="5" t="str">
        <f>TEXT(Table2[[#This Row],[Date]],"MMM")</f>
        <v>oct</v>
      </c>
      <c r="C1616" s="5">
        <v>45572</v>
      </c>
      <c r="D1616" t="s">
        <v>687</v>
      </c>
      <c r="E1616" s="1">
        <v>6600</v>
      </c>
      <c r="F1616" t="s">
        <v>748</v>
      </c>
      <c r="G1616">
        <v>1</v>
      </c>
      <c r="H1616" t="s">
        <v>136</v>
      </c>
      <c r="I1616" s="2">
        <f>+Table2[[#This Row],[QTY]]*Table2[[#This Row],[Price]]</f>
        <v>6600</v>
      </c>
    </row>
    <row r="1617" spans="1:9">
      <c r="A1617" s="5" t="str">
        <f>TEXT(Table2[[#This Row],[Date]],"DDD")</f>
        <v>lun.</v>
      </c>
      <c r="B1617" s="5" t="str">
        <f>TEXT(Table2[[#This Row],[Date]],"MMM")</f>
        <v>oct</v>
      </c>
      <c r="C1617" s="5">
        <v>45572</v>
      </c>
      <c r="D1617" t="s">
        <v>946</v>
      </c>
      <c r="E1617" s="1">
        <v>80753</v>
      </c>
      <c r="F1617" t="s">
        <v>461</v>
      </c>
      <c r="G1617">
        <v>1</v>
      </c>
      <c r="H1617" t="s">
        <v>947</v>
      </c>
      <c r="I1617" s="2">
        <f>+Table2[[#This Row],[QTY]]*Table2[[#This Row],[Price]]</f>
        <v>80753</v>
      </c>
    </row>
    <row r="1618" spans="1:9">
      <c r="A1618" s="5" t="str">
        <f>TEXT(Table2[[#This Row],[Date]],"DDD")</f>
        <v>lun.</v>
      </c>
      <c r="B1618" s="5" t="str">
        <f>TEXT(Table2[[#This Row],[Date]],"MMM")</f>
        <v>oct</v>
      </c>
      <c r="C1618" s="5">
        <v>45572</v>
      </c>
      <c r="D1618" t="s">
        <v>948</v>
      </c>
      <c r="E1618" s="1">
        <v>10000</v>
      </c>
      <c r="F1618" t="s">
        <v>949</v>
      </c>
      <c r="G1618">
        <v>1</v>
      </c>
      <c r="H1618" t="s">
        <v>136</v>
      </c>
      <c r="I1618" s="2">
        <f>+Table2[[#This Row],[QTY]]*Table2[[#This Row],[Price]]</f>
        <v>10000</v>
      </c>
    </row>
    <row r="1619" spans="1:9">
      <c r="A1619" s="5" t="str">
        <f>TEXT(Table2[[#This Row],[Date]],"DDD")</f>
        <v>lun.</v>
      </c>
      <c r="B1619" s="5" t="str">
        <f>TEXT(Table2[[#This Row],[Date]],"MMM")</f>
        <v>oct</v>
      </c>
      <c r="C1619" s="5">
        <v>45572</v>
      </c>
      <c r="D1619" t="s">
        <v>950</v>
      </c>
      <c r="E1619" s="1">
        <v>68630</v>
      </c>
      <c r="F1619" t="s">
        <v>464</v>
      </c>
      <c r="G1619">
        <v>1</v>
      </c>
      <c r="H1619" t="s">
        <v>947</v>
      </c>
      <c r="I1619" s="2">
        <f>+Table2[[#This Row],[QTY]]*Table2[[#This Row],[Price]]</f>
        <v>68630</v>
      </c>
    </row>
    <row r="1620" spans="1:9">
      <c r="A1620" s="5" t="str">
        <f>TEXT(Table2[[#This Row],[Date]],"DDD")</f>
        <v>lun.</v>
      </c>
      <c r="B1620" s="5" t="str">
        <f>TEXT(Table2[[#This Row],[Date]],"MMM")</f>
        <v>oct</v>
      </c>
      <c r="C1620" s="5">
        <v>45572</v>
      </c>
      <c r="D1620" t="s">
        <v>951</v>
      </c>
      <c r="E1620" s="1">
        <v>5400</v>
      </c>
      <c r="F1620" t="s">
        <v>300</v>
      </c>
      <c r="G1620">
        <v>1</v>
      </c>
      <c r="I1620" s="2">
        <f>+Table2[[#This Row],[QTY]]*Table2[[#This Row],[Price]]</f>
        <v>5400</v>
      </c>
    </row>
    <row r="1621" spans="1:9">
      <c r="A1621" s="5" t="str">
        <f>TEXT(Table2[[#This Row],[Date]],"DDD")</f>
        <v>lun.</v>
      </c>
      <c r="B1621" s="5" t="str">
        <f>TEXT(Table2[[#This Row],[Date]],"MMM")</f>
        <v>oct</v>
      </c>
      <c r="C1621" s="5">
        <v>45572</v>
      </c>
      <c r="D1621" t="s">
        <v>738</v>
      </c>
      <c r="E1621" s="1">
        <v>930000</v>
      </c>
      <c r="F1621" t="s">
        <v>482</v>
      </c>
      <c r="G1621">
        <v>1</v>
      </c>
      <c r="H1621" t="s">
        <v>483</v>
      </c>
      <c r="I1621" s="2">
        <f>+Table2[[#This Row],[QTY]]*Table2[[#This Row],[Price]]</f>
        <v>930000</v>
      </c>
    </row>
    <row r="1622" spans="1:9">
      <c r="A1622" s="5" t="str">
        <f>TEXT(Table2[[#This Row],[Date]],"DDD")</f>
        <v>mar.</v>
      </c>
      <c r="B1622" s="5" t="str">
        <f>TEXT(Table2[[#This Row],[Date]],"MMM")</f>
        <v>oct</v>
      </c>
      <c r="C1622" s="5">
        <v>45573</v>
      </c>
      <c r="D1622" t="s">
        <v>799</v>
      </c>
      <c r="E1622" s="1">
        <v>132850</v>
      </c>
      <c r="F1622" t="s">
        <v>799</v>
      </c>
      <c r="G1622">
        <v>1</v>
      </c>
      <c r="H1622" t="s">
        <v>947</v>
      </c>
      <c r="I1622" s="2">
        <f>+Table2[[#This Row],[QTY]]*Table2[[#This Row],[Price]]</f>
        <v>132850</v>
      </c>
    </row>
    <row r="1623" spans="1:9">
      <c r="A1623" s="5" t="str">
        <f>TEXT(Table2[[#This Row],[Date]],"DDD")</f>
        <v>mié.</v>
      </c>
      <c r="B1623" s="5" t="str">
        <f>TEXT(Table2[[#This Row],[Date]],"MMM")</f>
        <v>oct</v>
      </c>
      <c r="C1623" s="5">
        <v>45574</v>
      </c>
      <c r="D1623" t="s">
        <v>932</v>
      </c>
      <c r="E1623" s="1">
        <v>1950</v>
      </c>
      <c r="F1623" t="s">
        <v>163</v>
      </c>
      <c r="G1623">
        <v>1</v>
      </c>
      <c r="H1623" t="s">
        <v>136</v>
      </c>
      <c r="I1623" s="2">
        <f>+Table2[[#This Row],[QTY]]*Table2[[#This Row],[Price]]</f>
        <v>1950</v>
      </c>
    </row>
    <row r="1624" spans="1:9">
      <c r="A1624" s="5" t="str">
        <f>TEXT(Table2[[#This Row],[Date]],"DDD")</f>
        <v>mié.</v>
      </c>
      <c r="B1624" s="5" t="str">
        <f>TEXT(Table2[[#This Row],[Date]],"MMM")</f>
        <v>oct</v>
      </c>
      <c r="C1624" s="5">
        <v>45574</v>
      </c>
      <c r="D1624" t="s">
        <v>350</v>
      </c>
      <c r="E1624" s="1">
        <v>5450</v>
      </c>
      <c r="F1624" t="s">
        <v>163</v>
      </c>
      <c r="G1624">
        <v>1</v>
      </c>
      <c r="H1624" t="s">
        <v>136</v>
      </c>
      <c r="I1624" s="2">
        <f>+Table2[[#This Row],[QTY]]*Table2[[#This Row],[Price]]</f>
        <v>5450</v>
      </c>
    </row>
    <row r="1625" spans="1:9">
      <c r="A1625" s="5" t="str">
        <f>TEXT(Table2[[#This Row],[Date]],"DDD")</f>
        <v>mié.</v>
      </c>
      <c r="B1625" s="5" t="str">
        <f>TEXT(Table2[[#This Row],[Date]],"MMM")</f>
        <v>oct</v>
      </c>
      <c r="C1625" s="5">
        <v>45574</v>
      </c>
      <c r="D1625" t="s">
        <v>687</v>
      </c>
      <c r="E1625" s="1">
        <v>3500</v>
      </c>
      <c r="F1625" t="s">
        <v>163</v>
      </c>
      <c r="G1625">
        <v>1</v>
      </c>
      <c r="H1625" t="s">
        <v>136</v>
      </c>
      <c r="I1625" s="2">
        <f>+Table2[[#This Row],[QTY]]*Table2[[#This Row],[Price]]</f>
        <v>3500</v>
      </c>
    </row>
    <row r="1626" spans="1:9">
      <c r="A1626" s="5" t="str">
        <f>TEXT(Table2[[#This Row],[Date]],"DDD")</f>
        <v>mié.</v>
      </c>
      <c r="B1626" s="5" t="str">
        <f>TEXT(Table2[[#This Row],[Date]],"MMM")</f>
        <v>oct</v>
      </c>
      <c r="C1626" s="5">
        <v>45574</v>
      </c>
      <c r="D1626" t="s">
        <v>229</v>
      </c>
      <c r="E1626" s="1">
        <f>2950-600</f>
        <v>2350</v>
      </c>
      <c r="F1626" t="s">
        <v>163</v>
      </c>
      <c r="G1626">
        <v>2</v>
      </c>
      <c r="H1626" t="s">
        <v>136</v>
      </c>
      <c r="I1626" s="2">
        <f>+Table2[[#This Row],[QTY]]*Table2[[#This Row],[Price]]</f>
        <v>4700</v>
      </c>
    </row>
    <row r="1627" spans="1:9">
      <c r="A1627" s="5" t="str">
        <f>TEXT(Table2[[#This Row],[Date]],"DDD")</f>
        <v>mié.</v>
      </c>
      <c r="B1627" s="5" t="str">
        <f>TEXT(Table2[[#This Row],[Date]],"MMM")</f>
        <v>oct</v>
      </c>
      <c r="C1627" s="5">
        <v>45574</v>
      </c>
      <c r="D1627" t="s">
        <v>952</v>
      </c>
      <c r="E1627" s="1">
        <v>69000</v>
      </c>
      <c r="F1627" t="s">
        <v>953</v>
      </c>
      <c r="G1627">
        <v>1</v>
      </c>
      <c r="I1627" s="2">
        <f>+Table2[[#This Row],[QTY]]*Table2[[#This Row],[Price]]</f>
        <v>69000</v>
      </c>
    </row>
    <row r="1628" spans="1:9">
      <c r="A1628" s="5" t="str">
        <f>TEXT(Table2[[#This Row],[Date]],"DDD")</f>
        <v>vie.</v>
      </c>
      <c r="B1628" s="5" t="str">
        <f>TEXT(Table2[[#This Row],[Date]],"MMM")</f>
        <v>oct</v>
      </c>
      <c r="C1628" s="5">
        <v>45576</v>
      </c>
      <c r="D1628" t="s">
        <v>687</v>
      </c>
      <c r="E1628" s="1">
        <v>8500</v>
      </c>
      <c r="F1628" t="s">
        <v>346</v>
      </c>
      <c r="G1628">
        <v>1</v>
      </c>
      <c r="H1628" t="s">
        <v>136</v>
      </c>
      <c r="I1628" s="2">
        <f>+Table2[[#This Row],[QTY]]*Table2[[#This Row],[Price]]</f>
        <v>8500</v>
      </c>
    </row>
    <row r="1629" spans="1:9">
      <c r="A1629" s="5" t="str">
        <f>TEXT(Table2[[#This Row],[Date]],"DDD")</f>
        <v>vie.</v>
      </c>
      <c r="B1629" s="5" t="str">
        <f>TEXT(Table2[[#This Row],[Date]],"MMM")</f>
        <v>oct</v>
      </c>
      <c r="C1629" s="5">
        <v>45576</v>
      </c>
      <c r="D1629" t="s">
        <v>153</v>
      </c>
      <c r="E1629" s="1">
        <v>6500</v>
      </c>
      <c r="F1629" t="s">
        <v>346</v>
      </c>
      <c r="G1629">
        <v>1</v>
      </c>
      <c r="H1629" t="s">
        <v>136</v>
      </c>
      <c r="I1629" s="2">
        <f>+Table2[[#This Row],[QTY]]*Table2[[#This Row],[Price]]</f>
        <v>6500</v>
      </c>
    </row>
    <row r="1630" spans="1:9">
      <c r="A1630" s="5" t="str">
        <f>TEXT(Table2[[#This Row],[Date]],"DDD")</f>
        <v>vie.</v>
      </c>
      <c r="B1630" s="5" t="str">
        <f>TEXT(Table2[[#This Row],[Date]],"MMM")</f>
        <v>oct</v>
      </c>
      <c r="C1630" s="5">
        <v>45576</v>
      </c>
      <c r="D1630" t="s">
        <v>288</v>
      </c>
      <c r="E1630" s="1">
        <v>6500</v>
      </c>
      <c r="F1630" t="s">
        <v>346</v>
      </c>
      <c r="G1630">
        <v>1</v>
      </c>
      <c r="H1630" t="s">
        <v>136</v>
      </c>
      <c r="I1630" s="2">
        <f>+Table2[[#This Row],[QTY]]*Table2[[#This Row],[Price]]</f>
        <v>6500</v>
      </c>
    </row>
    <row r="1631" spans="1:9">
      <c r="A1631" s="5" t="str">
        <f>TEXT(Table2[[#This Row],[Date]],"DDD")</f>
        <v>vie.</v>
      </c>
      <c r="B1631" s="5" t="str">
        <f>TEXT(Table2[[#This Row],[Date]],"MMM")</f>
        <v>oct</v>
      </c>
      <c r="C1631" s="5">
        <v>45576</v>
      </c>
      <c r="D1631" t="s">
        <v>954</v>
      </c>
      <c r="E1631" s="1">
        <v>16500</v>
      </c>
      <c r="F1631" t="s">
        <v>594</v>
      </c>
      <c r="G1631">
        <v>1</v>
      </c>
      <c r="H1631" t="s">
        <v>136</v>
      </c>
      <c r="I1631" s="2">
        <f>+Table2[[#This Row],[QTY]]*Table2[[#This Row],[Price]]</f>
        <v>16500</v>
      </c>
    </row>
    <row r="1632" spans="1:9">
      <c r="A1632" s="5" t="str">
        <f>TEXT(Table2[[#This Row],[Date]],"DDD")</f>
        <v>vie.</v>
      </c>
      <c r="B1632" s="5" t="str">
        <f>TEXT(Table2[[#This Row],[Date]],"MMM")</f>
        <v>oct</v>
      </c>
      <c r="C1632" s="5">
        <v>45576</v>
      </c>
      <c r="D1632" t="s">
        <v>777</v>
      </c>
      <c r="E1632" s="1">
        <v>10900</v>
      </c>
      <c r="F1632" t="s">
        <v>594</v>
      </c>
      <c r="G1632">
        <v>1</v>
      </c>
      <c r="H1632" t="s">
        <v>136</v>
      </c>
      <c r="I1632" s="2">
        <f>+Table2[[#This Row],[QTY]]*Table2[[#This Row],[Price]]</f>
        <v>10900</v>
      </c>
    </row>
    <row r="1633" spans="1:9">
      <c r="A1633" s="5" t="str">
        <f>TEXT(Table2[[#This Row],[Date]],"DDD")</f>
        <v>vie.</v>
      </c>
      <c r="B1633" s="5" t="str">
        <f>TEXT(Table2[[#This Row],[Date]],"MMM")</f>
        <v>oct</v>
      </c>
      <c r="C1633" s="5">
        <v>45576</v>
      </c>
      <c r="D1633" t="s">
        <v>955</v>
      </c>
      <c r="E1633" s="1">
        <v>18200</v>
      </c>
      <c r="F1633" t="s">
        <v>956</v>
      </c>
      <c r="G1633">
        <v>1</v>
      </c>
      <c r="H1633" t="s">
        <v>467</v>
      </c>
      <c r="I1633" s="2">
        <f>+Table2[[#This Row],[QTY]]*Table2[[#This Row],[Price]]</f>
        <v>18200</v>
      </c>
    </row>
    <row r="1634" spans="1:9">
      <c r="A1634" s="5" t="str">
        <f>TEXT(Table2[[#This Row],[Date]],"DDD")</f>
        <v>vie.</v>
      </c>
      <c r="B1634" s="5" t="str">
        <f>TEXT(Table2[[#This Row],[Date]],"MMM")</f>
        <v>oct</v>
      </c>
      <c r="C1634" s="5">
        <v>45576</v>
      </c>
      <c r="D1634" t="s">
        <v>957</v>
      </c>
      <c r="E1634" s="1">
        <v>5000</v>
      </c>
      <c r="F1634" t="s">
        <v>346</v>
      </c>
      <c r="G1634">
        <v>2</v>
      </c>
      <c r="H1634" t="s">
        <v>136</v>
      </c>
      <c r="I1634" s="2">
        <f>+Table2[[#This Row],[QTY]]*Table2[[#This Row],[Price]]</f>
        <v>10000</v>
      </c>
    </row>
    <row r="1635" spans="1:9">
      <c r="A1635" s="5" t="str">
        <f>TEXT(Table2[[#This Row],[Date]],"DDD")</f>
        <v>vie.</v>
      </c>
      <c r="B1635" s="5" t="str">
        <f>TEXT(Table2[[#This Row],[Date]],"MMM")</f>
        <v>oct</v>
      </c>
      <c r="C1635" s="5">
        <v>45576</v>
      </c>
      <c r="D1635" t="s">
        <v>687</v>
      </c>
      <c r="E1635" s="1">
        <v>8500</v>
      </c>
      <c r="F1635" t="s">
        <v>346</v>
      </c>
      <c r="G1635">
        <v>1</v>
      </c>
      <c r="H1635" t="s">
        <v>136</v>
      </c>
      <c r="I1635" s="2">
        <f>+Table2[[#This Row],[QTY]]*Table2[[#This Row],[Price]]</f>
        <v>8500</v>
      </c>
    </row>
    <row r="1636" spans="1:9">
      <c r="A1636" s="5" t="str">
        <f>TEXT(Table2[[#This Row],[Date]],"DDD")</f>
        <v>sáb.</v>
      </c>
      <c r="B1636" s="5" t="str">
        <f>TEXT(Table2[[#This Row],[Date]],"MMM")</f>
        <v>oct</v>
      </c>
      <c r="C1636" s="5">
        <v>45577</v>
      </c>
      <c r="D1636" t="s">
        <v>414</v>
      </c>
      <c r="E1636">
        <v>17645</v>
      </c>
      <c r="G1636">
        <v>1</v>
      </c>
      <c r="H1636" t="s">
        <v>416</v>
      </c>
      <c r="I1636" s="2">
        <f>+Table2[[#This Row],[QTY]]*Table2[[#This Row],[Price]]</f>
        <v>17645</v>
      </c>
    </row>
    <row r="1637" spans="1:9">
      <c r="A1637" s="5" t="str">
        <f>TEXT(Table2[[#This Row],[Date]],"DDD")</f>
        <v>sáb.</v>
      </c>
      <c r="B1637" s="5" t="str">
        <f>TEXT(Table2[[#This Row],[Date]],"MMM")</f>
        <v>oct</v>
      </c>
      <c r="C1637" s="5">
        <v>45577</v>
      </c>
      <c r="D1637" t="s">
        <v>319</v>
      </c>
      <c r="E1637">
        <v>50000</v>
      </c>
      <c r="F1637" t="s">
        <v>69</v>
      </c>
      <c r="G1637">
        <v>1</v>
      </c>
      <c r="H1637" t="s">
        <v>70</v>
      </c>
      <c r="I1637" s="2">
        <f>+Table2[[#This Row],[QTY]]*Table2[[#This Row],[Price]]</f>
        <v>50000</v>
      </c>
    </row>
    <row r="1638" spans="1:9">
      <c r="A1638" s="5" t="str">
        <f>TEXT(Table2[[#This Row],[Date]],"DDD")</f>
        <v>sáb.</v>
      </c>
      <c r="B1638" s="5" t="str">
        <f>TEXT(Table2[[#This Row],[Date]],"MMM")</f>
        <v>oct</v>
      </c>
      <c r="C1638" s="5">
        <v>45577</v>
      </c>
      <c r="D1638" t="s">
        <v>414</v>
      </c>
      <c r="E1638">
        <v>17902</v>
      </c>
      <c r="F1638" t="s">
        <v>605</v>
      </c>
      <c r="G1638">
        <v>1</v>
      </c>
      <c r="H1638" t="s">
        <v>416</v>
      </c>
      <c r="I1638" s="2">
        <f>+Table2[[#This Row],[QTY]]*Table2[[#This Row],[Price]]</f>
        <v>17902</v>
      </c>
    </row>
    <row r="1639" spans="1:9">
      <c r="A1639" s="5" t="str">
        <f>TEXT(Table2[[#This Row],[Date]],"DDD")</f>
        <v>dom.</v>
      </c>
      <c r="B1639" s="5" t="str">
        <f>TEXT(Table2[[#This Row],[Date]],"MMM")</f>
        <v>oct</v>
      </c>
      <c r="C1639" s="5">
        <v>45578</v>
      </c>
      <c r="D1639" t="s">
        <v>941</v>
      </c>
      <c r="E1639" s="1">
        <v>6500</v>
      </c>
      <c r="F1639" t="s">
        <v>450</v>
      </c>
      <c r="G1639">
        <v>1</v>
      </c>
      <c r="H1639" t="s">
        <v>136</v>
      </c>
      <c r="I1639" s="2">
        <f>+Table2[[#This Row],[QTY]]*Table2[[#This Row],[Price]]</f>
        <v>6500</v>
      </c>
    </row>
    <row r="1640" spans="1:9">
      <c r="A1640" s="5" t="str">
        <f>TEXT(Table2[[#This Row],[Date]],"DDD")</f>
        <v>dom.</v>
      </c>
      <c r="B1640" s="5" t="str">
        <f>TEXT(Table2[[#This Row],[Date]],"MMM")</f>
        <v>oct</v>
      </c>
      <c r="C1640" s="5">
        <v>45578</v>
      </c>
      <c r="D1640" t="s">
        <v>869</v>
      </c>
      <c r="E1640" s="1">
        <v>13000</v>
      </c>
      <c r="F1640" t="s">
        <v>450</v>
      </c>
      <c r="G1640">
        <v>1</v>
      </c>
      <c r="H1640" t="s">
        <v>136</v>
      </c>
      <c r="I1640" s="2">
        <f>+Table2[[#This Row],[QTY]]*Table2[[#This Row],[Price]]</f>
        <v>13000</v>
      </c>
    </row>
    <row r="1641" spans="1:9">
      <c r="A1641" s="5" t="str">
        <f>TEXT(Table2[[#This Row],[Date]],"DDD")</f>
        <v>dom.</v>
      </c>
      <c r="B1641" s="5" t="str">
        <f>TEXT(Table2[[#This Row],[Date]],"MMM")</f>
        <v>oct</v>
      </c>
      <c r="C1641" s="5">
        <v>45578</v>
      </c>
      <c r="D1641" t="s">
        <v>958</v>
      </c>
      <c r="E1641" s="1">
        <v>12000</v>
      </c>
      <c r="F1641" t="s">
        <v>450</v>
      </c>
      <c r="G1641">
        <v>2</v>
      </c>
      <c r="H1641" t="s">
        <v>136</v>
      </c>
      <c r="I1641" s="2">
        <f>+Table2[[#This Row],[QTY]]*Table2[[#This Row],[Price]]</f>
        <v>24000</v>
      </c>
    </row>
    <row r="1642" spans="1:9">
      <c r="A1642" s="5" t="str">
        <f>TEXT(Table2[[#This Row],[Date]],"DDD")</f>
        <v>dom.</v>
      </c>
      <c r="B1642" s="5" t="str">
        <f>TEXT(Table2[[#This Row],[Date]],"MMM")</f>
        <v>oct</v>
      </c>
      <c r="C1642" s="5">
        <v>45578</v>
      </c>
      <c r="D1642" t="s">
        <v>908</v>
      </c>
      <c r="E1642" s="1">
        <v>800</v>
      </c>
      <c r="F1642" t="s">
        <v>450</v>
      </c>
      <c r="G1642">
        <v>1</v>
      </c>
      <c r="H1642" t="s">
        <v>136</v>
      </c>
      <c r="I1642" s="2">
        <f>+Table2[[#This Row],[QTY]]*Table2[[#This Row],[Price]]</f>
        <v>800</v>
      </c>
    </row>
    <row r="1643" spans="1:9">
      <c r="A1643" s="5" t="str">
        <f>TEXT(Table2[[#This Row],[Date]],"DDD")</f>
        <v>dom.</v>
      </c>
      <c r="B1643" s="5" t="str">
        <f>TEXT(Table2[[#This Row],[Date]],"MMM")</f>
        <v>oct</v>
      </c>
      <c r="C1643" s="5">
        <v>45578</v>
      </c>
      <c r="D1643" t="s">
        <v>556</v>
      </c>
      <c r="E1643" s="1">
        <v>2500</v>
      </c>
      <c r="F1643" t="s">
        <v>450</v>
      </c>
      <c r="G1643">
        <v>1</v>
      </c>
      <c r="H1643" t="s">
        <v>136</v>
      </c>
      <c r="I1643" s="2">
        <f>+Table2[[#This Row],[QTY]]*Table2[[#This Row],[Price]]</f>
        <v>2500</v>
      </c>
    </row>
    <row r="1644" spans="1:9">
      <c r="A1644" s="5" t="str">
        <f>TEXT(Table2[[#This Row],[Date]],"DDD")</f>
        <v>dom.</v>
      </c>
      <c r="B1644" s="5" t="str">
        <f>TEXT(Table2[[#This Row],[Date]],"MMM")</f>
        <v>oct</v>
      </c>
      <c r="C1644" s="5">
        <v>45578</v>
      </c>
      <c r="D1644" t="s">
        <v>959</v>
      </c>
      <c r="E1644" s="1">
        <v>30000</v>
      </c>
      <c r="F1644" t="s">
        <v>960</v>
      </c>
      <c r="G1644">
        <v>1</v>
      </c>
      <c r="H1644" t="s">
        <v>136</v>
      </c>
      <c r="I1644" s="2">
        <f>+Table2[[#This Row],[QTY]]*Table2[[#This Row],[Price]]</f>
        <v>30000</v>
      </c>
    </row>
    <row r="1645" spans="1:9">
      <c r="A1645" s="5" t="str">
        <f>TEXT(Table2[[#This Row],[Date]],"DDD")</f>
        <v>dom.</v>
      </c>
      <c r="B1645" s="5" t="str">
        <f>TEXT(Table2[[#This Row],[Date]],"MMM")</f>
        <v>oct</v>
      </c>
      <c r="C1645" s="5">
        <v>45578</v>
      </c>
      <c r="D1645" t="s">
        <v>961</v>
      </c>
      <c r="E1645" s="1">
        <v>30000</v>
      </c>
      <c r="F1645" t="s">
        <v>960</v>
      </c>
      <c r="G1645">
        <v>1</v>
      </c>
      <c r="H1645" t="s">
        <v>136</v>
      </c>
      <c r="I1645" s="2">
        <f>+Table2[[#This Row],[QTY]]*Table2[[#This Row],[Price]]</f>
        <v>30000</v>
      </c>
    </row>
    <row r="1646" spans="1:9">
      <c r="A1646" s="5" t="str">
        <f>TEXT(Table2[[#This Row],[Date]],"DDD")</f>
        <v>dom.</v>
      </c>
      <c r="B1646" s="5" t="str">
        <f>TEXT(Table2[[#This Row],[Date]],"MMM")</f>
        <v>oct</v>
      </c>
      <c r="C1646" s="5">
        <v>45578</v>
      </c>
      <c r="D1646" t="s">
        <v>962</v>
      </c>
      <c r="E1646" s="1">
        <v>32000</v>
      </c>
      <c r="F1646" t="s">
        <v>960</v>
      </c>
      <c r="G1646">
        <v>1</v>
      </c>
      <c r="H1646" t="s">
        <v>136</v>
      </c>
      <c r="I1646" s="2">
        <f>+Table2[[#This Row],[QTY]]*Table2[[#This Row],[Price]]</f>
        <v>32000</v>
      </c>
    </row>
    <row r="1647" spans="1:9">
      <c r="A1647" s="5" t="str">
        <f>TEXT(Table2[[#This Row],[Date]],"DDD")</f>
        <v>dom.</v>
      </c>
      <c r="B1647" s="5" t="str">
        <f>TEXT(Table2[[#This Row],[Date]],"MMM")</f>
        <v>oct</v>
      </c>
      <c r="C1647" s="5">
        <v>45578</v>
      </c>
      <c r="D1647" t="s">
        <v>963</v>
      </c>
      <c r="E1647" s="1">
        <v>16000</v>
      </c>
      <c r="F1647" t="s">
        <v>960</v>
      </c>
      <c r="G1647">
        <v>1</v>
      </c>
      <c r="H1647" t="s">
        <v>136</v>
      </c>
      <c r="I1647" s="2">
        <f>+Table2[[#This Row],[QTY]]*Table2[[#This Row],[Price]]</f>
        <v>16000</v>
      </c>
    </row>
    <row r="1648" spans="1:9">
      <c r="A1648" s="5" t="str">
        <f>TEXT(Table2[[#This Row],[Date]],"DDD")</f>
        <v>dom.</v>
      </c>
      <c r="B1648" s="5" t="str">
        <f>TEXT(Table2[[#This Row],[Date]],"MMM")</f>
        <v>oct</v>
      </c>
      <c r="C1648" s="5">
        <v>45578</v>
      </c>
      <c r="D1648" t="s">
        <v>964</v>
      </c>
      <c r="E1648" s="1">
        <v>6500</v>
      </c>
      <c r="F1648" t="s">
        <v>960</v>
      </c>
      <c r="G1648">
        <v>3</v>
      </c>
      <c r="H1648" t="s">
        <v>136</v>
      </c>
      <c r="I1648" s="2">
        <f>+Table2[[#This Row],[QTY]]*Table2[[#This Row],[Price]]</f>
        <v>19500</v>
      </c>
    </row>
    <row r="1649" spans="1:9">
      <c r="A1649" s="5" t="str">
        <f>TEXT(Table2[[#This Row],[Date]],"DDD")</f>
        <v>jue.</v>
      </c>
      <c r="B1649" s="5" t="str">
        <f>TEXT(Table2[[#This Row],[Date]],"MMM")</f>
        <v>nov</v>
      </c>
      <c r="C1649" s="5">
        <v>45603</v>
      </c>
      <c r="D1649" t="s">
        <v>738</v>
      </c>
      <c r="E1649" s="1">
        <v>930000</v>
      </c>
      <c r="F1649" t="s">
        <v>482</v>
      </c>
      <c r="G1649">
        <v>1</v>
      </c>
      <c r="H1649" t="s">
        <v>483</v>
      </c>
      <c r="I1649" s="2">
        <f>+Table2[[#This Row],[QTY]]*Table2[[#This Row],[Price]]</f>
        <v>930000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0280-C29C-7F4C-8517-44E708C45B90}">
  <dimension ref="A1:I580"/>
  <sheetViews>
    <sheetView tabSelected="1" topLeftCell="A462" workbookViewId="0">
      <selection activeCell="F481" sqref="A481:F481"/>
    </sheetView>
  </sheetViews>
  <sheetFormatPr defaultColWidth="6.7109375" defaultRowHeight="15"/>
  <cols>
    <col min="1" max="2" width="9" bestFit="1" customWidth="1"/>
    <col min="3" max="3" width="11.140625" bestFit="1" customWidth="1"/>
    <col min="4" max="4" width="22.28515625" bestFit="1" customWidth="1"/>
    <col min="5" max="5" width="15.140625" bestFit="1" customWidth="1"/>
    <col min="6" max="6" width="14.42578125" style="9" bestFit="1" customWidth="1"/>
    <col min="9" max="9" width="12.140625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14" t="s">
        <v>8</v>
      </c>
    </row>
    <row r="2" spans="1:6">
      <c r="A2" s="11" t="str">
        <f>TEXT(Table1[[#This Row],[Date]],"DDD")</f>
        <v>sáb.</v>
      </c>
      <c r="B2" s="11" t="str">
        <f>TEXT(Table1[[#This Row],[Date]],"MMM")</f>
        <v>sep</v>
      </c>
      <c r="C2" s="11">
        <v>45549</v>
      </c>
      <c r="D2" s="10" t="s">
        <v>605</v>
      </c>
      <c r="E2" s="10" t="s">
        <v>416</v>
      </c>
      <c r="F2" s="15">
        <v>16401</v>
      </c>
    </row>
    <row r="3" spans="1:6">
      <c r="A3" s="11" t="str">
        <f>TEXT(Table1[[#This Row],[Date]],"DDD")</f>
        <v>dom.</v>
      </c>
      <c r="B3" s="11" t="str">
        <f>TEXT(Table1[[#This Row],[Date]],"MMM")</f>
        <v>sep</v>
      </c>
      <c r="C3" s="11">
        <v>45550</v>
      </c>
      <c r="D3" s="10" t="s">
        <v>605</v>
      </c>
      <c r="E3" s="10" t="s">
        <v>416</v>
      </c>
      <c r="F3" s="15">
        <v>16030</v>
      </c>
    </row>
    <row r="4" spans="1:6">
      <c r="A4" s="11" t="str">
        <f>TEXT(Table1[[#This Row],[Date]],"DDD")</f>
        <v>dom.</v>
      </c>
      <c r="B4" s="11" t="str">
        <f>TEXT(Table1[[#This Row],[Date]],"MMM")</f>
        <v>sep</v>
      </c>
      <c r="C4" s="11">
        <v>45550</v>
      </c>
      <c r="D4" s="10" t="s">
        <v>605</v>
      </c>
      <c r="E4" s="10" t="s">
        <v>416</v>
      </c>
      <c r="F4" s="15">
        <v>19072</v>
      </c>
    </row>
    <row r="5" spans="1:6">
      <c r="A5" s="11" t="str">
        <f>TEXT(Table1[[#This Row],[Date]],"DDD")</f>
        <v>dom.</v>
      </c>
      <c r="B5" s="11" t="str">
        <f>TEXT(Table1[[#This Row],[Date]],"MMM")</f>
        <v>sep</v>
      </c>
      <c r="C5" s="11">
        <v>45550</v>
      </c>
      <c r="D5" s="10" t="s">
        <v>605</v>
      </c>
      <c r="E5" s="10" t="s">
        <v>416</v>
      </c>
      <c r="F5" s="15">
        <v>15528</v>
      </c>
    </row>
    <row r="6" spans="1:6">
      <c r="A6" s="11" t="str">
        <f>TEXT(Table1[[#This Row],[Date]],"DDD")</f>
        <v>dom.</v>
      </c>
      <c r="B6" s="11" t="str">
        <f>TEXT(Table1[[#This Row],[Date]],"MMM")</f>
        <v>sep</v>
      </c>
      <c r="C6" s="11">
        <v>45550</v>
      </c>
      <c r="D6" s="10" t="s">
        <v>605</v>
      </c>
      <c r="E6" s="10" t="s">
        <v>416</v>
      </c>
      <c r="F6" s="15">
        <v>9925</v>
      </c>
    </row>
    <row r="7" spans="1:6">
      <c r="A7" s="11" t="str">
        <f>TEXT(Table1[[#This Row],[Date]],"DDD")</f>
        <v>dom.</v>
      </c>
      <c r="B7" s="11" t="str">
        <f>TEXT(Table1[[#This Row],[Date]],"MMM")</f>
        <v>sep</v>
      </c>
      <c r="C7" s="11">
        <v>45550</v>
      </c>
      <c r="D7" s="10" t="s">
        <v>605</v>
      </c>
      <c r="E7" s="10" t="s">
        <v>416</v>
      </c>
      <c r="F7" s="15">
        <v>15330</v>
      </c>
    </row>
    <row r="8" spans="1:6">
      <c r="A8" s="11" t="str">
        <f>TEXT(Table1[[#This Row],[Date]],"DDD")</f>
        <v>mar.</v>
      </c>
      <c r="B8" s="11" t="str">
        <f>TEXT(Table1[[#This Row],[Date]],"MMM")</f>
        <v>sep</v>
      </c>
      <c r="C8" s="11">
        <v>45552</v>
      </c>
      <c r="D8" s="10" t="s">
        <v>605</v>
      </c>
      <c r="E8" s="10" t="s">
        <v>416</v>
      </c>
      <c r="F8" s="15">
        <v>19414</v>
      </c>
    </row>
    <row r="9" spans="1:6">
      <c r="A9" s="11" t="str">
        <f>TEXT(Table1[[#This Row],[Date]],"DDD")</f>
        <v>vie.</v>
      </c>
      <c r="B9" s="11" t="str">
        <f>TEXT(Table1[[#This Row],[Date]],"MMM")</f>
        <v>sep</v>
      </c>
      <c r="C9" s="11">
        <v>45562</v>
      </c>
      <c r="D9" s="10" t="s">
        <v>605</v>
      </c>
      <c r="E9" s="10" t="s">
        <v>416</v>
      </c>
      <c r="F9" s="15">
        <v>15401</v>
      </c>
    </row>
    <row r="10" spans="1:6">
      <c r="A10" s="11" t="str">
        <f>TEXT(Table1[[#This Row],[Date]],"DDD")</f>
        <v>vie.</v>
      </c>
      <c r="B10" s="11" t="str">
        <f>TEXT(Table1[[#This Row],[Date]],"MMM")</f>
        <v>sep</v>
      </c>
      <c r="C10" s="11">
        <v>45562</v>
      </c>
      <c r="D10" s="10" t="s">
        <v>605</v>
      </c>
      <c r="E10" s="10" t="s">
        <v>416</v>
      </c>
      <c r="F10" s="15">
        <v>16060</v>
      </c>
    </row>
    <row r="11" spans="1:6">
      <c r="A11" s="11" t="str">
        <f>TEXT(Table1[[#This Row],[Date]],"DDD")</f>
        <v>mar.</v>
      </c>
      <c r="B11" s="11" t="str">
        <f>TEXT(Table1[[#This Row],[Date]],"MMM")</f>
        <v>oct</v>
      </c>
      <c r="C11" s="11">
        <v>45566</v>
      </c>
      <c r="D11" s="10" t="s">
        <v>346</v>
      </c>
      <c r="E11" s="10" t="s">
        <v>104</v>
      </c>
      <c r="F11" s="16">
        <v>8500</v>
      </c>
    </row>
    <row r="12" spans="1:6">
      <c r="A12" s="11" t="str">
        <f>TEXT(Table1[[#This Row],[Date]],"DDD")</f>
        <v>mar.</v>
      </c>
      <c r="B12" s="11" t="str">
        <f>TEXT(Table1[[#This Row],[Date]],"MMM")</f>
        <v>oct</v>
      </c>
      <c r="C12" s="11">
        <v>45566</v>
      </c>
      <c r="D12" s="10" t="s">
        <v>103</v>
      </c>
      <c r="E12" s="10" t="s">
        <v>104</v>
      </c>
      <c r="F12" s="16">
        <v>7900</v>
      </c>
    </row>
    <row r="13" spans="1:6">
      <c r="A13" s="11" t="str">
        <f>TEXT(Table1[[#This Row],[Date]],"DDD")</f>
        <v>mié.</v>
      </c>
      <c r="B13" s="11" t="str">
        <f>TEXT(Table1[[#This Row],[Date]],"MMM")</f>
        <v>oct</v>
      </c>
      <c r="C13" s="11">
        <v>45567</v>
      </c>
      <c r="D13" s="10" t="s">
        <v>965</v>
      </c>
      <c r="E13" s="10" t="s">
        <v>136</v>
      </c>
      <c r="F13" s="16">
        <v>110300</v>
      </c>
    </row>
    <row r="14" spans="1:6">
      <c r="A14" s="11" t="str">
        <f>TEXT(Table1[[#This Row],[Date]],"DDD")</f>
        <v>mié.</v>
      </c>
      <c r="B14" s="11" t="str">
        <f>TEXT(Table1[[#This Row],[Date]],"MMM")</f>
        <v>oct</v>
      </c>
      <c r="C14" s="11">
        <v>45567</v>
      </c>
      <c r="D14" s="10" t="s">
        <v>966</v>
      </c>
      <c r="E14" s="10" t="s">
        <v>967</v>
      </c>
      <c r="F14" s="16">
        <v>100000</v>
      </c>
    </row>
    <row r="15" spans="1:6">
      <c r="A15" s="11" t="str">
        <f>TEXT(Table1[[#This Row],[Date]],"DDD")</f>
        <v>mié.</v>
      </c>
      <c r="B15" s="11" t="str">
        <f>TEXT(Table1[[#This Row],[Date]],"MMM")</f>
        <v>oct</v>
      </c>
      <c r="C15" s="11">
        <v>45567</v>
      </c>
      <c r="D15" s="10" t="s">
        <v>103</v>
      </c>
      <c r="E15" s="10" t="s">
        <v>104</v>
      </c>
      <c r="F15" s="16">
        <v>6600</v>
      </c>
    </row>
    <row r="16" spans="1:6">
      <c r="A16" s="11" t="str">
        <f>TEXT(Table1[[#This Row],[Date]],"DDD")</f>
        <v>jue.</v>
      </c>
      <c r="B16" s="11" t="str">
        <f>TEXT(Table1[[#This Row],[Date]],"MMM")</f>
        <v>oct</v>
      </c>
      <c r="C16" s="11">
        <v>45568</v>
      </c>
      <c r="D16" s="10" t="s">
        <v>968</v>
      </c>
      <c r="E16" s="10" t="s">
        <v>136</v>
      </c>
      <c r="F16" s="16">
        <v>2300</v>
      </c>
    </row>
    <row r="17" spans="1:6">
      <c r="A17" s="11" t="str">
        <f>TEXT(Table1[[#This Row],[Date]],"DDD")</f>
        <v>jue.</v>
      </c>
      <c r="B17" s="11" t="str">
        <f>TEXT(Table1[[#This Row],[Date]],"MMM")</f>
        <v>oct</v>
      </c>
      <c r="C17" s="11">
        <v>45568</v>
      </c>
      <c r="D17" s="10" t="s">
        <v>968</v>
      </c>
      <c r="E17" s="10" t="s">
        <v>136</v>
      </c>
      <c r="F17" s="16">
        <v>2800</v>
      </c>
    </row>
    <row r="18" spans="1:6">
      <c r="A18" s="11" t="str">
        <f>TEXT(Table1[[#This Row],[Date]],"DDD")</f>
        <v>jue.</v>
      </c>
      <c r="B18" s="11" t="str">
        <f>TEXT(Table1[[#This Row],[Date]],"MMM")</f>
        <v>oct</v>
      </c>
      <c r="C18" s="11">
        <v>45568</v>
      </c>
      <c r="D18" s="10" t="s">
        <v>969</v>
      </c>
      <c r="E18" s="10" t="s">
        <v>136</v>
      </c>
      <c r="F18" s="16">
        <v>4000</v>
      </c>
    </row>
    <row r="19" spans="1:6">
      <c r="A19" s="11" t="str">
        <f>TEXT(Table1[[#This Row],[Date]],"DDD")</f>
        <v>jue.</v>
      </c>
      <c r="B19" s="11" t="str">
        <f>TEXT(Table1[[#This Row],[Date]],"MMM")</f>
        <v>oct</v>
      </c>
      <c r="C19" s="11">
        <v>45568</v>
      </c>
      <c r="D19" s="10" t="s">
        <v>968</v>
      </c>
      <c r="E19" s="10" t="s">
        <v>136</v>
      </c>
      <c r="F19" s="16">
        <v>2500</v>
      </c>
    </row>
    <row r="20" spans="1:6">
      <c r="A20" s="11" t="str">
        <f>TEXT(Table1[[#This Row],[Date]],"DDD")</f>
        <v>jue.</v>
      </c>
      <c r="B20" s="11" t="str">
        <f>TEXT(Table1[[#This Row],[Date]],"MMM")</f>
        <v>oct</v>
      </c>
      <c r="C20" s="11">
        <v>45568</v>
      </c>
      <c r="D20" s="10" t="s">
        <v>103</v>
      </c>
      <c r="E20" s="10" t="s">
        <v>104</v>
      </c>
      <c r="F20" s="16">
        <v>6600</v>
      </c>
    </row>
    <row r="21" spans="1:6">
      <c r="A21" s="11" t="str">
        <f>TEXT(Table1[[#This Row],[Date]],"DDD")</f>
        <v>jue.</v>
      </c>
      <c r="B21" s="11" t="str">
        <f>TEXT(Table1[[#This Row],[Date]],"MMM")</f>
        <v>oct</v>
      </c>
      <c r="C21" s="11">
        <v>45568</v>
      </c>
      <c r="D21" s="10" t="s">
        <v>968</v>
      </c>
      <c r="E21" s="10" t="s">
        <v>136</v>
      </c>
      <c r="F21" s="16">
        <v>1500</v>
      </c>
    </row>
    <row r="22" spans="1:6">
      <c r="A22" s="11" t="str">
        <f>TEXT(Table1[[#This Row],[Date]],"DDD")</f>
        <v>jue.</v>
      </c>
      <c r="B22" s="11" t="str">
        <f>TEXT(Table1[[#This Row],[Date]],"MMM")</f>
        <v>oct</v>
      </c>
      <c r="C22" s="11">
        <v>45568</v>
      </c>
      <c r="D22" s="10" t="s">
        <v>103</v>
      </c>
      <c r="E22" s="10" t="s">
        <v>104</v>
      </c>
      <c r="F22" s="16">
        <v>10300</v>
      </c>
    </row>
    <row r="23" spans="1:6">
      <c r="A23" s="11" t="str">
        <f>TEXT(Table1[[#This Row],[Date]],"DDD")</f>
        <v>vie.</v>
      </c>
      <c r="B23" s="11" t="str">
        <f>TEXT(Table1[[#This Row],[Date]],"MMM")</f>
        <v>oct</v>
      </c>
      <c r="C23" s="11">
        <v>45569</v>
      </c>
      <c r="D23" s="10" t="s">
        <v>764</v>
      </c>
      <c r="E23" s="10" t="s">
        <v>136</v>
      </c>
      <c r="F23" s="16">
        <v>33900</v>
      </c>
    </row>
    <row r="24" spans="1:6">
      <c r="A24" s="11" t="str">
        <f>TEXT(Table1[[#This Row],[Date]],"DDD")</f>
        <v>vie.</v>
      </c>
      <c r="B24" s="11" t="str">
        <f>TEXT(Table1[[#This Row],[Date]],"MMM")</f>
        <v>oct</v>
      </c>
      <c r="C24" s="11">
        <v>45569</v>
      </c>
      <c r="D24" s="10" t="s">
        <v>247</v>
      </c>
      <c r="E24" s="10" t="s">
        <v>136</v>
      </c>
      <c r="F24" s="16">
        <v>49300</v>
      </c>
    </row>
    <row r="25" spans="1:6">
      <c r="A25" s="11" t="str">
        <f>TEXT(Table1[[#This Row],[Date]],"DDD")</f>
        <v>vie.</v>
      </c>
      <c r="B25" s="11" t="str">
        <f>TEXT(Table1[[#This Row],[Date]],"MMM")</f>
        <v>oct</v>
      </c>
      <c r="C25" s="11">
        <v>45569</v>
      </c>
      <c r="D25" s="10" t="s">
        <v>969</v>
      </c>
      <c r="E25" s="10" t="s">
        <v>136</v>
      </c>
      <c r="F25" s="16">
        <v>7000</v>
      </c>
    </row>
    <row r="26" spans="1:6">
      <c r="A26" s="11" t="str">
        <f>TEXT(Table1[[#This Row],[Date]],"DDD")</f>
        <v>vie.</v>
      </c>
      <c r="B26" s="11" t="str">
        <f>TEXT(Table1[[#This Row],[Date]],"MMM")</f>
        <v>oct</v>
      </c>
      <c r="C26" s="11">
        <v>45569</v>
      </c>
      <c r="D26" s="10" t="s">
        <v>784</v>
      </c>
      <c r="E26" s="10" t="s">
        <v>136</v>
      </c>
      <c r="F26" s="16">
        <v>11800</v>
      </c>
    </row>
    <row r="27" spans="1:6">
      <c r="A27" s="11" t="str">
        <f>TEXT(Table1[[#This Row],[Date]],"DDD")</f>
        <v>sáb.</v>
      </c>
      <c r="B27" s="11" t="str">
        <f>TEXT(Table1[[#This Row],[Date]],"MMM")</f>
        <v>oct</v>
      </c>
      <c r="C27" s="11">
        <v>45570</v>
      </c>
      <c r="D27" s="10" t="s">
        <v>564</v>
      </c>
      <c r="E27" s="10" t="s">
        <v>467</v>
      </c>
      <c r="F27" s="16">
        <v>85800</v>
      </c>
    </row>
    <row r="28" spans="1:6">
      <c r="A28" s="11" t="str">
        <f>TEXT(Table1[[#This Row],[Date]],"DDD")</f>
        <v>dom.</v>
      </c>
      <c r="B28" s="11" t="str">
        <f>TEXT(Table1[[#This Row],[Date]],"MMM")</f>
        <v>oct</v>
      </c>
      <c r="C28" s="11">
        <v>45571</v>
      </c>
      <c r="D28" s="10" t="s">
        <v>970</v>
      </c>
      <c r="E28" s="10" t="s">
        <v>136</v>
      </c>
      <c r="F28" s="16">
        <v>82900</v>
      </c>
    </row>
    <row r="29" spans="1:6">
      <c r="A29" s="11" t="str">
        <f>TEXT(Table1[[#This Row],[Date]],"DDD")</f>
        <v>dom.</v>
      </c>
      <c r="B29" s="11" t="str">
        <f>TEXT(Table1[[#This Row],[Date]],"MMM")</f>
        <v>oct</v>
      </c>
      <c r="C29" s="11">
        <v>45571</v>
      </c>
      <c r="D29" s="10" t="s">
        <v>937</v>
      </c>
      <c r="E29" s="10" t="s">
        <v>136</v>
      </c>
      <c r="F29" s="16">
        <v>94300</v>
      </c>
    </row>
    <row r="30" spans="1:6">
      <c r="A30" s="11" t="str">
        <f>TEXT(Table1[[#This Row],[Date]],"DDD")</f>
        <v>lun.</v>
      </c>
      <c r="B30" s="11" t="str">
        <f>TEXT(Table1[[#This Row],[Date]],"MMM")</f>
        <v>oct</v>
      </c>
      <c r="C30" s="11">
        <v>45572</v>
      </c>
      <c r="D30" s="10" t="s">
        <v>188</v>
      </c>
      <c r="E30" s="10" t="s">
        <v>136</v>
      </c>
      <c r="F30" s="16">
        <v>76800</v>
      </c>
    </row>
    <row r="31" spans="1:6">
      <c r="A31" s="11" t="str">
        <f>TEXT(Table1[[#This Row],[Date]],"DDD")</f>
        <v>lun.</v>
      </c>
      <c r="B31" s="11" t="str">
        <f>TEXT(Table1[[#This Row],[Date]],"MMM")</f>
        <v>oct</v>
      </c>
      <c r="C31" s="11">
        <v>45572</v>
      </c>
      <c r="D31" s="10" t="s">
        <v>938</v>
      </c>
      <c r="E31" s="10" t="s">
        <v>136</v>
      </c>
      <c r="F31" s="16">
        <v>8800</v>
      </c>
    </row>
    <row r="32" spans="1:6">
      <c r="A32" s="11" t="str">
        <f>TEXT(Table1[[#This Row],[Date]],"DDD")</f>
        <v>lun.</v>
      </c>
      <c r="B32" s="11" t="str">
        <f>TEXT(Table1[[#This Row],[Date]],"MMM")</f>
        <v>oct</v>
      </c>
      <c r="C32" s="11">
        <v>45572</v>
      </c>
      <c r="D32" s="10" t="s">
        <v>557</v>
      </c>
      <c r="E32" s="10" t="s">
        <v>136</v>
      </c>
      <c r="F32" s="16">
        <v>50100</v>
      </c>
    </row>
    <row r="33" spans="1:6">
      <c r="A33" s="11" t="str">
        <f>TEXT(Table1[[#This Row],[Date]],"DDD")</f>
        <v>mar.</v>
      </c>
      <c r="B33" s="11" t="str">
        <f>TEXT(Table1[[#This Row],[Date]],"MMM")</f>
        <v>oct</v>
      </c>
      <c r="C33" s="11">
        <v>45573</v>
      </c>
      <c r="D33" s="10" t="s">
        <v>822</v>
      </c>
      <c r="E33" s="10" t="s">
        <v>104</v>
      </c>
      <c r="F33" s="16">
        <v>13000</v>
      </c>
    </row>
    <row r="34" spans="1:6">
      <c r="A34" s="11" t="str">
        <f>TEXT(Table1[[#This Row],[Date]],"DDD")</f>
        <v>mié.</v>
      </c>
      <c r="B34" s="11" t="str">
        <f>TEXT(Table1[[#This Row],[Date]],"MMM")</f>
        <v>oct</v>
      </c>
      <c r="C34" s="11">
        <v>45574</v>
      </c>
      <c r="D34" s="10" t="s">
        <v>163</v>
      </c>
      <c r="E34" s="10" t="s">
        <v>136</v>
      </c>
      <c r="F34" s="16">
        <v>15600</v>
      </c>
    </row>
    <row r="35" spans="1:6">
      <c r="A35" s="11" t="str">
        <f>TEXT(Table1[[#This Row],[Date]],"DDD")</f>
        <v>mié.</v>
      </c>
      <c r="B35" s="11" t="str">
        <f>TEXT(Table1[[#This Row],[Date]],"MMM")</f>
        <v>oct</v>
      </c>
      <c r="C35" s="11">
        <v>45574</v>
      </c>
      <c r="D35" s="10" t="s">
        <v>135</v>
      </c>
      <c r="E35" s="10" t="s">
        <v>136</v>
      </c>
      <c r="F35" s="16">
        <v>107800</v>
      </c>
    </row>
    <row r="36" spans="1:6">
      <c r="A36" s="11" t="str">
        <f>TEXT(Table1[[#This Row],[Date]],"DDD")</f>
        <v>jue.</v>
      </c>
      <c r="B36" s="11" t="str">
        <f>TEXT(Table1[[#This Row],[Date]],"MMM")</f>
        <v>oct</v>
      </c>
      <c r="C36" s="11">
        <v>45575</v>
      </c>
      <c r="D36" s="10" t="s">
        <v>103</v>
      </c>
      <c r="E36" s="10" t="s">
        <v>104</v>
      </c>
      <c r="F36" s="16">
        <v>10800</v>
      </c>
    </row>
    <row r="37" spans="1:6">
      <c r="A37" s="11" t="str">
        <f>TEXT(Table1[[#This Row],[Date]],"DDD")</f>
        <v>jue.</v>
      </c>
      <c r="B37" s="11" t="str">
        <f>TEXT(Table1[[#This Row],[Date]],"MMM")</f>
        <v>oct</v>
      </c>
      <c r="C37" s="11">
        <v>45575</v>
      </c>
      <c r="D37" s="10" t="s">
        <v>971</v>
      </c>
      <c r="E37" s="10" t="s">
        <v>136</v>
      </c>
      <c r="F37" s="16">
        <v>97519</v>
      </c>
    </row>
    <row r="38" spans="1:6">
      <c r="A38" s="11" t="str">
        <f>TEXT(Table1[[#This Row],[Date]],"DDD")</f>
        <v>jue.</v>
      </c>
      <c r="B38" s="11" t="str">
        <f>TEXT(Table1[[#This Row],[Date]],"MMM")</f>
        <v>oct</v>
      </c>
      <c r="C38" s="11">
        <v>45575</v>
      </c>
      <c r="D38" s="10" t="s">
        <v>938</v>
      </c>
      <c r="E38" s="10" t="s">
        <v>136</v>
      </c>
      <c r="F38" s="16">
        <v>6800</v>
      </c>
    </row>
    <row r="39" spans="1:6">
      <c r="A39" s="11" t="str">
        <f>TEXT(Table1[[#This Row],[Date]],"DDD")</f>
        <v>jue.</v>
      </c>
      <c r="B39" s="11" t="str">
        <f>TEXT(Table1[[#This Row],[Date]],"MMM")</f>
        <v>oct</v>
      </c>
      <c r="C39" s="11">
        <v>45575</v>
      </c>
      <c r="D39" s="10" t="s">
        <v>969</v>
      </c>
      <c r="E39" s="10" t="s">
        <v>136</v>
      </c>
      <c r="F39" s="16">
        <v>4300</v>
      </c>
    </row>
    <row r="40" spans="1:6">
      <c r="A40" s="11" t="str">
        <f>TEXT(Table1[[#This Row],[Date]],"DDD")</f>
        <v>jue.</v>
      </c>
      <c r="B40" s="11" t="str">
        <f>TEXT(Table1[[#This Row],[Date]],"MMM")</f>
        <v>oct</v>
      </c>
      <c r="C40" s="11">
        <v>45575</v>
      </c>
      <c r="D40" s="10" t="s">
        <v>103</v>
      </c>
      <c r="E40" s="10" t="s">
        <v>104</v>
      </c>
      <c r="F40" s="16">
        <v>6600</v>
      </c>
    </row>
    <row r="41" spans="1:6">
      <c r="A41" s="11" t="str">
        <f>TEXT(Table1[[#This Row],[Date]],"DDD")</f>
        <v>vie.</v>
      </c>
      <c r="B41" s="11" t="str">
        <f>TEXT(Table1[[#This Row],[Date]],"MMM")</f>
        <v>oct</v>
      </c>
      <c r="C41" s="11">
        <v>45576</v>
      </c>
      <c r="D41" s="10" t="s">
        <v>346</v>
      </c>
      <c r="E41" s="10" t="s">
        <v>104</v>
      </c>
      <c r="F41" s="16">
        <v>21500</v>
      </c>
    </row>
    <row r="42" spans="1:6">
      <c r="A42" s="11" t="str">
        <f>TEXT(Table1[[#This Row],[Date]],"DDD")</f>
        <v>vie.</v>
      </c>
      <c r="B42" s="11" t="str">
        <f>TEXT(Table1[[#This Row],[Date]],"MMM")</f>
        <v>oct</v>
      </c>
      <c r="C42" s="11">
        <v>45576</v>
      </c>
      <c r="D42" s="10" t="s">
        <v>346</v>
      </c>
      <c r="E42" s="10" t="s">
        <v>104</v>
      </c>
      <c r="F42" s="16">
        <v>18500</v>
      </c>
    </row>
    <row r="43" spans="1:6">
      <c r="A43" s="11" t="str">
        <f>TEXT(Table1[[#This Row],[Date]],"DDD")</f>
        <v>vie.</v>
      </c>
      <c r="B43" s="11" t="str">
        <f>TEXT(Table1[[#This Row],[Date]],"MMM")</f>
        <v>oct</v>
      </c>
      <c r="C43" s="11">
        <v>45576</v>
      </c>
      <c r="D43" s="10" t="s">
        <v>103</v>
      </c>
      <c r="E43" s="10" t="s">
        <v>104</v>
      </c>
      <c r="F43" s="16">
        <v>6500</v>
      </c>
    </row>
    <row r="44" spans="1:6">
      <c r="A44" s="11" t="str">
        <f>TEXT(Table1[[#This Row],[Date]],"DDD")</f>
        <v>sáb.</v>
      </c>
      <c r="B44" s="11" t="str">
        <f>TEXT(Table1[[#This Row],[Date]],"MMM")</f>
        <v>oct</v>
      </c>
      <c r="C44" s="11">
        <v>45577</v>
      </c>
      <c r="D44" s="10" t="s">
        <v>972</v>
      </c>
      <c r="E44" s="10" t="s">
        <v>136</v>
      </c>
      <c r="F44" s="16">
        <v>102000</v>
      </c>
    </row>
    <row r="45" spans="1:6">
      <c r="A45" s="11" t="str">
        <f>TEXT(Table1[[#This Row],[Date]],"DDD")</f>
        <v>sáb.</v>
      </c>
      <c r="B45" s="11" t="str">
        <f>TEXT(Table1[[#This Row],[Date]],"MMM")</f>
        <v>oct</v>
      </c>
      <c r="C45" s="11">
        <v>45577</v>
      </c>
      <c r="D45" s="10" t="s">
        <v>103</v>
      </c>
      <c r="E45" s="10" t="s">
        <v>104</v>
      </c>
      <c r="F45" s="16">
        <v>7950</v>
      </c>
    </row>
    <row r="46" spans="1:6">
      <c r="A46" s="11" t="str">
        <f>TEXT(Table1[[#This Row],[Date]],"DDD")</f>
        <v>lun.</v>
      </c>
      <c r="B46" s="11" t="str">
        <f>TEXT(Table1[[#This Row],[Date]],"MMM")</f>
        <v>oct</v>
      </c>
      <c r="C46" s="11">
        <v>45579</v>
      </c>
      <c r="D46" s="10" t="s">
        <v>973</v>
      </c>
      <c r="E46" s="10" t="s">
        <v>136</v>
      </c>
      <c r="F46" s="16">
        <v>48300</v>
      </c>
    </row>
    <row r="47" spans="1:6">
      <c r="A47" s="11" t="str">
        <f>TEXT(Table1[[#This Row],[Date]],"DDD")</f>
        <v>mar.</v>
      </c>
      <c r="B47" s="11" t="str">
        <f>TEXT(Table1[[#This Row],[Date]],"MMM")</f>
        <v>oct</v>
      </c>
      <c r="C47" s="11">
        <v>45580</v>
      </c>
      <c r="D47" s="10" t="s">
        <v>586</v>
      </c>
      <c r="E47" s="10" t="s">
        <v>11</v>
      </c>
      <c r="F47" s="16">
        <v>16976</v>
      </c>
    </row>
    <row r="48" spans="1:6">
      <c r="A48" s="11" t="str">
        <f>TEXT(Table1[[#This Row],[Date]],"DDD")</f>
        <v>mar.</v>
      </c>
      <c r="B48" s="11" t="str">
        <f>TEXT(Table1[[#This Row],[Date]],"MMM")</f>
        <v>oct</v>
      </c>
      <c r="C48" s="11">
        <v>45580</v>
      </c>
      <c r="D48" s="10" t="s">
        <v>103</v>
      </c>
      <c r="E48" s="10" t="s">
        <v>104</v>
      </c>
      <c r="F48" s="16">
        <v>6600</v>
      </c>
    </row>
    <row r="49" spans="1:6">
      <c r="A49" s="11" t="str">
        <f>TEXT(Table1[[#This Row],[Date]],"DDD")</f>
        <v>mar.</v>
      </c>
      <c r="B49" s="11" t="str">
        <f>TEXT(Table1[[#This Row],[Date]],"MMM")</f>
        <v>oct</v>
      </c>
      <c r="C49" s="11">
        <v>45580</v>
      </c>
      <c r="D49" s="10" t="s">
        <v>605</v>
      </c>
      <c r="E49" s="10" t="s">
        <v>416</v>
      </c>
      <c r="F49" s="16">
        <v>17645</v>
      </c>
    </row>
    <row r="50" spans="1:6">
      <c r="A50" s="11" t="str">
        <f>TEXT(Table1[[#This Row],[Date]],"DDD")</f>
        <v>mar.</v>
      </c>
      <c r="B50" s="11" t="str">
        <f>TEXT(Table1[[#This Row],[Date]],"MMM")</f>
        <v>oct</v>
      </c>
      <c r="C50" s="11">
        <v>45580</v>
      </c>
      <c r="D50" s="10" t="s">
        <v>81</v>
      </c>
      <c r="E50" s="10" t="s">
        <v>136</v>
      </c>
      <c r="F50" s="16">
        <v>59020</v>
      </c>
    </row>
    <row r="51" spans="1:6">
      <c r="A51" s="11" t="str">
        <f>TEXT(Table1[[#This Row],[Date]],"DDD")</f>
        <v>mar.</v>
      </c>
      <c r="B51" s="11" t="str">
        <f>TEXT(Table1[[#This Row],[Date]],"MMM")</f>
        <v>oct</v>
      </c>
      <c r="C51" s="11">
        <v>45580</v>
      </c>
      <c r="D51" s="10" t="s">
        <v>605</v>
      </c>
      <c r="E51" s="10" t="s">
        <v>416</v>
      </c>
      <c r="F51" s="16">
        <v>19648</v>
      </c>
    </row>
    <row r="52" spans="1:6">
      <c r="A52" s="11" t="str">
        <f>TEXT(Table1[[#This Row],[Date]],"DDD")</f>
        <v>mar.</v>
      </c>
      <c r="B52" s="11" t="str">
        <f>TEXT(Table1[[#This Row],[Date]],"MMM")</f>
        <v>oct</v>
      </c>
      <c r="C52" s="11">
        <v>45580</v>
      </c>
      <c r="D52" s="10" t="s">
        <v>188</v>
      </c>
      <c r="E52" s="10" t="s">
        <v>136</v>
      </c>
      <c r="F52" s="15">
        <v>48800</v>
      </c>
    </row>
    <row r="53" spans="1:6">
      <c r="A53" s="11" t="str">
        <f>TEXT(Table1[[#This Row],[Date]],"DDD")</f>
        <v>mar.</v>
      </c>
      <c r="B53" s="11" t="str">
        <f>TEXT(Table1[[#This Row],[Date]],"MMM")</f>
        <v>oct</v>
      </c>
      <c r="C53" s="11">
        <v>45580</v>
      </c>
      <c r="D53" s="10" t="s">
        <v>974</v>
      </c>
      <c r="E53" s="10" t="s">
        <v>975</v>
      </c>
      <c r="F53" s="15">
        <v>210000</v>
      </c>
    </row>
    <row r="54" spans="1:6">
      <c r="A54" s="11" t="str">
        <f>TEXT(Table1[[#This Row],[Date]],"DDD")</f>
        <v>mar.</v>
      </c>
      <c r="B54" s="11" t="str">
        <f>TEXT(Table1[[#This Row],[Date]],"MMM")</f>
        <v>oct</v>
      </c>
      <c r="C54" s="11">
        <v>45580</v>
      </c>
      <c r="D54" s="10" t="s">
        <v>976</v>
      </c>
      <c r="E54" s="10" t="s">
        <v>975</v>
      </c>
      <c r="F54" s="15">
        <v>390000</v>
      </c>
    </row>
    <row r="55" spans="1:6">
      <c r="A55" s="11" t="str">
        <f>TEXT(Table1[[#This Row],[Date]],"DDD")</f>
        <v>mar.</v>
      </c>
      <c r="B55" s="11" t="str">
        <f>TEXT(Table1[[#This Row],[Date]],"MMM")</f>
        <v>oct</v>
      </c>
      <c r="C55" s="11">
        <v>45580</v>
      </c>
      <c r="D55" s="10" t="s">
        <v>605</v>
      </c>
      <c r="E55" s="10" t="s">
        <v>416</v>
      </c>
      <c r="F55" s="15">
        <v>14801</v>
      </c>
    </row>
    <row r="56" spans="1:6">
      <c r="A56" s="11" t="str">
        <f>TEXT(Table1[[#This Row],[Date]],"DDD")</f>
        <v>mar.</v>
      </c>
      <c r="B56" s="11" t="str">
        <f>TEXT(Table1[[#This Row],[Date]],"MMM")</f>
        <v>oct</v>
      </c>
      <c r="C56" s="11">
        <v>45580</v>
      </c>
      <c r="D56" s="10" t="s">
        <v>977</v>
      </c>
      <c r="E56" s="10" t="s">
        <v>104</v>
      </c>
      <c r="F56" s="15">
        <v>37800</v>
      </c>
    </row>
    <row r="57" spans="1:6">
      <c r="A57" s="11" t="str">
        <f>TEXT(Table1[[#This Row],[Date]],"DDD")</f>
        <v>mar.</v>
      </c>
      <c r="B57" s="11" t="str">
        <f>TEXT(Table1[[#This Row],[Date]],"MMM")</f>
        <v>oct</v>
      </c>
      <c r="C57" s="11">
        <v>45580</v>
      </c>
      <c r="D57" s="10" t="s">
        <v>789</v>
      </c>
      <c r="E57" s="10" t="s">
        <v>467</v>
      </c>
      <c r="F57" s="15">
        <v>385350</v>
      </c>
    </row>
    <row r="58" spans="1:6">
      <c r="A58" s="11" t="str">
        <f>TEXT(Table1[[#This Row],[Date]],"DDD")</f>
        <v>mar.</v>
      </c>
      <c r="B58" s="11" t="str">
        <f>TEXT(Table1[[#This Row],[Date]],"MMM")</f>
        <v>oct</v>
      </c>
      <c r="C58" s="11">
        <v>45580</v>
      </c>
      <c r="D58" s="10" t="s">
        <v>978</v>
      </c>
      <c r="E58" s="10" t="s">
        <v>467</v>
      </c>
      <c r="F58" s="15">
        <v>42900</v>
      </c>
    </row>
    <row r="59" spans="1:6">
      <c r="A59" s="11" t="str">
        <f>TEXT(Table1[[#This Row],[Date]],"DDD")</f>
        <v>mar.</v>
      </c>
      <c r="B59" s="11" t="str">
        <f>TEXT(Table1[[#This Row],[Date]],"MMM")</f>
        <v>oct</v>
      </c>
      <c r="C59" s="11">
        <v>45580</v>
      </c>
      <c r="D59" s="10" t="s">
        <v>978</v>
      </c>
      <c r="E59" s="10" t="s">
        <v>467</v>
      </c>
      <c r="F59" s="15">
        <v>42900</v>
      </c>
    </row>
    <row r="60" spans="1:6">
      <c r="A60" s="11" t="str">
        <f>TEXT(Table1[[#This Row],[Date]],"DDD")</f>
        <v>mié.</v>
      </c>
      <c r="B60" s="11" t="str">
        <f>TEXT(Table1[[#This Row],[Date]],"MMM")</f>
        <v>oct</v>
      </c>
      <c r="C60" s="11">
        <v>45581</v>
      </c>
      <c r="D60" s="10" t="s">
        <v>876</v>
      </c>
      <c r="E60" s="10" t="s">
        <v>11</v>
      </c>
      <c r="F60" s="16">
        <v>126982</v>
      </c>
    </row>
    <row r="61" spans="1:6">
      <c r="A61" s="11" t="str">
        <f>TEXT(Table1[[#This Row],[Date]],"DDD")</f>
        <v>mié.</v>
      </c>
      <c r="B61" s="11" t="str">
        <f>TEXT(Table1[[#This Row],[Date]],"MMM")</f>
        <v>oct</v>
      </c>
      <c r="C61" s="11">
        <v>45581</v>
      </c>
      <c r="D61" s="10" t="s">
        <v>29</v>
      </c>
      <c r="E61" s="10" t="s">
        <v>11</v>
      </c>
      <c r="F61" s="16">
        <v>69170</v>
      </c>
    </row>
    <row r="62" spans="1:6">
      <c r="A62" s="11" t="str">
        <f>TEXT(Table1[[#This Row],[Date]],"DDD")</f>
        <v>mié.</v>
      </c>
      <c r="B62" s="11" t="str">
        <f>TEXT(Table1[[#This Row],[Date]],"MMM")</f>
        <v>oct</v>
      </c>
      <c r="C62" s="11">
        <v>45581</v>
      </c>
      <c r="D62" s="10" t="s">
        <v>979</v>
      </c>
      <c r="E62" s="10" t="s">
        <v>11</v>
      </c>
      <c r="F62" s="16">
        <v>54000</v>
      </c>
    </row>
    <row r="63" spans="1:6">
      <c r="A63" s="11" t="str">
        <f>TEXT(Table1[[#This Row],[Date]],"DDD")</f>
        <v>mié.</v>
      </c>
      <c r="B63" s="11" t="str">
        <f>TEXT(Table1[[#This Row],[Date]],"MMM")</f>
        <v>oct</v>
      </c>
      <c r="C63" s="11">
        <v>45581</v>
      </c>
      <c r="D63" s="10" t="s">
        <v>980</v>
      </c>
      <c r="E63" s="10"/>
      <c r="F63" s="15">
        <v>20900</v>
      </c>
    </row>
    <row r="64" spans="1:6">
      <c r="A64" s="11" t="str">
        <f>TEXT(Table1[[#This Row],[Date]],"DDD")</f>
        <v>mié.</v>
      </c>
      <c r="B64" s="11" t="str">
        <f>TEXT(Table1[[#This Row],[Date]],"MMM")</f>
        <v>oct</v>
      </c>
      <c r="C64" s="11">
        <v>45581</v>
      </c>
      <c r="D64" s="10" t="s">
        <v>227</v>
      </c>
      <c r="E64" s="10" t="s">
        <v>136</v>
      </c>
      <c r="F64" s="15">
        <v>7400</v>
      </c>
    </row>
    <row r="65" spans="1:6">
      <c r="A65" s="11" t="str">
        <f>TEXT(Table1[[#This Row],[Date]],"DDD")</f>
        <v>mié.</v>
      </c>
      <c r="B65" s="11" t="str">
        <f>TEXT(Table1[[#This Row],[Date]],"MMM")</f>
        <v>oct</v>
      </c>
      <c r="C65" s="11">
        <v>45581</v>
      </c>
      <c r="D65" s="10" t="s">
        <v>981</v>
      </c>
      <c r="E65" s="10" t="s">
        <v>638</v>
      </c>
      <c r="F65" s="15">
        <v>24900</v>
      </c>
    </row>
    <row r="66" spans="1:6">
      <c r="A66" s="11" t="str">
        <f>TEXT(Table1[[#This Row],[Date]],"DDD")</f>
        <v>mié.</v>
      </c>
      <c r="B66" s="11" t="str">
        <f>TEXT(Table1[[#This Row],[Date]],"MMM")</f>
        <v>oct</v>
      </c>
      <c r="C66" s="11">
        <v>45581</v>
      </c>
      <c r="D66" s="10" t="s">
        <v>605</v>
      </c>
      <c r="E66" s="10" t="s">
        <v>416</v>
      </c>
      <c r="F66" s="15">
        <v>38285</v>
      </c>
    </row>
    <row r="67" spans="1:6">
      <c r="A67" s="11" t="str">
        <f>TEXT(Table1[[#This Row],[Date]],"DDD")</f>
        <v>mié.</v>
      </c>
      <c r="B67" s="11" t="str">
        <f>TEXT(Table1[[#This Row],[Date]],"MMM")</f>
        <v>oct</v>
      </c>
      <c r="C67" s="11">
        <v>45581</v>
      </c>
      <c r="D67" s="10" t="s">
        <v>605</v>
      </c>
      <c r="E67" s="10" t="s">
        <v>416</v>
      </c>
      <c r="F67" s="15">
        <v>21260</v>
      </c>
    </row>
    <row r="68" spans="1:6">
      <c r="A68" s="11" t="str">
        <f>TEXT(Table1[[#This Row],[Date]],"DDD")</f>
        <v>mié.</v>
      </c>
      <c r="B68" s="11" t="str">
        <f>TEXT(Table1[[#This Row],[Date]],"MMM")</f>
        <v>oct</v>
      </c>
      <c r="C68" s="11">
        <v>45581</v>
      </c>
      <c r="D68" s="10" t="s">
        <v>982</v>
      </c>
      <c r="E68" s="10" t="s">
        <v>467</v>
      </c>
      <c r="F68" s="15">
        <v>32000</v>
      </c>
    </row>
    <row r="69" spans="1:6">
      <c r="A69" s="11" t="str">
        <f>TEXT(Table1[[#This Row],[Date]],"DDD")</f>
        <v>mié.</v>
      </c>
      <c r="B69" s="11" t="str">
        <f>TEXT(Table1[[#This Row],[Date]],"MMM")</f>
        <v>oct</v>
      </c>
      <c r="C69" s="11">
        <v>45581</v>
      </c>
      <c r="D69" s="10" t="s">
        <v>983</v>
      </c>
      <c r="E69" s="10" t="s">
        <v>975</v>
      </c>
      <c r="F69" s="15">
        <v>34900</v>
      </c>
    </row>
    <row r="70" spans="1:6">
      <c r="A70" s="11" t="str">
        <f>TEXT(Table1[[#This Row],[Date]],"DDD")</f>
        <v>mié.</v>
      </c>
      <c r="B70" s="11" t="str">
        <f>TEXT(Table1[[#This Row],[Date]],"MMM")</f>
        <v>oct</v>
      </c>
      <c r="C70" s="11">
        <v>45581</v>
      </c>
      <c r="D70" s="10" t="s">
        <v>161</v>
      </c>
      <c r="E70" s="10" t="s">
        <v>136</v>
      </c>
      <c r="F70" s="15">
        <v>14900</v>
      </c>
    </row>
    <row r="71" spans="1:6">
      <c r="A71" s="11" t="str">
        <f>TEXT(Table1[[#This Row],[Date]],"DDD")</f>
        <v>mié.</v>
      </c>
      <c r="B71" s="11" t="str">
        <f>TEXT(Table1[[#This Row],[Date]],"MMM")</f>
        <v>oct</v>
      </c>
      <c r="C71" s="11">
        <v>45581</v>
      </c>
      <c r="D71" s="10" t="s">
        <v>146</v>
      </c>
      <c r="E71" s="10" t="s">
        <v>136</v>
      </c>
      <c r="F71" s="15">
        <v>178535</v>
      </c>
    </row>
    <row r="72" spans="1:6">
      <c r="A72" s="11" t="str">
        <f>TEXT(Table1[[#This Row],[Date]],"DDD")</f>
        <v>jue.</v>
      </c>
      <c r="B72" s="11" t="str">
        <f>TEXT(Table1[[#This Row],[Date]],"MMM")</f>
        <v>oct</v>
      </c>
      <c r="C72" s="11">
        <v>45582</v>
      </c>
      <c r="D72" s="10" t="s">
        <v>984</v>
      </c>
      <c r="E72" s="10" t="s">
        <v>136</v>
      </c>
      <c r="F72" s="15">
        <v>9000</v>
      </c>
    </row>
    <row r="73" spans="1:6">
      <c r="A73" s="11" t="str">
        <f>TEXT(Table1[[#This Row],[Date]],"DDD")</f>
        <v>jue.</v>
      </c>
      <c r="B73" s="11" t="str">
        <f>TEXT(Table1[[#This Row],[Date]],"MMM")</f>
        <v>oct</v>
      </c>
      <c r="C73" s="11">
        <v>45582</v>
      </c>
      <c r="D73" s="10" t="s">
        <v>973</v>
      </c>
      <c r="E73" s="10" t="s">
        <v>136</v>
      </c>
      <c r="F73" s="15">
        <v>25400</v>
      </c>
    </row>
    <row r="74" spans="1:6">
      <c r="A74" s="11" t="str">
        <f>TEXT(Table1[[#This Row],[Date]],"DDD")</f>
        <v>jue.</v>
      </c>
      <c r="B74" s="11" t="str">
        <f>TEXT(Table1[[#This Row],[Date]],"MMM")</f>
        <v>oct</v>
      </c>
      <c r="C74" s="11">
        <v>45582</v>
      </c>
      <c r="D74" s="10" t="s">
        <v>634</v>
      </c>
      <c r="E74" s="10" t="s">
        <v>136</v>
      </c>
      <c r="F74" s="15">
        <v>52700</v>
      </c>
    </row>
    <row r="75" spans="1:6">
      <c r="A75" s="11" t="str">
        <f>TEXT(Table1[[#This Row],[Date]],"DDD")</f>
        <v>jue.</v>
      </c>
      <c r="B75" s="11" t="str">
        <f>TEXT(Table1[[#This Row],[Date]],"MMM")</f>
        <v>oct</v>
      </c>
      <c r="C75" s="11">
        <v>45582</v>
      </c>
      <c r="D75" s="10" t="s">
        <v>69</v>
      </c>
      <c r="E75" s="10" t="s">
        <v>736</v>
      </c>
      <c r="F75" s="15">
        <v>75237</v>
      </c>
    </row>
    <row r="76" spans="1:6">
      <c r="A76" s="11" t="str">
        <f>TEXT(Table1[[#This Row],[Date]],"DDD")</f>
        <v>jue.</v>
      </c>
      <c r="B76" s="11" t="str">
        <f>TEXT(Table1[[#This Row],[Date]],"MMM")</f>
        <v>oct</v>
      </c>
      <c r="C76" s="11">
        <v>45582</v>
      </c>
      <c r="D76" s="10" t="s">
        <v>605</v>
      </c>
      <c r="E76" s="10" t="s">
        <v>416</v>
      </c>
      <c r="F76" s="15">
        <v>14149</v>
      </c>
    </row>
    <row r="77" spans="1:6">
      <c r="A77" s="11" t="str">
        <f>TEXT(Table1[[#This Row],[Date]],"DDD")</f>
        <v>jue.</v>
      </c>
      <c r="B77" s="11" t="str">
        <f>TEXT(Table1[[#This Row],[Date]],"MMM")</f>
        <v>oct</v>
      </c>
      <c r="C77" s="11">
        <v>45582</v>
      </c>
      <c r="D77" s="10" t="s">
        <v>605</v>
      </c>
      <c r="E77" s="10" t="s">
        <v>416</v>
      </c>
      <c r="F77" s="15">
        <v>16325</v>
      </c>
    </row>
    <row r="78" spans="1:6">
      <c r="A78" s="11" t="str">
        <f>TEXT(Table1[[#This Row],[Date]],"DDD")</f>
        <v>jue.</v>
      </c>
      <c r="B78" s="11" t="str">
        <f>TEXT(Table1[[#This Row],[Date]],"MMM")</f>
        <v>oct</v>
      </c>
      <c r="C78" s="11">
        <v>45582</v>
      </c>
      <c r="D78" s="10" t="s">
        <v>985</v>
      </c>
      <c r="E78" s="10" t="s">
        <v>986</v>
      </c>
      <c r="F78" s="15">
        <v>25000</v>
      </c>
    </row>
    <row r="79" spans="1:6">
      <c r="A79" s="11" t="str">
        <f>TEXT(Table1[[#This Row],[Date]],"DDD")</f>
        <v>mar.</v>
      </c>
      <c r="B79" s="11" t="str">
        <f>TEXT(Table1[[#This Row],[Date]],"MMM")</f>
        <v>oct</v>
      </c>
      <c r="C79" s="11">
        <v>45587</v>
      </c>
      <c r="D79" s="10" t="s">
        <v>987</v>
      </c>
      <c r="E79" s="10" t="s">
        <v>104</v>
      </c>
      <c r="F79" s="15">
        <v>10100</v>
      </c>
    </row>
    <row r="80" spans="1:6">
      <c r="A80" s="11" t="str">
        <f>TEXT(Table1[[#This Row],[Date]],"DDD")</f>
        <v>mar.</v>
      </c>
      <c r="B80" s="11" t="str">
        <f>TEXT(Table1[[#This Row],[Date]],"MMM")</f>
        <v>oct</v>
      </c>
      <c r="C80" s="11">
        <v>45587</v>
      </c>
      <c r="D80" s="10" t="s">
        <v>605</v>
      </c>
      <c r="E80" s="10" t="s">
        <v>416</v>
      </c>
      <c r="F80" s="15">
        <v>10715</v>
      </c>
    </row>
    <row r="81" spans="1:6">
      <c r="A81" s="11" t="str">
        <f>TEXT(Table1[[#This Row],[Date]],"DDD")</f>
        <v>mié.</v>
      </c>
      <c r="B81" s="11" t="str">
        <f>TEXT(Table1[[#This Row],[Date]],"MMM")</f>
        <v>oct</v>
      </c>
      <c r="C81" s="11">
        <v>45588</v>
      </c>
      <c r="D81" s="10" t="s">
        <v>988</v>
      </c>
      <c r="E81" s="10" t="s">
        <v>465</v>
      </c>
      <c r="F81" s="15">
        <v>114820</v>
      </c>
    </row>
    <row r="82" spans="1:6">
      <c r="A82" s="11" t="str">
        <f>TEXT(Table1[[#This Row],[Date]],"DDD")</f>
        <v>mié.</v>
      </c>
      <c r="B82" s="11" t="str">
        <f>TEXT(Table1[[#This Row],[Date]],"MMM")</f>
        <v>oct</v>
      </c>
      <c r="C82" s="11">
        <v>45588</v>
      </c>
      <c r="D82" s="10" t="s">
        <v>103</v>
      </c>
      <c r="E82" s="10" t="s">
        <v>104</v>
      </c>
      <c r="F82" s="15">
        <v>18450</v>
      </c>
    </row>
    <row r="83" spans="1:6">
      <c r="A83" s="11" t="str">
        <f>TEXT(Table1[[#This Row],[Date]],"DDD")</f>
        <v>mié.</v>
      </c>
      <c r="B83" s="11" t="str">
        <f>TEXT(Table1[[#This Row],[Date]],"MMM")</f>
        <v>oct</v>
      </c>
      <c r="C83" s="11">
        <v>45588</v>
      </c>
      <c r="D83" s="10" t="s">
        <v>989</v>
      </c>
      <c r="E83" s="10" t="s">
        <v>416</v>
      </c>
      <c r="F83" s="15">
        <v>20000</v>
      </c>
    </row>
    <row r="84" spans="1:6">
      <c r="A84" s="11" t="str">
        <f>TEXT(Table1[[#This Row],[Date]],"DDD")</f>
        <v>mié.</v>
      </c>
      <c r="B84" s="11" t="str">
        <f>TEXT(Table1[[#This Row],[Date]],"MMM")</f>
        <v>oct</v>
      </c>
      <c r="C84" s="11">
        <v>45588</v>
      </c>
      <c r="D84" s="10" t="s">
        <v>564</v>
      </c>
      <c r="E84" s="10" t="s">
        <v>467</v>
      </c>
      <c r="F84" s="15">
        <v>30300</v>
      </c>
    </row>
    <row r="85" spans="1:6">
      <c r="A85" s="11" t="str">
        <f>TEXT(Table1[[#This Row],[Date]],"DDD")</f>
        <v>mié.</v>
      </c>
      <c r="B85" s="11" t="str">
        <f>TEXT(Table1[[#This Row],[Date]],"MMM")</f>
        <v>oct</v>
      </c>
      <c r="C85" s="11">
        <v>45588</v>
      </c>
      <c r="D85" s="10" t="s">
        <v>103</v>
      </c>
      <c r="E85" s="10" t="s">
        <v>104</v>
      </c>
      <c r="F85" s="15">
        <v>18450</v>
      </c>
    </row>
    <row r="86" spans="1:6">
      <c r="A86" s="11" t="str">
        <f>TEXT(Table1[[#This Row],[Date]],"DDD")</f>
        <v>mié.</v>
      </c>
      <c r="B86" s="11" t="str">
        <f>TEXT(Table1[[#This Row],[Date]],"MMM")</f>
        <v>oct</v>
      </c>
      <c r="C86" s="11">
        <v>45588</v>
      </c>
      <c r="D86" s="10" t="s">
        <v>876</v>
      </c>
      <c r="E86" s="10" t="s">
        <v>11</v>
      </c>
      <c r="F86" s="15">
        <v>26691</v>
      </c>
    </row>
    <row r="87" spans="1:6">
      <c r="A87" s="11" t="str">
        <f>TEXT(Table1[[#This Row],[Date]],"DDD")</f>
        <v>mié.</v>
      </c>
      <c r="B87" s="11" t="str">
        <f>TEXT(Table1[[#This Row],[Date]],"MMM")</f>
        <v>oct</v>
      </c>
      <c r="C87" s="11">
        <v>45588</v>
      </c>
      <c r="D87" s="10" t="s">
        <v>346</v>
      </c>
      <c r="E87" s="10" t="s">
        <v>104</v>
      </c>
      <c r="F87" s="15">
        <v>8500</v>
      </c>
    </row>
    <row r="88" spans="1:6">
      <c r="A88" s="11" t="str">
        <f>TEXT(Table1[[#This Row],[Date]],"DDD")</f>
        <v>jue.</v>
      </c>
      <c r="B88" s="11" t="str">
        <f>TEXT(Table1[[#This Row],[Date]],"MMM")</f>
        <v>oct</v>
      </c>
      <c r="C88" s="11">
        <v>45589</v>
      </c>
      <c r="D88" s="10" t="s">
        <v>876</v>
      </c>
      <c r="E88" s="10" t="s">
        <v>11</v>
      </c>
      <c r="F88" s="15">
        <v>18144</v>
      </c>
    </row>
    <row r="89" spans="1:6">
      <c r="A89" s="11" t="str">
        <f>TEXT(Table1[[#This Row],[Date]],"DDD")</f>
        <v>jue.</v>
      </c>
      <c r="B89" s="11" t="str">
        <f>TEXT(Table1[[#This Row],[Date]],"MMM")</f>
        <v>oct</v>
      </c>
      <c r="C89" s="11">
        <v>45589</v>
      </c>
      <c r="D89" s="10" t="s">
        <v>81</v>
      </c>
      <c r="E89" s="10" t="s">
        <v>11</v>
      </c>
      <c r="F89" s="15">
        <v>10790</v>
      </c>
    </row>
    <row r="90" spans="1:6">
      <c r="A90" s="11" t="str">
        <f>TEXT(Table1[[#This Row],[Date]],"DDD")</f>
        <v>jue.</v>
      </c>
      <c r="B90" s="11" t="str">
        <f>TEXT(Table1[[#This Row],[Date]],"MMM")</f>
        <v>oct</v>
      </c>
      <c r="C90" s="11">
        <v>45589</v>
      </c>
      <c r="D90" s="10" t="s">
        <v>29</v>
      </c>
      <c r="E90" s="10" t="s">
        <v>11</v>
      </c>
      <c r="F90" s="15">
        <v>3990</v>
      </c>
    </row>
    <row r="91" spans="1:6">
      <c r="A91" s="11" t="str">
        <f>TEXT(Table1[[#This Row],[Date]],"DDD")</f>
        <v>vie.</v>
      </c>
      <c r="B91" s="11" t="str">
        <f>TEXT(Table1[[#This Row],[Date]],"MMM")</f>
        <v>oct</v>
      </c>
      <c r="C91" s="11">
        <v>45590</v>
      </c>
      <c r="D91" s="10" t="s">
        <v>346</v>
      </c>
      <c r="E91" s="10" t="s">
        <v>104</v>
      </c>
      <c r="F91" s="15">
        <v>23500</v>
      </c>
    </row>
    <row r="92" spans="1:6">
      <c r="A92" s="11" t="str">
        <f>TEXT(Table1[[#This Row],[Date]],"DDD")</f>
        <v>vie.</v>
      </c>
      <c r="B92" s="11" t="str">
        <f>TEXT(Table1[[#This Row],[Date]],"MMM")</f>
        <v>oct</v>
      </c>
      <c r="C92" s="11">
        <v>45590</v>
      </c>
      <c r="D92" s="10" t="s">
        <v>876</v>
      </c>
      <c r="E92" s="10" t="s">
        <v>11</v>
      </c>
      <c r="F92" s="15">
        <v>5750</v>
      </c>
    </row>
    <row r="93" spans="1:6">
      <c r="A93" s="11" t="str">
        <f>TEXT(Table1[[#This Row],[Date]],"DDD")</f>
        <v>vie.</v>
      </c>
      <c r="B93" s="11" t="str">
        <f>TEXT(Table1[[#This Row],[Date]],"MMM")</f>
        <v>oct</v>
      </c>
      <c r="C93" s="11">
        <v>45590</v>
      </c>
      <c r="D93" s="10" t="s">
        <v>876</v>
      </c>
      <c r="E93" s="10" t="s">
        <v>11</v>
      </c>
      <c r="F93" s="15">
        <v>8766</v>
      </c>
    </row>
    <row r="94" spans="1:6">
      <c r="A94" s="11" t="str">
        <f>TEXT(Table1[[#This Row],[Date]],"DDD")</f>
        <v>vie.</v>
      </c>
      <c r="B94" s="11" t="str">
        <f>TEXT(Table1[[#This Row],[Date]],"MMM")</f>
        <v>oct</v>
      </c>
      <c r="C94" s="11">
        <v>45590</v>
      </c>
      <c r="D94" s="10" t="s">
        <v>990</v>
      </c>
      <c r="E94" s="10" t="s">
        <v>136</v>
      </c>
      <c r="F94" s="15">
        <v>11900</v>
      </c>
    </row>
    <row r="95" spans="1:6">
      <c r="A95" s="11" t="str">
        <f>TEXT(Table1[[#This Row],[Date]],"DDD")</f>
        <v>sáb.</v>
      </c>
      <c r="B95" s="11" t="str">
        <f>TEXT(Table1[[#This Row],[Date]],"MMM")</f>
        <v>oct</v>
      </c>
      <c r="C95" s="11">
        <v>45591</v>
      </c>
      <c r="D95" s="10" t="s">
        <v>586</v>
      </c>
      <c r="E95" s="10" t="s">
        <v>11</v>
      </c>
      <c r="F95" s="15">
        <v>30931</v>
      </c>
    </row>
    <row r="96" spans="1:6">
      <c r="A96" s="11" t="str">
        <f>TEXT(Table1[[#This Row],[Date]],"DDD")</f>
        <v>sáb.</v>
      </c>
      <c r="B96" s="11" t="str">
        <f>TEXT(Table1[[#This Row],[Date]],"MMM")</f>
        <v>oct</v>
      </c>
      <c r="C96" s="11">
        <v>45591</v>
      </c>
      <c r="D96" s="10" t="s">
        <v>586</v>
      </c>
      <c r="E96" s="10" t="s">
        <v>11</v>
      </c>
      <c r="F96" s="15">
        <v>9165</v>
      </c>
    </row>
    <row r="97" spans="1:6">
      <c r="A97" s="11" t="str">
        <f>TEXT(Table1[[#This Row],[Date]],"DDD")</f>
        <v>sáb.</v>
      </c>
      <c r="B97" s="11" t="str">
        <f>TEXT(Table1[[#This Row],[Date]],"MMM")</f>
        <v>oct</v>
      </c>
      <c r="C97" s="11">
        <v>45591</v>
      </c>
      <c r="D97" s="10" t="s">
        <v>29</v>
      </c>
      <c r="E97" s="10" t="s">
        <v>11</v>
      </c>
      <c r="F97" s="15">
        <v>38670</v>
      </c>
    </row>
    <row r="98" spans="1:6">
      <c r="A98" s="11" t="str">
        <f>TEXT(Table1[[#This Row],[Date]],"DDD")</f>
        <v>sáb.</v>
      </c>
      <c r="B98" s="11" t="str">
        <f>TEXT(Table1[[#This Row],[Date]],"MMM")</f>
        <v>oct</v>
      </c>
      <c r="C98" s="11">
        <v>45591</v>
      </c>
      <c r="D98" s="10" t="s">
        <v>876</v>
      </c>
      <c r="E98" s="10" t="s">
        <v>11</v>
      </c>
      <c r="F98" s="15">
        <v>6540</v>
      </c>
    </row>
    <row r="99" spans="1:6">
      <c r="A99" s="11" t="str">
        <f>TEXT(Table1[[#This Row],[Date]],"DDD")</f>
        <v>sáb.</v>
      </c>
      <c r="B99" s="11" t="str">
        <f>TEXT(Table1[[#This Row],[Date]],"MMM")</f>
        <v>oct</v>
      </c>
      <c r="C99" s="11">
        <v>45591</v>
      </c>
      <c r="D99" s="10" t="s">
        <v>29</v>
      </c>
      <c r="E99" s="10" t="s">
        <v>11</v>
      </c>
      <c r="F99" s="15">
        <v>10750</v>
      </c>
    </row>
    <row r="100" spans="1:6">
      <c r="A100" s="11" t="str">
        <f>TEXT(Table1[[#This Row],[Date]],"DDD")</f>
        <v>dom.</v>
      </c>
      <c r="B100" s="11" t="str">
        <f>TEXT(Table1[[#This Row],[Date]],"MMM")</f>
        <v>oct</v>
      </c>
      <c r="C100" s="11">
        <v>45592</v>
      </c>
      <c r="D100" s="10" t="s">
        <v>586</v>
      </c>
      <c r="E100" s="10" t="s">
        <v>11</v>
      </c>
      <c r="F100" s="15">
        <v>6400</v>
      </c>
    </row>
    <row r="101" spans="1:6">
      <c r="A101" s="11" t="str">
        <f>TEXT(Table1[[#This Row],[Date]],"DDD")</f>
        <v>lun.</v>
      </c>
      <c r="B101" s="11" t="str">
        <f>TEXT(Table1[[#This Row],[Date]],"MMM")</f>
        <v>oct</v>
      </c>
      <c r="C101" s="11">
        <v>45593</v>
      </c>
      <c r="D101" s="10" t="s">
        <v>103</v>
      </c>
      <c r="E101" s="10" t="s">
        <v>104</v>
      </c>
      <c r="F101" s="15">
        <v>6800</v>
      </c>
    </row>
    <row r="102" spans="1:6">
      <c r="A102" s="11" t="str">
        <f>TEXT(Table1[[#This Row],[Date]],"DDD")</f>
        <v>lun.</v>
      </c>
      <c r="B102" s="11" t="str">
        <f>TEXT(Table1[[#This Row],[Date]],"MMM")</f>
        <v>oct</v>
      </c>
      <c r="C102" s="11">
        <v>45593</v>
      </c>
      <c r="D102" s="10" t="s">
        <v>103</v>
      </c>
      <c r="E102" s="10" t="s">
        <v>104</v>
      </c>
      <c r="F102" s="15">
        <v>6800</v>
      </c>
    </row>
    <row r="103" spans="1:6">
      <c r="A103" s="11" t="str">
        <f>TEXT(Table1[[#This Row],[Date]],"DDD")</f>
        <v>mar.</v>
      </c>
      <c r="B103" s="11" t="str">
        <f>TEXT(Table1[[#This Row],[Date]],"MMM")</f>
        <v>oct</v>
      </c>
      <c r="C103" s="11">
        <v>45594</v>
      </c>
      <c r="D103" s="10" t="s">
        <v>991</v>
      </c>
      <c r="E103" s="10" t="s">
        <v>992</v>
      </c>
      <c r="F103" s="15">
        <v>53000</v>
      </c>
    </row>
    <row r="104" spans="1:6">
      <c r="A104" s="11" t="str">
        <f>TEXT(Table1[[#This Row],[Date]],"DDD")</f>
        <v>mar.</v>
      </c>
      <c r="B104" s="11" t="str">
        <f>TEXT(Table1[[#This Row],[Date]],"MMM")</f>
        <v>oct</v>
      </c>
      <c r="C104" s="11">
        <v>45594</v>
      </c>
      <c r="D104" s="10" t="s">
        <v>991</v>
      </c>
      <c r="E104" s="10" t="s">
        <v>992</v>
      </c>
      <c r="F104" s="15">
        <v>68000</v>
      </c>
    </row>
    <row r="105" spans="1:6">
      <c r="A105" s="11" t="str">
        <f>TEXT(Table1[[#This Row],[Date]],"DDD")</f>
        <v>mar.</v>
      </c>
      <c r="B105" s="11" t="str">
        <f>TEXT(Table1[[#This Row],[Date]],"MMM")</f>
        <v>oct</v>
      </c>
      <c r="C105" s="11">
        <v>45594</v>
      </c>
      <c r="D105" s="10" t="s">
        <v>161</v>
      </c>
      <c r="E105" s="10" t="s">
        <v>136</v>
      </c>
      <c r="F105" s="15">
        <v>112500</v>
      </c>
    </row>
    <row r="106" spans="1:6">
      <c r="A106" s="11" t="str">
        <f>TEXT(Table1[[#This Row],[Date]],"DDD")</f>
        <v>mar.</v>
      </c>
      <c r="B106" s="11" t="str">
        <f>TEXT(Table1[[#This Row],[Date]],"MMM")</f>
        <v>oct</v>
      </c>
      <c r="C106" s="11">
        <v>45594</v>
      </c>
      <c r="D106" s="10" t="s">
        <v>103</v>
      </c>
      <c r="E106" s="10" t="s">
        <v>104</v>
      </c>
      <c r="F106" s="15">
        <v>5500</v>
      </c>
    </row>
    <row r="107" spans="1:6">
      <c r="A107" s="11" t="str">
        <f>TEXT(Table1[[#This Row],[Date]],"DDD")</f>
        <v>mar.</v>
      </c>
      <c r="B107" s="11" t="str">
        <f>TEXT(Table1[[#This Row],[Date]],"MMM")</f>
        <v>oct</v>
      </c>
      <c r="C107" s="11">
        <v>45594</v>
      </c>
      <c r="D107" s="10" t="s">
        <v>989</v>
      </c>
      <c r="E107" s="10" t="s">
        <v>416</v>
      </c>
      <c r="F107" s="15">
        <v>9200</v>
      </c>
    </row>
    <row r="108" spans="1:6">
      <c r="A108" s="11" t="str">
        <f>TEXT(Table1[[#This Row],[Date]],"DDD")</f>
        <v>mié.</v>
      </c>
      <c r="B108" s="11" t="str">
        <f>TEXT(Table1[[#This Row],[Date]],"MMM")</f>
        <v>oct</v>
      </c>
      <c r="C108" s="11">
        <v>45595</v>
      </c>
      <c r="D108" s="10" t="s">
        <v>346</v>
      </c>
      <c r="E108" s="10" t="s">
        <v>104</v>
      </c>
      <c r="F108" s="15">
        <v>8500</v>
      </c>
    </row>
    <row r="109" spans="1:6">
      <c r="A109" s="11" t="str">
        <f>TEXT(Table1[[#This Row],[Date]],"DDD")</f>
        <v>mié.</v>
      </c>
      <c r="B109" s="11" t="str">
        <f>TEXT(Table1[[#This Row],[Date]],"MMM")</f>
        <v>oct</v>
      </c>
      <c r="C109" s="11">
        <v>45595</v>
      </c>
      <c r="D109" s="10" t="s">
        <v>775</v>
      </c>
      <c r="E109" s="10" t="s">
        <v>136</v>
      </c>
      <c r="F109" s="15">
        <v>48300</v>
      </c>
    </row>
    <row r="110" spans="1:6">
      <c r="A110" s="11" t="str">
        <f>TEXT(Table1[[#This Row],[Date]],"DDD")</f>
        <v>mié.</v>
      </c>
      <c r="B110" s="11" t="str">
        <f>TEXT(Table1[[#This Row],[Date]],"MMM")</f>
        <v>oct</v>
      </c>
      <c r="C110" s="11">
        <v>45595</v>
      </c>
      <c r="D110" s="10" t="s">
        <v>993</v>
      </c>
      <c r="E110" s="10" t="s">
        <v>467</v>
      </c>
      <c r="F110" s="15">
        <v>96300</v>
      </c>
    </row>
    <row r="111" spans="1:6">
      <c r="A111" s="11" t="str">
        <f>TEXT(Table1[[#This Row],[Date]],"DDD")</f>
        <v>mié.</v>
      </c>
      <c r="B111" s="11" t="str">
        <f>TEXT(Table1[[#This Row],[Date]],"MMM")</f>
        <v>oct</v>
      </c>
      <c r="C111" s="11">
        <v>45595</v>
      </c>
      <c r="D111" s="10" t="s">
        <v>103</v>
      </c>
      <c r="E111" s="10" t="s">
        <v>104</v>
      </c>
      <c r="F111" s="15">
        <v>10550</v>
      </c>
    </row>
    <row r="112" spans="1:6">
      <c r="A112" s="11" t="str">
        <f>TEXT(Table1[[#This Row],[Date]],"DDD")</f>
        <v>mié.</v>
      </c>
      <c r="B112" s="11" t="str">
        <f>TEXT(Table1[[#This Row],[Date]],"MMM")</f>
        <v>oct</v>
      </c>
      <c r="C112" s="11">
        <v>45595</v>
      </c>
      <c r="D112" s="10" t="s">
        <v>103</v>
      </c>
      <c r="E112" s="10" t="s">
        <v>104</v>
      </c>
      <c r="F112" s="15">
        <v>8900</v>
      </c>
    </row>
    <row r="113" spans="1:6">
      <c r="A113" s="11" t="str">
        <f>TEXT(Table1[[#This Row],[Date]],"DDD")</f>
        <v>jue.</v>
      </c>
      <c r="B113" s="11" t="str">
        <f>TEXT(Table1[[#This Row],[Date]],"MMM")</f>
        <v>oct</v>
      </c>
      <c r="C113" s="11">
        <v>45596</v>
      </c>
      <c r="D113" s="10" t="s">
        <v>103</v>
      </c>
      <c r="E113" s="10" t="s">
        <v>104</v>
      </c>
      <c r="F113" s="15">
        <v>13200</v>
      </c>
    </row>
    <row r="114" spans="1:6">
      <c r="A114" s="11" t="str">
        <f>TEXT(Table1[[#This Row],[Date]],"DDD")</f>
        <v>jue.</v>
      </c>
      <c r="B114" s="11" t="str">
        <f>TEXT(Table1[[#This Row],[Date]],"MMM")</f>
        <v>oct</v>
      </c>
      <c r="C114" s="11">
        <v>45596</v>
      </c>
      <c r="D114" s="10" t="s">
        <v>994</v>
      </c>
      <c r="E114" s="10" t="s">
        <v>467</v>
      </c>
      <c r="F114" s="15">
        <v>42900</v>
      </c>
    </row>
    <row r="115" spans="1:6">
      <c r="A115" s="11" t="str">
        <f>TEXT(Table1[[#This Row],[Date]],"DDD")</f>
        <v>jue.</v>
      </c>
      <c r="B115" s="11" t="str">
        <f>TEXT(Table1[[#This Row],[Date]],"MMM")</f>
        <v>oct</v>
      </c>
      <c r="C115" s="11">
        <v>45596</v>
      </c>
      <c r="D115" s="10" t="s">
        <v>995</v>
      </c>
      <c r="E115" s="10" t="s">
        <v>467</v>
      </c>
      <c r="F115" s="15">
        <v>30300</v>
      </c>
    </row>
    <row r="116" spans="1:6">
      <c r="A116" s="11" t="str">
        <f>TEXT(Table1[[#This Row],[Date]],"DDD")</f>
        <v>vie.</v>
      </c>
      <c r="B116" s="11" t="str">
        <f>TEXT(Table1[[#This Row],[Date]],"MMM")</f>
        <v>nov</v>
      </c>
      <c r="C116" s="11">
        <v>45597</v>
      </c>
      <c r="D116" s="10" t="s">
        <v>227</v>
      </c>
      <c r="E116" s="10" t="s">
        <v>136</v>
      </c>
      <c r="F116" s="15">
        <v>5000</v>
      </c>
    </row>
    <row r="117" spans="1:6">
      <c r="A117" s="11" t="str">
        <f>TEXT(Table1[[#This Row],[Date]],"DDD")</f>
        <v>dom.</v>
      </c>
      <c r="B117" s="11" t="str">
        <f>TEXT(Table1[[#This Row],[Date]],"MMM")</f>
        <v>nov</v>
      </c>
      <c r="C117" s="11">
        <v>45599</v>
      </c>
      <c r="D117" s="10"/>
      <c r="E117" s="10" t="s">
        <v>136</v>
      </c>
      <c r="F117" s="15">
        <v>30100</v>
      </c>
    </row>
    <row r="118" spans="1:6">
      <c r="A118" s="11" t="str">
        <f>TEXT(Table1[[#This Row],[Date]],"DDD")</f>
        <v>dom.</v>
      </c>
      <c r="B118" s="11" t="str">
        <f>TEXT(Table1[[#This Row],[Date]],"MMM")</f>
        <v>nov</v>
      </c>
      <c r="C118" s="11">
        <v>45599</v>
      </c>
      <c r="D118" s="10" t="s">
        <v>103</v>
      </c>
      <c r="E118" s="10" t="s">
        <v>104</v>
      </c>
      <c r="F118" s="15">
        <v>5600</v>
      </c>
    </row>
    <row r="119" spans="1:6">
      <c r="A119" s="11" t="str">
        <f>TEXT(Table1[[#This Row],[Date]],"DDD")</f>
        <v>mar.</v>
      </c>
      <c r="B119" s="11" t="str">
        <f>TEXT(Table1[[#This Row],[Date]],"MMM")</f>
        <v>nov</v>
      </c>
      <c r="C119" s="11">
        <v>45601</v>
      </c>
      <c r="D119" s="10" t="s">
        <v>513</v>
      </c>
      <c r="E119" s="10" t="s">
        <v>136</v>
      </c>
      <c r="F119" s="15">
        <v>227478</v>
      </c>
    </row>
    <row r="120" spans="1:6">
      <c r="A120" s="11" t="str">
        <f>TEXT(Table1[[#This Row],[Date]],"DDD")</f>
        <v>mié.</v>
      </c>
      <c r="B120" s="11" t="str">
        <f>TEXT(Table1[[#This Row],[Date]],"MMM")</f>
        <v>nov</v>
      </c>
      <c r="C120" s="11">
        <v>45602</v>
      </c>
      <c r="D120" s="10" t="s">
        <v>996</v>
      </c>
      <c r="E120" s="10" t="s">
        <v>136</v>
      </c>
      <c r="F120" s="15">
        <v>196448</v>
      </c>
    </row>
    <row r="121" spans="1:6">
      <c r="A121" s="11" t="str">
        <f>TEXT(Table1[[#This Row],[Date]],"DDD")</f>
        <v>mié.</v>
      </c>
      <c r="B121" s="11" t="str">
        <f>TEXT(Table1[[#This Row],[Date]],"MMM")</f>
        <v>nov</v>
      </c>
      <c r="C121" s="11">
        <v>45602</v>
      </c>
      <c r="D121" s="10" t="s">
        <v>789</v>
      </c>
      <c r="E121" s="10" t="s">
        <v>467</v>
      </c>
      <c r="F121" s="15">
        <v>364350</v>
      </c>
    </row>
    <row r="122" spans="1:6">
      <c r="A122" s="11" t="str">
        <f>TEXT(Table1[[#This Row],[Date]],"DDD")</f>
        <v>mié.</v>
      </c>
      <c r="B122" s="11" t="str">
        <f>TEXT(Table1[[#This Row],[Date]],"MMM")</f>
        <v>nov</v>
      </c>
      <c r="C122" s="11">
        <v>45602</v>
      </c>
      <c r="D122" s="10" t="s">
        <v>466</v>
      </c>
      <c r="E122" s="10" t="s">
        <v>467</v>
      </c>
      <c r="F122" s="15">
        <v>437088</v>
      </c>
    </row>
    <row r="123" spans="1:6">
      <c r="A123" s="11" t="str">
        <f>TEXT(Table1[[#This Row],[Date]],"DDD")</f>
        <v>mié.</v>
      </c>
      <c r="B123" s="11" t="str">
        <f>TEXT(Table1[[#This Row],[Date]],"MMM")</f>
        <v>nov</v>
      </c>
      <c r="C123" s="11">
        <v>45602</v>
      </c>
      <c r="D123" s="10" t="s">
        <v>997</v>
      </c>
      <c r="E123" s="10" t="s">
        <v>467</v>
      </c>
      <c r="F123" s="15">
        <v>29925</v>
      </c>
    </row>
    <row r="124" spans="1:6">
      <c r="A124" s="11" t="str">
        <f>TEXT(Table1[[#This Row],[Date]],"DDD")</f>
        <v>mié.</v>
      </c>
      <c r="B124" s="11" t="str">
        <f>TEXT(Table1[[#This Row],[Date]],"MMM")</f>
        <v>nov</v>
      </c>
      <c r="C124" s="11">
        <v>45602</v>
      </c>
      <c r="D124" s="10" t="s">
        <v>998</v>
      </c>
      <c r="E124" s="10" t="s">
        <v>999</v>
      </c>
      <c r="F124" s="15">
        <v>394000</v>
      </c>
    </row>
    <row r="125" spans="1:6">
      <c r="A125" s="11" t="str">
        <f>TEXT(Table1[[#This Row],[Date]],"DDD")</f>
        <v>mié.</v>
      </c>
      <c r="B125" s="11" t="str">
        <f>TEXT(Table1[[#This Row],[Date]],"MMM")</f>
        <v>nov</v>
      </c>
      <c r="C125" s="11">
        <v>45602</v>
      </c>
      <c r="D125" s="10" t="s">
        <v>994</v>
      </c>
      <c r="E125" s="10" t="s">
        <v>467</v>
      </c>
      <c r="F125" s="15">
        <v>42900</v>
      </c>
    </row>
    <row r="126" spans="1:6">
      <c r="A126" s="11" t="str">
        <f>TEXT(Table1[[#This Row],[Date]],"DDD")</f>
        <v>mié.</v>
      </c>
      <c r="B126" s="11" t="str">
        <f>TEXT(Table1[[#This Row],[Date]],"MMM")</f>
        <v>nov</v>
      </c>
      <c r="C126" s="11">
        <v>45602</v>
      </c>
      <c r="D126" s="10" t="s">
        <v>103</v>
      </c>
      <c r="E126" s="10" t="s">
        <v>104</v>
      </c>
      <c r="F126" s="15">
        <v>5600</v>
      </c>
    </row>
    <row r="127" spans="1:6">
      <c r="A127" s="11" t="str">
        <f>TEXT(Table1[[#This Row],[Date]],"DDD")</f>
        <v>mié.</v>
      </c>
      <c r="B127" s="11" t="str">
        <f>TEXT(Table1[[#This Row],[Date]],"MMM")</f>
        <v>nov</v>
      </c>
      <c r="C127" s="11">
        <v>45602</v>
      </c>
      <c r="D127" s="10" t="s">
        <v>227</v>
      </c>
      <c r="E127" s="10" t="s">
        <v>136</v>
      </c>
      <c r="F127" s="15">
        <v>42800</v>
      </c>
    </row>
    <row r="128" spans="1:6">
      <c r="A128" s="11" t="str">
        <f>TEXT(Table1[[#This Row],[Date]],"DDD")</f>
        <v>mié.</v>
      </c>
      <c r="B128" s="11" t="str">
        <f>TEXT(Table1[[#This Row],[Date]],"MMM")</f>
        <v>nov</v>
      </c>
      <c r="C128" s="11">
        <v>45602</v>
      </c>
      <c r="D128" s="10" t="s">
        <v>227</v>
      </c>
      <c r="E128" s="10" t="s">
        <v>136</v>
      </c>
      <c r="F128" s="15">
        <v>13600</v>
      </c>
    </row>
    <row r="129" spans="1:6">
      <c r="A129" s="11" t="str">
        <f>TEXT(Table1[[#This Row],[Date]],"DDD")</f>
        <v>jue.</v>
      </c>
      <c r="B129" s="11" t="str">
        <f>TEXT(Table1[[#This Row],[Date]],"MMM")</f>
        <v>nov</v>
      </c>
      <c r="C129" s="11">
        <v>45603</v>
      </c>
      <c r="D129" s="10" t="s">
        <v>807</v>
      </c>
      <c r="E129" s="10" t="s">
        <v>975</v>
      </c>
      <c r="F129" s="15">
        <v>12900</v>
      </c>
    </row>
    <row r="130" spans="1:6">
      <c r="A130" s="11" t="str">
        <f>TEXT(Table1[[#This Row],[Date]],"DDD")</f>
        <v>jue.</v>
      </c>
      <c r="B130" s="11" t="str">
        <f>TEXT(Table1[[#This Row],[Date]],"MMM")</f>
        <v>nov</v>
      </c>
      <c r="C130" s="11">
        <v>45603</v>
      </c>
      <c r="D130" s="10" t="s">
        <v>1000</v>
      </c>
      <c r="E130" s="10" t="s">
        <v>11</v>
      </c>
      <c r="F130" s="15">
        <v>31000</v>
      </c>
    </row>
    <row r="131" spans="1:6">
      <c r="A131" s="11" t="str">
        <f>TEXT(Table1[[#This Row],[Date]],"DDD")</f>
        <v>jue.</v>
      </c>
      <c r="B131" s="11" t="str">
        <f>TEXT(Table1[[#This Row],[Date]],"MMM")</f>
        <v>nov</v>
      </c>
      <c r="C131" s="11">
        <v>45603</v>
      </c>
      <c r="D131" s="10" t="s">
        <v>984</v>
      </c>
      <c r="E131" s="10" t="s">
        <v>136</v>
      </c>
      <c r="F131" s="15">
        <v>9000</v>
      </c>
    </row>
    <row r="132" spans="1:6">
      <c r="A132" s="11" t="str">
        <f>TEXT(Table1[[#This Row],[Date]],"DDD")</f>
        <v>jue.</v>
      </c>
      <c r="B132" s="11" t="str">
        <f>TEXT(Table1[[#This Row],[Date]],"MMM")</f>
        <v>nov</v>
      </c>
      <c r="C132" s="11">
        <v>45603</v>
      </c>
      <c r="D132" s="10" t="s">
        <v>1001</v>
      </c>
      <c r="E132" s="10"/>
      <c r="F132" s="15">
        <v>200000</v>
      </c>
    </row>
    <row r="133" spans="1:6">
      <c r="A133" s="11" t="str">
        <f>TEXT(Table1[[#This Row],[Date]],"DDD")</f>
        <v>jue.</v>
      </c>
      <c r="B133" s="11" t="str">
        <f>TEXT(Table1[[#This Row],[Date]],"MMM")</f>
        <v>nov</v>
      </c>
      <c r="C133" s="11">
        <v>45603</v>
      </c>
      <c r="D133" s="10" t="s">
        <v>1002</v>
      </c>
      <c r="E133" s="10" t="s">
        <v>136</v>
      </c>
      <c r="F133" s="15">
        <v>220048</v>
      </c>
    </row>
    <row r="134" spans="1:6">
      <c r="A134" s="11" t="str">
        <f>TEXT(Table1[[#This Row],[Date]],"DDD")</f>
        <v>jue.</v>
      </c>
      <c r="B134" s="11" t="str">
        <f>TEXT(Table1[[#This Row],[Date]],"MMM")</f>
        <v>nov</v>
      </c>
      <c r="C134" s="11">
        <v>45603</v>
      </c>
      <c r="D134" s="10" t="s">
        <v>216</v>
      </c>
      <c r="E134" s="10" t="s">
        <v>975</v>
      </c>
      <c r="F134" s="15">
        <v>55700</v>
      </c>
    </row>
    <row r="135" spans="1:6">
      <c r="A135" s="11" t="str">
        <f>TEXT(Table1[[#This Row],[Date]],"DDD")</f>
        <v>jue.</v>
      </c>
      <c r="B135" s="11" t="str">
        <f>TEXT(Table1[[#This Row],[Date]],"MMM")</f>
        <v>nov</v>
      </c>
      <c r="C135" s="11">
        <v>45603</v>
      </c>
      <c r="D135" s="10" t="s">
        <v>103</v>
      </c>
      <c r="E135" s="10" t="s">
        <v>104</v>
      </c>
      <c r="F135" s="15">
        <v>6600</v>
      </c>
    </row>
    <row r="136" spans="1:6">
      <c r="A136" s="11" t="str">
        <f>TEXT(Table1[[#This Row],[Date]],"DDD")</f>
        <v>jue.</v>
      </c>
      <c r="B136" s="11" t="str">
        <f>TEXT(Table1[[#This Row],[Date]],"MMM")</f>
        <v>nov</v>
      </c>
      <c r="C136" s="11">
        <v>45603</v>
      </c>
      <c r="D136" s="10" t="s">
        <v>227</v>
      </c>
      <c r="E136" s="10" t="s">
        <v>136</v>
      </c>
      <c r="F136" s="15">
        <v>19700</v>
      </c>
    </row>
    <row r="137" spans="1:6">
      <c r="A137" s="11" t="str">
        <f>TEXT(Table1[[#This Row],[Date]],"DDD")</f>
        <v>jue.</v>
      </c>
      <c r="B137" s="11" t="str">
        <f>TEXT(Table1[[#This Row],[Date]],"MMM")</f>
        <v>nov</v>
      </c>
      <c r="C137" s="11">
        <v>45603</v>
      </c>
      <c r="D137" s="10" t="s">
        <v>1003</v>
      </c>
      <c r="E137" s="10" t="s">
        <v>136</v>
      </c>
      <c r="F137" s="15">
        <v>15900</v>
      </c>
    </row>
    <row r="138" spans="1:6">
      <c r="A138" s="11" t="str">
        <f>TEXT(Table1[[#This Row],[Date]],"DDD")</f>
        <v>jue.</v>
      </c>
      <c r="B138" s="11" t="str">
        <f>TEXT(Table1[[#This Row],[Date]],"MMM")</f>
        <v>nov</v>
      </c>
      <c r="C138" s="11">
        <v>45603</v>
      </c>
      <c r="D138" s="10" t="s">
        <v>103</v>
      </c>
      <c r="E138" s="10" t="s">
        <v>104</v>
      </c>
      <c r="F138" s="15">
        <v>19100</v>
      </c>
    </row>
    <row r="139" spans="1:6">
      <c r="A139" s="11" t="str">
        <f>TEXT(Table1[[#This Row],[Date]],"DDD")</f>
        <v>vie.</v>
      </c>
      <c r="B139" s="11" t="str">
        <f>TEXT(Table1[[#This Row],[Date]],"MMM")</f>
        <v>nov</v>
      </c>
      <c r="C139" s="11">
        <v>45604</v>
      </c>
      <c r="D139" s="10" t="s">
        <v>300</v>
      </c>
      <c r="E139" s="10" t="s">
        <v>975</v>
      </c>
      <c r="F139" s="15">
        <v>171000</v>
      </c>
    </row>
    <row r="140" spans="1:6">
      <c r="A140" s="11" t="str">
        <f>TEXT(Table1[[#This Row],[Date]],"DDD")</f>
        <v>vie.</v>
      </c>
      <c r="B140" s="11" t="str">
        <f>TEXT(Table1[[#This Row],[Date]],"MMM")</f>
        <v>nov</v>
      </c>
      <c r="C140" s="11">
        <v>45604</v>
      </c>
      <c r="D140" s="10" t="s">
        <v>487</v>
      </c>
      <c r="E140" s="10" t="s">
        <v>136</v>
      </c>
      <c r="F140" s="15">
        <v>184300</v>
      </c>
    </row>
    <row r="141" spans="1:6">
      <c r="A141" s="11" t="str">
        <f>TEXT(Table1[[#This Row],[Date]],"DDD")</f>
        <v>vie.</v>
      </c>
      <c r="B141" s="11" t="str">
        <f>TEXT(Table1[[#This Row],[Date]],"MMM")</f>
        <v>nov</v>
      </c>
      <c r="C141" s="11">
        <v>45604</v>
      </c>
      <c r="D141" s="10" t="s">
        <v>1004</v>
      </c>
      <c r="E141" s="10" t="s">
        <v>794</v>
      </c>
      <c r="F141" s="15">
        <v>166200</v>
      </c>
    </row>
    <row r="142" spans="1:6">
      <c r="A142" s="11" t="str">
        <f>TEXT(Table1[[#This Row],[Date]],"DDD")</f>
        <v>vie.</v>
      </c>
      <c r="B142" s="11" t="str">
        <f>TEXT(Table1[[#This Row],[Date]],"MMM")</f>
        <v>nov</v>
      </c>
      <c r="C142" s="11">
        <v>45604</v>
      </c>
      <c r="D142" s="10" t="s">
        <v>1005</v>
      </c>
      <c r="E142" s="10" t="s">
        <v>794</v>
      </c>
      <c r="F142" s="15">
        <v>350000</v>
      </c>
    </row>
    <row r="143" spans="1:6">
      <c r="A143" s="11" t="str">
        <f>TEXT(Table1[[#This Row],[Date]],"DDD")</f>
        <v>vie.</v>
      </c>
      <c r="B143" s="11" t="str">
        <f>TEXT(Table1[[#This Row],[Date]],"MMM")</f>
        <v>nov</v>
      </c>
      <c r="C143" s="11">
        <v>45604</v>
      </c>
      <c r="D143" s="10" t="s">
        <v>713</v>
      </c>
      <c r="E143" s="10" t="s">
        <v>638</v>
      </c>
      <c r="F143" s="15">
        <v>26900</v>
      </c>
    </row>
    <row r="144" spans="1:6">
      <c r="A144" s="11" t="str">
        <f>TEXT(Table1[[#This Row],[Date]],"DDD")</f>
        <v>vie.</v>
      </c>
      <c r="B144" s="11" t="str">
        <f>TEXT(Table1[[#This Row],[Date]],"MMM")</f>
        <v>nov</v>
      </c>
      <c r="C144" s="11">
        <v>45604</v>
      </c>
      <c r="D144" s="10" t="s">
        <v>1006</v>
      </c>
      <c r="E144" s="10" t="s">
        <v>136</v>
      </c>
      <c r="F144" s="15">
        <v>126060</v>
      </c>
    </row>
    <row r="145" spans="1:6">
      <c r="A145" s="11" t="str">
        <f>TEXT(Table1[[#This Row],[Date]],"DDD")</f>
        <v>vie.</v>
      </c>
      <c r="B145" s="11" t="str">
        <f>TEXT(Table1[[#This Row],[Date]],"MMM")</f>
        <v>nov</v>
      </c>
      <c r="C145" s="11">
        <v>45604</v>
      </c>
      <c r="D145" s="10" t="s">
        <v>991</v>
      </c>
      <c r="E145" s="10" t="s">
        <v>638</v>
      </c>
      <c r="F145" s="15">
        <v>376510</v>
      </c>
    </row>
    <row r="146" spans="1:6">
      <c r="A146" s="11" t="str">
        <f>TEXT(Table1[[#This Row],[Date]],"DDD")</f>
        <v>sáb.</v>
      </c>
      <c r="B146" s="11" t="str">
        <f>TEXT(Table1[[#This Row],[Date]],"MMM")</f>
        <v>nov</v>
      </c>
      <c r="C146" s="11">
        <v>45605</v>
      </c>
      <c r="D146" s="10" t="s">
        <v>994</v>
      </c>
      <c r="E146" s="10" t="s">
        <v>467</v>
      </c>
      <c r="F146" s="15">
        <v>42900</v>
      </c>
    </row>
    <row r="147" spans="1:6">
      <c r="A147" s="11" t="str">
        <f>TEXT(Table1[[#This Row],[Date]],"DDD")</f>
        <v>sáb.</v>
      </c>
      <c r="B147" s="11" t="str">
        <f>TEXT(Table1[[#This Row],[Date]],"MMM")</f>
        <v>nov</v>
      </c>
      <c r="C147" s="11">
        <v>45605</v>
      </c>
      <c r="D147" s="10" t="s">
        <v>216</v>
      </c>
      <c r="E147" s="10" t="s">
        <v>975</v>
      </c>
      <c r="F147" s="15">
        <v>54800</v>
      </c>
    </row>
    <row r="148" spans="1:6">
      <c r="A148" s="11" t="str">
        <f>TEXT(Table1[[#This Row],[Date]],"DDD")</f>
        <v>sáb.</v>
      </c>
      <c r="B148" s="11" t="str">
        <f>TEXT(Table1[[#This Row],[Date]],"MMM")</f>
        <v>nov</v>
      </c>
      <c r="C148" s="11">
        <v>45605</v>
      </c>
      <c r="D148" s="10" t="s">
        <v>1007</v>
      </c>
      <c r="E148" s="10" t="s">
        <v>136</v>
      </c>
      <c r="F148" s="15">
        <v>105000</v>
      </c>
    </row>
    <row r="149" spans="1:6">
      <c r="A149" s="11" t="str">
        <f>TEXT(Table1[[#This Row],[Date]],"DDD")</f>
        <v>sáb.</v>
      </c>
      <c r="B149" s="11" t="str">
        <f>TEXT(Table1[[#This Row],[Date]],"MMM")</f>
        <v>nov</v>
      </c>
      <c r="C149" s="11">
        <v>45605</v>
      </c>
      <c r="D149" s="10" t="s">
        <v>163</v>
      </c>
      <c r="E149" s="10" t="s">
        <v>467</v>
      </c>
      <c r="F149" s="15">
        <v>105600</v>
      </c>
    </row>
    <row r="150" spans="1:6">
      <c r="A150" s="11" t="str">
        <f>TEXT(Table1[[#This Row],[Date]],"DDD")</f>
        <v>sáb.</v>
      </c>
      <c r="B150" s="11" t="str">
        <f>TEXT(Table1[[#This Row],[Date]],"MMM")</f>
        <v>nov</v>
      </c>
      <c r="C150" s="11">
        <v>45605</v>
      </c>
      <c r="D150" s="10" t="s">
        <v>872</v>
      </c>
      <c r="E150" s="10" t="s">
        <v>467</v>
      </c>
      <c r="F150" s="15">
        <v>57143</v>
      </c>
    </row>
    <row r="151" spans="1:6">
      <c r="A151" s="11" t="str">
        <f>TEXT(Table1[[#This Row],[Date]],"DDD")</f>
        <v>sáb.</v>
      </c>
      <c r="B151" s="11" t="str">
        <f>TEXT(Table1[[#This Row],[Date]],"MMM")</f>
        <v>nov</v>
      </c>
      <c r="C151" s="11">
        <v>45605</v>
      </c>
      <c r="D151" s="10" t="s">
        <v>495</v>
      </c>
      <c r="E151" s="10" t="s">
        <v>967</v>
      </c>
      <c r="F151" s="15">
        <v>84900</v>
      </c>
    </row>
    <row r="152" spans="1:6">
      <c r="A152" s="11" t="str">
        <f>TEXT(Table1[[#This Row],[Date]],"DDD")</f>
        <v>sáb.</v>
      </c>
      <c r="B152" s="11" t="str">
        <f>TEXT(Table1[[#This Row],[Date]],"MMM")</f>
        <v>nov</v>
      </c>
      <c r="C152" s="11">
        <v>45605</v>
      </c>
      <c r="D152" s="10" t="s">
        <v>1008</v>
      </c>
      <c r="E152" s="10" t="s">
        <v>967</v>
      </c>
      <c r="F152" s="15">
        <v>287246</v>
      </c>
    </row>
    <row r="153" spans="1:6">
      <c r="A153" s="11" t="str">
        <f>TEXT(Table1[[#This Row],[Date]],"DDD")</f>
        <v>sáb.</v>
      </c>
      <c r="B153" s="11" t="str">
        <f>TEXT(Table1[[#This Row],[Date]],"MMM")</f>
        <v>nov</v>
      </c>
      <c r="C153" s="11">
        <v>45605</v>
      </c>
      <c r="D153" s="10" t="s">
        <v>1009</v>
      </c>
      <c r="E153" s="10" t="s">
        <v>136</v>
      </c>
      <c r="F153" s="15">
        <v>14000</v>
      </c>
    </row>
    <row r="154" spans="1:6">
      <c r="A154" s="11" t="str">
        <f>TEXT(Table1[[#This Row],[Date]],"DDD")</f>
        <v>sáb.</v>
      </c>
      <c r="B154" s="11" t="str">
        <f>TEXT(Table1[[#This Row],[Date]],"MMM")</f>
        <v>nov</v>
      </c>
      <c r="C154" s="11">
        <v>45605</v>
      </c>
      <c r="D154" s="10" t="s">
        <v>872</v>
      </c>
      <c r="E154" s="10" t="s">
        <v>467</v>
      </c>
      <c r="F154" s="15">
        <v>136850</v>
      </c>
    </row>
    <row r="155" spans="1:6">
      <c r="A155" s="11" t="str">
        <f>TEXT(Table1[[#This Row],[Date]],"DDD")</f>
        <v>sáb.</v>
      </c>
      <c r="B155" s="11" t="str">
        <f>TEXT(Table1[[#This Row],[Date]],"MMM")</f>
        <v>nov</v>
      </c>
      <c r="C155" s="11">
        <v>45605</v>
      </c>
      <c r="D155" s="10" t="s">
        <v>29</v>
      </c>
      <c r="E155" s="10" t="s">
        <v>11</v>
      </c>
      <c r="F155" s="15">
        <v>20830</v>
      </c>
    </row>
    <row r="156" spans="1:6">
      <c r="A156" s="11" t="str">
        <f>TEXT(Table1[[#This Row],[Date]],"DDD")</f>
        <v>sáb.</v>
      </c>
      <c r="B156" s="11" t="str">
        <f>TEXT(Table1[[#This Row],[Date]],"MMM")</f>
        <v>nov</v>
      </c>
      <c r="C156" s="11">
        <v>45605</v>
      </c>
      <c r="D156" s="10" t="s">
        <v>876</v>
      </c>
      <c r="E156" s="10" t="s">
        <v>11</v>
      </c>
      <c r="F156" s="15">
        <v>29158</v>
      </c>
    </row>
    <row r="157" spans="1:6">
      <c r="A157" s="11" t="str">
        <f>TEXT(Table1[[#This Row],[Date]],"DDD")</f>
        <v>dom.</v>
      </c>
      <c r="B157" s="11" t="str">
        <f>TEXT(Table1[[#This Row],[Date]],"MMM")</f>
        <v>nov</v>
      </c>
      <c r="C157" s="11">
        <v>45606</v>
      </c>
      <c r="D157" s="10" t="s">
        <v>605</v>
      </c>
      <c r="E157" s="10" t="s">
        <v>416</v>
      </c>
      <c r="F157" s="15">
        <v>21066</v>
      </c>
    </row>
    <row r="158" spans="1:6">
      <c r="A158" s="11" t="str">
        <f>TEXT(Table1[[#This Row],[Date]],"DDD")</f>
        <v>dom.</v>
      </c>
      <c r="B158" s="11" t="str">
        <f>TEXT(Table1[[#This Row],[Date]],"MMM")</f>
        <v>nov</v>
      </c>
      <c r="C158" s="11">
        <v>45606</v>
      </c>
      <c r="D158" s="10" t="s">
        <v>188</v>
      </c>
      <c r="E158" s="10" t="s">
        <v>136</v>
      </c>
      <c r="F158" s="15">
        <v>89760</v>
      </c>
    </row>
    <row r="159" spans="1:6">
      <c r="A159" s="11" t="str">
        <f>TEXT(Table1[[#This Row],[Date]],"DDD")</f>
        <v>dom.</v>
      </c>
      <c r="B159" s="11" t="str">
        <f>TEXT(Table1[[#This Row],[Date]],"MMM")</f>
        <v>nov</v>
      </c>
      <c r="C159" s="11">
        <v>45606</v>
      </c>
      <c r="D159" s="10" t="s">
        <v>605</v>
      </c>
      <c r="E159" s="10" t="s">
        <v>416</v>
      </c>
      <c r="F159" s="15">
        <v>23560</v>
      </c>
    </row>
    <row r="160" spans="1:6">
      <c r="A160" s="11" t="str">
        <f>TEXT(Table1[[#This Row],[Date]],"DDD")</f>
        <v>dom.</v>
      </c>
      <c r="B160" s="11" t="str">
        <f>TEXT(Table1[[#This Row],[Date]],"MMM")</f>
        <v>nov</v>
      </c>
      <c r="C160" s="11">
        <v>45606</v>
      </c>
      <c r="D160" s="10" t="s">
        <v>784</v>
      </c>
      <c r="E160" s="10" t="s">
        <v>136</v>
      </c>
      <c r="F160" s="15">
        <v>11800</v>
      </c>
    </row>
    <row r="161" spans="1:6">
      <c r="A161" s="11" t="str">
        <f>TEXT(Table1[[#This Row],[Date]],"DDD")</f>
        <v>dom.</v>
      </c>
      <c r="B161" s="11" t="str">
        <f>TEXT(Table1[[#This Row],[Date]],"MMM")</f>
        <v>nov</v>
      </c>
      <c r="C161" s="11">
        <v>45606</v>
      </c>
      <c r="D161" s="10" t="s">
        <v>931</v>
      </c>
      <c r="E161" s="10" t="s">
        <v>136</v>
      </c>
      <c r="F161" s="15">
        <v>57900</v>
      </c>
    </row>
    <row r="162" spans="1:6">
      <c r="A162" s="11" t="str">
        <f>TEXT(Table1[[#This Row],[Date]],"DDD")</f>
        <v>dom.</v>
      </c>
      <c r="B162" s="11" t="str">
        <f>TEXT(Table1[[#This Row],[Date]],"MMM")</f>
        <v>nov</v>
      </c>
      <c r="C162" s="11">
        <v>45606</v>
      </c>
      <c r="D162" s="10" t="s">
        <v>1010</v>
      </c>
      <c r="E162" s="10" t="s">
        <v>975</v>
      </c>
      <c r="F162" s="15">
        <v>70000</v>
      </c>
    </row>
    <row r="163" spans="1:6">
      <c r="A163" s="11" t="str">
        <f>TEXT(Table1[[#This Row],[Date]],"DDD")</f>
        <v>dom.</v>
      </c>
      <c r="B163" s="11" t="str">
        <f>TEXT(Table1[[#This Row],[Date]],"MMM")</f>
        <v>nov</v>
      </c>
      <c r="C163" s="11">
        <v>45606</v>
      </c>
      <c r="D163" s="10" t="s">
        <v>605</v>
      </c>
      <c r="E163" s="10" t="s">
        <v>416</v>
      </c>
      <c r="F163" s="15">
        <v>16426</v>
      </c>
    </row>
    <row r="164" spans="1:6">
      <c r="A164" s="11" t="str">
        <f>TEXT(Table1[[#This Row],[Date]],"DDD")</f>
        <v>dom.</v>
      </c>
      <c r="B164" s="11" t="str">
        <f>TEXT(Table1[[#This Row],[Date]],"MMM")</f>
        <v>nov</v>
      </c>
      <c r="C164" s="11">
        <v>45606</v>
      </c>
      <c r="D164" s="10" t="s">
        <v>227</v>
      </c>
      <c r="E164" s="10" t="s">
        <v>136</v>
      </c>
      <c r="F164" s="15">
        <v>61750</v>
      </c>
    </row>
    <row r="165" spans="1:6">
      <c r="A165" s="11" t="str">
        <f>TEXT(Table1[[#This Row],[Date]],"DDD")</f>
        <v>dom.</v>
      </c>
      <c r="B165" s="11" t="str">
        <f>TEXT(Table1[[#This Row],[Date]],"MMM")</f>
        <v>nov</v>
      </c>
      <c r="C165" s="11">
        <v>45606</v>
      </c>
      <c r="D165" s="10" t="s">
        <v>564</v>
      </c>
      <c r="E165" s="10" t="s">
        <v>467</v>
      </c>
      <c r="F165" s="15">
        <v>60600</v>
      </c>
    </row>
    <row r="166" spans="1:6">
      <c r="A166" s="11" t="str">
        <f>TEXT(Table1[[#This Row],[Date]],"DDD")</f>
        <v>dom.</v>
      </c>
      <c r="B166" s="11" t="str">
        <f>TEXT(Table1[[#This Row],[Date]],"MMM")</f>
        <v>nov</v>
      </c>
      <c r="C166" s="11">
        <v>45606</v>
      </c>
      <c r="D166" s="10" t="s">
        <v>605</v>
      </c>
      <c r="E166" s="10" t="s">
        <v>416</v>
      </c>
      <c r="F166" s="15">
        <v>12062</v>
      </c>
    </row>
    <row r="167" spans="1:6">
      <c r="A167" s="11" t="str">
        <f>TEXT(Table1[[#This Row],[Date]],"DDD")</f>
        <v>lun.</v>
      </c>
      <c r="B167" s="11" t="str">
        <f>TEXT(Table1[[#This Row],[Date]],"MMM")</f>
        <v>nov</v>
      </c>
      <c r="C167" s="11">
        <v>45607</v>
      </c>
      <c r="D167" s="10" t="s">
        <v>876</v>
      </c>
      <c r="E167" s="10" t="s">
        <v>11</v>
      </c>
      <c r="F167" s="15">
        <v>19780</v>
      </c>
    </row>
    <row r="168" spans="1:6">
      <c r="A168" s="11" t="str">
        <f>TEXT(Table1[[#This Row],[Date]],"DDD")</f>
        <v>lun.</v>
      </c>
      <c r="B168" s="11" t="str">
        <f>TEXT(Table1[[#This Row],[Date]],"MMM")</f>
        <v>nov</v>
      </c>
      <c r="C168" s="11">
        <v>45607</v>
      </c>
      <c r="D168" s="10" t="s">
        <v>605</v>
      </c>
      <c r="E168" s="10" t="s">
        <v>416</v>
      </c>
      <c r="F168" s="15">
        <v>14804</v>
      </c>
    </row>
    <row r="169" spans="1:6">
      <c r="A169" s="11" t="str">
        <f>TEXT(Table1[[#This Row],[Date]],"DDD")</f>
        <v>lun.</v>
      </c>
      <c r="B169" s="11" t="str">
        <f>TEXT(Table1[[#This Row],[Date]],"MMM")</f>
        <v>nov</v>
      </c>
      <c r="C169" s="11">
        <v>45607</v>
      </c>
      <c r="D169" s="10" t="s">
        <v>605</v>
      </c>
      <c r="E169" s="10" t="s">
        <v>416</v>
      </c>
      <c r="F169" s="15">
        <v>18865</v>
      </c>
    </row>
    <row r="170" spans="1:6">
      <c r="A170" s="11" t="str">
        <f>TEXT(Table1[[#This Row],[Date]],"DDD")</f>
        <v>lun.</v>
      </c>
      <c r="B170" s="11" t="str">
        <f>TEXT(Table1[[#This Row],[Date]],"MMM")</f>
        <v>nov</v>
      </c>
      <c r="C170" s="11">
        <v>45607</v>
      </c>
      <c r="D170" s="10" t="s">
        <v>163</v>
      </c>
      <c r="E170" s="10" t="s">
        <v>11</v>
      </c>
      <c r="F170" s="15">
        <v>49850</v>
      </c>
    </row>
    <row r="171" spans="1:6">
      <c r="A171" s="11" t="str">
        <f>TEXT(Table1[[#This Row],[Date]],"DDD")</f>
        <v>lun.</v>
      </c>
      <c r="B171" s="11" t="str">
        <f>TEXT(Table1[[#This Row],[Date]],"MMM")</f>
        <v>nov</v>
      </c>
      <c r="C171" s="11">
        <v>45607</v>
      </c>
      <c r="D171" s="10" t="s">
        <v>161</v>
      </c>
      <c r="E171" s="10" t="s">
        <v>136</v>
      </c>
      <c r="F171" s="15">
        <v>15400</v>
      </c>
    </row>
    <row r="172" spans="1:6">
      <c r="A172" s="11" t="str">
        <f>TEXT(Table1[[#This Row],[Date]],"DDD")</f>
        <v>lun.</v>
      </c>
      <c r="B172" s="11" t="str">
        <f>TEXT(Table1[[#This Row],[Date]],"MMM")</f>
        <v>nov</v>
      </c>
      <c r="C172" s="11">
        <v>45607</v>
      </c>
      <c r="D172" s="10" t="s">
        <v>135</v>
      </c>
      <c r="E172" s="10" t="s">
        <v>136</v>
      </c>
      <c r="F172" s="15">
        <v>47900</v>
      </c>
    </row>
    <row r="173" spans="1:6">
      <c r="A173" s="11" t="str">
        <f>TEXT(Table1[[#This Row],[Date]],"DDD")</f>
        <v>lun.</v>
      </c>
      <c r="B173" s="11" t="str">
        <f>TEXT(Table1[[#This Row],[Date]],"MMM")</f>
        <v>nov</v>
      </c>
      <c r="C173" s="11">
        <v>45607</v>
      </c>
      <c r="D173" s="10" t="s">
        <v>81</v>
      </c>
      <c r="E173" s="10" t="s">
        <v>11</v>
      </c>
      <c r="F173" s="15">
        <v>51818</v>
      </c>
    </row>
    <row r="174" spans="1:6">
      <c r="A174" s="11" t="str">
        <f>TEXT(Table1[[#This Row],[Date]],"DDD")</f>
        <v>lun.</v>
      </c>
      <c r="B174" s="11" t="str">
        <f>TEXT(Table1[[#This Row],[Date]],"MMM")</f>
        <v>nov</v>
      </c>
      <c r="C174" s="11">
        <v>45607</v>
      </c>
      <c r="D174" s="10" t="s">
        <v>843</v>
      </c>
      <c r="E174" s="10" t="s">
        <v>967</v>
      </c>
      <c r="F174" s="15">
        <v>196500</v>
      </c>
    </row>
    <row r="175" spans="1:6">
      <c r="A175" s="11" t="str">
        <f>TEXT(Table1[[#This Row],[Date]],"DDD")</f>
        <v>lun.</v>
      </c>
      <c r="B175" s="11" t="str">
        <f>TEXT(Table1[[#This Row],[Date]],"MMM")</f>
        <v>nov</v>
      </c>
      <c r="C175" s="11">
        <v>45607</v>
      </c>
      <c r="D175" s="10" t="s">
        <v>495</v>
      </c>
      <c r="E175" s="10" t="s">
        <v>967</v>
      </c>
      <c r="F175" s="15">
        <v>32000</v>
      </c>
    </row>
    <row r="176" spans="1:6">
      <c r="A176" s="11" t="str">
        <f>TEXT(Table1[[#This Row],[Date]],"DDD")</f>
        <v>lun.</v>
      </c>
      <c r="B176" s="11" t="str">
        <f>TEXT(Table1[[#This Row],[Date]],"MMM")</f>
        <v>nov</v>
      </c>
      <c r="C176" s="11">
        <v>45607</v>
      </c>
      <c r="D176" s="10" t="s">
        <v>775</v>
      </c>
      <c r="E176" s="10" t="s">
        <v>136</v>
      </c>
      <c r="F176" s="15">
        <v>52300</v>
      </c>
    </row>
    <row r="177" spans="1:6">
      <c r="A177" s="11" t="str">
        <f>TEXT(Table1[[#This Row],[Date]],"DDD")</f>
        <v>lun.</v>
      </c>
      <c r="B177" s="11" t="str">
        <f>TEXT(Table1[[#This Row],[Date]],"MMM")</f>
        <v>nov</v>
      </c>
      <c r="C177" s="11">
        <v>45607</v>
      </c>
      <c r="D177" s="10" t="s">
        <v>1011</v>
      </c>
      <c r="E177" s="10" t="s">
        <v>986</v>
      </c>
      <c r="F177" s="15">
        <v>133000</v>
      </c>
    </row>
    <row r="178" spans="1:6">
      <c r="A178" s="11" t="str">
        <f>TEXT(Table1[[#This Row],[Date]],"DDD")</f>
        <v>lun.</v>
      </c>
      <c r="B178" s="11" t="str">
        <f>TEXT(Table1[[#This Row],[Date]],"MMM")</f>
        <v>nov</v>
      </c>
      <c r="C178" s="11">
        <v>45607</v>
      </c>
      <c r="D178" s="10" t="s">
        <v>1012</v>
      </c>
      <c r="E178" s="10" t="s">
        <v>465</v>
      </c>
      <c r="F178" s="17">
        <v>1000000</v>
      </c>
    </row>
    <row r="179" spans="1:6">
      <c r="A179" s="11" t="str">
        <f>TEXT(Table1[[#This Row],[Date]],"DDD")</f>
        <v>mar.</v>
      </c>
      <c r="B179" s="11" t="str">
        <f>TEXT(Table1[[#This Row],[Date]],"MMM")</f>
        <v>nov</v>
      </c>
      <c r="C179" s="11">
        <v>45608</v>
      </c>
      <c r="D179" s="10" t="s">
        <v>163</v>
      </c>
      <c r="E179" s="10" t="s">
        <v>467</v>
      </c>
      <c r="F179" s="15">
        <v>152000</v>
      </c>
    </row>
    <row r="180" spans="1:6">
      <c r="A180" s="11" t="str">
        <f>TEXT(Table1[[#This Row],[Date]],"DDD")</f>
        <v>mar.</v>
      </c>
      <c r="B180" s="11" t="str">
        <f>TEXT(Table1[[#This Row],[Date]],"MMM")</f>
        <v>nov</v>
      </c>
      <c r="C180" s="11">
        <v>45608</v>
      </c>
      <c r="D180" s="10" t="s">
        <v>161</v>
      </c>
      <c r="E180" s="10" t="s">
        <v>136</v>
      </c>
      <c r="F180" s="15">
        <v>111400</v>
      </c>
    </row>
    <row r="181" spans="1:6">
      <c r="A181" s="11" t="str">
        <f>TEXT(Table1[[#This Row],[Date]],"DDD")</f>
        <v>mar.</v>
      </c>
      <c r="B181" s="11" t="str">
        <f>TEXT(Table1[[#This Row],[Date]],"MMM")</f>
        <v>nov</v>
      </c>
      <c r="C181" s="11">
        <v>45608</v>
      </c>
      <c r="D181" s="10" t="s">
        <v>979</v>
      </c>
      <c r="E181" s="10" t="s">
        <v>11</v>
      </c>
      <c r="F181" s="15">
        <v>40500</v>
      </c>
    </row>
    <row r="182" spans="1:6">
      <c r="A182" s="11" t="str">
        <f>TEXT(Table1[[#This Row],[Date]],"DDD")</f>
        <v>mié.</v>
      </c>
      <c r="B182" s="11" t="str">
        <f>TEXT(Table1[[#This Row],[Date]],"MMM")</f>
        <v>nov</v>
      </c>
      <c r="C182" s="11">
        <v>45609</v>
      </c>
      <c r="D182" s="10" t="s">
        <v>605</v>
      </c>
      <c r="E182" s="10" t="s">
        <v>416</v>
      </c>
      <c r="F182" s="15">
        <v>19199</v>
      </c>
    </row>
    <row r="183" spans="1:6">
      <c r="A183" s="11" t="str">
        <f>TEXT(Table1[[#This Row],[Date]],"DDD")</f>
        <v>mié.</v>
      </c>
      <c r="B183" s="11" t="str">
        <f>TEXT(Table1[[#This Row],[Date]],"MMM")</f>
        <v>nov</v>
      </c>
      <c r="C183" s="11">
        <v>45609</v>
      </c>
      <c r="D183" s="10" t="s">
        <v>1013</v>
      </c>
      <c r="E183" s="10" t="s">
        <v>465</v>
      </c>
      <c r="F183" s="15">
        <v>250000</v>
      </c>
    </row>
    <row r="184" spans="1:6">
      <c r="A184" s="11" t="str">
        <f>TEXT(Table1[[#This Row],[Date]],"DDD")</f>
        <v>mié.</v>
      </c>
      <c r="B184" s="11" t="str">
        <f>TEXT(Table1[[#This Row],[Date]],"MMM")</f>
        <v>nov</v>
      </c>
      <c r="C184" s="11">
        <v>45609</v>
      </c>
      <c r="D184" s="10" t="s">
        <v>103</v>
      </c>
      <c r="E184" s="10" t="s">
        <v>104</v>
      </c>
      <c r="F184" s="15">
        <v>33900</v>
      </c>
    </row>
    <row r="185" spans="1:6">
      <c r="A185" s="11" t="str">
        <f>TEXT(Table1[[#This Row],[Date]],"DDD")</f>
        <v>mié.</v>
      </c>
      <c r="B185" s="11" t="str">
        <f>TEXT(Table1[[#This Row],[Date]],"MMM")</f>
        <v>nov</v>
      </c>
      <c r="C185" s="11">
        <v>45609</v>
      </c>
      <c r="D185" s="10" t="s">
        <v>1014</v>
      </c>
      <c r="E185" s="10" t="s">
        <v>975</v>
      </c>
      <c r="F185" s="15">
        <v>21000</v>
      </c>
    </row>
    <row r="186" spans="1:6">
      <c r="A186" s="11" t="str">
        <f>TEXT(Table1[[#This Row],[Date]],"DDD")</f>
        <v>mié.</v>
      </c>
      <c r="B186" s="11" t="str">
        <f>TEXT(Table1[[#This Row],[Date]],"MMM")</f>
        <v>nov</v>
      </c>
      <c r="C186" s="11">
        <v>45609</v>
      </c>
      <c r="D186" s="10" t="s">
        <v>188</v>
      </c>
      <c r="E186" s="10" t="s">
        <v>136</v>
      </c>
      <c r="F186" s="15">
        <v>77800</v>
      </c>
    </row>
    <row r="187" spans="1:6">
      <c r="A187" s="11" t="str">
        <f>TEXT(Table1[[#This Row],[Date]],"DDD")</f>
        <v>mié.</v>
      </c>
      <c r="B187" s="11" t="str">
        <f>TEXT(Table1[[#This Row],[Date]],"MMM")</f>
        <v>nov</v>
      </c>
      <c r="C187" s="11">
        <v>45609</v>
      </c>
      <c r="D187" s="10"/>
      <c r="E187" s="10"/>
      <c r="F187" s="15">
        <v>10500</v>
      </c>
    </row>
    <row r="188" spans="1:6">
      <c r="A188" s="11" t="str">
        <f>TEXT(Table1[[#This Row],[Date]],"DDD")</f>
        <v>mié.</v>
      </c>
      <c r="B188" s="11" t="str">
        <f>TEXT(Table1[[#This Row],[Date]],"MMM")</f>
        <v>nov</v>
      </c>
      <c r="C188" s="11">
        <v>45609</v>
      </c>
      <c r="D188" s="10" t="s">
        <v>103</v>
      </c>
      <c r="E188" s="10" t="s">
        <v>104</v>
      </c>
      <c r="F188" s="15">
        <v>9550</v>
      </c>
    </row>
    <row r="189" spans="1:6">
      <c r="A189" s="11" t="str">
        <f>TEXT(Table1[[#This Row],[Date]],"DDD")</f>
        <v>jue.</v>
      </c>
      <c r="B189" s="11" t="str">
        <f>TEXT(Table1[[#This Row],[Date]],"MMM")</f>
        <v>nov</v>
      </c>
      <c r="C189" s="11">
        <v>45610</v>
      </c>
      <c r="D189" s="10" t="s">
        <v>987</v>
      </c>
      <c r="E189" s="10" t="s">
        <v>104</v>
      </c>
      <c r="F189" s="15">
        <v>10100</v>
      </c>
    </row>
    <row r="190" spans="1:6">
      <c r="A190" s="11" t="str">
        <f>TEXT(Table1[[#This Row],[Date]],"DDD")</f>
        <v>jue.</v>
      </c>
      <c r="B190" s="11" t="str">
        <f>TEXT(Table1[[#This Row],[Date]],"MMM")</f>
        <v>nov</v>
      </c>
      <c r="C190" s="11">
        <v>45610</v>
      </c>
      <c r="D190" s="10" t="s">
        <v>1015</v>
      </c>
      <c r="E190" s="10" t="s">
        <v>136</v>
      </c>
      <c r="F190" s="15">
        <v>15900</v>
      </c>
    </row>
    <row r="191" spans="1:6">
      <c r="A191" s="11" t="str">
        <f>TEXT(Table1[[#This Row],[Date]],"DDD")</f>
        <v>jue.</v>
      </c>
      <c r="B191" s="11" t="str">
        <f>TEXT(Table1[[#This Row],[Date]],"MMM")</f>
        <v>nov</v>
      </c>
      <c r="C191" s="11">
        <v>45610</v>
      </c>
      <c r="D191" s="10" t="s">
        <v>135</v>
      </c>
      <c r="E191" s="10" t="s">
        <v>136</v>
      </c>
      <c r="F191" s="15">
        <v>95800</v>
      </c>
    </row>
    <row r="192" spans="1:6">
      <c r="A192" s="11" t="str">
        <f>TEXT(Table1[[#This Row],[Date]],"DDD")</f>
        <v>jue.</v>
      </c>
      <c r="B192" s="11" t="str">
        <f>TEXT(Table1[[#This Row],[Date]],"MMM")</f>
        <v>nov</v>
      </c>
      <c r="C192" s="11">
        <v>45610</v>
      </c>
      <c r="D192" s="10" t="s">
        <v>654</v>
      </c>
      <c r="E192" s="10" t="s">
        <v>136</v>
      </c>
      <c r="F192" s="15">
        <v>14800</v>
      </c>
    </row>
    <row r="193" spans="1:6">
      <c r="A193" s="11" t="str">
        <f>TEXT(Table1[[#This Row],[Date]],"DDD")</f>
        <v>jue.</v>
      </c>
      <c r="B193" s="11" t="str">
        <f>TEXT(Table1[[#This Row],[Date]],"MMM")</f>
        <v>nov</v>
      </c>
      <c r="C193" s="11">
        <v>45610</v>
      </c>
      <c r="D193" s="10" t="s">
        <v>103</v>
      </c>
      <c r="E193" s="10" t="s">
        <v>104</v>
      </c>
      <c r="F193" s="15">
        <v>10050</v>
      </c>
    </row>
    <row r="194" spans="1:6">
      <c r="A194" s="11" t="str">
        <f>TEXT(Table1[[#This Row],[Date]],"DDD")</f>
        <v>jue.</v>
      </c>
      <c r="B194" s="11" t="str">
        <f>TEXT(Table1[[#This Row],[Date]],"MMM")</f>
        <v>nov</v>
      </c>
      <c r="C194" s="11">
        <v>45610</v>
      </c>
      <c r="D194" s="10" t="s">
        <v>1016</v>
      </c>
      <c r="E194" s="10" t="s">
        <v>483</v>
      </c>
      <c r="F194" s="15">
        <v>240000</v>
      </c>
    </row>
    <row r="195" spans="1:6">
      <c r="A195" s="11" t="str">
        <f>TEXT(Table1[[#This Row],[Date]],"DDD")</f>
        <v>vie.</v>
      </c>
      <c r="B195" s="11" t="str">
        <f>TEXT(Table1[[#This Row],[Date]],"MMM")</f>
        <v>nov</v>
      </c>
      <c r="C195" s="11">
        <v>45611</v>
      </c>
      <c r="D195" s="10" t="s">
        <v>801</v>
      </c>
      <c r="E195" s="10" t="s">
        <v>136</v>
      </c>
      <c r="F195" s="15">
        <v>232613</v>
      </c>
    </row>
    <row r="196" spans="1:6">
      <c r="A196" s="11" t="str">
        <f>TEXT(Table1[[#This Row],[Date]],"DDD")</f>
        <v>vie.</v>
      </c>
      <c r="B196" s="11" t="str">
        <f>TEXT(Table1[[#This Row],[Date]],"MMM")</f>
        <v>nov</v>
      </c>
      <c r="C196" s="11">
        <v>45611</v>
      </c>
      <c r="D196" s="10" t="s">
        <v>69</v>
      </c>
      <c r="E196" s="10" t="s">
        <v>736</v>
      </c>
      <c r="F196" s="15">
        <v>328160</v>
      </c>
    </row>
    <row r="197" spans="1:6">
      <c r="A197" s="11" t="str">
        <f>TEXT(Table1[[#This Row],[Date]],"DDD")</f>
        <v>vie.</v>
      </c>
      <c r="B197" s="11" t="str">
        <f>TEXT(Table1[[#This Row],[Date]],"MMM")</f>
        <v>nov</v>
      </c>
      <c r="C197" s="11">
        <v>45611</v>
      </c>
      <c r="D197" s="10" t="s">
        <v>103</v>
      </c>
      <c r="E197" s="10" t="s">
        <v>104</v>
      </c>
      <c r="F197" s="15">
        <v>7700</v>
      </c>
    </row>
    <row r="198" spans="1:6">
      <c r="A198" s="11" t="str">
        <f>TEXT(Table1[[#This Row],[Date]],"DDD")</f>
        <v>vie.</v>
      </c>
      <c r="B198" s="11" t="str">
        <f>TEXT(Table1[[#This Row],[Date]],"MMM")</f>
        <v>nov</v>
      </c>
      <c r="C198" s="11">
        <v>45611</v>
      </c>
      <c r="D198" s="10" t="s">
        <v>1004</v>
      </c>
      <c r="E198" s="10" t="s">
        <v>794</v>
      </c>
      <c r="F198" s="15">
        <v>30000</v>
      </c>
    </row>
    <row r="199" spans="1:6">
      <c r="A199" s="11" t="str">
        <f>TEXT(Table1[[#This Row],[Date]],"DDD")</f>
        <v>vie.</v>
      </c>
      <c r="B199" s="11" t="str">
        <f>TEXT(Table1[[#This Row],[Date]],"MMM")</f>
        <v>nov</v>
      </c>
      <c r="C199" s="11">
        <v>45611</v>
      </c>
      <c r="D199" s="10" t="s">
        <v>103</v>
      </c>
      <c r="E199" s="10" t="s">
        <v>104</v>
      </c>
      <c r="F199" s="15">
        <v>12900</v>
      </c>
    </row>
    <row r="200" spans="1:6">
      <c r="A200" s="11" t="str">
        <f>TEXT(Table1[[#This Row],[Date]],"DDD")</f>
        <v>vie.</v>
      </c>
      <c r="B200" s="11" t="str">
        <f>TEXT(Table1[[#This Row],[Date]],"MMM")</f>
        <v>nov</v>
      </c>
      <c r="C200" s="11">
        <v>45611</v>
      </c>
      <c r="D200" s="10" t="s">
        <v>605</v>
      </c>
      <c r="E200" s="10" t="s">
        <v>416</v>
      </c>
      <c r="F200" s="15">
        <v>15302</v>
      </c>
    </row>
    <row r="201" spans="1:6">
      <c r="A201" s="11" t="str">
        <f>TEXT(Table1[[#This Row],[Date]],"DDD")</f>
        <v>vie.</v>
      </c>
      <c r="B201" s="11" t="str">
        <f>TEXT(Table1[[#This Row],[Date]],"MMM")</f>
        <v>nov</v>
      </c>
      <c r="C201" s="11">
        <v>45611</v>
      </c>
      <c r="D201" s="10" t="s">
        <v>605</v>
      </c>
      <c r="E201" s="10" t="s">
        <v>416</v>
      </c>
      <c r="F201" s="15">
        <v>15302</v>
      </c>
    </row>
    <row r="202" spans="1:6">
      <c r="A202" s="11" t="str">
        <f>TEXT(Table1[[#This Row],[Date]],"DDD")</f>
        <v>sáb.</v>
      </c>
      <c r="B202" s="11" t="str">
        <f>TEXT(Table1[[#This Row],[Date]],"MMM")</f>
        <v>nov</v>
      </c>
      <c r="C202" s="11">
        <v>45612</v>
      </c>
      <c r="D202" s="10" t="s">
        <v>605</v>
      </c>
      <c r="E202" s="10" t="s">
        <v>416</v>
      </c>
      <c r="F202" s="15">
        <v>7968</v>
      </c>
    </row>
    <row r="203" spans="1:6">
      <c r="A203" s="11" t="str">
        <f>TEXT(Table1[[#This Row],[Date]],"DDD")</f>
        <v>sáb.</v>
      </c>
      <c r="B203" s="11" t="str">
        <f>TEXT(Table1[[#This Row],[Date]],"MMM")</f>
        <v>nov</v>
      </c>
      <c r="C203" s="11">
        <v>45612</v>
      </c>
      <c r="D203" s="10" t="s">
        <v>983</v>
      </c>
      <c r="E203" s="10" t="s">
        <v>975</v>
      </c>
      <c r="F203" s="13">
        <v>34900</v>
      </c>
    </row>
    <row r="204" spans="1:6">
      <c r="A204" s="11" t="str">
        <f>TEXT(Table1[[#This Row],[Date]],"DDD")</f>
        <v>dom.</v>
      </c>
      <c r="B204" s="11" t="str">
        <f>TEXT(Table1[[#This Row],[Date]],"MMM")</f>
        <v>nov</v>
      </c>
      <c r="C204" s="11">
        <v>45613</v>
      </c>
      <c r="D204" s="10" t="s">
        <v>605</v>
      </c>
      <c r="E204" s="10" t="s">
        <v>416</v>
      </c>
      <c r="F204" s="15">
        <v>15745</v>
      </c>
    </row>
    <row r="205" spans="1:6">
      <c r="A205" s="11" t="str">
        <f>TEXT(Table1[[#This Row],[Date]],"DDD")</f>
        <v>dom.</v>
      </c>
      <c r="B205" s="11" t="str">
        <f>TEXT(Table1[[#This Row],[Date]],"MMM")</f>
        <v>nov</v>
      </c>
      <c r="C205" s="11">
        <v>45613</v>
      </c>
      <c r="D205" s="10" t="s">
        <v>605</v>
      </c>
      <c r="E205" s="10" t="s">
        <v>416</v>
      </c>
      <c r="F205" s="15">
        <v>13748</v>
      </c>
    </row>
    <row r="206" spans="1:6">
      <c r="A206" s="11" t="str">
        <f>TEXT(Table1[[#This Row],[Date]],"DDD")</f>
        <v>mar.</v>
      </c>
      <c r="B206" s="11" t="str">
        <f>TEXT(Table1[[#This Row],[Date]],"MMM")</f>
        <v>nov</v>
      </c>
      <c r="C206" s="11">
        <v>45615</v>
      </c>
      <c r="D206" s="10" t="s">
        <v>987</v>
      </c>
      <c r="E206" s="10" t="s">
        <v>104</v>
      </c>
      <c r="F206" s="15">
        <v>10600</v>
      </c>
    </row>
    <row r="207" spans="1:6">
      <c r="A207" s="11" t="str">
        <f>TEXT(Table1[[#This Row],[Date]],"DDD")</f>
        <v>mar.</v>
      </c>
      <c r="B207" s="11" t="str">
        <f>TEXT(Table1[[#This Row],[Date]],"MMM")</f>
        <v>nov</v>
      </c>
      <c r="C207" s="11">
        <v>45615</v>
      </c>
      <c r="D207" s="10" t="s">
        <v>822</v>
      </c>
      <c r="E207" s="10" t="s">
        <v>104</v>
      </c>
      <c r="F207" s="15">
        <v>18900</v>
      </c>
    </row>
    <row r="208" spans="1:6">
      <c r="A208" s="11" t="str">
        <f>TEXT(Table1[[#This Row],[Date]],"DDD")</f>
        <v>mar.</v>
      </c>
      <c r="B208" s="11" t="str">
        <f>TEXT(Table1[[#This Row],[Date]],"MMM")</f>
        <v>nov</v>
      </c>
      <c r="C208" s="11">
        <v>45615</v>
      </c>
      <c r="D208" s="10" t="s">
        <v>135</v>
      </c>
      <c r="E208" s="10" t="s">
        <v>136</v>
      </c>
      <c r="F208" s="15">
        <v>56400</v>
      </c>
    </row>
    <row r="209" spans="1:6">
      <c r="A209" s="11" t="str">
        <f>TEXT(Table1[[#This Row],[Date]],"DDD")</f>
        <v>mar.</v>
      </c>
      <c r="B209" s="11" t="str">
        <f>TEXT(Table1[[#This Row],[Date]],"MMM")</f>
        <v>nov</v>
      </c>
      <c r="C209" s="11">
        <v>45615</v>
      </c>
      <c r="D209" s="10" t="s">
        <v>764</v>
      </c>
      <c r="E209" s="10" t="s">
        <v>136</v>
      </c>
      <c r="F209" s="15">
        <v>41900</v>
      </c>
    </row>
    <row r="210" spans="1:6">
      <c r="A210" s="11" t="str">
        <f>TEXT(Table1[[#This Row],[Date]],"DDD")</f>
        <v>mar.</v>
      </c>
      <c r="B210" s="11" t="str">
        <f>TEXT(Table1[[#This Row],[Date]],"MMM")</f>
        <v>nov</v>
      </c>
      <c r="C210" s="11">
        <v>45615</v>
      </c>
      <c r="D210" s="10" t="s">
        <v>103</v>
      </c>
      <c r="E210" s="10" t="s">
        <v>104</v>
      </c>
      <c r="F210" s="15">
        <v>6600</v>
      </c>
    </row>
    <row r="211" spans="1:6">
      <c r="A211" s="11" t="str">
        <f>TEXT(Table1[[#This Row],[Date]],"DDD")</f>
        <v>mié.</v>
      </c>
      <c r="B211" s="11" t="str">
        <f>TEXT(Table1[[#This Row],[Date]],"MMM")</f>
        <v>nov</v>
      </c>
      <c r="C211" s="11">
        <v>45616</v>
      </c>
      <c r="D211" s="10" t="s">
        <v>161</v>
      </c>
      <c r="E211" s="10" t="s">
        <v>136</v>
      </c>
      <c r="F211" s="15">
        <v>28800</v>
      </c>
    </row>
    <row r="212" spans="1:6">
      <c r="A212" s="11" t="str">
        <f>TEXT(Table1[[#This Row],[Date]],"DDD")</f>
        <v>mié.</v>
      </c>
      <c r="B212" s="11" t="str">
        <f>TEXT(Table1[[#This Row],[Date]],"MMM")</f>
        <v>nov</v>
      </c>
      <c r="C212" s="11">
        <v>45616</v>
      </c>
      <c r="D212" s="10" t="s">
        <v>1017</v>
      </c>
      <c r="E212" s="10" t="s">
        <v>136</v>
      </c>
      <c r="F212" s="15">
        <v>82700</v>
      </c>
    </row>
    <row r="213" spans="1:6">
      <c r="A213" s="11" t="str">
        <f>TEXT(Table1[[#This Row],[Date]],"DDD")</f>
        <v>jue.</v>
      </c>
      <c r="B213" s="11" t="str">
        <f>TEXT(Table1[[#This Row],[Date]],"MMM")</f>
        <v>nov</v>
      </c>
      <c r="C213" s="11">
        <v>45617</v>
      </c>
      <c r="D213" s="10" t="s">
        <v>29</v>
      </c>
      <c r="E213" s="10" t="s">
        <v>11</v>
      </c>
      <c r="F213" s="13">
        <v>14890</v>
      </c>
    </row>
    <row r="214" spans="1:6">
      <c r="A214" s="11" t="str">
        <f>TEXT(Table1[[#This Row],[Date]],"DDD")</f>
        <v>jue.</v>
      </c>
      <c r="B214" s="11" t="str">
        <f>TEXT(Table1[[#This Row],[Date]],"MMM")</f>
        <v>nov</v>
      </c>
      <c r="C214" s="11">
        <v>45617</v>
      </c>
      <c r="D214" s="10" t="s">
        <v>81</v>
      </c>
      <c r="E214" s="10" t="s">
        <v>11</v>
      </c>
      <c r="F214" s="13">
        <v>10900</v>
      </c>
    </row>
    <row r="215" spans="1:6">
      <c r="A215" s="11" t="str">
        <f>TEXT(Table1[[#This Row],[Date]],"DDD")</f>
        <v>jue.</v>
      </c>
      <c r="B215" s="11" t="str">
        <f>TEXT(Table1[[#This Row],[Date]],"MMM")</f>
        <v>nov</v>
      </c>
      <c r="C215" s="11">
        <v>45617</v>
      </c>
      <c r="D215" s="10" t="s">
        <v>81</v>
      </c>
      <c r="E215" s="10" t="s">
        <v>11</v>
      </c>
      <c r="F215" s="13">
        <v>33385</v>
      </c>
    </row>
    <row r="216" spans="1:6">
      <c r="A216" s="11" t="str">
        <f>TEXT(Table1[[#This Row],[Date]],"DDD")</f>
        <v>vie.</v>
      </c>
      <c r="B216" s="11" t="str">
        <f>TEXT(Table1[[#This Row],[Date]],"MMM")</f>
        <v>nov</v>
      </c>
      <c r="C216" s="11">
        <v>45618</v>
      </c>
      <c r="D216" s="10" t="s">
        <v>81</v>
      </c>
      <c r="E216" s="10" t="s">
        <v>11</v>
      </c>
      <c r="F216" s="13">
        <v>39030</v>
      </c>
    </row>
    <row r="217" spans="1:6">
      <c r="A217" s="11" t="str">
        <f>TEXT(Table1[[#This Row],[Date]],"DDD")</f>
        <v>vie.</v>
      </c>
      <c r="B217" s="11" t="str">
        <f>TEXT(Table1[[#This Row],[Date]],"MMM")</f>
        <v>nov</v>
      </c>
      <c r="C217" s="11">
        <v>45618</v>
      </c>
      <c r="D217" s="10" t="s">
        <v>987</v>
      </c>
      <c r="E217" s="10" t="s">
        <v>104</v>
      </c>
      <c r="F217" s="13">
        <v>31300</v>
      </c>
    </row>
    <row r="218" spans="1:6">
      <c r="A218" s="11" t="str">
        <f>TEXT(Table1[[#This Row],[Date]],"DDD")</f>
        <v>vie.</v>
      </c>
      <c r="B218" s="11" t="str">
        <f>TEXT(Table1[[#This Row],[Date]],"MMM")</f>
        <v>nov</v>
      </c>
      <c r="C218" s="11">
        <v>45618</v>
      </c>
      <c r="D218" s="10" t="s">
        <v>822</v>
      </c>
      <c r="E218" s="10" t="s">
        <v>104</v>
      </c>
      <c r="F218" s="13">
        <v>13900</v>
      </c>
    </row>
    <row r="219" spans="1:6">
      <c r="A219" s="11" t="str">
        <f>TEXT(Table1[[#This Row],[Date]],"DDD")</f>
        <v>vie.</v>
      </c>
      <c r="B219" s="11" t="str">
        <f>TEXT(Table1[[#This Row],[Date]],"MMM")</f>
        <v>nov</v>
      </c>
      <c r="C219" s="11">
        <v>45618</v>
      </c>
      <c r="D219" s="10" t="s">
        <v>188</v>
      </c>
      <c r="E219" s="10" t="s">
        <v>136</v>
      </c>
      <c r="F219" s="13">
        <v>60640</v>
      </c>
    </row>
    <row r="220" spans="1:6">
      <c r="A220" s="11" t="str">
        <f>TEXT(Table1[[#This Row],[Date]],"DDD")</f>
        <v>vie.</v>
      </c>
      <c r="B220" s="11" t="str">
        <f>TEXT(Table1[[#This Row],[Date]],"MMM")</f>
        <v>nov</v>
      </c>
      <c r="C220" s="11">
        <v>45618</v>
      </c>
      <c r="D220" s="10" t="s">
        <v>1004</v>
      </c>
      <c r="E220" s="10" t="s">
        <v>794</v>
      </c>
      <c r="F220" s="13">
        <v>28000</v>
      </c>
    </row>
    <row r="221" spans="1:6">
      <c r="A221" s="11" t="str">
        <f>TEXT(Table1[[#This Row],[Date]],"DDD")</f>
        <v>vie.</v>
      </c>
      <c r="B221" s="11" t="str">
        <f>TEXT(Table1[[#This Row],[Date]],"MMM")</f>
        <v>nov</v>
      </c>
      <c r="C221" s="11">
        <v>45618</v>
      </c>
      <c r="D221" s="10"/>
      <c r="E221" s="10"/>
      <c r="F221" s="13">
        <v>42697</v>
      </c>
    </row>
    <row r="222" spans="1:6">
      <c r="A222" s="11" t="str">
        <f>TEXT(Table1[[#This Row],[Date]],"DDD")</f>
        <v>vie.</v>
      </c>
      <c r="B222" s="11" t="str">
        <f>TEXT(Table1[[#This Row],[Date]],"MMM")</f>
        <v>nov</v>
      </c>
      <c r="C222" s="11">
        <v>45618</v>
      </c>
      <c r="D222" s="10" t="s">
        <v>1005</v>
      </c>
      <c r="E222" s="10" t="s">
        <v>794</v>
      </c>
      <c r="F222" s="13">
        <v>198000</v>
      </c>
    </row>
    <row r="223" spans="1:6">
      <c r="A223" s="11" t="str">
        <f>TEXT(Table1[[#This Row],[Date]],"DDD")</f>
        <v>sáb.</v>
      </c>
      <c r="B223" s="11" t="str">
        <f>TEXT(Table1[[#This Row],[Date]],"MMM")</f>
        <v>nov</v>
      </c>
      <c r="C223" s="11">
        <v>45619</v>
      </c>
      <c r="D223" s="10" t="s">
        <v>605</v>
      </c>
      <c r="E223" s="10" t="s">
        <v>416</v>
      </c>
      <c r="F223" s="13">
        <v>14717</v>
      </c>
    </row>
    <row r="224" spans="1:6">
      <c r="A224" s="11" t="str">
        <f>TEXT(Table1[[#This Row],[Date]],"DDD")</f>
        <v>sáb.</v>
      </c>
      <c r="B224" s="11" t="str">
        <f>TEXT(Table1[[#This Row],[Date]],"MMM")</f>
        <v>nov</v>
      </c>
      <c r="C224" s="11">
        <v>45619</v>
      </c>
      <c r="D224" s="10" t="s">
        <v>495</v>
      </c>
      <c r="E224" s="10" t="s">
        <v>1018</v>
      </c>
      <c r="F224" s="13">
        <v>137000</v>
      </c>
    </row>
    <row r="225" spans="1:6">
      <c r="A225" s="11" t="str">
        <f>TEXT(Table1[[#This Row],[Date]],"DDD")</f>
        <v>sáb.</v>
      </c>
      <c r="B225" s="11" t="str">
        <f>TEXT(Table1[[#This Row],[Date]],"MMM")</f>
        <v>nov</v>
      </c>
      <c r="C225" s="11">
        <v>45619</v>
      </c>
      <c r="D225" s="10" t="s">
        <v>843</v>
      </c>
      <c r="E225" s="10" t="s">
        <v>1018</v>
      </c>
      <c r="F225" s="13">
        <v>14900</v>
      </c>
    </row>
    <row r="226" spans="1:6">
      <c r="A226" s="11" t="str">
        <f>TEXT(Table1[[#This Row],[Date]],"DDD")</f>
        <v>sáb.</v>
      </c>
      <c r="B226" s="11" t="str">
        <f>TEXT(Table1[[#This Row],[Date]],"MMM")</f>
        <v>nov</v>
      </c>
      <c r="C226" s="11">
        <v>45619</v>
      </c>
      <c r="D226" s="10" t="s">
        <v>1019</v>
      </c>
      <c r="E226" s="10" t="s">
        <v>104</v>
      </c>
      <c r="F226" s="13">
        <v>8500</v>
      </c>
    </row>
    <row r="227" spans="1:6">
      <c r="A227" s="11" t="str">
        <f>TEXT(Table1[[#This Row],[Date]],"DDD")</f>
        <v>sáb.</v>
      </c>
      <c r="B227" s="11" t="str">
        <f>TEXT(Table1[[#This Row],[Date]],"MMM")</f>
        <v>nov</v>
      </c>
      <c r="C227" s="11">
        <v>45619</v>
      </c>
      <c r="D227" s="10" t="s">
        <v>1020</v>
      </c>
      <c r="E227" s="10" t="s">
        <v>104</v>
      </c>
      <c r="F227" s="13">
        <v>27800</v>
      </c>
    </row>
    <row r="228" spans="1:6">
      <c r="A228" s="11" t="str">
        <f>TEXT(Table1[[#This Row],[Date]],"DDD")</f>
        <v>sáb.</v>
      </c>
      <c r="B228" s="11" t="str">
        <f>TEXT(Table1[[#This Row],[Date]],"MMM")</f>
        <v>nov</v>
      </c>
      <c r="C228" s="11">
        <v>45619</v>
      </c>
      <c r="D228" s="10" t="s">
        <v>531</v>
      </c>
      <c r="E228" s="10" t="s">
        <v>136</v>
      </c>
      <c r="F228" s="13">
        <v>127500</v>
      </c>
    </row>
    <row r="229" spans="1:6">
      <c r="A229" s="11" t="str">
        <f>TEXT(Table1[[#This Row],[Date]],"DDD")</f>
        <v>sáb.</v>
      </c>
      <c r="B229" s="11" t="str">
        <f>TEXT(Table1[[#This Row],[Date]],"MMM")</f>
        <v>nov</v>
      </c>
      <c r="C229" s="11">
        <v>45619</v>
      </c>
      <c r="D229" s="10" t="s">
        <v>605</v>
      </c>
      <c r="E229" s="10" t="s">
        <v>416</v>
      </c>
      <c r="F229" s="13">
        <v>16428</v>
      </c>
    </row>
    <row r="230" spans="1:6">
      <c r="A230" s="11" t="str">
        <f>TEXT(Table1[[#This Row],[Date]],"DDD")</f>
        <v>sáb.</v>
      </c>
      <c r="B230" s="11" t="str">
        <f>TEXT(Table1[[#This Row],[Date]],"MMM")</f>
        <v>nov</v>
      </c>
      <c r="C230" s="11">
        <v>45619</v>
      </c>
      <c r="D230" s="10" t="s">
        <v>29</v>
      </c>
      <c r="E230" s="10" t="s">
        <v>11</v>
      </c>
      <c r="F230" s="13">
        <v>1750</v>
      </c>
    </row>
    <row r="231" spans="1:6">
      <c r="A231" s="11" t="str">
        <f>TEXT(Table1[[#This Row],[Date]],"DDD")</f>
        <v>sáb.</v>
      </c>
      <c r="B231" s="11" t="str">
        <f>TEXT(Table1[[#This Row],[Date]],"MMM")</f>
        <v>nov</v>
      </c>
      <c r="C231" s="11">
        <v>45619</v>
      </c>
      <c r="D231" s="10" t="s">
        <v>346</v>
      </c>
      <c r="E231" s="10" t="s">
        <v>104</v>
      </c>
      <c r="F231" s="13">
        <v>9500</v>
      </c>
    </row>
    <row r="232" spans="1:6">
      <c r="A232" s="11" t="str">
        <f>TEXT(Table1[[#This Row],[Date]],"DDD")</f>
        <v>sáb.</v>
      </c>
      <c r="B232" s="11" t="str">
        <f>TEXT(Table1[[#This Row],[Date]],"MMM")</f>
        <v>nov</v>
      </c>
      <c r="C232" s="11">
        <v>45619</v>
      </c>
      <c r="D232" s="10"/>
      <c r="E232" s="10"/>
      <c r="F232" s="13">
        <v>35000</v>
      </c>
    </row>
    <row r="233" spans="1:6">
      <c r="A233" s="11" t="str">
        <f>TEXT(Table1[[#This Row],[Date]],"DDD")</f>
        <v>sáb.</v>
      </c>
      <c r="B233" s="11" t="str">
        <f>TEXT(Table1[[#This Row],[Date]],"MMM")</f>
        <v>nov</v>
      </c>
      <c r="C233" s="11">
        <v>45619</v>
      </c>
      <c r="D233" s="10"/>
      <c r="E233" s="10"/>
      <c r="F233" s="13">
        <v>55000</v>
      </c>
    </row>
    <row r="234" spans="1:6">
      <c r="A234" s="11" t="str">
        <f>TEXT(Table1[[#This Row],[Date]],"DDD")</f>
        <v>sáb.</v>
      </c>
      <c r="B234" s="11" t="str">
        <f>TEXT(Table1[[#This Row],[Date]],"MMM")</f>
        <v>nov</v>
      </c>
      <c r="C234" s="11">
        <v>45619</v>
      </c>
      <c r="D234" s="10" t="s">
        <v>103</v>
      </c>
      <c r="E234" s="10" t="s">
        <v>104</v>
      </c>
      <c r="F234" s="13">
        <v>20350</v>
      </c>
    </row>
    <row r="235" spans="1:6">
      <c r="A235" s="11" t="str">
        <f>TEXT(Table1[[#This Row],[Date]],"DDD")</f>
        <v>dom.</v>
      </c>
      <c r="B235" s="11" t="str">
        <f>TEXT(Table1[[#This Row],[Date]],"MMM")</f>
        <v>nov</v>
      </c>
      <c r="C235" s="11">
        <v>45620</v>
      </c>
      <c r="D235" s="10"/>
      <c r="E235" s="10"/>
      <c r="F235" s="13">
        <v>416000</v>
      </c>
    </row>
    <row r="236" spans="1:6">
      <c r="A236" s="11" t="str">
        <f>TEXT(Table1[[#This Row],[Date]],"DDD")</f>
        <v>dom.</v>
      </c>
      <c r="B236" s="11" t="str">
        <f>TEXT(Table1[[#This Row],[Date]],"MMM")</f>
        <v>nov</v>
      </c>
      <c r="C236" s="11">
        <v>45620</v>
      </c>
      <c r="D236" s="10" t="s">
        <v>81</v>
      </c>
      <c r="E236" s="10" t="s">
        <v>11</v>
      </c>
      <c r="F236" s="13">
        <v>167672</v>
      </c>
    </row>
    <row r="237" spans="1:6">
      <c r="A237" s="11" t="str">
        <f>TEXT(Table1[[#This Row],[Date]],"DDD")</f>
        <v>dom.</v>
      </c>
      <c r="B237" s="11" t="str">
        <f>TEXT(Table1[[#This Row],[Date]],"MMM")</f>
        <v>nov</v>
      </c>
      <c r="C237" s="11">
        <v>45620</v>
      </c>
      <c r="D237" s="10"/>
      <c r="E237" s="10"/>
      <c r="F237" s="13">
        <v>6000</v>
      </c>
    </row>
    <row r="238" spans="1:6">
      <c r="A238" s="11" t="str">
        <f>TEXT(Table1[[#This Row],[Date]],"DDD")</f>
        <v>dom.</v>
      </c>
      <c r="B238" s="11" t="str">
        <f>TEXT(Table1[[#This Row],[Date]],"MMM")</f>
        <v>nov</v>
      </c>
      <c r="C238" s="11">
        <v>45620</v>
      </c>
      <c r="D238" s="10" t="s">
        <v>29</v>
      </c>
      <c r="E238" s="10" t="s">
        <v>11</v>
      </c>
      <c r="F238" s="13">
        <v>125040</v>
      </c>
    </row>
    <row r="239" spans="1:6">
      <c r="A239" s="11" t="str">
        <f>TEXT(Table1[[#This Row],[Date]],"DDD")</f>
        <v>dom.</v>
      </c>
      <c r="B239" s="11" t="str">
        <f>TEXT(Table1[[#This Row],[Date]],"MMM")</f>
        <v>nov</v>
      </c>
      <c r="C239" s="11">
        <v>45620</v>
      </c>
      <c r="D239" s="10" t="s">
        <v>586</v>
      </c>
      <c r="E239" s="10" t="s">
        <v>11</v>
      </c>
      <c r="F239" s="13">
        <v>67655</v>
      </c>
    </row>
    <row r="240" spans="1:6">
      <c r="A240" s="11" t="str">
        <f>TEXT(Table1[[#This Row],[Date]],"DDD")</f>
        <v>dom.</v>
      </c>
      <c r="B240" s="11" t="str">
        <f>TEXT(Table1[[#This Row],[Date]],"MMM")</f>
        <v>nov</v>
      </c>
      <c r="C240" s="11">
        <v>45620</v>
      </c>
      <c r="D240" s="10" t="s">
        <v>876</v>
      </c>
      <c r="E240" s="10" t="s">
        <v>11</v>
      </c>
      <c r="F240" s="13">
        <v>121559</v>
      </c>
    </row>
    <row r="241" spans="1:6">
      <c r="A241" s="11" t="str">
        <f>TEXT(Table1[[#This Row],[Date]],"DDD")</f>
        <v>lun.</v>
      </c>
      <c r="B241" s="11" t="str">
        <f>TEXT(Table1[[#This Row],[Date]],"MMM")</f>
        <v>nov</v>
      </c>
      <c r="C241" s="11">
        <v>45621</v>
      </c>
      <c r="D241" s="10" t="s">
        <v>29</v>
      </c>
      <c r="E241" s="10" t="s">
        <v>11</v>
      </c>
      <c r="F241" s="13">
        <v>35730</v>
      </c>
    </row>
    <row r="242" spans="1:6">
      <c r="A242" s="11" t="str">
        <f>TEXT(Table1[[#This Row],[Date]],"DDD")</f>
        <v>lun.</v>
      </c>
      <c r="B242" s="11" t="str">
        <f>TEXT(Table1[[#This Row],[Date]],"MMM")</f>
        <v>nov</v>
      </c>
      <c r="C242" s="11">
        <v>45621</v>
      </c>
      <c r="D242" s="10" t="s">
        <v>989</v>
      </c>
      <c r="E242" s="10" t="s">
        <v>1021</v>
      </c>
      <c r="F242" s="13">
        <v>9200</v>
      </c>
    </row>
    <row r="243" spans="1:6">
      <c r="A243" s="11" t="str">
        <f>TEXT(Table1[[#This Row],[Date]],"DDD")</f>
        <v>lun.</v>
      </c>
      <c r="B243" s="11" t="str">
        <f>TEXT(Table1[[#This Row],[Date]],"MMM")</f>
        <v>nov</v>
      </c>
      <c r="C243" s="11">
        <v>45621</v>
      </c>
      <c r="D243" s="10" t="s">
        <v>103</v>
      </c>
      <c r="E243" s="10" t="s">
        <v>104</v>
      </c>
      <c r="F243" s="13">
        <v>1900</v>
      </c>
    </row>
    <row r="244" spans="1:6">
      <c r="A244" s="11" t="str">
        <f>TEXT(Table1[[#This Row],[Date]],"DDD")</f>
        <v>mar.</v>
      </c>
      <c r="B244" s="11" t="str">
        <f>TEXT(Table1[[#This Row],[Date]],"MMM")</f>
        <v>nov</v>
      </c>
      <c r="C244" s="11">
        <v>45622</v>
      </c>
      <c r="D244" s="10" t="s">
        <v>1022</v>
      </c>
      <c r="E244" s="10" t="s">
        <v>104</v>
      </c>
      <c r="F244" s="13">
        <v>7900</v>
      </c>
    </row>
    <row r="245" spans="1:6">
      <c r="A245" s="11" t="str">
        <f>TEXT(Table1[[#This Row],[Date]],"DDD")</f>
        <v>mar.</v>
      </c>
      <c r="B245" s="11" t="str">
        <f>TEXT(Table1[[#This Row],[Date]],"MMM")</f>
        <v>nov</v>
      </c>
      <c r="C245" s="11">
        <v>45622</v>
      </c>
      <c r="D245" s="10" t="s">
        <v>987</v>
      </c>
      <c r="E245" s="10" t="s">
        <v>104</v>
      </c>
      <c r="F245" s="13">
        <v>18200</v>
      </c>
    </row>
    <row r="246" spans="1:6">
      <c r="A246" s="11" t="str">
        <f>TEXT(Table1[[#This Row],[Date]],"DDD")</f>
        <v>mar.</v>
      </c>
      <c r="B246" s="11" t="str">
        <f>TEXT(Table1[[#This Row],[Date]],"MMM")</f>
        <v>nov</v>
      </c>
      <c r="C246" s="11">
        <v>45622</v>
      </c>
      <c r="D246" s="10" t="s">
        <v>81</v>
      </c>
      <c r="E246" s="10" t="s">
        <v>11</v>
      </c>
      <c r="F246" s="13">
        <v>2800</v>
      </c>
    </row>
    <row r="247" spans="1:6">
      <c r="A247" s="11" t="str">
        <f>TEXT(Table1[[#This Row],[Date]],"DDD")</f>
        <v>mar.</v>
      </c>
      <c r="B247" s="11" t="str">
        <f>TEXT(Table1[[#This Row],[Date]],"MMM")</f>
        <v>nov</v>
      </c>
      <c r="C247" s="11">
        <v>45622</v>
      </c>
      <c r="D247" s="18" t="s">
        <v>505</v>
      </c>
      <c r="E247" s="10" t="s">
        <v>136</v>
      </c>
      <c r="F247" s="13">
        <v>20900</v>
      </c>
    </row>
    <row r="248" spans="1:6">
      <c r="A248" s="11" t="str">
        <f>TEXT(Table1[[#This Row],[Date]],"DDD")</f>
        <v>mar.</v>
      </c>
      <c r="B248" s="11" t="str">
        <f>TEXT(Table1[[#This Row],[Date]],"MMM")</f>
        <v>nov</v>
      </c>
      <c r="C248" s="11">
        <v>45622</v>
      </c>
      <c r="D248" s="18" t="s">
        <v>135</v>
      </c>
      <c r="E248" s="10" t="s">
        <v>136</v>
      </c>
      <c r="F248" s="13">
        <v>47900</v>
      </c>
    </row>
    <row r="249" spans="1:6">
      <c r="A249" s="11" t="str">
        <f>TEXT(Table1[[#This Row],[Date]],"DDD")</f>
        <v>mar.</v>
      </c>
      <c r="B249" s="11" t="str">
        <f>TEXT(Table1[[#This Row],[Date]],"MMM")</f>
        <v>nov</v>
      </c>
      <c r="C249" s="11">
        <v>45622</v>
      </c>
      <c r="D249" s="10" t="s">
        <v>1023</v>
      </c>
      <c r="E249" s="10" t="s">
        <v>416</v>
      </c>
      <c r="F249" s="13">
        <v>35000</v>
      </c>
    </row>
    <row r="250" spans="1:6">
      <c r="A250" s="11" t="str">
        <f>TEXT(Table1[[#This Row],[Date]],"DDD")</f>
        <v>mar.</v>
      </c>
      <c r="B250" s="11" t="str">
        <f>TEXT(Table1[[#This Row],[Date]],"MMM")</f>
        <v>nov</v>
      </c>
      <c r="C250" s="11">
        <v>45622</v>
      </c>
      <c r="D250" s="10" t="s">
        <v>605</v>
      </c>
      <c r="E250" s="10" t="s">
        <v>416</v>
      </c>
      <c r="F250" s="13">
        <v>16208</v>
      </c>
    </row>
    <row r="251" spans="1:6">
      <c r="A251" s="11" t="str">
        <f>TEXT(Table1[[#This Row],[Date]],"DDD")</f>
        <v>mar.</v>
      </c>
      <c r="B251" s="11" t="str">
        <f>TEXT(Table1[[#This Row],[Date]],"MMM")</f>
        <v>nov</v>
      </c>
      <c r="C251" s="11">
        <v>45622</v>
      </c>
      <c r="D251" s="10" t="s">
        <v>605</v>
      </c>
      <c r="E251" s="10" t="s">
        <v>416</v>
      </c>
      <c r="F251" s="13">
        <v>24960</v>
      </c>
    </row>
    <row r="252" spans="1:6">
      <c r="A252" s="11" t="str">
        <f>TEXT(Table1[[#This Row],[Date]],"DDD")</f>
        <v>mar.</v>
      </c>
      <c r="B252" s="11" t="str">
        <f>TEXT(Table1[[#This Row],[Date]],"MMM")</f>
        <v>nov</v>
      </c>
      <c r="C252" s="11">
        <v>45622</v>
      </c>
      <c r="D252" s="10"/>
      <c r="E252" s="10"/>
      <c r="F252" s="13">
        <v>52956</v>
      </c>
    </row>
    <row r="253" spans="1:6">
      <c r="A253" s="11" t="str">
        <f>TEXT(Table1[[#This Row],[Date]],"DDD")</f>
        <v>mar.</v>
      </c>
      <c r="B253" s="11" t="str">
        <f>TEXT(Table1[[#This Row],[Date]],"MMM")</f>
        <v>nov</v>
      </c>
      <c r="C253" s="11">
        <v>45622</v>
      </c>
      <c r="D253" s="10"/>
      <c r="E253" s="10"/>
      <c r="F253" s="13">
        <v>53000</v>
      </c>
    </row>
    <row r="254" spans="1:6">
      <c r="A254" s="11" t="str">
        <f>TEXT(Table1[[#This Row],[Date]],"DDD")</f>
        <v>mar.</v>
      </c>
      <c r="B254" s="11" t="str">
        <f>TEXT(Table1[[#This Row],[Date]],"MMM")</f>
        <v>nov</v>
      </c>
      <c r="C254" s="11">
        <v>45622</v>
      </c>
      <c r="D254" s="10" t="s">
        <v>605</v>
      </c>
      <c r="E254" s="10" t="s">
        <v>416</v>
      </c>
      <c r="F254" s="13">
        <v>18942</v>
      </c>
    </row>
    <row r="255" spans="1:6">
      <c r="A255" s="11" t="str">
        <f>TEXT(Table1[[#This Row],[Date]],"DDD")</f>
        <v>mié.</v>
      </c>
      <c r="B255" s="11" t="str">
        <f>TEXT(Table1[[#This Row],[Date]],"MMM")</f>
        <v>nov</v>
      </c>
      <c r="C255" s="11">
        <v>45623</v>
      </c>
      <c r="D255" s="10" t="s">
        <v>1022</v>
      </c>
      <c r="E255" s="10" t="s">
        <v>104</v>
      </c>
      <c r="F255" s="13">
        <v>8900</v>
      </c>
    </row>
    <row r="256" spans="1:6">
      <c r="A256" s="11" t="str">
        <f>TEXT(Table1[[#This Row],[Date]],"DDD")</f>
        <v>mié.</v>
      </c>
      <c r="B256" s="11" t="str">
        <f>TEXT(Table1[[#This Row],[Date]],"MMM")</f>
        <v>nov</v>
      </c>
      <c r="C256" s="11">
        <v>45623</v>
      </c>
      <c r="D256" s="10" t="s">
        <v>1024</v>
      </c>
      <c r="E256" s="10" t="s">
        <v>104</v>
      </c>
      <c r="F256" s="13">
        <v>9000</v>
      </c>
    </row>
    <row r="257" spans="1:6">
      <c r="A257" s="11" t="str">
        <f>TEXT(Table1[[#This Row],[Date]],"DDD")</f>
        <v>mié.</v>
      </c>
      <c r="B257" s="11" t="str">
        <f>TEXT(Table1[[#This Row],[Date]],"MMM")</f>
        <v>nov</v>
      </c>
      <c r="C257" s="11">
        <v>45623</v>
      </c>
      <c r="D257" s="10" t="s">
        <v>346</v>
      </c>
      <c r="E257" s="10" t="s">
        <v>104</v>
      </c>
      <c r="F257" s="13">
        <v>9500</v>
      </c>
    </row>
    <row r="258" spans="1:6">
      <c r="A258" s="11" t="str">
        <f>TEXT(Table1[[#This Row],[Date]],"DDD")</f>
        <v>mié.</v>
      </c>
      <c r="B258" s="11" t="str">
        <f>TEXT(Table1[[#This Row],[Date]],"MMM")</f>
        <v>nov</v>
      </c>
      <c r="C258" s="11">
        <v>45623</v>
      </c>
      <c r="D258" s="10"/>
      <c r="E258" s="10"/>
      <c r="F258" s="13">
        <v>62240</v>
      </c>
    </row>
    <row r="259" spans="1:6">
      <c r="A259" s="11" t="str">
        <f>TEXT(Table1[[#This Row],[Date]],"DDD")</f>
        <v>mié.</v>
      </c>
      <c r="B259" s="11" t="str">
        <f>TEXT(Table1[[#This Row],[Date]],"MMM")</f>
        <v>nov</v>
      </c>
      <c r="C259" s="11">
        <v>45623</v>
      </c>
      <c r="D259" s="10" t="s">
        <v>103</v>
      </c>
      <c r="E259" s="10" t="s">
        <v>104</v>
      </c>
      <c r="F259" s="13">
        <v>6950</v>
      </c>
    </row>
    <row r="260" spans="1:6">
      <c r="A260" s="11" t="str">
        <f>TEXT(Table1[[#This Row],[Date]],"DDD")</f>
        <v>jue.</v>
      </c>
      <c r="B260" s="11" t="str">
        <f>TEXT(Table1[[#This Row],[Date]],"MMM")</f>
        <v>nov</v>
      </c>
      <c r="C260" s="11">
        <v>45624</v>
      </c>
      <c r="D260" s="10" t="s">
        <v>790</v>
      </c>
      <c r="E260" s="10" t="s">
        <v>467</v>
      </c>
      <c r="F260" s="13">
        <v>376400</v>
      </c>
    </row>
    <row r="261" spans="1:6">
      <c r="A261" s="11" t="str">
        <f>TEXT(Table1[[#This Row],[Date]],"DDD")</f>
        <v>jue.</v>
      </c>
      <c r="B261" s="11" t="str">
        <f>TEXT(Table1[[#This Row],[Date]],"MMM")</f>
        <v>nov</v>
      </c>
      <c r="C261" s="11">
        <v>45624</v>
      </c>
      <c r="D261" s="10" t="s">
        <v>987</v>
      </c>
      <c r="E261" s="10" t="s">
        <v>104</v>
      </c>
      <c r="F261" s="13">
        <v>10100</v>
      </c>
    </row>
    <row r="262" spans="1:6">
      <c r="A262" s="11" t="str">
        <f>TEXT(Table1[[#This Row],[Date]],"DDD")</f>
        <v>jue.</v>
      </c>
      <c r="B262" s="11" t="str">
        <f>TEXT(Table1[[#This Row],[Date]],"MMM")</f>
        <v>nov</v>
      </c>
      <c r="C262" s="11">
        <v>45624</v>
      </c>
      <c r="D262" s="10" t="s">
        <v>163</v>
      </c>
      <c r="E262" s="10" t="s">
        <v>467</v>
      </c>
      <c r="F262" s="13">
        <v>42230</v>
      </c>
    </row>
    <row r="263" spans="1:6">
      <c r="A263" s="11" t="str">
        <f>TEXT(Table1[[#This Row],[Date]],"DDD")</f>
        <v>jue.</v>
      </c>
      <c r="B263" s="11" t="str">
        <f>TEXT(Table1[[#This Row],[Date]],"MMM")</f>
        <v>nov</v>
      </c>
      <c r="C263" s="11">
        <v>45624</v>
      </c>
      <c r="D263" s="10" t="s">
        <v>1002</v>
      </c>
      <c r="E263" s="10" t="s">
        <v>136</v>
      </c>
      <c r="F263" s="13">
        <v>170226</v>
      </c>
    </row>
    <row r="264" spans="1:6">
      <c r="A264" s="11" t="str">
        <f>TEXT(Table1[[#This Row],[Date]],"DDD")</f>
        <v>jue.</v>
      </c>
      <c r="B264" s="11" t="str">
        <f>TEXT(Table1[[#This Row],[Date]],"MMM")</f>
        <v>nov</v>
      </c>
      <c r="C264" s="11">
        <v>45624</v>
      </c>
      <c r="D264" s="10" t="s">
        <v>1023</v>
      </c>
      <c r="E264" s="10" t="s">
        <v>416</v>
      </c>
      <c r="F264" s="13">
        <v>135000</v>
      </c>
    </row>
    <row r="265" spans="1:6">
      <c r="A265" s="11" t="str">
        <f>TEXT(Table1[[#This Row],[Date]],"DDD")</f>
        <v>jue.</v>
      </c>
      <c r="B265" s="11" t="str">
        <f>TEXT(Table1[[#This Row],[Date]],"MMM")</f>
        <v>nov</v>
      </c>
      <c r="C265" s="11">
        <v>45624</v>
      </c>
      <c r="D265" s="10" t="s">
        <v>989</v>
      </c>
      <c r="E265" s="10" t="s">
        <v>416</v>
      </c>
      <c r="F265" s="13">
        <v>10200</v>
      </c>
    </row>
    <row r="266" spans="1:6">
      <c r="A266" s="11" t="str">
        <f>TEXT(Table1[[#This Row],[Date]],"DDD")</f>
        <v>jue.</v>
      </c>
      <c r="B266" s="11" t="str">
        <f>TEXT(Table1[[#This Row],[Date]],"MMM")</f>
        <v>nov</v>
      </c>
      <c r="C266" s="11">
        <v>45624</v>
      </c>
      <c r="D266" s="10" t="s">
        <v>987</v>
      </c>
      <c r="E266" s="10" t="s">
        <v>104</v>
      </c>
      <c r="F266" s="13">
        <v>10100</v>
      </c>
    </row>
    <row r="267" spans="1:6">
      <c r="A267" s="11" t="str">
        <f>TEXT(Table1[[#This Row],[Date]],"DDD")</f>
        <v>jue.</v>
      </c>
      <c r="B267" s="11" t="str">
        <f>TEXT(Table1[[#This Row],[Date]],"MMM")</f>
        <v>nov</v>
      </c>
      <c r="C267" s="11">
        <v>45624</v>
      </c>
      <c r="D267" s="10" t="s">
        <v>163</v>
      </c>
      <c r="E267" s="10" t="s">
        <v>467</v>
      </c>
      <c r="F267" s="13">
        <v>42230</v>
      </c>
    </row>
    <row r="268" spans="1:6">
      <c r="A268" s="11" t="str">
        <f>TEXT(Table1[[#This Row],[Date]],"DDD")</f>
        <v>jue.</v>
      </c>
      <c r="B268" s="11" t="str">
        <f>TEXT(Table1[[#This Row],[Date]],"MMM")</f>
        <v>nov</v>
      </c>
      <c r="C268" s="11">
        <v>45624</v>
      </c>
      <c r="D268" s="10" t="s">
        <v>1025</v>
      </c>
      <c r="E268" s="10" t="s">
        <v>136</v>
      </c>
      <c r="F268" s="13">
        <v>170226</v>
      </c>
    </row>
    <row r="269" spans="1:6">
      <c r="A269" s="11" t="str">
        <f>TEXT(Table1[[#This Row],[Date]],"DDD")</f>
        <v>jue.</v>
      </c>
      <c r="B269" s="11" t="str">
        <f>TEXT(Table1[[#This Row],[Date]],"MMM")</f>
        <v>nov</v>
      </c>
      <c r="C269" s="11">
        <v>45624</v>
      </c>
      <c r="D269" s="10" t="s">
        <v>103</v>
      </c>
      <c r="E269" s="10" t="s">
        <v>104</v>
      </c>
      <c r="F269" s="13">
        <v>6700</v>
      </c>
    </row>
    <row r="270" spans="1:6">
      <c r="A270" s="11" t="str">
        <f>TEXT(Table1[[#This Row],[Date]],"DDD")</f>
        <v>jue.</v>
      </c>
      <c r="B270" s="11" t="str">
        <f>TEXT(Table1[[#This Row],[Date]],"MMM")</f>
        <v>nov</v>
      </c>
      <c r="C270" s="11">
        <v>45624</v>
      </c>
      <c r="D270" s="10"/>
      <c r="E270" s="10" t="s">
        <v>104</v>
      </c>
      <c r="F270" s="13">
        <v>2500</v>
      </c>
    </row>
    <row r="271" spans="1:6">
      <c r="A271" s="11" t="str">
        <f>TEXT(Table1[[#This Row],[Date]],"DDD")</f>
        <v>vie.</v>
      </c>
      <c r="B271" s="11" t="str">
        <f>TEXT(Table1[[#This Row],[Date]],"MMM")</f>
        <v>nov</v>
      </c>
      <c r="C271" s="11">
        <v>45625</v>
      </c>
      <c r="D271" s="10" t="s">
        <v>605</v>
      </c>
      <c r="E271" s="10" t="s">
        <v>416</v>
      </c>
      <c r="F271" s="13">
        <v>21536</v>
      </c>
    </row>
    <row r="272" spans="1:6">
      <c r="A272" s="11" t="str">
        <f>TEXT(Table1[[#This Row],[Date]],"DDD")</f>
        <v>vie.</v>
      </c>
      <c r="B272" s="11" t="str">
        <f>TEXT(Table1[[#This Row],[Date]],"MMM")</f>
        <v>nov</v>
      </c>
      <c r="C272" s="11">
        <v>45625</v>
      </c>
      <c r="D272" s="10" t="s">
        <v>605</v>
      </c>
      <c r="E272" s="10" t="s">
        <v>416</v>
      </c>
      <c r="F272" s="13">
        <v>31549</v>
      </c>
    </row>
    <row r="273" spans="1:6">
      <c r="A273" s="11" t="str">
        <f>TEXT(Table1[[#This Row],[Date]],"DDD")</f>
        <v>vie.</v>
      </c>
      <c r="B273" s="11" t="str">
        <f>TEXT(Table1[[#This Row],[Date]],"MMM")</f>
        <v>nov</v>
      </c>
      <c r="C273" s="11">
        <v>45625</v>
      </c>
      <c r="D273" s="10" t="s">
        <v>605</v>
      </c>
      <c r="E273" s="10" t="s">
        <v>416</v>
      </c>
      <c r="F273" s="13">
        <v>100</v>
      </c>
    </row>
    <row r="274" spans="1:6">
      <c r="A274" s="11" t="str">
        <f>TEXT(Table1[[#This Row],[Date]],"DDD")</f>
        <v>vie.</v>
      </c>
      <c r="B274" s="11" t="str">
        <f>TEXT(Table1[[#This Row],[Date]],"MMM")</f>
        <v>nov</v>
      </c>
      <c r="C274" s="11">
        <v>45625</v>
      </c>
      <c r="D274" s="10" t="s">
        <v>1026</v>
      </c>
      <c r="E274" s="10" t="s">
        <v>999</v>
      </c>
      <c r="F274" s="13">
        <v>180700</v>
      </c>
    </row>
    <row r="275" spans="1:6">
      <c r="A275" s="11" t="str">
        <f>TEXT(Table1[[#This Row],[Date]],"DDD")</f>
        <v>vie.</v>
      </c>
      <c r="B275" s="11" t="str">
        <f>TEXT(Table1[[#This Row],[Date]],"MMM")</f>
        <v>nov</v>
      </c>
      <c r="C275" s="11">
        <v>45625</v>
      </c>
      <c r="D275" s="10" t="s">
        <v>1027</v>
      </c>
      <c r="E275" s="10" t="s">
        <v>136</v>
      </c>
      <c r="F275" s="13">
        <v>255120</v>
      </c>
    </row>
    <row r="276" spans="1:6">
      <c r="A276" s="11" t="str">
        <f>TEXT(Table1[[#This Row],[Date]],"DDD")</f>
        <v>vie.</v>
      </c>
      <c r="B276" s="11" t="str">
        <f>TEXT(Table1[[#This Row],[Date]],"MMM")</f>
        <v>nov</v>
      </c>
      <c r="C276" s="11">
        <v>45625</v>
      </c>
      <c r="D276" s="10" t="s">
        <v>247</v>
      </c>
      <c r="E276" s="10" t="s">
        <v>136</v>
      </c>
      <c r="F276" s="13">
        <v>56300</v>
      </c>
    </row>
    <row r="277" spans="1:6">
      <c r="A277" s="11" t="str">
        <f>TEXT(Table1[[#This Row],[Date]],"DDD")</f>
        <v>vie.</v>
      </c>
      <c r="B277" s="11" t="str">
        <f>TEXT(Table1[[#This Row],[Date]],"MMM")</f>
        <v>nov</v>
      </c>
      <c r="C277" s="11">
        <v>45625</v>
      </c>
      <c r="D277" s="10" t="s">
        <v>1005</v>
      </c>
      <c r="E277" s="10" t="s">
        <v>794</v>
      </c>
      <c r="F277" s="13">
        <f>168000*2</f>
        <v>336000</v>
      </c>
    </row>
    <row r="278" spans="1:6">
      <c r="A278" s="11" t="str">
        <f>TEXT(Table1[[#This Row],[Date]],"DDD")</f>
        <v>vie.</v>
      </c>
      <c r="B278" s="11" t="str">
        <f>TEXT(Table1[[#This Row],[Date]],"MMM")</f>
        <v>nov</v>
      </c>
      <c r="C278" s="11">
        <v>45625</v>
      </c>
      <c r="D278" s="10" t="s">
        <v>1005</v>
      </c>
      <c r="E278" s="10" t="s">
        <v>794</v>
      </c>
      <c r="F278" s="13">
        <f>467500-F277</f>
        <v>131500</v>
      </c>
    </row>
    <row r="279" spans="1:6">
      <c r="A279" s="11" t="str">
        <f>TEXT(Table1[[#This Row],[Date]],"DDD")</f>
        <v>vie.</v>
      </c>
      <c r="B279" s="11" t="str">
        <f>TEXT(Table1[[#This Row],[Date]],"MMM")</f>
        <v>nov</v>
      </c>
      <c r="C279" s="11">
        <v>45625</v>
      </c>
      <c r="D279" s="10" t="s">
        <v>1028</v>
      </c>
      <c r="E279" s="10" t="s">
        <v>975</v>
      </c>
      <c r="F279" s="13">
        <v>1440000</v>
      </c>
    </row>
    <row r="280" spans="1:6">
      <c r="A280" s="11" t="str">
        <f>TEXT(Table1[[#This Row],[Date]],"DDD")</f>
        <v>vie.</v>
      </c>
      <c r="B280" s="11" t="str">
        <f>TEXT(Table1[[#This Row],[Date]],"MMM")</f>
        <v>nov</v>
      </c>
      <c r="C280" s="11">
        <v>45625</v>
      </c>
      <c r="D280" s="10" t="s">
        <v>1029</v>
      </c>
      <c r="E280" s="10" t="s">
        <v>975</v>
      </c>
      <c r="F280" s="13">
        <v>12900</v>
      </c>
    </row>
    <row r="281" spans="1:6">
      <c r="A281" s="11" t="str">
        <f>TEXT(Table1[[#This Row],[Date]],"DDD")</f>
        <v>vie.</v>
      </c>
      <c r="B281" s="11" t="str">
        <f>TEXT(Table1[[#This Row],[Date]],"MMM")</f>
        <v>nov</v>
      </c>
      <c r="C281" s="11">
        <v>45625</v>
      </c>
      <c r="D281" s="10" t="s">
        <v>1011</v>
      </c>
      <c r="E281" s="10" t="s">
        <v>986</v>
      </c>
      <c r="F281" s="13">
        <v>90000</v>
      </c>
    </row>
    <row r="282" spans="1:6">
      <c r="A282" s="11" t="str">
        <f>TEXT(Table1[[#This Row],[Date]],"DDD")</f>
        <v>vie.</v>
      </c>
      <c r="B282" s="11" t="str">
        <f>TEXT(Table1[[#This Row],[Date]],"MMM")</f>
        <v>nov</v>
      </c>
      <c r="C282" s="11">
        <v>45625</v>
      </c>
      <c r="D282" s="10"/>
      <c r="E282" s="10"/>
      <c r="F282" s="13">
        <v>245823</v>
      </c>
    </row>
    <row r="283" spans="1:6">
      <c r="A283" s="11" t="str">
        <f>TEXT(Table1[[#This Row],[Date]],"DDD")</f>
        <v>sáb.</v>
      </c>
      <c r="B283" s="11" t="str">
        <f>TEXT(Table1[[#This Row],[Date]],"MMM")</f>
        <v>nov</v>
      </c>
      <c r="C283" s="11">
        <v>45626</v>
      </c>
      <c r="D283" s="10" t="s">
        <v>605</v>
      </c>
      <c r="E283" s="10" t="s">
        <v>416</v>
      </c>
      <c r="F283" s="13">
        <v>17568</v>
      </c>
    </row>
    <row r="284" spans="1:6">
      <c r="A284" s="11" t="str">
        <f>TEXT(Table1[[#This Row],[Date]],"DDD")</f>
        <v>sáb.</v>
      </c>
      <c r="B284" s="11" t="str">
        <f>TEXT(Table1[[#This Row],[Date]],"MMM")</f>
        <v>nov</v>
      </c>
      <c r="C284" s="11">
        <v>45626</v>
      </c>
      <c r="D284" s="10" t="s">
        <v>216</v>
      </c>
      <c r="E284" s="10" t="s">
        <v>975</v>
      </c>
      <c r="F284" s="13">
        <v>127800</v>
      </c>
    </row>
    <row r="285" spans="1:6">
      <c r="A285" s="11" t="str">
        <f>TEXT(Table1[[#This Row],[Date]],"DDD")</f>
        <v>sáb.</v>
      </c>
      <c r="B285" s="11" t="str">
        <f>TEXT(Table1[[#This Row],[Date]],"MMM")</f>
        <v>nov</v>
      </c>
      <c r="C285" s="11">
        <v>45626</v>
      </c>
      <c r="D285" s="10" t="s">
        <v>816</v>
      </c>
      <c r="E285" s="10" t="s">
        <v>416</v>
      </c>
      <c r="F285" s="13">
        <v>24471</v>
      </c>
    </row>
    <row r="286" spans="1:6">
      <c r="A286" s="11" t="str">
        <f>TEXT(Table1[[#This Row],[Date]],"DDD")</f>
        <v>sáb.</v>
      </c>
      <c r="B286" s="11" t="str">
        <f>TEXT(Table1[[#This Row],[Date]],"MMM")</f>
        <v>nov</v>
      </c>
      <c r="C286" s="11">
        <v>45626</v>
      </c>
      <c r="D286" s="10" t="s">
        <v>876</v>
      </c>
      <c r="E286" s="10" t="s">
        <v>11</v>
      </c>
      <c r="F286" s="13">
        <v>143415</v>
      </c>
    </row>
    <row r="287" spans="1:6">
      <c r="A287" s="11" t="str">
        <f>TEXT(Table1[[#This Row],[Date]],"DDD")</f>
        <v>sáb.</v>
      </c>
      <c r="B287" s="11" t="str">
        <f>TEXT(Table1[[#This Row],[Date]],"MMM")</f>
        <v>nov</v>
      </c>
      <c r="C287" s="11">
        <v>45626</v>
      </c>
      <c r="D287" s="10" t="s">
        <v>29</v>
      </c>
      <c r="E287" s="10" t="s">
        <v>11</v>
      </c>
      <c r="F287" s="13">
        <v>144850</v>
      </c>
    </row>
    <row r="288" spans="1:6">
      <c r="A288" s="11" t="str">
        <f>TEXT(Table1[[#This Row],[Date]],"DDD")</f>
        <v>sáb.</v>
      </c>
      <c r="B288" s="11" t="str">
        <f>TEXT(Table1[[#This Row],[Date]],"MMM")</f>
        <v>nov</v>
      </c>
      <c r="C288" s="11">
        <v>45626</v>
      </c>
      <c r="D288" s="10" t="s">
        <v>81</v>
      </c>
      <c r="E288" s="10" t="s">
        <v>11</v>
      </c>
      <c r="F288" s="13">
        <v>303540</v>
      </c>
    </row>
    <row r="289" spans="1:9">
      <c r="A289" s="11" t="str">
        <f>TEXT(Table1[[#This Row],[Date]],"DDD")</f>
        <v>sáb.</v>
      </c>
      <c r="B289" s="11" t="str">
        <f>TEXT(Table1[[#This Row],[Date]],"MMM")</f>
        <v>nov</v>
      </c>
      <c r="C289" s="11">
        <v>45626</v>
      </c>
      <c r="D289" s="10" t="s">
        <v>346</v>
      </c>
      <c r="E289" s="10" t="s">
        <v>104</v>
      </c>
      <c r="F289" s="13">
        <v>8500</v>
      </c>
    </row>
    <row r="290" spans="1:9">
      <c r="A290" s="11" t="str">
        <f>TEXT(Table1[[#This Row],[Date]],"DDD")</f>
        <v>sáb.</v>
      </c>
      <c r="B290" s="11" t="str">
        <f>TEXT(Table1[[#This Row],[Date]],"MMM")</f>
        <v>nov</v>
      </c>
      <c r="C290" s="11">
        <v>45626</v>
      </c>
      <c r="D290" s="10" t="s">
        <v>29</v>
      </c>
      <c r="E290" s="10" t="s">
        <v>11</v>
      </c>
      <c r="F290" s="13">
        <v>24700</v>
      </c>
    </row>
    <row r="291" spans="1:9">
      <c r="A291" s="11" t="str">
        <f>TEXT(Table1[[#This Row],[Date]],"DDD")</f>
        <v>sáb.</v>
      </c>
      <c r="B291" s="11" t="str">
        <f>TEXT(Table1[[#This Row],[Date]],"MMM")</f>
        <v>nov</v>
      </c>
      <c r="C291" s="11">
        <v>45626</v>
      </c>
      <c r="D291" s="10" t="s">
        <v>103</v>
      </c>
      <c r="E291" s="10" t="s">
        <v>104</v>
      </c>
      <c r="F291" s="13">
        <v>6600</v>
      </c>
    </row>
    <row r="292" spans="1:9">
      <c r="A292" s="11" t="str">
        <f>TEXT(Table1[[#This Row],[Date]],"DDD")</f>
        <v>sáb.</v>
      </c>
      <c r="B292" s="11" t="str">
        <f>TEXT(Table1[[#This Row],[Date]],"MMM")</f>
        <v>nov</v>
      </c>
      <c r="C292" s="11">
        <v>45626</v>
      </c>
      <c r="D292" s="10" t="s">
        <v>69</v>
      </c>
      <c r="E292" s="10" t="s">
        <v>1030</v>
      </c>
      <c r="F292" s="13">
        <v>302700</v>
      </c>
    </row>
    <row r="293" spans="1:9">
      <c r="A293" s="11" t="str">
        <f>TEXT(Table1[[#This Row],[Date]],"DDD")</f>
        <v>sáb.</v>
      </c>
      <c r="B293" s="11" t="str">
        <f>TEXT(Table1[[#This Row],[Date]],"MMM")</f>
        <v>nov</v>
      </c>
      <c r="C293" s="11">
        <v>45626</v>
      </c>
      <c r="D293" s="10" t="s">
        <v>69</v>
      </c>
      <c r="E293" s="10" t="s">
        <v>1030</v>
      </c>
      <c r="F293" s="13">
        <v>91010</v>
      </c>
    </row>
    <row r="294" spans="1:9">
      <c r="A294" s="11" t="str">
        <f>TEXT(Table1[[#This Row],[Date]],"DDD")</f>
        <v>sáb.</v>
      </c>
      <c r="B294" s="11" t="str">
        <f>TEXT(Table1[[#This Row],[Date]],"MMM")</f>
        <v>nov</v>
      </c>
      <c r="C294" s="11">
        <v>45626</v>
      </c>
      <c r="D294" s="10" t="s">
        <v>216</v>
      </c>
      <c r="E294" s="10" t="s">
        <v>975</v>
      </c>
      <c r="F294" s="13">
        <v>57700</v>
      </c>
    </row>
    <row r="295" spans="1:9">
      <c r="A295" s="11" t="str">
        <f>TEXT(Table1[[#This Row],[Date]],"DDD")</f>
        <v>dom.</v>
      </c>
      <c r="B295" s="11" t="str">
        <f>TEXT(Table1[[#This Row],[Date]],"MMM")</f>
        <v>dic</v>
      </c>
      <c r="C295" s="11">
        <v>45627</v>
      </c>
      <c r="D295" s="10" t="s">
        <v>1031</v>
      </c>
      <c r="E295" s="10" t="s">
        <v>136</v>
      </c>
      <c r="F295" s="13">
        <v>39900</v>
      </c>
    </row>
    <row r="296" spans="1:9">
      <c r="A296" s="11" t="str">
        <f>TEXT(Table1[[#This Row],[Date]],"DDD")</f>
        <v>dom.</v>
      </c>
      <c r="B296" s="11" t="str">
        <f>TEXT(Table1[[#This Row],[Date]],"MMM")</f>
        <v>dic</v>
      </c>
      <c r="C296" s="11">
        <v>45627</v>
      </c>
      <c r="D296" s="10" t="s">
        <v>1032</v>
      </c>
      <c r="E296" s="10" t="s">
        <v>136</v>
      </c>
      <c r="F296" s="13">
        <v>183556</v>
      </c>
    </row>
    <row r="297" spans="1:9">
      <c r="A297" s="11" t="str">
        <f>TEXT(Table1[[#This Row],[Date]],"DDD")</f>
        <v>dom.</v>
      </c>
      <c r="B297" s="11" t="str">
        <f>TEXT(Table1[[#This Row],[Date]],"MMM")</f>
        <v>dic</v>
      </c>
      <c r="C297" s="11">
        <v>45627</v>
      </c>
      <c r="D297" s="10" t="s">
        <v>605</v>
      </c>
      <c r="E297" s="10" t="s">
        <v>416</v>
      </c>
      <c r="F297" s="13">
        <v>15078</v>
      </c>
    </row>
    <row r="298" spans="1:9">
      <c r="A298" s="11" t="str">
        <f>TEXT(Table1[[#This Row],[Date]],"DDD")</f>
        <v>dom.</v>
      </c>
      <c r="B298" s="11" t="str">
        <f>TEXT(Table1[[#This Row],[Date]],"MMM")</f>
        <v>dic</v>
      </c>
      <c r="C298" s="11">
        <v>45627</v>
      </c>
      <c r="D298" s="10" t="s">
        <v>994</v>
      </c>
      <c r="E298" s="10" t="s">
        <v>467</v>
      </c>
      <c r="F298" s="13">
        <v>42900</v>
      </c>
    </row>
    <row r="299" spans="1:9">
      <c r="A299" s="11" t="str">
        <f>TEXT(Table1[[#This Row],[Date]],"DDD")</f>
        <v>dom.</v>
      </c>
      <c r="B299" s="11" t="str">
        <f>TEXT(Table1[[#This Row],[Date]],"MMM")</f>
        <v>dic</v>
      </c>
      <c r="C299" s="11">
        <v>45627</v>
      </c>
      <c r="D299" s="10" t="s">
        <v>605</v>
      </c>
      <c r="E299" s="10" t="s">
        <v>416</v>
      </c>
      <c r="F299" s="13">
        <v>21731</v>
      </c>
    </row>
    <row r="300" spans="1:9">
      <c r="A300" s="11" t="str">
        <f>TEXT(Table1[[#This Row],[Date]],"DDD")</f>
        <v>dom.</v>
      </c>
      <c r="B300" s="11" t="str">
        <f>TEXT(Table1[[#This Row],[Date]],"MMM")</f>
        <v>dic</v>
      </c>
      <c r="C300" s="11">
        <v>45627</v>
      </c>
      <c r="D300" s="10" t="s">
        <v>1033</v>
      </c>
      <c r="E300" s="10" t="s">
        <v>104</v>
      </c>
      <c r="F300" s="13">
        <v>52663</v>
      </c>
    </row>
    <row r="301" spans="1:9">
      <c r="A301" s="11" t="str">
        <f>TEXT(Table1[[#This Row],[Date]],"DDD")</f>
        <v>dom.</v>
      </c>
      <c r="B301" s="11" t="str">
        <f>TEXT(Table1[[#This Row],[Date]],"MMM")</f>
        <v>dic</v>
      </c>
      <c r="C301" s="11">
        <v>45627</v>
      </c>
      <c r="D301" s="10" t="s">
        <v>1026</v>
      </c>
      <c r="E301" s="10" t="s">
        <v>999</v>
      </c>
      <c r="F301" s="13">
        <v>399800</v>
      </c>
    </row>
    <row r="302" spans="1:9">
      <c r="A302" s="11" t="str">
        <f>TEXT(Table1[[#This Row],[Date]],"DDD")</f>
        <v>dom.</v>
      </c>
      <c r="B302" s="11" t="str">
        <f>TEXT(Table1[[#This Row],[Date]],"MMM")</f>
        <v>dic</v>
      </c>
      <c r="C302" s="11">
        <v>45627</v>
      </c>
      <c r="D302" s="10" t="s">
        <v>165</v>
      </c>
      <c r="E302" s="10" t="s">
        <v>104</v>
      </c>
      <c r="F302" s="13">
        <v>12700</v>
      </c>
    </row>
    <row r="303" spans="1:9">
      <c r="A303" s="11" t="str">
        <f>TEXT(Table1[[#This Row],[Date]],"DDD")</f>
        <v>dom.</v>
      </c>
      <c r="B303" s="11" t="str">
        <f>TEXT(Table1[[#This Row],[Date]],"MMM")</f>
        <v>dic</v>
      </c>
      <c r="C303" s="11">
        <v>45627</v>
      </c>
      <c r="D303" s="10" t="s">
        <v>605</v>
      </c>
      <c r="E303" s="10" t="s">
        <v>416</v>
      </c>
      <c r="F303" s="13">
        <v>16461</v>
      </c>
      <c r="I303" t="s">
        <v>1034</v>
      </c>
    </row>
    <row r="304" spans="1:9">
      <c r="A304" s="11" t="str">
        <f>TEXT(Table1[[#This Row],[Date]],"DDD")</f>
        <v>dom.</v>
      </c>
      <c r="B304" s="11" t="str">
        <f>TEXT(Table1[[#This Row],[Date]],"MMM")</f>
        <v>dic</v>
      </c>
      <c r="C304" s="11">
        <v>45627</v>
      </c>
      <c r="D304" t="s">
        <v>1035</v>
      </c>
      <c r="E304" s="10" t="s">
        <v>465</v>
      </c>
      <c r="F304" s="13">
        <v>70280</v>
      </c>
    </row>
    <row r="305" spans="1:6">
      <c r="A305" s="11" t="str">
        <f>TEXT(Table1[[#This Row],[Date]],"DDD")</f>
        <v>dom.</v>
      </c>
      <c r="B305" s="11" t="str">
        <f>TEXT(Table1[[#This Row],[Date]],"MMM")</f>
        <v>dic</v>
      </c>
      <c r="C305" s="11">
        <v>45627</v>
      </c>
      <c r="D305" t="s">
        <v>1036</v>
      </c>
      <c r="E305" s="10" t="s">
        <v>465</v>
      </c>
      <c r="F305" s="13">
        <v>163500</v>
      </c>
    </row>
    <row r="306" spans="1:6">
      <c r="A306" s="11" t="str">
        <f>TEXT(Table1[[#This Row],[Date]],"DDD")</f>
        <v>dom.</v>
      </c>
      <c r="B306" s="11" t="str">
        <f>TEXT(Table1[[#This Row],[Date]],"MMM")</f>
        <v>dic</v>
      </c>
      <c r="C306" s="11">
        <v>45627</v>
      </c>
      <c r="D306" s="10" t="s">
        <v>103</v>
      </c>
      <c r="E306" s="10" t="s">
        <v>104</v>
      </c>
      <c r="F306" s="13">
        <v>17200</v>
      </c>
    </row>
    <row r="307" spans="1:6">
      <c r="A307" s="11" t="str">
        <f>TEXT(Table1[[#This Row],[Date]],"DDD")</f>
        <v>dom.</v>
      </c>
      <c r="B307" s="11" t="str">
        <f>TEXT(Table1[[#This Row],[Date]],"MMM")</f>
        <v>dic</v>
      </c>
      <c r="C307" s="11">
        <v>45627</v>
      </c>
      <c r="D307" s="10" t="s">
        <v>469</v>
      </c>
      <c r="E307" s="10" t="s">
        <v>975</v>
      </c>
      <c r="F307" s="13">
        <v>64900</v>
      </c>
    </row>
    <row r="308" spans="1:6">
      <c r="A308" s="11" t="str">
        <f>TEXT(Table1[[#This Row],[Date]],"DDD")</f>
        <v>lun.</v>
      </c>
      <c r="B308" s="11" t="str">
        <f>TEXT(Table1[[#This Row],[Date]],"MMM")</f>
        <v>dic</v>
      </c>
      <c r="C308" s="11">
        <v>45628</v>
      </c>
      <c r="D308" s="10" t="s">
        <v>1037</v>
      </c>
      <c r="E308" s="10" t="s">
        <v>465</v>
      </c>
      <c r="F308" s="13">
        <v>727895</v>
      </c>
    </row>
    <row r="309" spans="1:6">
      <c r="A309" s="11" t="str">
        <f>TEXT(Table1[[#This Row],[Date]],"DDD")</f>
        <v>lun.</v>
      </c>
      <c r="B309" s="11" t="str">
        <f>TEXT(Table1[[#This Row],[Date]],"MMM")</f>
        <v>dic</v>
      </c>
      <c r="C309" s="11">
        <v>45628</v>
      </c>
      <c r="D309" s="10" t="s">
        <v>1038</v>
      </c>
      <c r="E309" s="10" t="s">
        <v>136</v>
      </c>
      <c r="F309" s="13">
        <v>210870</v>
      </c>
    </row>
    <row r="310" spans="1:6">
      <c r="A310" s="11" t="str">
        <f>TEXT(Table1[[#This Row],[Date]],"DDD")</f>
        <v>lun.</v>
      </c>
      <c r="B310" s="11" t="str">
        <f>TEXT(Table1[[#This Row],[Date]],"MMM")</f>
        <v>dic</v>
      </c>
      <c r="C310" s="11">
        <v>45628</v>
      </c>
      <c r="D310" s="10" t="s">
        <v>1039</v>
      </c>
      <c r="E310" s="10" t="s">
        <v>104</v>
      </c>
      <c r="F310" s="13">
        <v>11200</v>
      </c>
    </row>
    <row r="311" spans="1:6">
      <c r="A311" s="11" t="str">
        <f>TEXT(Table1[[#This Row],[Date]],"DDD")</f>
        <v>lun.</v>
      </c>
      <c r="B311" s="11" t="str">
        <f>TEXT(Table1[[#This Row],[Date]],"MMM")</f>
        <v>dic</v>
      </c>
      <c r="C311" s="11">
        <v>45628</v>
      </c>
      <c r="D311" s="10" t="s">
        <v>605</v>
      </c>
      <c r="E311" s="10" t="s">
        <v>416</v>
      </c>
      <c r="F311" s="13">
        <v>19448</v>
      </c>
    </row>
    <row r="312" spans="1:6">
      <c r="A312" s="11" t="str">
        <f>TEXT(Table1[[#This Row],[Date]],"DDD")</f>
        <v>lun.</v>
      </c>
      <c r="B312" s="11" t="str">
        <f>TEXT(Table1[[#This Row],[Date]],"MMM")</f>
        <v>dic</v>
      </c>
      <c r="C312" s="11">
        <v>45628</v>
      </c>
      <c r="D312" s="10" t="s">
        <v>1040</v>
      </c>
      <c r="E312" s="10" t="s">
        <v>104</v>
      </c>
      <c r="F312" s="13">
        <v>20800</v>
      </c>
    </row>
    <row r="313" spans="1:6">
      <c r="A313" s="11" t="str">
        <f>TEXT(Table1[[#This Row],[Date]],"DDD")</f>
        <v>lun.</v>
      </c>
      <c r="B313" s="11" t="str">
        <f>TEXT(Table1[[#This Row],[Date]],"MMM")</f>
        <v>dic</v>
      </c>
      <c r="C313" s="11">
        <v>45628</v>
      </c>
      <c r="D313" s="10" t="s">
        <v>605</v>
      </c>
      <c r="E313" s="10" t="s">
        <v>416</v>
      </c>
      <c r="F313" s="13">
        <v>25858</v>
      </c>
    </row>
    <row r="314" spans="1:6">
      <c r="A314" s="11" t="str">
        <f>TEXT(Table1[[#This Row],[Date]],"DDD")</f>
        <v>lun.</v>
      </c>
      <c r="B314" s="11" t="str">
        <f>TEXT(Table1[[#This Row],[Date]],"MMM")</f>
        <v>dic</v>
      </c>
      <c r="C314" s="11">
        <v>45628</v>
      </c>
      <c r="D314" s="10" t="s">
        <v>1041</v>
      </c>
      <c r="E314" s="10" t="s">
        <v>467</v>
      </c>
      <c r="F314" s="13">
        <v>96300</v>
      </c>
    </row>
    <row r="315" spans="1:6">
      <c r="A315" s="11" t="str">
        <f>TEXT(Table1[[#This Row],[Date]],"DDD")</f>
        <v>lun.</v>
      </c>
      <c r="B315" s="11" t="str">
        <f>TEXT(Table1[[#This Row],[Date]],"MMM")</f>
        <v>dic</v>
      </c>
      <c r="C315" s="11">
        <v>45628</v>
      </c>
      <c r="D315" s="10" t="s">
        <v>564</v>
      </c>
      <c r="E315" s="10" t="s">
        <v>467</v>
      </c>
      <c r="F315" s="13">
        <v>90900</v>
      </c>
    </row>
    <row r="316" spans="1:6">
      <c r="A316" s="11" t="str">
        <f>TEXT(Table1[[#This Row],[Date]],"DDD")</f>
        <v>lun.</v>
      </c>
      <c r="B316" s="11" t="str">
        <f>TEXT(Table1[[#This Row],[Date]],"MMM")</f>
        <v>dic</v>
      </c>
      <c r="C316" s="11">
        <v>45628</v>
      </c>
      <c r="D316" s="10" t="s">
        <v>605</v>
      </c>
      <c r="E316" s="10" t="s">
        <v>416</v>
      </c>
      <c r="F316" s="13">
        <v>18480</v>
      </c>
    </row>
    <row r="317" spans="1:6">
      <c r="A317" s="11" t="str">
        <f>TEXT(Table1[[#This Row],[Date]],"DDD")</f>
        <v>mar.</v>
      </c>
      <c r="B317" s="11" t="str">
        <f>TEXT(Table1[[#This Row],[Date]],"MMM")</f>
        <v>dic</v>
      </c>
      <c r="C317" s="11">
        <v>45629</v>
      </c>
      <c r="D317" s="10" t="s">
        <v>987</v>
      </c>
      <c r="E317" s="10" t="s">
        <v>104</v>
      </c>
      <c r="F317" s="13">
        <v>10100</v>
      </c>
    </row>
    <row r="318" spans="1:6">
      <c r="A318" s="11" t="str">
        <f>TEXT(Table1[[#This Row],[Date]],"DDD")</f>
        <v>mar.</v>
      </c>
      <c r="B318" s="11" t="str">
        <f>TEXT(Table1[[#This Row],[Date]],"MMM")</f>
        <v>dic</v>
      </c>
      <c r="C318" s="11">
        <v>45629</v>
      </c>
      <c r="D318" s="10" t="s">
        <v>1024</v>
      </c>
      <c r="E318" s="10" t="s">
        <v>104</v>
      </c>
      <c r="F318" s="13">
        <v>9000</v>
      </c>
    </row>
    <row r="319" spans="1:6">
      <c r="A319" s="11" t="str">
        <f>TEXT(Table1[[#This Row],[Date]],"DDD")</f>
        <v>mar.</v>
      </c>
      <c r="B319" s="11" t="str">
        <f>TEXT(Table1[[#This Row],[Date]],"MMM")</f>
        <v>dic</v>
      </c>
      <c r="C319" s="11">
        <v>45629</v>
      </c>
      <c r="D319" s="10" t="s">
        <v>764</v>
      </c>
      <c r="E319" s="10" t="s">
        <v>136</v>
      </c>
      <c r="F319" s="13">
        <v>62900</v>
      </c>
    </row>
    <row r="320" spans="1:6">
      <c r="A320" s="11" t="str">
        <f>TEXT(Table1[[#This Row],[Date]],"DDD")</f>
        <v>mar.</v>
      </c>
      <c r="B320" s="11" t="str">
        <f>TEXT(Table1[[#This Row],[Date]],"MMM")</f>
        <v>dic</v>
      </c>
      <c r="C320" s="11">
        <v>45629</v>
      </c>
      <c r="D320" s="10" t="s">
        <v>135</v>
      </c>
      <c r="E320" s="10" t="s">
        <v>136</v>
      </c>
      <c r="F320" s="13">
        <v>47900</v>
      </c>
    </row>
    <row r="321" spans="1:9">
      <c r="A321" s="11" t="str">
        <f>TEXT(Table1[[#This Row],[Date]],"DDD")</f>
        <v>mar.</v>
      </c>
      <c r="B321" s="11" t="str">
        <f>TEXT(Table1[[#This Row],[Date]],"MMM")</f>
        <v>dic</v>
      </c>
      <c r="C321" s="11">
        <v>45629</v>
      </c>
      <c r="D321" s="10" t="s">
        <v>103</v>
      </c>
      <c r="E321" s="10" t="s">
        <v>104</v>
      </c>
      <c r="F321" s="13">
        <v>6600</v>
      </c>
    </row>
    <row r="322" spans="1:9">
      <c r="A322" s="11" t="str">
        <f>TEXT(Table1[[#This Row],[Date]],"DDD")</f>
        <v>mar.</v>
      </c>
      <c r="B322" s="11" t="str">
        <f>TEXT(Table1[[#This Row],[Date]],"MMM")</f>
        <v>dic</v>
      </c>
      <c r="C322" s="11">
        <v>45629</v>
      </c>
      <c r="D322" s="10" t="s">
        <v>1042</v>
      </c>
      <c r="E322" s="10" t="s">
        <v>136</v>
      </c>
      <c r="F322" s="13">
        <v>79200</v>
      </c>
    </row>
    <row r="323" spans="1:9">
      <c r="A323" s="11" t="str">
        <f>TEXT(Table1[[#This Row],[Date]],"DDD")</f>
        <v>mar.</v>
      </c>
      <c r="B323" s="11" t="str">
        <f>TEXT(Table1[[#This Row],[Date]],"MMM")</f>
        <v>dic</v>
      </c>
      <c r="C323" s="11">
        <v>45629</v>
      </c>
      <c r="D323" s="10" t="s">
        <v>979</v>
      </c>
      <c r="E323" s="10" t="s">
        <v>11</v>
      </c>
      <c r="F323" s="13">
        <v>27000</v>
      </c>
    </row>
    <row r="324" spans="1:9">
      <c r="A324" s="11" t="str">
        <f>TEXT(Table1[[#This Row],[Date]],"DDD")</f>
        <v>mié.</v>
      </c>
      <c r="B324" s="11" t="str">
        <f>TEXT(Table1[[#This Row],[Date]],"MMM")</f>
        <v>dic</v>
      </c>
      <c r="C324" s="11">
        <v>45630</v>
      </c>
      <c r="D324" s="10" t="s">
        <v>487</v>
      </c>
      <c r="E324" s="10" t="s">
        <v>136</v>
      </c>
      <c r="F324" s="13">
        <v>224900</v>
      </c>
    </row>
    <row r="325" spans="1:9">
      <c r="A325" s="11" t="str">
        <f>TEXT(Table1[[#This Row],[Date]],"DDD")</f>
        <v>mié.</v>
      </c>
      <c r="B325" s="11" t="str">
        <f>TEXT(Table1[[#This Row],[Date]],"MMM")</f>
        <v>dic</v>
      </c>
      <c r="C325" s="11">
        <v>45630</v>
      </c>
      <c r="D325" s="10" t="s">
        <v>1043</v>
      </c>
      <c r="E325" s="10" t="s">
        <v>104</v>
      </c>
      <c r="F325" s="13">
        <v>40399</v>
      </c>
    </row>
    <row r="326" spans="1:9">
      <c r="A326" s="11" t="str">
        <f>TEXT(Table1[[#This Row],[Date]],"DDD")</f>
        <v>mié.</v>
      </c>
      <c r="B326" s="11" t="str">
        <f>TEXT(Table1[[#This Row],[Date]],"MMM")</f>
        <v>dic</v>
      </c>
      <c r="C326" s="11">
        <v>45630</v>
      </c>
      <c r="D326" s="10" t="s">
        <v>103</v>
      </c>
      <c r="E326" s="10" t="s">
        <v>104</v>
      </c>
      <c r="F326" s="13">
        <v>6600</v>
      </c>
      <c r="I326" t="s">
        <v>1044</v>
      </c>
    </row>
    <row r="327" spans="1:9">
      <c r="A327" s="11" t="str">
        <f>TEXT(Table1[[#This Row],[Date]],"DDD")</f>
        <v>mié.</v>
      </c>
      <c r="B327" s="11" t="str">
        <f>TEXT(Table1[[#This Row],[Date]],"MMM")</f>
        <v>dic</v>
      </c>
      <c r="C327" s="11">
        <v>45630</v>
      </c>
      <c r="D327" s="10" t="s">
        <v>1045</v>
      </c>
      <c r="E327" s="10" t="s">
        <v>1046</v>
      </c>
      <c r="F327" s="13">
        <v>334679</v>
      </c>
    </row>
    <row r="328" spans="1:9">
      <c r="A328" s="11" t="str">
        <f>TEXT(Table1[[#This Row],[Date]],"DDD")</f>
        <v>jue.</v>
      </c>
      <c r="B328" s="11" t="str">
        <f>TEXT(Table1[[#This Row],[Date]],"MMM")</f>
        <v>dic</v>
      </c>
      <c r="C328" s="11">
        <v>45631</v>
      </c>
      <c r="D328" s="10" t="s">
        <v>605</v>
      </c>
      <c r="E328" s="10" t="s">
        <v>416</v>
      </c>
      <c r="F328" s="13">
        <v>17344</v>
      </c>
      <c r="I328" t="s">
        <v>1044</v>
      </c>
    </row>
    <row r="329" spans="1:9">
      <c r="A329" s="11" t="str">
        <f>TEXT(Table1[[#This Row],[Date]],"DDD")</f>
        <v>jue.</v>
      </c>
      <c r="B329" s="11" t="str">
        <f>TEXT(Table1[[#This Row],[Date]],"MMM")</f>
        <v>dic</v>
      </c>
      <c r="C329" s="11">
        <v>45631</v>
      </c>
      <c r="D329" s="10" t="s">
        <v>709</v>
      </c>
      <c r="E329" s="10" t="s">
        <v>416</v>
      </c>
      <c r="F329" s="13">
        <v>1300</v>
      </c>
    </row>
    <row r="330" spans="1:9">
      <c r="A330" s="11" t="str">
        <f>TEXT(Table1[[#This Row],[Date]],"DDD")</f>
        <v>jue.</v>
      </c>
      <c r="B330" s="11" t="str">
        <f>TEXT(Table1[[#This Row],[Date]],"MMM")</f>
        <v>dic</v>
      </c>
      <c r="C330" s="11">
        <v>45631</v>
      </c>
      <c r="D330" s="10" t="s">
        <v>1047</v>
      </c>
      <c r="E330" s="10" t="s">
        <v>11</v>
      </c>
      <c r="F330" s="13">
        <v>9190</v>
      </c>
    </row>
    <row r="331" spans="1:9">
      <c r="A331" s="11" t="str">
        <f>TEXT(Table1[[#This Row],[Date]],"DDD")</f>
        <v>jue.</v>
      </c>
      <c r="B331" s="11" t="str">
        <f>TEXT(Table1[[#This Row],[Date]],"MMM")</f>
        <v>dic</v>
      </c>
      <c r="C331" s="11">
        <v>45631</v>
      </c>
      <c r="D331" s="10" t="s">
        <v>605</v>
      </c>
      <c r="E331" s="10" t="s">
        <v>416</v>
      </c>
      <c r="F331" s="13">
        <v>21513</v>
      </c>
    </row>
    <row r="332" spans="1:9">
      <c r="A332" s="11" t="str">
        <f>TEXT(Table1[[#This Row],[Date]],"DDD")</f>
        <v>jue.</v>
      </c>
      <c r="B332" s="11" t="str">
        <f>TEXT(Table1[[#This Row],[Date]],"MMM")</f>
        <v>dic</v>
      </c>
      <c r="C332" s="11">
        <v>45631</v>
      </c>
      <c r="D332" s="10" t="s">
        <v>103</v>
      </c>
      <c r="E332" s="10" t="s">
        <v>104</v>
      </c>
      <c r="F332" s="13">
        <v>4450</v>
      </c>
      <c r="I332" t="s">
        <v>1048</v>
      </c>
    </row>
    <row r="333" spans="1:9">
      <c r="A333" s="11" t="str">
        <f>TEXT(Table1[[#This Row],[Date]],"DDD")</f>
        <v>jue.</v>
      </c>
      <c r="B333" s="11" t="str">
        <f>TEXT(Table1[[#This Row],[Date]],"MMM")</f>
        <v>dic</v>
      </c>
      <c r="C333" s="11">
        <v>45631</v>
      </c>
      <c r="D333" s="10"/>
      <c r="E333" s="10" t="s">
        <v>104</v>
      </c>
      <c r="F333" s="13">
        <v>1500</v>
      </c>
    </row>
    <row r="334" spans="1:9">
      <c r="A334" s="11" t="str">
        <f>TEXT(Table1[[#This Row],[Date]],"DDD")</f>
        <v>vie.</v>
      </c>
      <c r="B334" s="11" t="str">
        <f>TEXT(Table1[[#This Row],[Date]],"MMM")</f>
        <v>dic</v>
      </c>
      <c r="C334" s="11">
        <v>45632</v>
      </c>
      <c r="D334" s="10" t="s">
        <v>605</v>
      </c>
      <c r="E334" s="10" t="s">
        <v>416</v>
      </c>
      <c r="F334" s="13">
        <v>15144</v>
      </c>
    </row>
    <row r="335" spans="1:9">
      <c r="A335" s="11" t="str">
        <f>TEXT(Table1[[#This Row],[Date]],"DDD")</f>
        <v>vie.</v>
      </c>
      <c r="B335" s="11" t="str">
        <f>TEXT(Table1[[#This Row],[Date]],"MMM")</f>
        <v>dic</v>
      </c>
      <c r="C335" s="11">
        <v>45632</v>
      </c>
      <c r="D335" s="10" t="s">
        <v>1049</v>
      </c>
      <c r="E335" s="10" t="s">
        <v>1050</v>
      </c>
      <c r="F335" s="13">
        <v>178313</v>
      </c>
    </row>
    <row r="336" spans="1:9">
      <c r="A336" s="11" t="str">
        <f>TEXT(Table1[[#This Row],[Date]],"DDD")</f>
        <v>vie.</v>
      </c>
      <c r="B336" s="11" t="str">
        <f>TEXT(Table1[[#This Row],[Date]],"MMM")</f>
        <v>dic</v>
      </c>
      <c r="C336" s="11">
        <v>45632</v>
      </c>
      <c r="D336" s="10" t="s">
        <v>1051</v>
      </c>
      <c r="E336" s="10" t="s">
        <v>11</v>
      </c>
      <c r="F336" s="13">
        <v>74840</v>
      </c>
    </row>
    <row r="337" spans="1:6">
      <c r="A337" s="11" t="str">
        <f>TEXT(Table1[[#This Row],[Date]],"DDD")</f>
        <v>vie.</v>
      </c>
      <c r="B337" s="11" t="str">
        <f>TEXT(Table1[[#This Row],[Date]],"MMM")</f>
        <v>dic</v>
      </c>
      <c r="C337" s="11">
        <v>45632</v>
      </c>
      <c r="D337" s="10" t="s">
        <v>1052</v>
      </c>
      <c r="E337" s="10" t="s">
        <v>416</v>
      </c>
      <c r="F337" s="13">
        <v>52040</v>
      </c>
    </row>
    <row r="338" spans="1:6">
      <c r="A338" s="11" t="str">
        <f>TEXT(Table1[[#This Row],[Date]],"DDD")</f>
        <v>vie.</v>
      </c>
      <c r="B338" s="11" t="str">
        <f>TEXT(Table1[[#This Row],[Date]],"MMM")</f>
        <v>dic</v>
      </c>
      <c r="C338" s="11">
        <v>45632</v>
      </c>
      <c r="D338" s="10" t="s">
        <v>103</v>
      </c>
      <c r="E338" s="10" t="s">
        <v>104</v>
      </c>
      <c r="F338" s="13">
        <v>11850</v>
      </c>
    </row>
    <row r="339" spans="1:6">
      <c r="A339" s="11" t="str">
        <f>TEXT(Table1[[#This Row],[Date]],"DDD")</f>
        <v>vie.</v>
      </c>
      <c r="B339" s="11" t="str">
        <f>TEXT(Table1[[#This Row],[Date]],"MMM")</f>
        <v>dic</v>
      </c>
      <c r="C339" s="11">
        <v>45632</v>
      </c>
      <c r="D339" s="10" t="s">
        <v>1004</v>
      </c>
      <c r="E339" s="10" t="s">
        <v>794</v>
      </c>
      <c r="F339" s="13">
        <v>54900</v>
      </c>
    </row>
    <row r="340" spans="1:6">
      <c r="A340" s="11" t="str">
        <f>TEXT(Table1[[#This Row],[Date]],"DDD")</f>
        <v>vie.</v>
      </c>
      <c r="B340" s="11" t="str">
        <f>TEXT(Table1[[#This Row],[Date]],"MMM")</f>
        <v>dic</v>
      </c>
      <c r="C340" s="11">
        <v>45632</v>
      </c>
      <c r="D340" s="10" t="s">
        <v>709</v>
      </c>
      <c r="E340" s="10" t="s">
        <v>416</v>
      </c>
      <c r="F340" s="13">
        <v>30000</v>
      </c>
    </row>
    <row r="341" spans="1:6">
      <c r="A341" s="11" t="str">
        <f>TEXT(Table1[[#This Row],[Date]],"DDD")</f>
        <v>vie.</v>
      </c>
      <c r="B341" s="11" t="str">
        <f>TEXT(Table1[[#This Row],[Date]],"MMM")</f>
        <v>dic</v>
      </c>
      <c r="C341" s="11">
        <v>45632</v>
      </c>
      <c r="D341" s="10" t="s">
        <v>605</v>
      </c>
      <c r="E341" s="10" t="s">
        <v>416</v>
      </c>
      <c r="F341" s="13">
        <v>18516</v>
      </c>
    </row>
    <row r="342" spans="1:6">
      <c r="A342" s="11" t="str">
        <f>TEXT(Table1[[#This Row],[Date]],"DDD")</f>
        <v>vie.</v>
      </c>
      <c r="B342" s="11" t="str">
        <f>TEXT(Table1[[#This Row],[Date]],"MMM")</f>
        <v>dic</v>
      </c>
      <c r="C342" s="11">
        <v>45632</v>
      </c>
      <c r="D342" s="10" t="s">
        <v>103</v>
      </c>
      <c r="E342" s="10" t="s">
        <v>104</v>
      </c>
      <c r="F342" s="13">
        <v>4450</v>
      </c>
    </row>
    <row r="343" spans="1:6">
      <c r="A343" s="11" t="str">
        <f>TEXT(Table1[[#This Row],[Date]],"DDD")</f>
        <v>sáb.</v>
      </c>
      <c r="B343" s="11" t="str">
        <f>TEXT(Table1[[#This Row],[Date]],"MMM")</f>
        <v>dic</v>
      </c>
      <c r="C343" s="11">
        <v>45633</v>
      </c>
      <c r="D343" s="10"/>
      <c r="E343" s="10" t="s">
        <v>136</v>
      </c>
      <c r="F343" s="13">
        <v>27800</v>
      </c>
    </row>
    <row r="344" spans="1:6">
      <c r="A344" s="11" t="str">
        <f>TEXT(Table1[[#This Row],[Date]],"DDD")</f>
        <v>sáb.</v>
      </c>
      <c r="B344" s="11" t="str">
        <f>TEXT(Table1[[#This Row],[Date]],"MMM")</f>
        <v>dic</v>
      </c>
      <c r="C344" s="11">
        <v>45633</v>
      </c>
      <c r="D344" s="10" t="s">
        <v>1053</v>
      </c>
      <c r="E344" s="10" t="s">
        <v>999</v>
      </c>
      <c r="F344" s="13">
        <v>20000</v>
      </c>
    </row>
    <row r="345" spans="1:6">
      <c r="A345" s="11" t="str">
        <f>TEXT(Table1[[#This Row],[Date]],"DDD")</f>
        <v>sáb.</v>
      </c>
      <c r="B345" s="11" t="str">
        <f>TEXT(Table1[[#This Row],[Date]],"MMM")</f>
        <v>dic</v>
      </c>
      <c r="C345" s="11">
        <v>45633</v>
      </c>
      <c r="D345" s="10" t="s">
        <v>1054</v>
      </c>
      <c r="E345" s="10" t="s">
        <v>136</v>
      </c>
      <c r="F345" s="13">
        <v>19100</v>
      </c>
    </row>
    <row r="346" spans="1:6">
      <c r="A346" s="11" t="str">
        <f>TEXT(Table1[[#This Row],[Date]],"DDD")</f>
        <v>sáb.</v>
      </c>
      <c r="B346" s="11" t="str">
        <f>TEXT(Table1[[#This Row],[Date]],"MMM")</f>
        <v>dic</v>
      </c>
      <c r="C346" s="11">
        <v>45633</v>
      </c>
      <c r="D346" s="10" t="s">
        <v>1055</v>
      </c>
      <c r="E346" s="10" t="s">
        <v>104</v>
      </c>
      <c r="F346" s="13">
        <v>32700</v>
      </c>
    </row>
    <row r="347" spans="1:6">
      <c r="A347" s="11" t="str">
        <f>TEXT(Table1[[#This Row],[Date]],"DDD")</f>
        <v>sáb.</v>
      </c>
      <c r="B347" s="11" t="str">
        <f>TEXT(Table1[[#This Row],[Date]],"MMM")</f>
        <v>dic</v>
      </c>
      <c r="C347" s="11">
        <v>45633</v>
      </c>
      <c r="D347" s="10" t="s">
        <v>1052</v>
      </c>
      <c r="E347" s="10" t="s">
        <v>416</v>
      </c>
      <c r="F347" s="13">
        <v>45413</v>
      </c>
    </row>
    <row r="348" spans="1:6">
      <c r="A348" s="11" t="str">
        <f>TEXT(Table1[[#This Row],[Date]],"DDD")</f>
        <v>sáb.</v>
      </c>
      <c r="B348" s="11" t="str">
        <f>TEXT(Table1[[#This Row],[Date]],"MMM")</f>
        <v>dic</v>
      </c>
      <c r="C348" s="11">
        <v>45633</v>
      </c>
      <c r="D348" s="10" t="s">
        <v>300</v>
      </c>
      <c r="E348" s="10" t="s">
        <v>967</v>
      </c>
      <c r="F348" s="13">
        <v>124400</v>
      </c>
    </row>
    <row r="349" spans="1:6">
      <c r="A349" s="11" t="str">
        <f>TEXT(Table1[[#This Row],[Date]],"DDD")</f>
        <v>sáb.</v>
      </c>
      <c r="B349" s="11" t="str">
        <f>TEXT(Table1[[#This Row],[Date]],"MMM")</f>
        <v>dic</v>
      </c>
      <c r="C349" s="11">
        <v>45633</v>
      </c>
      <c r="D349" s="10" t="s">
        <v>605</v>
      </c>
      <c r="E349" s="10" t="s">
        <v>416</v>
      </c>
      <c r="F349" s="13">
        <v>16559</v>
      </c>
    </row>
    <row r="350" spans="1:6">
      <c r="A350" s="11" t="str">
        <f>TEXT(Table1[[#This Row],[Date]],"DDD")</f>
        <v>dom.</v>
      </c>
      <c r="B350" s="11" t="str">
        <f>TEXT(Table1[[#This Row],[Date]],"MMM")</f>
        <v>dic</v>
      </c>
      <c r="C350" s="11">
        <v>45634</v>
      </c>
      <c r="D350" s="10" t="s">
        <v>415</v>
      </c>
      <c r="E350" s="10" t="s">
        <v>416</v>
      </c>
      <c r="F350" s="13">
        <v>41420</v>
      </c>
    </row>
    <row r="351" spans="1:6">
      <c r="A351" s="11" t="str">
        <f>TEXT(Table1[[#This Row],[Date]],"DDD")</f>
        <v>dom.</v>
      </c>
      <c r="B351" s="11" t="str">
        <f>TEXT(Table1[[#This Row],[Date]],"MMM")</f>
        <v>dic</v>
      </c>
      <c r="C351" s="11">
        <v>45634</v>
      </c>
      <c r="D351" s="10"/>
      <c r="E351" s="10" t="s">
        <v>136</v>
      </c>
      <c r="F351" s="13">
        <v>58000</v>
      </c>
    </row>
    <row r="352" spans="1:6">
      <c r="A352" s="11" t="str">
        <f>TEXT(Table1[[#This Row],[Date]],"DDD")</f>
        <v>dom.</v>
      </c>
      <c r="B352" s="11" t="str">
        <f>TEXT(Table1[[#This Row],[Date]],"MMM")</f>
        <v>dic</v>
      </c>
      <c r="C352" s="11">
        <v>45634</v>
      </c>
      <c r="D352" s="10" t="s">
        <v>564</v>
      </c>
      <c r="E352" s="10" t="s">
        <v>467</v>
      </c>
      <c r="F352" s="13">
        <v>30300</v>
      </c>
    </row>
    <row r="353" spans="1:6">
      <c r="A353" s="11" t="str">
        <f>TEXT(Table1[[#This Row],[Date]],"DDD")</f>
        <v>dom.</v>
      </c>
      <c r="B353" s="11" t="str">
        <f>TEXT(Table1[[#This Row],[Date]],"MMM")</f>
        <v>dic</v>
      </c>
      <c r="C353" s="11">
        <v>45634</v>
      </c>
      <c r="D353" s="10"/>
      <c r="E353" s="10" t="s">
        <v>136</v>
      </c>
      <c r="F353" s="13">
        <v>89162</v>
      </c>
    </row>
    <row r="354" spans="1:6">
      <c r="A354" s="11" t="str">
        <f>TEXT(Table1[[#This Row],[Date]],"DDD")</f>
        <v>dom.</v>
      </c>
      <c r="B354" s="11" t="str">
        <f>TEXT(Table1[[#This Row],[Date]],"MMM")</f>
        <v>dic</v>
      </c>
      <c r="C354" s="11">
        <v>45634</v>
      </c>
      <c r="D354" s="10" t="s">
        <v>816</v>
      </c>
      <c r="E354" s="10" t="s">
        <v>416</v>
      </c>
      <c r="F354" s="13">
        <v>26327</v>
      </c>
    </row>
    <row r="355" spans="1:6">
      <c r="A355" s="11" t="str">
        <f>TEXT(Table1[[#This Row],[Date]],"DDD")</f>
        <v>dom.</v>
      </c>
      <c r="B355" s="11" t="str">
        <f>TEXT(Table1[[#This Row],[Date]],"MMM")</f>
        <v>dic</v>
      </c>
      <c r="C355" s="11">
        <v>45634</v>
      </c>
      <c r="D355" s="10" t="s">
        <v>1052</v>
      </c>
      <c r="E355" s="10" t="s">
        <v>416</v>
      </c>
      <c r="F355" s="13">
        <v>333660</v>
      </c>
    </row>
    <row r="356" spans="1:6">
      <c r="A356" s="11" t="str">
        <f>TEXT(Table1[[#This Row],[Date]],"DDD")</f>
        <v>dom.</v>
      </c>
      <c r="B356" s="11" t="str">
        <f>TEXT(Table1[[#This Row],[Date]],"MMM")</f>
        <v>dic</v>
      </c>
      <c r="C356" s="11">
        <v>45634</v>
      </c>
      <c r="D356" s="10" t="s">
        <v>634</v>
      </c>
      <c r="E356" s="10" t="s">
        <v>136</v>
      </c>
      <c r="F356" s="13">
        <v>34200</v>
      </c>
    </row>
    <row r="357" spans="1:6">
      <c r="A357" s="11" t="str">
        <f>TEXT(Table1[[#This Row],[Date]],"DDD")</f>
        <v>dom.</v>
      </c>
      <c r="B357" s="11" t="str">
        <f>TEXT(Table1[[#This Row],[Date]],"MMM")</f>
        <v>dic</v>
      </c>
      <c r="C357" s="11">
        <v>45634</v>
      </c>
      <c r="D357" s="10"/>
      <c r="E357" s="10" t="s">
        <v>136</v>
      </c>
      <c r="F357" s="13">
        <v>13800</v>
      </c>
    </row>
    <row r="358" spans="1:6">
      <c r="A358" s="11" t="str">
        <f>TEXT(Table1[[#This Row],[Date]],"DDD")</f>
        <v>dom.</v>
      </c>
      <c r="B358" s="11" t="str">
        <f>TEXT(Table1[[#This Row],[Date]],"MMM")</f>
        <v>dic</v>
      </c>
      <c r="C358" s="11">
        <v>45634</v>
      </c>
      <c r="D358" s="10" t="s">
        <v>987</v>
      </c>
      <c r="E358" s="10" t="s">
        <v>104</v>
      </c>
      <c r="F358" s="13">
        <v>10100</v>
      </c>
    </row>
    <row r="359" spans="1:6">
      <c r="A359" s="11" t="str">
        <f>TEXT(Table1[[#This Row],[Date]],"DDD")</f>
        <v>dom.</v>
      </c>
      <c r="B359" s="11" t="str">
        <f>TEXT(Table1[[#This Row],[Date]],"MMM")</f>
        <v>dic</v>
      </c>
      <c r="C359" s="11">
        <v>45634</v>
      </c>
      <c r="D359" s="10" t="s">
        <v>1054</v>
      </c>
      <c r="E359" s="10" t="s">
        <v>136</v>
      </c>
      <c r="F359" s="13">
        <v>35100</v>
      </c>
    </row>
    <row r="360" spans="1:6">
      <c r="A360" s="11" t="str">
        <f>TEXT(Table1[[#This Row],[Date]],"DDD")</f>
        <v>dom.</v>
      </c>
      <c r="B360" s="11" t="str">
        <f>TEXT(Table1[[#This Row],[Date]],"MMM")</f>
        <v>dic</v>
      </c>
      <c r="C360" s="11">
        <v>45634</v>
      </c>
      <c r="D360" s="10"/>
      <c r="E360" s="10"/>
      <c r="F360" s="13">
        <v>89162</v>
      </c>
    </row>
    <row r="361" spans="1:6">
      <c r="A361" s="11" t="str">
        <f>TEXT(Table1[[#This Row],[Date]],"DDD")</f>
        <v>lun.</v>
      </c>
      <c r="B361" s="11" t="str">
        <f>TEXT(Table1[[#This Row],[Date]],"MMM")</f>
        <v>dic</v>
      </c>
      <c r="C361" s="11">
        <v>45635</v>
      </c>
      <c r="D361" s="10" t="s">
        <v>1056</v>
      </c>
      <c r="E361" s="10" t="s">
        <v>467</v>
      </c>
      <c r="F361" s="13">
        <v>20600</v>
      </c>
    </row>
    <row r="362" spans="1:6">
      <c r="A362" s="11" t="str">
        <f>TEXT(Table1[[#This Row],[Date]],"DDD")</f>
        <v>lun.</v>
      </c>
      <c r="B362" s="11" t="str">
        <f>TEXT(Table1[[#This Row],[Date]],"MMM")</f>
        <v>dic</v>
      </c>
      <c r="C362" s="11">
        <v>45635</v>
      </c>
      <c r="D362" s="10" t="s">
        <v>605</v>
      </c>
      <c r="E362" s="10" t="s">
        <v>416</v>
      </c>
      <c r="F362" s="13">
        <v>62240</v>
      </c>
    </row>
    <row r="363" spans="1:6">
      <c r="A363" s="11" t="str">
        <f>TEXT(Table1[[#This Row],[Date]],"DDD")</f>
        <v>lun.</v>
      </c>
      <c r="B363" s="11" t="str">
        <f>TEXT(Table1[[#This Row],[Date]],"MMM")</f>
        <v>dic</v>
      </c>
      <c r="C363" s="11">
        <v>45635</v>
      </c>
      <c r="D363" s="10" t="s">
        <v>1052</v>
      </c>
      <c r="E363" s="10" t="s">
        <v>416</v>
      </c>
      <c r="F363" s="13">
        <v>40755</v>
      </c>
    </row>
    <row r="364" spans="1:6">
      <c r="A364" s="11" t="str">
        <f>TEXT(Table1[[#This Row],[Date]],"DDD")</f>
        <v>lun.</v>
      </c>
      <c r="B364" s="11" t="str">
        <f>TEXT(Table1[[#This Row],[Date]],"MMM")</f>
        <v>dic</v>
      </c>
      <c r="C364" s="11">
        <v>45635</v>
      </c>
      <c r="D364" s="10" t="s">
        <v>227</v>
      </c>
      <c r="E364" s="10" t="s">
        <v>136</v>
      </c>
      <c r="F364" s="13">
        <v>24200</v>
      </c>
    </row>
    <row r="365" spans="1:6">
      <c r="A365" s="11" t="str">
        <f>TEXT(Table1[[#This Row],[Date]],"DDD")</f>
        <v>lun.</v>
      </c>
      <c r="B365" s="11" t="str">
        <f>TEXT(Table1[[#This Row],[Date]],"MMM")</f>
        <v>dic</v>
      </c>
      <c r="C365" s="11">
        <v>45635</v>
      </c>
      <c r="D365" s="10" t="s">
        <v>605</v>
      </c>
      <c r="E365" s="10" t="s">
        <v>416</v>
      </c>
      <c r="F365" s="13">
        <v>33416</v>
      </c>
    </row>
    <row r="366" spans="1:6">
      <c r="A366" s="11" t="str">
        <f>TEXT(Table1[[#This Row],[Date]],"DDD")</f>
        <v>lun.</v>
      </c>
      <c r="B366" s="11" t="str">
        <f>TEXT(Table1[[#This Row],[Date]],"MMM")</f>
        <v>dic</v>
      </c>
      <c r="C366" s="11">
        <v>45635</v>
      </c>
      <c r="D366" s="10" t="s">
        <v>163</v>
      </c>
      <c r="E366" s="10" t="s">
        <v>467</v>
      </c>
      <c r="F366" s="13">
        <v>14150</v>
      </c>
    </row>
    <row r="367" spans="1:6">
      <c r="A367" s="11" t="str">
        <f>TEXT(Table1[[#This Row],[Date]],"DDD")</f>
        <v>lun.</v>
      </c>
      <c r="B367" s="11" t="str">
        <f>TEXT(Table1[[#This Row],[Date]],"MMM")</f>
        <v>dic</v>
      </c>
      <c r="C367" s="11">
        <v>45635</v>
      </c>
      <c r="D367" s="10" t="s">
        <v>415</v>
      </c>
      <c r="E367" s="10" t="s">
        <v>416</v>
      </c>
      <c r="F367" s="13">
        <v>44973</v>
      </c>
    </row>
    <row r="368" spans="1:6">
      <c r="A368" s="11" t="str">
        <f>TEXT(Table1[[#This Row],[Date]],"DDD")</f>
        <v>lun.</v>
      </c>
      <c r="B368" s="11" t="str">
        <f>TEXT(Table1[[#This Row],[Date]],"MMM")</f>
        <v>dic</v>
      </c>
      <c r="C368" s="11">
        <v>45635</v>
      </c>
      <c r="D368" s="10" t="s">
        <v>557</v>
      </c>
      <c r="E368" s="10" t="s">
        <v>136</v>
      </c>
      <c r="F368" s="13">
        <v>61500</v>
      </c>
    </row>
    <row r="369" spans="1:6">
      <c r="A369" s="11" t="str">
        <f>TEXT(Table1[[#This Row],[Date]],"DDD")</f>
        <v>mar.</v>
      </c>
      <c r="B369" s="11" t="str">
        <f>TEXT(Table1[[#This Row],[Date]],"MMM")</f>
        <v>dic</v>
      </c>
      <c r="C369" s="11">
        <v>45636</v>
      </c>
      <c r="D369" s="10" t="s">
        <v>346</v>
      </c>
      <c r="E369" s="10" t="s">
        <v>104</v>
      </c>
      <c r="F369" s="13">
        <v>9500</v>
      </c>
    </row>
    <row r="370" spans="1:6">
      <c r="A370" s="11" t="str">
        <f>TEXT(Table1[[#This Row],[Date]],"DDD")</f>
        <v>mar.</v>
      </c>
      <c r="B370" s="11" t="str">
        <f>TEXT(Table1[[#This Row],[Date]],"MMM")</f>
        <v>dic</v>
      </c>
      <c r="C370" s="11">
        <v>45636</v>
      </c>
      <c r="D370" s="10" t="s">
        <v>507</v>
      </c>
      <c r="E370" s="10" t="s">
        <v>136</v>
      </c>
      <c r="F370" s="13">
        <v>117453</v>
      </c>
    </row>
    <row r="371" spans="1:6">
      <c r="A371" s="11" t="str">
        <f>TEXT(Table1[[#This Row],[Date]],"DDD")</f>
        <v>mar.</v>
      </c>
      <c r="B371" s="11" t="str">
        <f>TEXT(Table1[[#This Row],[Date]],"MMM")</f>
        <v>dic</v>
      </c>
      <c r="C371" s="11">
        <v>45636</v>
      </c>
      <c r="D371" s="10" t="s">
        <v>1057</v>
      </c>
      <c r="E371" s="10" t="s">
        <v>1058</v>
      </c>
      <c r="F371" s="13">
        <v>40000</v>
      </c>
    </row>
    <row r="372" spans="1:6">
      <c r="A372" s="11" t="str">
        <f>TEXT(Table1[[#This Row],[Date]],"DDD")</f>
        <v>mar.</v>
      </c>
      <c r="B372" s="11" t="str">
        <f>TEXT(Table1[[#This Row],[Date]],"MMM")</f>
        <v>dic</v>
      </c>
      <c r="C372" s="11">
        <v>45636</v>
      </c>
      <c r="D372" s="10" t="s">
        <v>994</v>
      </c>
      <c r="E372" s="10" t="s">
        <v>467</v>
      </c>
      <c r="F372" s="13">
        <v>42900</v>
      </c>
    </row>
    <row r="373" spans="1:6">
      <c r="A373" s="11" t="str">
        <f>TEXT(Table1[[#This Row],[Date]],"DDD")</f>
        <v>mié.</v>
      </c>
      <c r="B373" s="11" t="str">
        <f>TEXT(Table1[[#This Row],[Date]],"MMM")</f>
        <v>dic</v>
      </c>
      <c r="C373" s="11">
        <v>45637</v>
      </c>
      <c r="D373" s="10" t="s">
        <v>1059</v>
      </c>
      <c r="E373" s="10" t="s">
        <v>104</v>
      </c>
      <c r="F373" s="13">
        <v>23000</v>
      </c>
    </row>
    <row r="374" spans="1:6">
      <c r="A374" s="11" t="str">
        <f>TEXT(Table1[[#This Row],[Date]],"DDD")</f>
        <v>mié.</v>
      </c>
      <c r="B374" s="11" t="str">
        <f>TEXT(Table1[[#This Row],[Date]],"MMM")</f>
        <v>dic</v>
      </c>
      <c r="C374" s="11">
        <v>45637</v>
      </c>
      <c r="D374" s="10" t="s">
        <v>1059</v>
      </c>
      <c r="E374" s="10" t="s">
        <v>104</v>
      </c>
      <c r="F374" s="13">
        <v>8000</v>
      </c>
    </row>
    <row r="375" spans="1:6">
      <c r="A375" s="11" t="str">
        <f>TEXT(Table1[[#This Row],[Date]],"DDD")</f>
        <v>mié.</v>
      </c>
      <c r="B375" s="11" t="str">
        <f>TEXT(Table1[[#This Row],[Date]],"MMM")</f>
        <v>dic</v>
      </c>
      <c r="C375" s="11">
        <v>45637</v>
      </c>
      <c r="D375" s="10" t="s">
        <v>1059</v>
      </c>
      <c r="E375" s="10" t="s">
        <v>104</v>
      </c>
      <c r="F375" s="13">
        <v>8000</v>
      </c>
    </row>
    <row r="376" spans="1:6">
      <c r="A376" s="11" t="str">
        <f>TEXT(Table1[[#This Row],[Date]],"DDD")</f>
        <v>mié.</v>
      </c>
      <c r="B376" s="11" t="str">
        <f>TEXT(Table1[[#This Row],[Date]],"MMM")</f>
        <v>dic</v>
      </c>
      <c r="C376" s="11">
        <v>45637</v>
      </c>
      <c r="D376" s="10" t="s">
        <v>1060</v>
      </c>
      <c r="E376" s="10" t="s">
        <v>136</v>
      </c>
      <c r="F376" s="13">
        <v>84000</v>
      </c>
    </row>
    <row r="377" spans="1:6">
      <c r="A377" s="11" t="str">
        <f>TEXT(Table1[[#This Row],[Date]],"DDD")</f>
        <v>mié.</v>
      </c>
      <c r="B377" s="11" t="str">
        <f>TEXT(Table1[[#This Row],[Date]],"MMM")</f>
        <v>dic</v>
      </c>
      <c r="C377" s="11">
        <v>45637</v>
      </c>
      <c r="D377" s="10" t="s">
        <v>709</v>
      </c>
      <c r="E377" s="10" t="s">
        <v>416</v>
      </c>
      <c r="F377" s="13">
        <v>8000</v>
      </c>
    </row>
    <row r="378" spans="1:6">
      <c r="A378" s="11" t="str">
        <f>TEXT(Table1[[#This Row],[Date]],"DDD")</f>
        <v>mié.</v>
      </c>
      <c r="B378" s="11" t="str">
        <f>TEXT(Table1[[#This Row],[Date]],"MMM")</f>
        <v>dic</v>
      </c>
      <c r="C378" s="11">
        <v>45637</v>
      </c>
      <c r="D378" s="10" t="s">
        <v>513</v>
      </c>
      <c r="E378" s="10" t="s">
        <v>136</v>
      </c>
      <c r="F378" s="13">
        <v>91341</v>
      </c>
    </row>
    <row r="379" spans="1:6">
      <c r="A379" s="11" t="str">
        <f>TEXT(Table1[[#This Row],[Date]],"DDD")</f>
        <v>mié.</v>
      </c>
      <c r="B379" s="11" t="str">
        <f>TEXT(Table1[[#This Row],[Date]],"MMM")</f>
        <v>dic</v>
      </c>
      <c r="C379" s="11">
        <v>45637</v>
      </c>
      <c r="D379" s="10" t="s">
        <v>1061</v>
      </c>
      <c r="E379" s="10" t="s">
        <v>136</v>
      </c>
      <c r="F379" s="13">
        <v>120000</v>
      </c>
    </row>
    <row r="380" spans="1:6">
      <c r="A380" s="11" t="str">
        <f>TEXT(Table1[[#This Row],[Date]],"DDD")</f>
        <v>mié.</v>
      </c>
      <c r="B380" s="11" t="str">
        <f>TEXT(Table1[[#This Row],[Date]],"MMM")</f>
        <v>dic</v>
      </c>
      <c r="C380" s="11">
        <v>45637</v>
      </c>
      <c r="D380" s="10" t="s">
        <v>1062</v>
      </c>
      <c r="E380" s="10" t="s">
        <v>416</v>
      </c>
      <c r="F380" s="13">
        <v>352000</v>
      </c>
    </row>
    <row r="381" spans="1:6">
      <c r="A381" s="11" t="str">
        <f>TEXT(Table1[[#This Row],[Date]],"DDD")</f>
        <v>jue.</v>
      </c>
      <c r="B381" s="11" t="str">
        <f>TEXT(Table1[[#This Row],[Date]],"MMM")</f>
        <v>dic</v>
      </c>
      <c r="C381" s="11">
        <v>45638</v>
      </c>
      <c r="D381" s="10" t="s">
        <v>822</v>
      </c>
      <c r="E381" s="10" t="s">
        <v>104</v>
      </c>
      <c r="F381" s="13">
        <v>18900</v>
      </c>
    </row>
    <row r="382" spans="1:6">
      <c r="A382" s="11" t="str">
        <f>TEXT(Table1[[#This Row],[Date]],"DDD")</f>
        <v>jue.</v>
      </c>
      <c r="B382" s="11" t="str">
        <f>TEXT(Table1[[#This Row],[Date]],"MMM")</f>
        <v>dic</v>
      </c>
      <c r="C382" s="11">
        <v>45638</v>
      </c>
      <c r="D382" s="10" t="s">
        <v>987</v>
      </c>
      <c r="E382" s="10" t="s">
        <v>104</v>
      </c>
      <c r="F382" s="13">
        <v>20700</v>
      </c>
    </row>
    <row r="383" spans="1:6">
      <c r="A383" s="11" t="str">
        <f>TEXT(Table1[[#This Row],[Date]],"DDD")</f>
        <v>jue.</v>
      </c>
      <c r="B383" s="11" t="str">
        <f>TEXT(Table1[[#This Row],[Date]],"MMM")</f>
        <v>dic</v>
      </c>
      <c r="C383" s="11">
        <v>45638</v>
      </c>
      <c r="D383" s="10" t="s">
        <v>346</v>
      </c>
      <c r="E383" s="10" t="s">
        <v>104</v>
      </c>
      <c r="F383" s="13">
        <v>9500</v>
      </c>
    </row>
    <row r="384" spans="1:6">
      <c r="A384" s="11" t="str">
        <f>TEXT(Table1[[#This Row],[Date]],"DDD")</f>
        <v>jue.</v>
      </c>
      <c r="B384" s="11" t="str">
        <f>TEXT(Table1[[#This Row],[Date]],"MMM")</f>
        <v>dic</v>
      </c>
      <c r="C384" s="11">
        <v>45638</v>
      </c>
      <c r="D384" s="10" t="s">
        <v>1063</v>
      </c>
      <c r="E384" s="10" t="s">
        <v>136</v>
      </c>
      <c r="F384" s="13">
        <v>202130</v>
      </c>
    </row>
    <row r="385" spans="1:6">
      <c r="A385" s="11" t="str">
        <f>TEXT(Table1[[#This Row],[Date]],"DDD")</f>
        <v>jue.</v>
      </c>
      <c r="B385" s="11" t="str">
        <f>TEXT(Table1[[#This Row],[Date]],"MMM")</f>
        <v>dic</v>
      </c>
      <c r="C385" s="11">
        <v>45638</v>
      </c>
      <c r="D385" s="10"/>
      <c r="E385" s="10"/>
      <c r="F385" s="13">
        <v>60599</v>
      </c>
    </row>
    <row r="386" spans="1:6">
      <c r="A386" s="11" t="str">
        <f>TEXT(Table1[[#This Row],[Date]],"DDD")</f>
        <v>jue.</v>
      </c>
      <c r="B386" s="11" t="str">
        <f>TEXT(Table1[[#This Row],[Date]],"MMM")</f>
        <v>dic</v>
      </c>
      <c r="C386" s="11">
        <v>45638</v>
      </c>
      <c r="D386" s="10" t="s">
        <v>227</v>
      </c>
      <c r="E386" s="10" t="s">
        <v>136</v>
      </c>
      <c r="F386" s="13">
        <v>59350</v>
      </c>
    </row>
    <row r="387" spans="1:6">
      <c r="A387" s="11" t="str">
        <f>TEXT(Table1[[#This Row],[Date]],"DDD")</f>
        <v>vie.</v>
      </c>
      <c r="B387" s="11" t="str">
        <f>TEXT(Table1[[#This Row],[Date]],"MMM")</f>
        <v>dic</v>
      </c>
      <c r="C387" s="11">
        <v>45639</v>
      </c>
      <c r="D387" s="10"/>
      <c r="E387" s="10" t="s">
        <v>136</v>
      </c>
      <c r="F387" s="13">
        <v>48485</v>
      </c>
    </row>
    <row r="388" spans="1:6">
      <c r="A388" s="11" t="str">
        <f>TEXT(Table1[[#This Row],[Date]],"DDD")</f>
        <v>vie.</v>
      </c>
      <c r="B388" s="11" t="str">
        <f>TEXT(Table1[[#This Row],[Date]],"MMM")</f>
        <v>dic</v>
      </c>
      <c r="C388" s="11">
        <v>45639</v>
      </c>
      <c r="D388" s="10" t="s">
        <v>409</v>
      </c>
      <c r="E388" s="10" t="s">
        <v>136</v>
      </c>
      <c r="F388" s="13">
        <v>133900</v>
      </c>
    </row>
    <row r="389" spans="1:6">
      <c r="A389" s="11" t="str">
        <f>TEXT(Table1[[#This Row],[Date]],"DDD")</f>
        <v>vie.</v>
      </c>
      <c r="B389" s="11" t="str">
        <f>TEXT(Table1[[#This Row],[Date]],"MMM")</f>
        <v>dic</v>
      </c>
      <c r="C389" s="11">
        <v>45639</v>
      </c>
      <c r="D389" s="10"/>
      <c r="E389" s="10"/>
      <c r="F389" s="13">
        <v>282000</v>
      </c>
    </row>
    <row r="390" spans="1:6">
      <c r="A390" s="11" t="str">
        <f>TEXT(Table1[[#This Row],[Date]],"DDD")</f>
        <v>vie.</v>
      </c>
      <c r="B390" s="11" t="str">
        <f>TEXT(Table1[[#This Row],[Date]],"MMM")</f>
        <v>dic</v>
      </c>
      <c r="C390" s="11">
        <v>45639</v>
      </c>
      <c r="D390" s="10" t="s">
        <v>346</v>
      </c>
      <c r="E390" s="10" t="s">
        <v>104</v>
      </c>
      <c r="F390" s="13">
        <v>8500</v>
      </c>
    </row>
    <row r="391" spans="1:6">
      <c r="A391" s="11" t="str">
        <f>TEXT(Table1[[#This Row],[Date]],"DDD")</f>
        <v>vie.</v>
      </c>
      <c r="B391" s="11" t="str">
        <f>TEXT(Table1[[#This Row],[Date]],"MMM")</f>
        <v>dic</v>
      </c>
      <c r="C391" s="11">
        <v>45639</v>
      </c>
      <c r="D391" s="10" t="s">
        <v>81</v>
      </c>
      <c r="E391" s="10" t="s">
        <v>11</v>
      </c>
      <c r="F391" s="13">
        <v>39450</v>
      </c>
    </row>
    <row r="392" spans="1:6">
      <c r="A392" s="11" t="str">
        <f>TEXT(Table1[[#This Row],[Date]],"DDD")</f>
        <v>vie.</v>
      </c>
      <c r="B392" s="11" t="str">
        <f>TEXT(Table1[[#This Row],[Date]],"MMM")</f>
        <v>dic</v>
      </c>
      <c r="C392" s="11">
        <v>45639</v>
      </c>
      <c r="D392" s="10" t="s">
        <v>1064</v>
      </c>
      <c r="E392" s="10" t="s">
        <v>967</v>
      </c>
      <c r="F392" s="13">
        <v>59440</v>
      </c>
    </row>
    <row r="393" spans="1:6">
      <c r="A393" s="11" t="str">
        <f>TEXT(Table1[[#This Row],[Date]],"DDD")</f>
        <v>vie.</v>
      </c>
      <c r="B393" s="11" t="str">
        <f>TEXT(Table1[[#This Row],[Date]],"MMM")</f>
        <v>dic</v>
      </c>
      <c r="C393" s="11">
        <v>45639</v>
      </c>
      <c r="D393" s="10" t="s">
        <v>346</v>
      </c>
      <c r="E393" s="10" t="s">
        <v>104</v>
      </c>
      <c r="F393" s="13">
        <v>9500</v>
      </c>
    </row>
    <row r="394" spans="1:6">
      <c r="A394" s="11" t="str">
        <f>TEXT(Table1[[#This Row],[Date]],"DDD")</f>
        <v>sáb.</v>
      </c>
      <c r="B394" s="11" t="str">
        <f>TEXT(Table1[[#This Row],[Date]],"MMM")</f>
        <v>dic</v>
      </c>
      <c r="C394" s="11">
        <v>45640</v>
      </c>
      <c r="D394" s="10" t="s">
        <v>1017</v>
      </c>
      <c r="E394" s="10" t="s">
        <v>136</v>
      </c>
      <c r="F394" s="13">
        <v>104340</v>
      </c>
    </row>
    <row r="395" spans="1:6">
      <c r="A395" s="11" t="str">
        <f>TEXT(Table1[[#This Row],[Date]],"DDD")</f>
        <v>sáb.</v>
      </c>
      <c r="B395" s="11" t="str">
        <f>TEXT(Table1[[#This Row],[Date]],"MMM")</f>
        <v>dic</v>
      </c>
      <c r="C395" s="11">
        <v>45640</v>
      </c>
      <c r="D395" s="10" t="s">
        <v>816</v>
      </c>
      <c r="E395" s="10" t="s">
        <v>416</v>
      </c>
      <c r="F395" s="13">
        <v>7200</v>
      </c>
    </row>
    <row r="396" spans="1:6">
      <c r="A396" s="11" t="str">
        <f>TEXT(Table1[[#This Row],[Date]],"DDD")</f>
        <v>sáb.</v>
      </c>
      <c r="B396" s="11" t="str">
        <f>TEXT(Table1[[#This Row],[Date]],"MMM")</f>
        <v>dic</v>
      </c>
      <c r="C396" s="11">
        <v>45640</v>
      </c>
      <c r="D396" s="10" t="s">
        <v>161</v>
      </c>
      <c r="E396" s="10" t="s">
        <v>136</v>
      </c>
      <c r="F396" s="13">
        <v>15300</v>
      </c>
    </row>
    <row r="397" spans="1:6">
      <c r="A397" s="11" t="str">
        <f>TEXT(Table1[[#This Row],[Date]],"DDD")</f>
        <v>sáb.</v>
      </c>
      <c r="B397" s="11" t="str">
        <f>TEXT(Table1[[#This Row],[Date]],"MMM")</f>
        <v>dic</v>
      </c>
      <c r="C397" s="11">
        <v>45640</v>
      </c>
      <c r="D397" s="10" t="s">
        <v>346</v>
      </c>
      <c r="E397" s="10" t="s">
        <v>104</v>
      </c>
      <c r="F397" s="13">
        <v>9500</v>
      </c>
    </row>
    <row r="398" spans="1:6">
      <c r="A398" s="11" t="str">
        <f>TEXT(Table1[[#This Row],[Date]],"DDD")</f>
        <v>sáb.</v>
      </c>
      <c r="B398" s="11" t="str">
        <f>TEXT(Table1[[#This Row],[Date]],"MMM")</f>
        <v>dic</v>
      </c>
      <c r="C398" s="11">
        <v>45640</v>
      </c>
      <c r="D398" s="10" t="s">
        <v>872</v>
      </c>
      <c r="E398" s="10" t="s">
        <v>467</v>
      </c>
      <c r="F398" s="13">
        <v>26458</v>
      </c>
    </row>
    <row r="399" spans="1:6">
      <c r="A399" s="11" t="str">
        <f>TEXT(Table1[[#This Row],[Date]],"DDD")</f>
        <v>dom.</v>
      </c>
      <c r="B399" s="11" t="str">
        <f>TEXT(Table1[[#This Row],[Date]],"MMM")</f>
        <v>dic</v>
      </c>
      <c r="C399" s="11">
        <v>45641</v>
      </c>
      <c r="D399" s="10" t="s">
        <v>970</v>
      </c>
      <c r="E399" s="10" t="s">
        <v>136</v>
      </c>
      <c r="F399" s="13">
        <v>98700</v>
      </c>
    </row>
    <row r="400" spans="1:6">
      <c r="A400" s="11" t="str">
        <f>TEXT(Table1[[#This Row],[Date]],"DDD")</f>
        <v>dom.</v>
      </c>
      <c r="B400" s="11" t="str">
        <f>TEXT(Table1[[#This Row],[Date]],"MMM")</f>
        <v>dic</v>
      </c>
      <c r="C400" s="11">
        <v>45641</v>
      </c>
      <c r="D400" s="10" t="s">
        <v>491</v>
      </c>
      <c r="E400" s="10" t="s">
        <v>136</v>
      </c>
      <c r="F400" s="13">
        <v>33596</v>
      </c>
    </row>
    <row r="401" spans="1:6">
      <c r="A401" s="11" t="str">
        <f>TEXT(Table1[[#This Row],[Date]],"DDD")</f>
        <v>dom.</v>
      </c>
      <c r="B401" s="11" t="str">
        <f>TEXT(Table1[[#This Row],[Date]],"MMM")</f>
        <v>dic</v>
      </c>
      <c r="C401" s="11">
        <v>45641</v>
      </c>
      <c r="D401" s="10" t="s">
        <v>872</v>
      </c>
      <c r="E401" s="10" t="s">
        <v>467</v>
      </c>
      <c r="F401" s="13">
        <v>65503</v>
      </c>
    </row>
    <row r="402" spans="1:6">
      <c r="A402" s="11" t="str">
        <f>TEXT(Table1[[#This Row],[Date]],"DDD")</f>
        <v>dom.</v>
      </c>
      <c r="B402" s="11" t="str">
        <f>TEXT(Table1[[#This Row],[Date]],"MMM")</f>
        <v>dic</v>
      </c>
      <c r="C402" s="11">
        <v>45641</v>
      </c>
      <c r="D402" s="10" t="s">
        <v>495</v>
      </c>
      <c r="E402" s="10" t="s">
        <v>967</v>
      </c>
      <c r="F402" s="13">
        <v>19000</v>
      </c>
    </row>
    <row r="403" spans="1:6">
      <c r="A403" s="11" t="str">
        <f>TEXT(Table1[[#This Row],[Date]],"DDD")</f>
        <v>dom.</v>
      </c>
      <c r="B403" s="11" t="str">
        <f>TEXT(Table1[[#This Row],[Date]],"MMM")</f>
        <v>dic</v>
      </c>
      <c r="C403" s="11">
        <v>45641</v>
      </c>
      <c r="D403" s="10" t="s">
        <v>1065</v>
      </c>
      <c r="E403" s="10" t="s">
        <v>999</v>
      </c>
      <c r="F403" s="13">
        <v>32000</v>
      </c>
    </row>
    <row r="404" spans="1:6">
      <c r="A404" s="11" t="str">
        <f>TEXT(Table1[[#This Row],[Date]],"DDD")</f>
        <v>dom.</v>
      </c>
      <c r="B404" s="11" t="str">
        <f>TEXT(Table1[[#This Row],[Date]],"MMM")</f>
        <v>dic</v>
      </c>
      <c r="C404" s="11">
        <v>45641</v>
      </c>
      <c r="D404" s="10" t="s">
        <v>1066</v>
      </c>
      <c r="E404" s="10" t="s">
        <v>999</v>
      </c>
      <c r="F404" s="13">
        <v>41930</v>
      </c>
    </row>
    <row r="405" spans="1:6">
      <c r="A405" s="11" t="str">
        <f>TEXT(Table1[[#This Row],[Date]],"DDD")</f>
        <v>dom.</v>
      </c>
      <c r="B405" s="11" t="str">
        <f>TEXT(Table1[[#This Row],[Date]],"MMM")</f>
        <v>dic</v>
      </c>
      <c r="C405" s="11">
        <v>45641</v>
      </c>
      <c r="D405" s="10" t="s">
        <v>1067</v>
      </c>
      <c r="E405" s="10" t="s">
        <v>999</v>
      </c>
      <c r="F405" s="13">
        <v>48250</v>
      </c>
    </row>
    <row r="406" spans="1:6">
      <c r="A406" s="11" t="str">
        <f>TEXT(Table1[[#This Row],[Date]],"DDD")</f>
        <v>dom.</v>
      </c>
      <c r="B406" s="11" t="str">
        <f>TEXT(Table1[[#This Row],[Date]],"MMM")</f>
        <v>dic</v>
      </c>
      <c r="C406" s="11">
        <v>45641</v>
      </c>
      <c r="D406" s="10" t="s">
        <v>876</v>
      </c>
      <c r="E406" s="10" t="s">
        <v>11</v>
      </c>
      <c r="F406" s="13">
        <v>72705</v>
      </c>
    </row>
    <row r="407" spans="1:6">
      <c r="A407" s="11" t="str">
        <f>TEXT(Table1[[#This Row],[Date]],"DDD")</f>
        <v>dom.</v>
      </c>
      <c r="B407" s="11" t="str">
        <f>TEXT(Table1[[#This Row],[Date]],"MMM")</f>
        <v>dic</v>
      </c>
      <c r="C407" s="11">
        <v>45641</v>
      </c>
      <c r="D407" s="10" t="s">
        <v>507</v>
      </c>
      <c r="E407" s="10" t="s">
        <v>136</v>
      </c>
      <c r="F407" s="13">
        <v>131220</v>
      </c>
    </row>
    <row r="408" spans="1:6">
      <c r="A408" s="11" t="str">
        <f>TEXT(Table1[[#This Row],[Date]],"DDD")</f>
        <v>lun.</v>
      </c>
      <c r="B408" s="11" t="str">
        <f>TEXT(Table1[[#This Row],[Date]],"MMM")</f>
        <v>dic</v>
      </c>
      <c r="C408" s="11">
        <v>45642</v>
      </c>
      <c r="D408" s="10" t="s">
        <v>1068</v>
      </c>
      <c r="E408" s="10" t="s">
        <v>975</v>
      </c>
      <c r="F408" s="13">
        <v>13000</v>
      </c>
    </row>
    <row r="409" spans="1:6">
      <c r="A409" s="11" t="str">
        <f>TEXT(Table1[[#This Row],[Date]],"DDD")</f>
        <v>lun.</v>
      </c>
      <c r="B409" s="11" t="str">
        <f>TEXT(Table1[[#This Row],[Date]],"MMM")</f>
        <v>dic</v>
      </c>
      <c r="C409" s="11">
        <v>45642</v>
      </c>
      <c r="D409" s="10" t="s">
        <v>103</v>
      </c>
      <c r="E409" s="10" t="s">
        <v>104</v>
      </c>
      <c r="F409" s="13">
        <v>4450</v>
      </c>
    </row>
    <row r="410" spans="1:6">
      <c r="A410" s="11" t="str">
        <f>TEXT(Table1[[#This Row],[Date]],"DDD")</f>
        <v>mar.</v>
      </c>
      <c r="B410" s="11" t="str">
        <f>TEXT(Table1[[#This Row],[Date]],"MMM")</f>
        <v>dic</v>
      </c>
      <c r="C410" s="11">
        <v>45643</v>
      </c>
      <c r="D410" s="10" t="s">
        <v>816</v>
      </c>
      <c r="E410" s="10" t="s">
        <v>416</v>
      </c>
      <c r="F410" s="13">
        <v>24999</v>
      </c>
    </row>
    <row r="411" spans="1:6">
      <c r="A411" s="11" t="str">
        <f>TEXT(Table1[[#This Row],[Date]],"DDD")</f>
        <v>mar.</v>
      </c>
      <c r="B411" s="11" t="str">
        <f>TEXT(Table1[[#This Row],[Date]],"MMM")</f>
        <v>dic</v>
      </c>
      <c r="C411" s="11">
        <v>45643</v>
      </c>
      <c r="D411" s="10" t="s">
        <v>491</v>
      </c>
      <c r="E411" s="10" t="s">
        <v>136</v>
      </c>
      <c r="F411" s="13">
        <v>12600</v>
      </c>
    </row>
    <row r="412" spans="1:6">
      <c r="A412" s="11" t="str">
        <f>TEXT(Table1[[#This Row],[Date]],"DDD")</f>
        <v>mar.</v>
      </c>
      <c r="B412" s="11" t="str">
        <f>TEXT(Table1[[#This Row],[Date]],"MMM")</f>
        <v>dic</v>
      </c>
      <c r="C412" s="11">
        <v>45643</v>
      </c>
      <c r="D412" s="10" t="s">
        <v>491</v>
      </c>
      <c r="E412" s="10" t="s">
        <v>136</v>
      </c>
      <c r="F412" s="13">
        <v>55014</v>
      </c>
    </row>
    <row r="413" spans="1:6">
      <c r="A413" s="11" t="str">
        <f>TEXT(Table1[[#This Row],[Date]],"DDD")</f>
        <v>mar.</v>
      </c>
      <c r="B413" s="11" t="str">
        <f>TEXT(Table1[[#This Row],[Date]],"MMM")</f>
        <v>dic</v>
      </c>
      <c r="C413" s="11">
        <v>45643</v>
      </c>
      <c r="D413" s="10" t="s">
        <v>163</v>
      </c>
      <c r="E413" s="10" t="s">
        <v>467</v>
      </c>
      <c r="F413" s="13">
        <v>96350</v>
      </c>
    </row>
    <row r="414" spans="1:6">
      <c r="A414" s="11" t="str">
        <f>TEXT(Table1[[#This Row],[Date]],"DDD")</f>
        <v>mar.</v>
      </c>
      <c r="B414" s="11" t="str">
        <f>TEXT(Table1[[#This Row],[Date]],"MMM")</f>
        <v>dic</v>
      </c>
      <c r="C414" s="11">
        <v>45643</v>
      </c>
      <c r="D414" s="10" t="s">
        <v>605</v>
      </c>
      <c r="E414" s="10" t="s">
        <v>416</v>
      </c>
      <c r="F414" s="13">
        <v>14813</v>
      </c>
    </row>
    <row r="415" spans="1:6">
      <c r="A415" s="11" t="str">
        <f>TEXT(Table1[[#This Row],[Date]],"DDD")</f>
        <v>mar.</v>
      </c>
      <c r="B415" s="11" t="str">
        <f>TEXT(Table1[[#This Row],[Date]],"MMM")</f>
        <v>dic</v>
      </c>
      <c r="C415" s="11">
        <v>45643</v>
      </c>
      <c r="D415" s="10" t="s">
        <v>1069</v>
      </c>
      <c r="E415" s="10" t="s">
        <v>11</v>
      </c>
      <c r="F415" s="13">
        <v>77400</v>
      </c>
    </row>
    <row r="416" spans="1:6">
      <c r="A416" s="11" t="str">
        <f>TEXT(Table1[[#This Row],[Date]],"DDD")</f>
        <v>mar.</v>
      </c>
      <c r="B416" s="11" t="str">
        <f>TEXT(Table1[[#This Row],[Date]],"MMM")</f>
        <v>dic</v>
      </c>
      <c r="C416" s="11">
        <v>45643</v>
      </c>
      <c r="D416" s="10" t="s">
        <v>1070</v>
      </c>
      <c r="E416" s="10" t="s">
        <v>975</v>
      </c>
      <c r="F416" s="13">
        <v>26400</v>
      </c>
    </row>
    <row r="417" spans="1:6">
      <c r="A417" s="11" t="str">
        <f>TEXT(Table1[[#This Row],[Date]],"DDD")</f>
        <v>mar.</v>
      </c>
      <c r="B417" s="11" t="str">
        <f>TEXT(Table1[[#This Row],[Date]],"MMM")</f>
        <v>dic</v>
      </c>
      <c r="C417" s="11">
        <v>45643</v>
      </c>
      <c r="D417" s="10" t="s">
        <v>983</v>
      </c>
      <c r="E417" s="10" t="s">
        <v>975</v>
      </c>
      <c r="F417" s="13">
        <v>34900</v>
      </c>
    </row>
    <row r="418" spans="1:6">
      <c r="A418" s="11" t="str">
        <f>TEXT(Table1[[#This Row],[Date]],"DDD")</f>
        <v>mar.</v>
      </c>
      <c r="B418" s="11" t="str">
        <f>TEXT(Table1[[#This Row],[Date]],"MMM")</f>
        <v>dic</v>
      </c>
      <c r="C418" s="11">
        <v>45643</v>
      </c>
      <c r="D418" s="10" t="s">
        <v>605</v>
      </c>
      <c r="E418" s="10" t="s">
        <v>416</v>
      </c>
      <c r="F418" s="13">
        <v>17808</v>
      </c>
    </row>
    <row r="419" spans="1:6">
      <c r="A419" s="11" t="str">
        <f>TEXT(Table1[[#This Row],[Date]],"DDD")</f>
        <v>mar.</v>
      </c>
      <c r="B419" s="11" t="str">
        <f>TEXT(Table1[[#This Row],[Date]],"MMM")</f>
        <v>dic</v>
      </c>
      <c r="C419" s="11">
        <v>45643</v>
      </c>
      <c r="D419" s="10" t="s">
        <v>605</v>
      </c>
      <c r="E419" s="10" t="s">
        <v>416</v>
      </c>
      <c r="F419" s="13">
        <v>23294</v>
      </c>
    </row>
    <row r="420" spans="1:6">
      <c r="A420" s="11" t="str">
        <f>TEXT(Table1[[#This Row],[Date]],"DDD")</f>
        <v>mar.</v>
      </c>
      <c r="B420" s="11" t="str">
        <f>TEXT(Table1[[#This Row],[Date]],"MMM")</f>
        <v>dic</v>
      </c>
      <c r="C420" s="11">
        <v>45643</v>
      </c>
      <c r="D420" s="10" t="s">
        <v>1071</v>
      </c>
      <c r="E420" s="10" t="s">
        <v>136</v>
      </c>
      <c r="F420" s="13">
        <v>83501</v>
      </c>
    </row>
    <row r="421" spans="1:6">
      <c r="A421" s="11" t="str">
        <f>TEXT(Table1[[#This Row],[Date]],"DDD")</f>
        <v>mar.</v>
      </c>
      <c r="B421" s="11" t="str">
        <f>TEXT(Table1[[#This Row],[Date]],"MMM")</f>
        <v>dic</v>
      </c>
      <c r="C421" s="11">
        <v>45643</v>
      </c>
      <c r="D421" s="10" t="s">
        <v>1020</v>
      </c>
      <c r="E421" s="10" t="s">
        <v>136</v>
      </c>
      <c r="F421" s="13">
        <v>27800</v>
      </c>
    </row>
    <row r="422" spans="1:6">
      <c r="A422" s="11" t="str">
        <f>TEXT(Table1[[#This Row],[Date]],"DDD")</f>
        <v>mié.</v>
      </c>
      <c r="B422" s="11" t="str">
        <f>TEXT(Table1[[#This Row],[Date]],"MMM")</f>
        <v>dic</v>
      </c>
      <c r="C422" s="11">
        <v>45644</v>
      </c>
      <c r="D422" s="10" t="s">
        <v>554</v>
      </c>
      <c r="E422" s="10" t="s">
        <v>975</v>
      </c>
      <c r="F422" s="13">
        <v>82400</v>
      </c>
    </row>
    <row r="423" spans="1:6">
      <c r="A423" s="11" t="str">
        <f>TEXT(Table1[[#This Row],[Date]],"DDD")</f>
        <v>mié.</v>
      </c>
      <c r="B423" s="11" t="str">
        <f>TEXT(Table1[[#This Row],[Date]],"MMM")</f>
        <v>dic</v>
      </c>
      <c r="C423" s="11">
        <v>45644</v>
      </c>
      <c r="D423" s="10" t="s">
        <v>605</v>
      </c>
      <c r="E423" s="10" t="s">
        <v>416</v>
      </c>
      <c r="F423" s="13">
        <v>18094</v>
      </c>
    </row>
    <row r="424" spans="1:6">
      <c r="A424" s="11" t="str">
        <f>TEXT(Table1[[#This Row],[Date]],"DDD")</f>
        <v>mié.</v>
      </c>
      <c r="B424" s="11" t="str">
        <f>TEXT(Table1[[#This Row],[Date]],"MMM")</f>
        <v>dic</v>
      </c>
      <c r="C424" s="11">
        <v>45644</v>
      </c>
      <c r="D424" s="10" t="s">
        <v>605</v>
      </c>
      <c r="E424" s="10" t="s">
        <v>416</v>
      </c>
      <c r="F424" s="13">
        <v>19614</v>
      </c>
    </row>
    <row r="425" spans="1:6">
      <c r="A425" s="11" t="str">
        <f>TEXT(Table1[[#This Row],[Date]],"DDD")</f>
        <v>mié.</v>
      </c>
      <c r="B425" s="11" t="str">
        <f>TEXT(Table1[[#This Row],[Date]],"MMM")</f>
        <v>dic</v>
      </c>
      <c r="C425" s="11">
        <v>45644</v>
      </c>
      <c r="D425" s="10" t="s">
        <v>507</v>
      </c>
      <c r="E425" s="10" t="s">
        <v>136</v>
      </c>
      <c r="F425" s="13">
        <v>54193</v>
      </c>
    </row>
    <row r="426" spans="1:6">
      <c r="A426" s="11" t="str">
        <f>TEXT(Table1[[#This Row],[Date]],"DDD")</f>
        <v>mié.</v>
      </c>
      <c r="B426" s="11" t="str">
        <f>TEXT(Table1[[#This Row],[Date]],"MMM")</f>
        <v>dic</v>
      </c>
      <c r="C426" s="11">
        <v>45644</v>
      </c>
      <c r="D426" s="10" t="s">
        <v>554</v>
      </c>
      <c r="E426" s="10" t="s">
        <v>975</v>
      </c>
      <c r="F426" s="13">
        <v>33600</v>
      </c>
    </row>
    <row r="427" spans="1:6">
      <c r="A427" s="11" t="str">
        <f>TEXT(Table1[[#This Row],[Date]],"DDD")</f>
        <v>mié.</v>
      </c>
      <c r="B427" s="11" t="str">
        <f>TEXT(Table1[[#This Row],[Date]],"MMM")</f>
        <v>dic</v>
      </c>
      <c r="C427" s="11">
        <v>45644</v>
      </c>
      <c r="D427" s="10" t="s">
        <v>103</v>
      </c>
      <c r="E427" s="10" t="s">
        <v>104</v>
      </c>
      <c r="F427" s="13">
        <v>14500</v>
      </c>
    </row>
    <row r="428" spans="1:6">
      <c r="A428" s="11" t="str">
        <f>TEXT(Table1[[#This Row],[Date]],"DDD")</f>
        <v>mié.</v>
      </c>
      <c r="B428" s="11" t="str">
        <f>TEXT(Table1[[#This Row],[Date]],"MMM")</f>
        <v>dic</v>
      </c>
      <c r="C428" s="11">
        <v>45644</v>
      </c>
      <c r="D428" s="10" t="s">
        <v>29</v>
      </c>
      <c r="E428" s="10" t="s">
        <v>11</v>
      </c>
      <c r="F428" s="13">
        <v>22950</v>
      </c>
    </row>
    <row r="429" spans="1:6">
      <c r="A429" s="11" t="str">
        <f>TEXT(Table1[[#This Row],[Date]],"DDD")</f>
        <v>mié.</v>
      </c>
      <c r="B429" s="11" t="str">
        <f>TEXT(Table1[[#This Row],[Date]],"MMM")</f>
        <v>dic</v>
      </c>
      <c r="C429" s="11">
        <v>45644</v>
      </c>
      <c r="D429" s="10" t="s">
        <v>103</v>
      </c>
      <c r="E429" s="10" t="s">
        <v>104</v>
      </c>
      <c r="F429" s="13">
        <v>10500</v>
      </c>
    </row>
    <row r="430" spans="1:6">
      <c r="A430" s="11" t="str">
        <f>TEXT(Table1[[#This Row],[Date]],"DDD")</f>
        <v>mié.</v>
      </c>
      <c r="B430" s="11" t="str">
        <f>TEXT(Table1[[#This Row],[Date]],"MMM")</f>
        <v>dic</v>
      </c>
      <c r="C430" s="11">
        <v>45644</v>
      </c>
      <c r="D430" s="10" t="s">
        <v>605</v>
      </c>
      <c r="E430" s="10" t="s">
        <v>416</v>
      </c>
      <c r="F430" s="13">
        <v>7992</v>
      </c>
    </row>
    <row r="431" spans="1:6">
      <c r="A431" s="11" t="str">
        <f>TEXT(Table1[[#This Row],[Date]],"DDD")</f>
        <v>jue.</v>
      </c>
      <c r="B431" s="11" t="str">
        <f>TEXT(Table1[[#This Row],[Date]],"MMM")</f>
        <v>dic</v>
      </c>
      <c r="C431" s="11">
        <v>45645</v>
      </c>
      <c r="D431" s="10" t="s">
        <v>1072</v>
      </c>
      <c r="E431" s="10" t="s">
        <v>736</v>
      </c>
      <c r="F431" s="13">
        <v>41500</v>
      </c>
    </row>
    <row r="432" spans="1:6">
      <c r="A432" s="11" t="str">
        <f>TEXT(Table1[[#This Row],[Date]],"DDD")</f>
        <v>jue.</v>
      </c>
      <c r="B432" s="11" t="str">
        <f>TEXT(Table1[[#This Row],[Date]],"MMM")</f>
        <v>dic</v>
      </c>
      <c r="C432" s="11">
        <v>45645</v>
      </c>
      <c r="D432" s="10" t="s">
        <v>801</v>
      </c>
      <c r="E432" s="10" t="s">
        <v>136</v>
      </c>
      <c r="F432" s="13">
        <v>272000</v>
      </c>
    </row>
    <row r="433" spans="1:6">
      <c r="A433" s="11" t="str">
        <f>TEXT(Table1[[#This Row],[Date]],"DDD")</f>
        <v>jue.</v>
      </c>
      <c r="B433" s="11" t="str">
        <f>TEXT(Table1[[#This Row],[Date]],"MMM")</f>
        <v>dic</v>
      </c>
      <c r="C433" s="11">
        <v>45645</v>
      </c>
      <c r="D433" s="10" t="s">
        <v>801</v>
      </c>
      <c r="E433" s="10" t="s">
        <v>136</v>
      </c>
      <c r="F433" s="13">
        <v>271619</v>
      </c>
    </row>
    <row r="434" spans="1:6">
      <c r="A434" s="11" t="str">
        <f>TEXT(Table1[[#This Row],[Date]],"DDD")</f>
        <v>vie.</v>
      </c>
      <c r="B434" s="11" t="str">
        <f>TEXT(Table1[[#This Row],[Date]],"MMM")</f>
        <v>dic</v>
      </c>
      <c r="C434" s="11">
        <v>45646</v>
      </c>
      <c r="D434" s="10"/>
      <c r="E434" s="10"/>
      <c r="F434" s="13">
        <v>2400</v>
      </c>
    </row>
    <row r="435" spans="1:6">
      <c r="A435" s="11" t="str">
        <f>TEXT(Table1[[#This Row],[Date]],"DDD")</f>
        <v>sáb.</v>
      </c>
      <c r="B435" s="11" t="str">
        <f>TEXT(Table1[[#This Row],[Date]],"MMM")</f>
        <v>dic</v>
      </c>
      <c r="C435" s="11">
        <v>45647</v>
      </c>
      <c r="D435" s="10"/>
      <c r="E435" s="10"/>
      <c r="F435" s="13">
        <v>12800</v>
      </c>
    </row>
    <row r="436" spans="1:6">
      <c r="A436" s="11" t="str">
        <f>TEXT(Table1[[#This Row],[Date]],"DDD")</f>
        <v>mar.</v>
      </c>
      <c r="B436" s="11" t="str">
        <f>TEXT(Table1[[#This Row],[Date]],"MMM")</f>
        <v>dic</v>
      </c>
      <c r="C436" s="11">
        <v>45650</v>
      </c>
      <c r="D436" s="10" t="s">
        <v>816</v>
      </c>
      <c r="E436" s="10" t="s">
        <v>416</v>
      </c>
      <c r="F436" s="13">
        <v>45781</v>
      </c>
    </row>
    <row r="437" spans="1:6">
      <c r="A437" s="11" t="str">
        <f>TEXT(Table1[[#This Row],[Date]],"DDD")</f>
        <v>vie.</v>
      </c>
      <c r="B437" s="11" t="str">
        <f>TEXT(Table1[[#This Row],[Date]],"MMM")</f>
        <v>dic</v>
      </c>
      <c r="C437" s="11">
        <v>45653</v>
      </c>
      <c r="D437" s="10" t="s">
        <v>1073</v>
      </c>
      <c r="E437" s="10" t="s">
        <v>1074</v>
      </c>
      <c r="F437" s="13">
        <v>15000</v>
      </c>
    </row>
    <row r="438" spans="1:6">
      <c r="A438" s="11" t="str">
        <f>TEXT(Table1[[#This Row],[Date]],"DDD")</f>
        <v>dom.</v>
      </c>
      <c r="B438" s="11" t="str">
        <f>TEXT(Table1[[#This Row],[Date]],"MMM")</f>
        <v>dic</v>
      </c>
      <c r="C438" s="11">
        <v>45655</v>
      </c>
      <c r="D438" s="10" t="s">
        <v>790</v>
      </c>
      <c r="E438" s="10" t="s">
        <v>467</v>
      </c>
      <c r="F438" s="13">
        <v>376400</v>
      </c>
    </row>
    <row r="439" spans="1:6">
      <c r="A439" s="11" t="str">
        <f>TEXT(Table1[[#This Row],[Date]],"DDD")</f>
        <v>lun.</v>
      </c>
      <c r="B439" s="11" t="str">
        <f>TEXT(Table1[[#This Row],[Date]],"MMM")</f>
        <v>dic</v>
      </c>
      <c r="C439" s="11">
        <v>45656</v>
      </c>
      <c r="D439" s="10" t="s">
        <v>816</v>
      </c>
      <c r="E439" s="10" t="s">
        <v>416</v>
      </c>
      <c r="F439" s="13">
        <v>3000</v>
      </c>
    </row>
    <row r="440" spans="1:6">
      <c r="A440" s="11" t="str">
        <f>TEXT(Table1[[#This Row],[Date]],"DDD")</f>
        <v>mié.</v>
      </c>
      <c r="B440" s="11" t="str">
        <f>TEXT(Table1[[#This Row],[Date]],"MMM")</f>
        <v>ene</v>
      </c>
      <c r="C440" s="11">
        <v>45658</v>
      </c>
      <c r="D440" s="10" t="s">
        <v>1075</v>
      </c>
      <c r="E440" s="10" t="s">
        <v>1076</v>
      </c>
      <c r="F440" s="13">
        <v>535370</v>
      </c>
    </row>
    <row r="441" spans="1:6">
      <c r="A441" s="11" t="str">
        <f>TEXT(Table1[[#This Row],[Date]],"DDD")</f>
        <v>jue.</v>
      </c>
      <c r="B441" s="11" t="str">
        <f>TEXT(Table1[[#This Row],[Date]],"MMM")</f>
        <v>ene</v>
      </c>
      <c r="C441" s="11">
        <v>45659</v>
      </c>
      <c r="D441" s="10" t="s">
        <v>564</v>
      </c>
      <c r="E441" s="10" t="s">
        <v>467</v>
      </c>
      <c r="F441" s="13">
        <v>60600</v>
      </c>
    </row>
    <row r="442" spans="1:6">
      <c r="A442" s="11" t="str">
        <f>TEXT(Table1[[#This Row],[Date]],"DDD")</f>
        <v>jue.</v>
      </c>
      <c r="B442" s="11" t="str">
        <f>TEXT(Table1[[#This Row],[Date]],"MMM")</f>
        <v>ene</v>
      </c>
      <c r="C442" s="11">
        <v>45659</v>
      </c>
      <c r="D442" s="10" t="s">
        <v>81</v>
      </c>
      <c r="E442" s="10" t="s">
        <v>11</v>
      </c>
      <c r="F442" s="13">
        <v>37990</v>
      </c>
    </row>
    <row r="443" spans="1:6">
      <c r="A443" s="11" t="str">
        <f>TEXT(Table1[[#This Row],[Date]],"DDD")</f>
        <v>vie.</v>
      </c>
      <c r="B443" s="11" t="str">
        <f>TEXT(Table1[[#This Row],[Date]],"MMM")</f>
        <v>ene</v>
      </c>
      <c r="C443" s="11">
        <v>45660</v>
      </c>
      <c r="D443" s="10"/>
      <c r="E443" s="10"/>
      <c r="F443" s="13">
        <v>200000</v>
      </c>
    </row>
    <row r="444" spans="1:6">
      <c r="A444" s="11" t="str">
        <f>TEXT(Table1[[#This Row],[Date]],"DDD")</f>
        <v>mar.</v>
      </c>
      <c r="B444" s="11" t="str">
        <f>TEXT(Table1[[#This Row],[Date]],"MMM")</f>
        <v>ene</v>
      </c>
      <c r="C444" s="11">
        <v>45664</v>
      </c>
      <c r="D444" s="10"/>
      <c r="E444" s="10" t="s">
        <v>104</v>
      </c>
      <c r="F444" s="13">
        <v>2500</v>
      </c>
    </row>
    <row r="445" spans="1:6">
      <c r="A445" s="11" t="str">
        <f>TEXT(Table1[[#This Row],[Date]],"DDD")</f>
        <v>mié.</v>
      </c>
      <c r="B445" s="11" t="str">
        <f>TEXT(Table1[[#This Row],[Date]],"MMM")</f>
        <v>ene</v>
      </c>
      <c r="C445" s="11">
        <v>45665</v>
      </c>
      <c r="D445" s="10" t="s">
        <v>103</v>
      </c>
      <c r="E445" s="10" t="s">
        <v>104</v>
      </c>
      <c r="F445" s="13">
        <v>14600</v>
      </c>
    </row>
    <row r="446" spans="1:6">
      <c r="A446" s="11" t="str">
        <f>TEXT(Table1[[#This Row],[Date]],"DDD")</f>
        <v>jue.</v>
      </c>
      <c r="B446" s="11" t="str">
        <f>TEXT(Table1[[#This Row],[Date]],"MMM")</f>
        <v>ene</v>
      </c>
      <c r="C446" s="11">
        <v>45666</v>
      </c>
      <c r="D446" s="10" t="s">
        <v>994</v>
      </c>
      <c r="E446" s="10" t="s">
        <v>467</v>
      </c>
      <c r="F446" s="13">
        <v>42900</v>
      </c>
    </row>
    <row r="447" spans="1:6">
      <c r="A447" s="11" t="str">
        <f>TEXT(Table1[[#This Row],[Date]],"DDD")</f>
        <v>vie.</v>
      </c>
      <c r="B447" s="11" t="str">
        <f>TEXT(Table1[[#This Row],[Date]],"MMM")</f>
        <v>ene</v>
      </c>
      <c r="C447" s="11">
        <v>45667</v>
      </c>
      <c r="D447" s="10" t="s">
        <v>634</v>
      </c>
      <c r="E447" s="10" t="s">
        <v>136</v>
      </c>
      <c r="F447" s="13">
        <v>58600</v>
      </c>
    </row>
    <row r="448" spans="1:6">
      <c r="A448" s="11" t="str">
        <f>TEXT(Table1[[#This Row],[Date]],"DDD")</f>
        <v>sáb.</v>
      </c>
      <c r="B448" s="11" t="str">
        <f>TEXT(Table1[[#This Row],[Date]],"MMM")</f>
        <v>ene</v>
      </c>
      <c r="C448" s="11">
        <v>45668</v>
      </c>
      <c r="D448" s="10" t="s">
        <v>1077</v>
      </c>
      <c r="E448" s="10" t="s">
        <v>136</v>
      </c>
      <c r="F448" s="13">
        <v>28600</v>
      </c>
    </row>
    <row r="449" spans="1:6">
      <c r="A449" s="11" t="str">
        <f>TEXT(Table1[[#This Row],[Date]],"DDD")</f>
        <v>dom.</v>
      </c>
      <c r="B449" s="11" t="str">
        <f>TEXT(Table1[[#This Row],[Date]],"MMM")</f>
        <v>ene</v>
      </c>
      <c r="C449" s="11">
        <v>45669</v>
      </c>
      <c r="D449" s="10" t="s">
        <v>605</v>
      </c>
      <c r="E449" s="10" t="s">
        <v>416</v>
      </c>
      <c r="F449" s="13">
        <v>5553</v>
      </c>
    </row>
    <row r="450" spans="1:6">
      <c r="A450" s="11" t="str">
        <f>TEXT(Table1[[#This Row],[Date]],"DDD")</f>
        <v>lun.</v>
      </c>
      <c r="B450" s="11" t="str">
        <f>TEXT(Table1[[#This Row],[Date]],"MMM")</f>
        <v>ene</v>
      </c>
      <c r="C450" s="11">
        <v>45670</v>
      </c>
      <c r="D450" s="10" t="s">
        <v>346</v>
      </c>
      <c r="E450" s="10" t="s">
        <v>104</v>
      </c>
      <c r="F450" s="13">
        <v>9500</v>
      </c>
    </row>
    <row r="451" spans="1:6">
      <c r="A451" s="11" t="str">
        <f>TEXT(Table1[[#This Row],[Date]],"DDD")</f>
        <v>mar.</v>
      </c>
      <c r="B451" s="11" t="str">
        <f>TEXT(Table1[[#This Row],[Date]],"MMM")</f>
        <v>ene</v>
      </c>
      <c r="C451" s="11">
        <v>45671</v>
      </c>
      <c r="D451" s="10" t="s">
        <v>979</v>
      </c>
      <c r="E451" s="10" t="s">
        <v>979</v>
      </c>
      <c r="F451" s="13">
        <v>27000</v>
      </c>
    </row>
    <row r="452" spans="1:6">
      <c r="A452" s="11" t="str">
        <f>TEXT(Table1[[#This Row],[Date]],"DDD")</f>
        <v>mié.</v>
      </c>
      <c r="B452" s="11" t="str">
        <f>TEXT(Table1[[#This Row],[Date]],"MMM")</f>
        <v>ene</v>
      </c>
      <c r="C452" s="11">
        <v>45672</v>
      </c>
      <c r="D452" s="10" t="s">
        <v>103</v>
      </c>
      <c r="E452" s="10" t="s">
        <v>104</v>
      </c>
      <c r="F452" s="13">
        <v>14500</v>
      </c>
    </row>
    <row r="453" spans="1:6">
      <c r="A453" s="11" t="str">
        <f>TEXT(Table1[[#This Row],[Date]],"DDD")</f>
        <v>jue.</v>
      </c>
      <c r="B453" s="11" t="str">
        <f>TEXT(Table1[[#This Row],[Date]],"MMM")</f>
        <v>ene</v>
      </c>
      <c r="C453" s="11">
        <v>45673</v>
      </c>
      <c r="D453" s="10" t="s">
        <v>103</v>
      </c>
      <c r="E453" s="10" t="s">
        <v>104</v>
      </c>
      <c r="F453" s="13">
        <v>8400</v>
      </c>
    </row>
    <row r="454" spans="1:6">
      <c r="A454" s="11" t="str">
        <f>TEXT(Table1[[#This Row],[Date]],"DDD")</f>
        <v>dom.</v>
      </c>
      <c r="B454" s="11" t="str">
        <f>TEXT(Table1[[#This Row],[Date]],"MMM")</f>
        <v>ene</v>
      </c>
      <c r="C454" s="11">
        <v>45676</v>
      </c>
      <c r="D454" s="10" t="s">
        <v>1037</v>
      </c>
      <c r="E454" s="10" t="s">
        <v>465</v>
      </c>
      <c r="F454" s="13">
        <v>416839</v>
      </c>
    </row>
    <row r="455" spans="1:6">
      <c r="A455" s="11" t="str">
        <f>TEXT(Table1[[#This Row],[Date]],"DDD")</f>
        <v>lun.</v>
      </c>
      <c r="B455" s="11" t="str">
        <f>TEXT(Table1[[#This Row],[Date]],"MMM")</f>
        <v>ene</v>
      </c>
      <c r="C455" s="11">
        <v>45677</v>
      </c>
      <c r="D455" s="10" t="s">
        <v>103</v>
      </c>
      <c r="E455" s="10" t="s">
        <v>104</v>
      </c>
      <c r="F455" s="13">
        <v>7100</v>
      </c>
    </row>
    <row r="456" spans="1:6">
      <c r="A456" s="11" t="str">
        <f>TEXT(Table1[[#This Row],[Date]],"DDD")</f>
        <v>mar.</v>
      </c>
      <c r="B456" s="11" t="str">
        <f>TEXT(Table1[[#This Row],[Date]],"MMM")</f>
        <v>ene</v>
      </c>
      <c r="C456" s="11">
        <v>45678</v>
      </c>
      <c r="D456" s="10"/>
      <c r="E456" s="10"/>
      <c r="F456" s="13">
        <v>303055</v>
      </c>
    </row>
    <row r="457" spans="1:6">
      <c r="A457" s="11" t="str">
        <f>TEXT(Table1[[#This Row],[Date]],"DDD")</f>
        <v>jue.</v>
      </c>
      <c r="B457" s="11" t="str">
        <f>TEXT(Table1[[#This Row],[Date]],"MMM")</f>
        <v>ene</v>
      </c>
      <c r="C457" s="11">
        <v>45680</v>
      </c>
      <c r="D457" s="10" t="s">
        <v>103</v>
      </c>
      <c r="E457" s="10" t="s">
        <v>104</v>
      </c>
      <c r="F457" s="13">
        <v>7500</v>
      </c>
    </row>
    <row r="458" spans="1:6">
      <c r="A458" s="11" t="str">
        <f>TEXT(Table1[[#This Row],[Date]],"DDD")</f>
        <v>dom.</v>
      </c>
      <c r="B458" s="11" t="str">
        <f>TEXT(Table1[[#This Row],[Date]],"MMM")</f>
        <v>ene</v>
      </c>
      <c r="C458" s="11">
        <v>45683</v>
      </c>
      <c r="D458" s="10" t="s">
        <v>876</v>
      </c>
      <c r="E458" s="10" t="s">
        <v>11</v>
      </c>
      <c r="F458" s="13">
        <v>7090</v>
      </c>
    </row>
    <row r="459" spans="1:6">
      <c r="A459" s="11" t="str">
        <f>TEXT(Table1[[#This Row],[Date]],"DDD")</f>
        <v>mar.</v>
      </c>
      <c r="B459" s="11" t="str">
        <f>TEXT(Table1[[#This Row],[Date]],"MMM")</f>
        <v>ene</v>
      </c>
      <c r="C459" s="11">
        <v>45685</v>
      </c>
      <c r="D459" s="10" t="s">
        <v>988</v>
      </c>
      <c r="E459" s="10" t="s">
        <v>465</v>
      </c>
      <c r="F459" s="13">
        <v>120060</v>
      </c>
    </row>
    <row r="460" spans="1:6">
      <c r="A460" s="11" t="str">
        <f>TEXT(Table1[[#This Row],[Date]],"DDD")</f>
        <v>mié.</v>
      </c>
      <c r="B460" s="11" t="str">
        <f>TEXT(Table1[[#This Row],[Date]],"MMM")</f>
        <v>ene</v>
      </c>
      <c r="C460" s="11">
        <v>45686</v>
      </c>
      <c r="D460" s="10" t="s">
        <v>1078</v>
      </c>
      <c r="E460" s="10" t="s">
        <v>1079</v>
      </c>
      <c r="F460" s="13">
        <v>12900</v>
      </c>
    </row>
    <row r="461" spans="1:6">
      <c r="A461" s="11" t="str">
        <f>TEXT(Table1[[#This Row],[Date]],"DDD")</f>
        <v>mié.</v>
      </c>
      <c r="B461" s="11" t="str">
        <f>TEXT(Table1[[#This Row],[Date]],"MMM")</f>
        <v>ene</v>
      </c>
      <c r="C461" s="11">
        <v>45686</v>
      </c>
      <c r="D461" s="10" t="s">
        <v>1080</v>
      </c>
      <c r="E461" s="10" t="s">
        <v>1081</v>
      </c>
      <c r="F461" s="13">
        <v>400000</v>
      </c>
    </row>
    <row r="462" spans="1:6">
      <c r="A462" s="11" t="str">
        <f>TEXT(Table1[[#This Row],[Date]],"DDD")</f>
        <v>mié.</v>
      </c>
      <c r="B462" s="11" t="str">
        <f>TEXT(Table1[[#This Row],[Date]],"MMM")</f>
        <v>ene</v>
      </c>
      <c r="C462" s="11">
        <v>45686</v>
      </c>
      <c r="D462" s="10" t="s">
        <v>790</v>
      </c>
      <c r="E462" s="10" t="s">
        <v>467</v>
      </c>
      <c r="F462" s="13">
        <v>376400</v>
      </c>
    </row>
    <row r="463" spans="1:6">
      <c r="A463" s="11" t="str">
        <f>TEXT(Table1[[#This Row],[Date]],"DDD")</f>
        <v>vie.</v>
      </c>
      <c r="B463" s="11" t="str">
        <f>TEXT(Table1[[#This Row],[Date]],"MMM")</f>
        <v>ene</v>
      </c>
      <c r="C463" s="11">
        <v>45688</v>
      </c>
      <c r="D463" s="10" t="s">
        <v>103</v>
      </c>
      <c r="E463" s="10" t="s">
        <v>104</v>
      </c>
      <c r="F463" s="13">
        <v>7200</v>
      </c>
    </row>
    <row r="464" spans="1:6">
      <c r="A464" s="11" t="str">
        <f>TEXT(Table1[[#This Row],[Date]],"DDD")</f>
        <v>sáb.</v>
      </c>
      <c r="B464" s="11" t="str">
        <f>TEXT(Table1[[#This Row],[Date]],"MMM")</f>
        <v>feb</v>
      </c>
      <c r="C464" s="11">
        <v>45689</v>
      </c>
      <c r="D464" s="10" t="s">
        <v>1082</v>
      </c>
      <c r="E464" s="10" t="s">
        <v>136</v>
      </c>
      <c r="F464" s="13">
        <v>121770</v>
      </c>
    </row>
    <row r="465" spans="1:6">
      <c r="A465" s="11" t="str">
        <f>TEXT(Table1[[#This Row],[Date]],"DDD")</f>
        <v>sáb.</v>
      </c>
      <c r="B465" s="11" t="str">
        <f>TEXT(Table1[[#This Row],[Date]],"MMM")</f>
        <v>feb</v>
      </c>
      <c r="C465" s="11">
        <v>45689</v>
      </c>
      <c r="D465" s="10" t="s">
        <v>103</v>
      </c>
      <c r="E465" s="10" t="s">
        <v>104</v>
      </c>
      <c r="F465" s="13">
        <v>2300</v>
      </c>
    </row>
    <row r="466" spans="1:6">
      <c r="A466" s="11" t="str">
        <f>TEXT(Table1[[#This Row],[Date]],"DDD")</f>
        <v>dom.</v>
      </c>
      <c r="B466" s="11" t="str">
        <f>TEXT(Table1[[#This Row],[Date]],"MMM")</f>
        <v>feb</v>
      </c>
      <c r="C466" s="11">
        <v>45690</v>
      </c>
      <c r="D466" s="10" t="s">
        <v>876</v>
      </c>
      <c r="E466" s="10" t="s">
        <v>11</v>
      </c>
      <c r="F466" s="13">
        <v>7780</v>
      </c>
    </row>
    <row r="467" spans="1:6">
      <c r="A467" s="11" t="str">
        <f>TEXT(Table1[[#This Row],[Date]],"DDD")</f>
        <v>mar.</v>
      </c>
      <c r="B467" s="11" t="str">
        <f>TEXT(Table1[[#This Row],[Date]],"MMM")</f>
        <v>feb</v>
      </c>
      <c r="C467" s="11">
        <v>45692</v>
      </c>
      <c r="D467" s="10" t="s">
        <v>507</v>
      </c>
      <c r="E467" s="10" t="s">
        <v>136</v>
      </c>
      <c r="F467" s="13">
        <v>11900</v>
      </c>
    </row>
    <row r="468" spans="1:6">
      <c r="A468" s="11" t="str">
        <f>TEXT(Table1[[#This Row],[Date]],"DDD")</f>
        <v>jue.</v>
      </c>
      <c r="B468" s="11" t="str">
        <f>TEXT(Table1[[#This Row],[Date]],"MMM")</f>
        <v>feb</v>
      </c>
      <c r="C468" s="11">
        <v>45694</v>
      </c>
      <c r="D468" s="10" t="s">
        <v>69</v>
      </c>
      <c r="E468" s="10" t="s">
        <v>1058</v>
      </c>
      <c r="F468" s="13">
        <v>25415</v>
      </c>
    </row>
    <row r="469" spans="1:6">
      <c r="A469" s="11" t="str">
        <f>TEXT(Table1[[#This Row],[Date]],"DDD")</f>
        <v>vie.</v>
      </c>
      <c r="B469" s="11" t="str">
        <f>TEXT(Table1[[#This Row],[Date]],"MMM")</f>
        <v>feb</v>
      </c>
      <c r="C469" s="11">
        <v>45695</v>
      </c>
      <c r="D469" s="10" t="s">
        <v>1057</v>
      </c>
      <c r="E469" s="10" t="s">
        <v>1058</v>
      </c>
      <c r="F469" s="13">
        <v>40000</v>
      </c>
    </row>
    <row r="470" spans="1:6">
      <c r="A470" s="11" t="str">
        <f>TEXT(Table1[[#This Row],[Date]],"DDD")</f>
        <v>sáb.</v>
      </c>
      <c r="B470" s="11" t="str">
        <f>TEXT(Table1[[#This Row],[Date]],"MMM")</f>
        <v>feb</v>
      </c>
      <c r="C470" s="11">
        <v>45696</v>
      </c>
      <c r="D470" s="10" t="s">
        <v>605</v>
      </c>
      <c r="E470" s="10" t="s">
        <v>416</v>
      </c>
      <c r="F470" s="13">
        <v>20125</v>
      </c>
    </row>
    <row r="471" spans="1:6">
      <c r="A471" s="11" t="str">
        <f>TEXT(Table1[[#This Row],[Date]],"DDD")</f>
        <v>sáb.</v>
      </c>
      <c r="B471" s="11" t="str">
        <f>TEXT(Table1[[#This Row],[Date]],"MMM")</f>
        <v>feb</v>
      </c>
      <c r="C471" s="11">
        <v>45703</v>
      </c>
      <c r="D471" s="10" t="s">
        <v>103</v>
      </c>
      <c r="E471" s="10" t="s">
        <v>104</v>
      </c>
      <c r="F471" s="13">
        <v>7400</v>
      </c>
    </row>
    <row r="472" spans="1:6">
      <c r="A472" s="11" t="str">
        <f>TEXT(Table1[[#This Row],[Date]],"DDD")</f>
        <v>mié.</v>
      </c>
      <c r="B472" s="11" t="str">
        <f>TEXT(Table1[[#This Row],[Date]],"MMM")</f>
        <v>feb</v>
      </c>
      <c r="C472" s="11">
        <v>45707</v>
      </c>
      <c r="D472" s="10" t="s">
        <v>81</v>
      </c>
      <c r="E472" s="10" t="s">
        <v>11</v>
      </c>
      <c r="F472" s="13">
        <v>967</v>
      </c>
    </row>
    <row r="473" spans="1:6">
      <c r="A473" s="11" t="str">
        <f>TEXT(Table1[[#This Row],[Date]],"DDD")</f>
        <v>vie.</v>
      </c>
      <c r="B473" s="11" t="str">
        <f>TEXT(Table1[[#This Row],[Date]],"MMM")</f>
        <v>feb</v>
      </c>
      <c r="C473" s="11">
        <v>45709</v>
      </c>
      <c r="D473" s="10" t="s">
        <v>103</v>
      </c>
      <c r="E473" s="10" t="s">
        <v>104</v>
      </c>
      <c r="F473" s="13">
        <v>7400</v>
      </c>
    </row>
    <row r="474" spans="1:6">
      <c r="A474" s="11" t="str">
        <f>TEXT(Table1[[#This Row],[Date]],"DDD")</f>
        <v>jue.</v>
      </c>
      <c r="B474" s="11" t="str">
        <f>TEXT(Table1[[#This Row],[Date]],"MMM")</f>
        <v>feb</v>
      </c>
      <c r="C474" s="11">
        <v>45715</v>
      </c>
      <c r="D474" s="10" t="s">
        <v>1083</v>
      </c>
      <c r="E474" s="10" t="s">
        <v>1084</v>
      </c>
      <c r="F474" s="13">
        <v>184000</v>
      </c>
    </row>
    <row r="475" spans="1:6">
      <c r="A475" s="11" t="str">
        <f>TEXT(Table1[[#This Row],[Date]],"DDD")</f>
        <v>jue.</v>
      </c>
      <c r="B475" s="11" t="str">
        <f>TEXT(Table1[[#This Row],[Date]],"MMM")</f>
        <v>feb</v>
      </c>
      <c r="C475" s="11">
        <v>45715</v>
      </c>
      <c r="D475" s="10" t="s">
        <v>461</v>
      </c>
      <c r="E475" s="10" t="s">
        <v>465</v>
      </c>
      <c r="F475" s="13">
        <v>76410</v>
      </c>
    </row>
    <row r="476" spans="1:6">
      <c r="A476" s="11" t="str">
        <f>TEXT(Table1[[#This Row],[Date]],"DDD")</f>
        <v>jue.</v>
      </c>
      <c r="B476" s="11" t="str">
        <f>TEXT(Table1[[#This Row],[Date]],"MMM")</f>
        <v>feb</v>
      </c>
      <c r="C476" s="11">
        <v>45715</v>
      </c>
      <c r="D476" s="10" t="s">
        <v>461</v>
      </c>
      <c r="E476" s="10" t="s">
        <v>465</v>
      </c>
      <c r="F476" s="13">
        <v>99311</v>
      </c>
    </row>
    <row r="477" spans="1:6">
      <c r="A477" s="11" t="str">
        <f>TEXT(Table1[[#This Row],[Date]],"DDD")</f>
        <v>jue.</v>
      </c>
      <c r="B477" s="11" t="str">
        <f>TEXT(Table1[[#This Row],[Date]],"MMM")</f>
        <v>feb</v>
      </c>
      <c r="C477" s="11">
        <v>45715</v>
      </c>
      <c r="D477" s="10" t="s">
        <v>1085</v>
      </c>
      <c r="E477" s="10" t="s">
        <v>975</v>
      </c>
      <c r="F477" s="13">
        <v>34900</v>
      </c>
    </row>
    <row r="478" spans="1:6">
      <c r="A478" s="11" t="str">
        <f>TEXT(Table1[[#This Row],[Date]],"DDD")</f>
        <v>jue.</v>
      </c>
      <c r="B478" s="11" t="str">
        <f>TEXT(Table1[[#This Row],[Date]],"MMM")</f>
        <v>feb</v>
      </c>
      <c r="C478" s="11">
        <v>45715</v>
      </c>
      <c r="D478" s="10" t="s">
        <v>163</v>
      </c>
      <c r="E478" s="10" t="s">
        <v>467</v>
      </c>
      <c r="F478" s="13">
        <v>111200</v>
      </c>
    </row>
    <row r="479" spans="1:6">
      <c r="A479" s="11" t="str">
        <f>TEXT(Table1[[#This Row],[Date]],"DDD")</f>
        <v>jue.</v>
      </c>
      <c r="B479" s="11" t="str">
        <f>TEXT(Table1[[#This Row],[Date]],"MMM")</f>
        <v>feb</v>
      </c>
      <c r="C479" s="11">
        <v>45715</v>
      </c>
      <c r="D479" s="10" t="s">
        <v>507</v>
      </c>
      <c r="E479" s="10" t="s">
        <v>136</v>
      </c>
      <c r="F479" s="13">
        <v>67686</v>
      </c>
    </row>
    <row r="480" spans="1:6">
      <c r="A480" s="11" t="str">
        <f>TEXT(Table1[[#This Row],[Date]],"DDD")</f>
        <v>jue.</v>
      </c>
      <c r="B480" s="11" t="str">
        <f>TEXT(Table1[[#This Row],[Date]],"MMM")</f>
        <v>feb</v>
      </c>
      <c r="C480" s="11">
        <v>45715</v>
      </c>
      <c r="D480" s="10" t="s">
        <v>466</v>
      </c>
      <c r="E480" s="10" t="s">
        <v>467</v>
      </c>
      <c r="F480" s="13">
        <v>145696</v>
      </c>
    </row>
    <row r="481" spans="1:6">
      <c r="A481" s="11" t="str">
        <f>TEXT(Table1[[#This Row],[Date]],"DDD")</f>
        <v>vie.</v>
      </c>
      <c r="B481" s="11" t="str">
        <f>TEXT(Table1[[#This Row],[Date]],"MMM")</f>
        <v>feb</v>
      </c>
      <c r="C481" s="11">
        <v>45716</v>
      </c>
      <c r="D481" s="10" t="s">
        <v>1086</v>
      </c>
      <c r="E481" s="10" t="s">
        <v>465</v>
      </c>
      <c r="F481" s="13">
        <v>173350</v>
      </c>
    </row>
    <row r="482" spans="1:6">
      <c r="A482" s="11" t="str">
        <f>TEXT(Table1[[#This Row],[Date]],"DDD")</f>
        <v>vie.</v>
      </c>
      <c r="B482" s="11" t="str">
        <f>TEXT(Table1[[#This Row],[Date]],"MMM")</f>
        <v>feb</v>
      </c>
      <c r="C482" s="11">
        <v>45716</v>
      </c>
      <c r="D482" s="10" t="s">
        <v>464</v>
      </c>
      <c r="E482" s="10" t="s">
        <v>465</v>
      </c>
      <c r="F482" s="13">
        <v>95310</v>
      </c>
    </row>
    <row r="483" spans="1:6">
      <c r="A483" s="11" t="str">
        <f>TEXT(Table1[[#This Row],[Date]],"DDD")</f>
        <v>vie.</v>
      </c>
      <c r="B483" s="11" t="str">
        <f>TEXT(Table1[[#This Row],[Date]],"MMM")</f>
        <v>feb</v>
      </c>
      <c r="C483" s="11">
        <v>45716</v>
      </c>
      <c r="D483" s="10" t="s">
        <v>1087</v>
      </c>
      <c r="E483" s="10" t="s">
        <v>986</v>
      </c>
      <c r="F483" s="13">
        <v>192000</v>
      </c>
    </row>
    <row r="484" spans="1:6">
      <c r="A484" s="11" t="str">
        <f>TEXT(Table1[[#This Row],[Date]],"DDD")</f>
        <v>vie.</v>
      </c>
      <c r="B484" s="11" t="str">
        <f>TEXT(Table1[[#This Row],[Date]],"MMM")</f>
        <v>feb</v>
      </c>
      <c r="C484" s="11">
        <v>45716</v>
      </c>
      <c r="D484" s="10" t="s">
        <v>1078</v>
      </c>
      <c r="E484" s="10" t="s">
        <v>1079</v>
      </c>
      <c r="F484" s="13">
        <v>12900</v>
      </c>
    </row>
    <row r="485" spans="1:6">
      <c r="A485" s="11" t="str">
        <f>TEXT(Table1[[#This Row],[Date]],"DDD")</f>
        <v>vie.</v>
      </c>
      <c r="B485" s="11" t="str">
        <f>TEXT(Table1[[#This Row],[Date]],"MMM")</f>
        <v>feb</v>
      </c>
      <c r="C485" s="11">
        <v>45716</v>
      </c>
      <c r="D485" s="10" t="s">
        <v>1088</v>
      </c>
      <c r="E485" s="10" t="s">
        <v>104</v>
      </c>
      <c r="F485" s="13">
        <v>10100</v>
      </c>
    </row>
    <row r="486" spans="1:6">
      <c r="A486" s="11" t="str">
        <f>TEXT(Table1[[#This Row],[Date]],"DDD")</f>
        <v>vie.</v>
      </c>
      <c r="B486" s="11" t="str">
        <f>TEXT(Table1[[#This Row],[Date]],"MMM")</f>
        <v>feb</v>
      </c>
      <c r="C486" s="11">
        <v>45716</v>
      </c>
      <c r="D486" s="10" t="s">
        <v>1089</v>
      </c>
      <c r="E486" s="10" t="s">
        <v>975</v>
      </c>
      <c r="F486" s="13">
        <v>314600</v>
      </c>
    </row>
    <row r="487" spans="1:6">
      <c r="A487" s="11" t="str">
        <f>TEXT(Table1[[#This Row],[Date]],"DDD")</f>
        <v>vie.</v>
      </c>
      <c r="B487" s="11" t="str">
        <f>TEXT(Table1[[#This Row],[Date]],"MMM")</f>
        <v>feb</v>
      </c>
      <c r="C487" s="11">
        <v>45716</v>
      </c>
      <c r="D487" s="10" t="s">
        <v>988</v>
      </c>
      <c r="E487" s="10" t="s">
        <v>465</v>
      </c>
      <c r="F487" s="13">
        <v>120060</v>
      </c>
    </row>
    <row r="488" spans="1:6">
      <c r="A488" s="11" t="str">
        <f>TEXT(Table1[[#This Row],[Date]],"DDD")</f>
        <v>vie.</v>
      </c>
      <c r="B488" s="11" t="str">
        <f>TEXT(Table1[[#This Row],[Date]],"MMM")</f>
        <v>feb</v>
      </c>
      <c r="C488" s="11">
        <v>45716</v>
      </c>
      <c r="D488" s="10" t="s">
        <v>605</v>
      </c>
      <c r="E488" s="10" t="s">
        <v>416</v>
      </c>
      <c r="F488" s="13">
        <v>21262</v>
      </c>
    </row>
    <row r="489" spans="1:6">
      <c r="A489" s="11" t="str">
        <f>TEXT(Table1[[#This Row],[Date]],"DDD")</f>
        <v>vie.</v>
      </c>
      <c r="B489" s="11" t="str">
        <f>TEXT(Table1[[#This Row],[Date]],"MMM")</f>
        <v>feb</v>
      </c>
      <c r="C489" s="11">
        <v>45716</v>
      </c>
      <c r="D489" s="10" t="s">
        <v>469</v>
      </c>
      <c r="E489" s="10" t="s">
        <v>975</v>
      </c>
      <c r="F489" s="13">
        <v>64900</v>
      </c>
    </row>
    <row r="490" spans="1:6">
      <c r="A490" s="11" t="str">
        <f>TEXT(Table1[[#This Row],[Date]],"DDD")</f>
        <v>vie.</v>
      </c>
      <c r="B490" s="11" t="str">
        <f>TEXT(Table1[[#This Row],[Date]],"MMM")</f>
        <v>feb</v>
      </c>
      <c r="C490" s="11">
        <v>45716</v>
      </c>
      <c r="D490" s="10" t="s">
        <v>605</v>
      </c>
      <c r="E490" s="10" t="s">
        <v>416</v>
      </c>
      <c r="F490" s="13">
        <v>18088</v>
      </c>
    </row>
    <row r="491" spans="1:6">
      <c r="A491" s="11" t="str">
        <f>TEXT(Table1[[#This Row],[Date]],"DDD")</f>
        <v>vie.</v>
      </c>
      <c r="B491" s="11" t="str">
        <f>TEXT(Table1[[#This Row],[Date]],"MMM")</f>
        <v>feb</v>
      </c>
      <c r="C491" s="11">
        <v>45716</v>
      </c>
      <c r="D491" s="10" t="s">
        <v>1090</v>
      </c>
      <c r="E491" s="10" t="s">
        <v>136</v>
      </c>
      <c r="F491" s="13">
        <v>92300</v>
      </c>
    </row>
    <row r="492" spans="1:6">
      <c r="A492" s="11" t="str">
        <f>TEXT(Table1[[#This Row],[Date]],"DDD")</f>
        <v>vie.</v>
      </c>
      <c r="B492" s="11" t="str">
        <f>TEXT(Table1[[#This Row],[Date]],"MMM")</f>
        <v>feb</v>
      </c>
      <c r="C492" s="11">
        <v>45716</v>
      </c>
      <c r="D492" s="10" t="s">
        <v>605</v>
      </c>
      <c r="E492" s="10" t="s">
        <v>416</v>
      </c>
      <c r="F492" s="13">
        <v>29721</v>
      </c>
    </row>
    <row r="493" spans="1:6">
      <c r="A493" s="11" t="str">
        <f>TEXT(Table1[[#This Row],[Date]],"DDD")</f>
        <v>vie.</v>
      </c>
      <c r="B493" s="11" t="str">
        <f>TEXT(Table1[[#This Row],[Date]],"MMM")</f>
        <v>feb</v>
      </c>
      <c r="C493" s="11">
        <v>45716</v>
      </c>
      <c r="D493" s="10" t="s">
        <v>1091</v>
      </c>
      <c r="E493" s="10" t="s">
        <v>1058</v>
      </c>
      <c r="F493" s="13">
        <v>106000</v>
      </c>
    </row>
    <row r="494" spans="1:6">
      <c r="A494" s="11" t="str">
        <f>TEXT(Table1[[#This Row],[Date]],"DDD")</f>
        <v>sáb.</v>
      </c>
      <c r="B494" s="11" t="str">
        <f>TEXT(Table1[[#This Row],[Date]],"MMM")</f>
        <v>mar</v>
      </c>
      <c r="C494" s="11">
        <v>45717</v>
      </c>
      <c r="D494" s="10" t="s">
        <v>605</v>
      </c>
      <c r="E494" s="10" t="s">
        <v>1021</v>
      </c>
      <c r="F494" s="13">
        <v>22490</v>
      </c>
    </row>
    <row r="495" spans="1:6">
      <c r="A495" s="11" t="str">
        <f>TEXT(Table1[[#This Row],[Date]],"DDD")</f>
        <v>sáb.</v>
      </c>
      <c r="B495" s="11" t="str">
        <f>TEXT(Table1[[#This Row],[Date]],"MMM")</f>
        <v>mar</v>
      </c>
      <c r="C495" s="11">
        <v>45717</v>
      </c>
      <c r="D495" s="10" t="s">
        <v>1092</v>
      </c>
      <c r="E495" s="10" t="s">
        <v>104</v>
      </c>
      <c r="F495" s="13">
        <v>30400</v>
      </c>
    </row>
    <row r="496" spans="1:6">
      <c r="A496" s="11" t="str">
        <f>TEXT(Table1[[#This Row],[Date]],"DDD")</f>
        <v>sáb.</v>
      </c>
      <c r="B496" s="11" t="str">
        <f>TEXT(Table1[[#This Row],[Date]],"MMM")</f>
        <v>mar</v>
      </c>
      <c r="C496" s="11">
        <v>45717</v>
      </c>
      <c r="D496" s="10" t="s">
        <v>605</v>
      </c>
      <c r="E496" s="10" t="s">
        <v>1021</v>
      </c>
      <c r="F496" s="13">
        <v>28662</v>
      </c>
    </row>
    <row r="497" spans="1:6">
      <c r="A497" s="11" t="str">
        <f>TEXT(Table1[[#This Row],[Date]],"DDD")</f>
        <v>sáb.</v>
      </c>
      <c r="B497" s="11" t="str">
        <f>TEXT(Table1[[#This Row],[Date]],"MMM")</f>
        <v>mar</v>
      </c>
      <c r="C497" s="11">
        <v>45717</v>
      </c>
      <c r="D497" s="10" t="s">
        <v>1093</v>
      </c>
      <c r="E497" s="10" t="s">
        <v>975</v>
      </c>
      <c r="F497" s="13">
        <v>31500</v>
      </c>
    </row>
    <row r="498" spans="1:6">
      <c r="A498" s="11" t="str">
        <f>TEXT(Table1[[#This Row],[Date]],"DDD")</f>
        <v>sáb.</v>
      </c>
      <c r="B498" s="11" t="str">
        <f>TEXT(Table1[[#This Row],[Date]],"MMM")</f>
        <v>mar</v>
      </c>
      <c r="C498" s="11">
        <v>45717</v>
      </c>
      <c r="D498" s="10" t="s">
        <v>1093</v>
      </c>
      <c r="E498" s="10" t="s">
        <v>975</v>
      </c>
      <c r="F498" s="13">
        <v>141000</v>
      </c>
    </row>
    <row r="499" spans="1:6">
      <c r="A499" s="11" t="str">
        <f>TEXT(Table1[[#This Row],[Date]],"DDD")</f>
        <v>sáb.</v>
      </c>
      <c r="B499" s="11" t="str">
        <f>TEXT(Table1[[#This Row],[Date]],"MMM")</f>
        <v>mar</v>
      </c>
      <c r="C499" s="11">
        <v>45717</v>
      </c>
      <c r="D499" s="10" t="s">
        <v>1070</v>
      </c>
      <c r="E499" s="10" t="s">
        <v>975</v>
      </c>
      <c r="F499" s="13">
        <v>26400</v>
      </c>
    </row>
    <row r="500" spans="1:6">
      <c r="A500" s="11" t="str">
        <f>TEXT(Table1[[#This Row],[Date]],"DDD")</f>
        <v>sáb.</v>
      </c>
      <c r="B500" s="11" t="str">
        <f>TEXT(Table1[[#This Row],[Date]],"MMM")</f>
        <v>mar</v>
      </c>
      <c r="C500" s="11">
        <v>45717</v>
      </c>
      <c r="D500" s="10" t="s">
        <v>69</v>
      </c>
      <c r="E500" s="10" t="s">
        <v>736</v>
      </c>
      <c r="F500" s="13">
        <v>135780</v>
      </c>
    </row>
    <row r="501" spans="1:6">
      <c r="A501" s="11" t="str">
        <f>TEXT(Table1[[#This Row],[Date]],"DDD")</f>
        <v>sáb.</v>
      </c>
      <c r="B501" s="11" t="str">
        <f>TEXT(Table1[[#This Row],[Date]],"MMM")</f>
        <v>mar</v>
      </c>
      <c r="C501" s="11">
        <v>45717</v>
      </c>
      <c r="D501" s="10" t="s">
        <v>507</v>
      </c>
      <c r="E501" s="10" t="s">
        <v>136</v>
      </c>
      <c r="F501" s="13">
        <v>119093</v>
      </c>
    </row>
    <row r="502" spans="1:6">
      <c r="A502" s="11" t="str">
        <f>TEXT(Table1[[#This Row],[Date]],"DDD")</f>
        <v>sáb.</v>
      </c>
      <c r="B502" s="11" t="str">
        <f>TEXT(Table1[[#This Row],[Date]],"MMM")</f>
        <v>mar</v>
      </c>
      <c r="C502" s="11">
        <v>45717</v>
      </c>
      <c r="D502" s="10" t="s">
        <v>103</v>
      </c>
      <c r="E502" s="10" t="s">
        <v>104</v>
      </c>
      <c r="F502" s="13">
        <v>6150</v>
      </c>
    </row>
    <row r="503" spans="1:6">
      <c r="A503" s="11" t="str">
        <f>TEXT(Table1[[#This Row],[Date]],"DDD")</f>
        <v>sáb.</v>
      </c>
      <c r="B503" s="11" t="str">
        <f>TEXT(Table1[[#This Row],[Date]],"MMM")</f>
        <v>mar</v>
      </c>
      <c r="C503" s="11">
        <v>45717</v>
      </c>
      <c r="D503" s="10" t="s">
        <v>994</v>
      </c>
      <c r="E503" s="10" t="s">
        <v>467</v>
      </c>
      <c r="F503" s="13">
        <v>45100</v>
      </c>
    </row>
    <row r="504" spans="1:6">
      <c r="A504" s="11" t="str">
        <f>TEXT(Table1[[#This Row],[Date]],"DDD")</f>
        <v>sáb.</v>
      </c>
      <c r="B504" s="11" t="str">
        <f>TEXT(Table1[[#This Row],[Date]],"MMM")</f>
        <v>mar</v>
      </c>
      <c r="C504" s="11">
        <v>45717</v>
      </c>
      <c r="D504" s="10" t="s">
        <v>227</v>
      </c>
      <c r="E504" s="10" t="s">
        <v>136</v>
      </c>
      <c r="F504" s="13">
        <v>50150</v>
      </c>
    </row>
    <row r="505" spans="1:6">
      <c r="A505" s="11" t="str">
        <f>TEXT(Table1[[#This Row],[Date]],"DDD")</f>
        <v>sáb.</v>
      </c>
      <c r="B505" s="11" t="str">
        <f>TEXT(Table1[[#This Row],[Date]],"MMM")</f>
        <v>mar</v>
      </c>
      <c r="C505" s="11">
        <v>45717</v>
      </c>
      <c r="D505" s="10" t="s">
        <v>554</v>
      </c>
      <c r="E505" s="10" t="s">
        <v>975</v>
      </c>
      <c r="F505" s="13">
        <v>107400</v>
      </c>
    </row>
    <row r="506" spans="1:6">
      <c r="A506" s="11" t="str">
        <f>TEXT(Table1[[#This Row],[Date]],"DDD")</f>
        <v>sáb.</v>
      </c>
      <c r="B506" s="11" t="str">
        <f>TEXT(Table1[[#This Row],[Date]],"MMM")</f>
        <v>mar</v>
      </c>
      <c r="C506" s="11">
        <v>45717</v>
      </c>
      <c r="D506" s="10" t="s">
        <v>605</v>
      </c>
      <c r="E506" s="10" t="s">
        <v>416</v>
      </c>
      <c r="F506" s="13">
        <v>16290</v>
      </c>
    </row>
    <row r="507" spans="1:6">
      <c r="A507" s="11" t="str">
        <f>TEXT(Table1[[#This Row],[Date]],"DDD")</f>
        <v>sáb.</v>
      </c>
      <c r="B507" s="11" t="str">
        <f>TEXT(Table1[[#This Row],[Date]],"MMM")</f>
        <v>mar</v>
      </c>
      <c r="C507" s="11">
        <v>45717</v>
      </c>
      <c r="D507" s="10" t="s">
        <v>1093</v>
      </c>
      <c r="E507" s="10" t="s">
        <v>975</v>
      </c>
      <c r="F507" s="13">
        <v>20000</v>
      </c>
    </row>
    <row r="508" spans="1:6">
      <c r="A508" s="11" t="str">
        <f>TEXT(Table1[[#This Row],[Date]],"DDD")</f>
        <v>sáb.</v>
      </c>
      <c r="B508" s="11" t="str">
        <f>TEXT(Table1[[#This Row],[Date]],"MMM")</f>
        <v>mar</v>
      </c>
      <c r="C508" s="11">
        <v>45717</v>
      </c>
      <c r="D508" s="10" t="s">
        <v>994</v>
      </c>
      <c r="E508" s="10" t="s">
        <v>467</v>
      </c>
      <c r="F508" s="13">
        <v>45100</v>
      </c>
    </row>
    <row r="509" spans="1:6">
      <c r="A509" s="11" t="str">
        <f>TEXT(Table1[[#This Row],[Date]],"DDD")</f>
        <v>dom.</v>
      </c>
      <c r="B509" s="11" t="str">
        <f>TEXT(Table1[[#This Row],[Date]],"MMM")</f>
        <v>mar</v>
      </c>
      <c r="C509" s="11">
        <v>45718</v>
      </c>
      <c r="D509" s="10" t="s">
        <v>605</v>
      </c>
      <c r="E509" s="10" t="s">
        <v>416</v>
      </c>
      <c r="F509" s="13">
        <v>19158</v>
      </c>
    </row>
    <row r="510" spans="1:6">
      <c r="A510" s="11" t="str">
        <f>TEXT(Table1[[#This Row],[Date]],"DDD")</f>
        <v>dom.</v>
      </c>
      <c r="B510" s="11" t="str">
        <f>TEXT(Table1[[#This Row],[Date]],"MMM")</f>
        <v>mar</v>
      </c>
      <c r="C510" s="11">
        <v>45718</v>
      </c>
      <c r="D510" s="10" t="s">
        <v>1094</v>
      </c>
      <c r="E510" s="10" t="s">
        <v>136</v>
      </c>
      <c r="F510" s="13">
        <v>116900</v>
      </c>
    </row>
    <row r="511" spans="1:6">
      <c r="A511" s="11" t="str">
        <f>TEXT(Table1[[#This Row],[Date]],"DDD")</f>
        <v>dom.</v>
      </c>
      <c r="B511" s="11" t="str">
        <f>TEXT(Table1[[#This Row],[Date]],"MMM")</f>
        <v>mar</v>
      </c>
      <c r="C511" s="11">
        <v>45718</v>
      </c>
      <c r="D511" s="10" t="s">
        <v>790</v>
      </c>
      <c r="E511" s="10" t="s">
        <v>467</v>
      </c>
      <c r="F511" s="13">
        <v>412600</v>
      </c>
    </row>
    <row r="512" spans="1:6">
      <c r="A512" s="11" t="str">
        <f>TEXT(Table1[[#This Row],[Date]],"DDD")</f>
        <v>dom.</v>
      </c>
      <c r="B512" s="11" t="str">
        <f>TEXT(Table1[[#This Row],[Date]],"MMM")</f>
        <v>mar</v>
      </c>
      <c r="C512" s="11">
        <v>45718</v>
      </c>
      <c r="D512" s="10" t="s">
        <v>554</v>
      </c>
      <c r="E512" s="10" t="s">
        <v>975</v>
      </c>
      <c r="F512" s="13">
        <v>11600</v>
      </c>
    </row>
    <row r="513" spans="1:6">
      <c r="A513" s="11" t="str">
        <f>TEXT(Table1[[#This Row],[Date]],"DDD")</f>
        <v>dom.</v>
      </c>
      <c r="B513" s="11" t="str">
        <f>TEXT(Table1[[#This Row],[Date]],"MMM")</f>
        <v>mar</v>
      </c>
      <c r="C513" s="11">
        <v>45718</v>
      </c>
      <c r="D513" s="10" t="s">
        <v>1095</v>
      </c>
      <c r="E513" s="10" t="s">
        <v>104</v>
      </c>
      <c r="F513" s="13">
        <v>30900</v>
      </c>
    </row>
    <row r="514" spans="1:6">
      <c r="A514" s="11" t="str">
        <f>TEXT(Table1[[#This Row],[Date]],"DDD")</f>
        <v>dom.</v>
      </c>
      <c r="B514" s="11" t="str">
        <f>TEXT(Table1[[#This Row],[Date]],"MMM")</f>
        <v>mar</v>
      </c>
      <c r="C514" s="11">
        <v>45718</v>
      </c>
      <c r="D514" s="10" t="s">
        <v>1096</v>
      </c>
      <c r="E514" s="10" t="s">
        <v>136</v>
      </c>
      <c r="F514" s="13">
        <v>187489</v>
      </c>
    </row>
    <row r="515" spans="1:6">
      <c r="A515" s="11" t="str">
        <f>TEXT(Table1[[#This Row],[Date]],"DDD")</f>
        <v>lun.</v>
      </c>
      <c r="B515" s="11" t="str">
        <f>TEXT(Table1[[#This Row],[Date]],"MMM")</f>
        <v>mar</v>
      </c>
      <c r="C515" s="11">
        <v>45719</v>
      </c>
      <c r="D515" s="10" t="s">
        <v>81</v>
      </c>
      <c r="E515" s="10" t="s">
        <v>11</v>
      </c>
      <c r="F515" s="13">
        <v>5180</v>
      </c>
    </row>
    <row r="516" spans="1:6">
      <c r="A516" s="11" t="str">
        <f>TEXT(Table1[[#This Row],[Date]],"DDD")</f>
        <v>lun.</v>
      </c>
      <c r="B516" s="11" t="str">
        <f>TEXT(Table1[[#This Row],[Date]],"MMM")</f>
        <v>mar</v>
      </c>
      <c r="C516" s="11">
        <v>45719</v>
      </c>
      <c r="D516" s="10" t="s">
        <v>103</v>
      </c>
      <c r="E516" s="10" t="s">
        <v>104</v>
      </c>
      <c r="F516" s="13">
        <v>6400</v>
      </c>
    </row>
    <row r="517" spans="1:6">
      <c r="A517" s="11" t="str">
        <f>TEXT(Table1[[#This Row],[Date]],"DDD")</f>
        <v>lun.</v>
      </c>
      <c r="B517" s="11" t="str">
        <f>TEXT(Table1[[#This Row],[Date]],"MMM")</f>
        <v>mar</v>
      </c>
      <c r="C517" s="11">
        <v>45719</v>
      </c>
      <c r="D517" s="10" t="s">
        <v>989</v>
      </c>
      <c r="E517" s="10" t="s">
        <v>416</v>
      </c>
      <c r="F517" s="13">
        <v>50000</v>
      </c>
    </row>
    <row r="518" spans="1:6">
      <c r="A518" s="11" t="str">
        <f>TEXT(Table1[[#This Row],[Date]],"DDD")</f>
        <v>lun.</v>
      </c>
      <c r="B518" s="11" t="str">
        <f>TEXT(Table1[[#This Row],[Date]],"MMM")</f>
        <v>mar</v>
      </c>
      <c r="C518" s="11">
        <v>45719</v>
      </c>
      <c r="D518" s="10" t="s">
        <v>605</v>
      </c>
      <c r="E518" s="10" t="s">
        <v>416</v>
      </c>
      <c r="F518" s="13">
        <v>15034</v>
      </c>
    </row>
    <row r="519" spans="1:6">
      <c r="A519" s="11" t="str">
        <f>TEXT(Table1[[#This Row],[Date]],"DDD")</f>
        <v>lun.</v>
      </c>
      <c r="B519" s="11" t="str">
        <f>TEXT(Table1[[#This Row],[Date]],"MMM")</f>
        <v>mar</v>
      </c>
      <c r="C519" s="11">
        <v>45719</v>
      </c>
      <c r="D519" s="10" t="s">
        <v>605</v>
      </c>
      <c r="E519" s="10" t="s">
        <v>416</v>
      </c>
      <c r="F519" s="13">
        <v>21939</v>
      </c>
    </row>
    <row r="520" spans="1:6">
      <c r="A520" s="11" t="str">
        <f>TEXT(Table1[[#This Row],[Date]],"DDD")</f>
        <v>lun.</v>
      </c>
      <c r="B520" s="11" t="str">
        <f>TEXT(Table1[[#This Row],[Date]],"MMM")</f>
        <v>mar</v>
      </c>
      <c r="C520" s="11">
        <v>45719</v>
      </c>
      <c r="D520" s="10" t="s">
        <v>1097</v>
      </c>
      <c r="E520" s="10" t="s">
        <v>11</v>
      </c>
      <c r="F520" s="13">
        <v>12700</v>
      </c>
    </row>
    <row r="521" spans="1:6">
      <c r="A521" s="11" t="str">
        <f>TEXT(Table1[[#This Row],[Date]],"DDD")</f>
        <v>lun.</v>
      </c>
      <c r="B521" s="11" t="str">
        <f>TEXT(Table1[[#This Row],[Date]],"MMM")</f>
        <v>mar</v>
      </c>
      <c r="C521" s="11">
        <v>45719</v>
      </c>
      <c r="D521" s="10" t="s">
        <v>872</v>
      </c>
      <c r="E521" s="10" t="s">
        <v>467</v>
      </c>
      <c r="F521" s="13">
        <v>122004</v>
      </c>
    </row>
    <row r="522" spans="1:6">
      <c r="A522" s="11" t="str">
        <f>TEXT(Table1[[#This Row],[Date]],"DDD")</f>
        <v>lun.</v>
      </c>
      <c r="B522" s="11" t="str">
        <f>TEXT(Table1[[#This Row],[Date]],"MMM")</f>
        <v>mar</v>
      </c>
      <c r="C522" s="11">
        <v>45719</v>
      </c>
      <c r="D522" s="10" t="s">
        <v>227</v>
      </c>
      <c r="E522" s="10" t="s">
        <v>136</v>
      </c>
      <c r="F522" s="13">
        <v>94100</v>
      </c>
    </row>
    <row r="523" spans="1:6">
      <c r="A523" s="11" t="str">
        <f>TEXT(Table1[[#This Row],[Date]],"DDD")</f>
        <v>lun.</v>
      </c>
      <c r="B523" s="11" t="str">
        <f>TEXT(Table1[[#This Row],[Date]],"MMM")</f>
        <v>mar</v>
      </c>
      <c r="C523" s="11">
        <v>45719</v>
      </c>
      <c r="D523" s="10" t="s">
        <v>1057</v>
      </c>
      <c r="E523" s="10" t="s">
        <v>1098</v>
      </c>
      <c r="F523" s="13">
        <v>20000</v>
      </c>
    </row>
    <row r="524" spans="1:6">
      <c r="A524" s="11" t="str">
        <f>TEXT(Table1[[#This Row],[Date]],"DDD")</f>
        <v>lun.</v>
      </c>
      <c r="B524" s="11" t="str">
        <f>TEXT(Table1[[#This Row],[Date]],"MMM")</f>
        <v>mar</v>
      </c>
      <c r="C524" s="11">
        <v>45719</v>
      </c>
      <c r="D524" s="10" t="s">
        <v>1099</v>
      </c>
      <c r="E524" s="10" t="s">
        <v>483</v>
      </c>
      <c r="F524" s="13">
        <v>89000</v>
      </c>
    </row>
    <row r="525" spans="1:6">
      <c r="A525" s="11" t="str">
        <f>TEXT(Table1[[#This Row],[Date]],"DDD")</f>
        <v>lun.</v>
      </c>
      <c r="B525" s="11" t="str">
        <f>TEXT(Table1[[#This Row],[Date]],"MMM")</f>
        <v>mar</v>
      </c>
      <c r="C525" s="11">
        <v>45719</v>
      </c>
      <c r="D525" s="10" t="s">
        <v>1099</v>
      </c>
      <c r="E525" s="10" t="s">
        <v>483</v>
      </c>
      <c r="F525" s="13">
        <v>59900</v>
      </c>
    </row>
    <row r="526" spans="1:6">
      <c r="A526" s="11" t="str">
        <f>TEXT(Table1[[#This Row],[Date]],"DDD")</f>
        <v>mar.</v>
      </c>
      <c r="B526" s="11" t="str">
        <f>TEXT(Table1[[#This Row],[Date]],"MMM")</f>
        <v>mar</v>
      </c>
      <c r="C526" s="11">
        <v>45720</v>
      </c>
      <c r="D526" s="10" t="s">
        <v>979</v>
      </c>
      <c r="E526" s="10" t="s">
        <v>11</v>
      </c>
      <c r="F526" s="13">
        <v>28000</v>
      </c>
    </row>
    <row r="527" spans="1:6">
      <c r="A527" s="11" t="str">
        <f>TEXT(Table1[[#This Row],[Date]],"DDD")</f>
        <v>mar.</v>
      </c>
      <c r="B527" s="11" t="str">
        <f>TEXT(Table1[[#This Row],[Date]],"MMM")</f>
        <v>mar</v>
      </c>
      <c r="C527" s="11">
        <v>45720</v>
      </c>
      <c r="D527" s="10" t="s">
        <v>163</v>
      </c>
      <c r="E527" s="10" t="s">
        <v>104</v>
      </c>
      <c r="F527" s="13">
        <v>32100</v>
      </c>
    </row>
    <row r="528" spans="1:6">
      <c r="A528" s="11" t="str">
        <f>TEXT(Table1[[#This Row],[Date]],"DDD")</f>
        <v>mar.</v>
      </c>
      <c r="B528" s="11" t="str">
        <f>TEXT(Table1[[#This Row],[Date]],"MMM")</f>
        <v>mar</v>
      </c>
      <c r="C528" s="11">
        <v>45720</v>
      </c>
      <c r="D528" s="10" t="s">
        <v>605</v>
      </c>
      <c r="E528" s="10" t="s">
        <v>416</v>
      </c>
      <c r="F528" s="13">
        <v>18102</v>
      </c>
    </row>
    <row r="529" spans="1:6">
      <c r="A529" s="11" t="str">
        <f>TEXT(Table1[[#This Row],[Date]],"DDD")</f>
        <v>mar.</v>
      </c>
      <c r="B529" s="11" t="str">
        <f>TEXT(Table1[[#This Row],[Date]],"MMM")</f>
        <v>mar</v>
      </c>
      <c r="C529" s="11">
        <v>45720</v>
      </c>
      <c r="D529" s="10" t="s">
        <v>135</v>
      </c>
      <c r="E529" s="10" t="s">
        <v>136</v>
      </c>
      <c r="F529" s="13">
        <v>97800</v>
      </c>
    </row>
    <row r="530" spans="1:6">
      <c r="A530" s="11" t="str">
        <f>TEXT(Table1[[#This Row],[Date]],"DDD")</f>
        <v>mar.</v>
      </c>
      <c r="B530" s="11" t="str">
        <f>TEXT(Table1[[#This Row],[Date]],"MMM")</f>
        <v>mar</v>
      </c>
      <c r="C530" s="11">
        <v>45720</v>
      </c>
      <c r="D530" s="10" t="s">
        <v>605</v>
      </c>
      <c r="E530" s="10" t="s">
        <v>416</v>
      </c>
      <c r="F530" s="13">
        <v>14899</v>
      </c>
    </row>
    <row r="531" spans="1:6">
      <c r="A531" s="11" t="str">
        <f>TEXT(Table1[[#This Row],[Date]],"DDD")</f>
        <v>mar.</v>
      </c>
      <c r="B531" s="11" t="str">
        <f>TEXT(Table1[[#This Row],[Date]],"MMM")</f>
        <v>mar</v>
      </c>
      <c r="C531" s="11">
        <v>45720</v>
      </c>
      <c r="D531" s="10" t="s">
        <v>103</v>
      </c>
      <c r="E531" s="10" t="s">
        <v>104</v>
      </c>
      <c r="F531" s="13">
        <v>15250</v>
      </c>
    </row>
    <row r="532" spans="1:6">
      <c r="A532" s="11" t="str">
        <f>TEXT(Table1[[#This Row],[Date]],"DDD")</f>
        <v>mié.</v>
      </c>
      <c r="B532" s="11" t="str">
        <f>TEXT(Table1[[#This Row],[Date]],"MMM")</f>
        <v>mar</v>
      </c>
      <c r="C532" s="11">
        <v>45721</v>
      </c>
      <c r="D532" s="10" t="s">
        <v>103</v>
      </c>
      <c r="E532" s="10" t="s">
        <v>104</v>
      </c>
      <c r="F532" s="13">
        <v>6900</v>
      </c>
    </row>
    <row r="533" spans="1:6">
      <c r="A533" s="11" t="str">
        <f>TEXT(Table1[[#This Row],[Date]],"DDD")</f>
        <v>mié.</v>
      </c>
      <c r="B533" s="11" t="str">
        <f>TEXT(Table1[[#This Row],[Date]],"MMM")</f>
        <v>mar</v>
      </c>
      <c r="C533" s="11">
        <v>45721</v>
      </c>
      <c r="D533" s="10" t="s">
        <v>1100</v>
      </c>
      <c r="E533" s="10" t="s">
        <v>136</v>
      </c>
      <c r="F533" s="13">
        <v>46300</v>
      </c>
    </row>
    <row r="534" spans="1:6">
      <c r="A534" s="11" t="str">
        <f>TEXT(Table1[[#This Row],[Date]],"DDD")</f>
        <v>mié.</v>
      </c>
      <c r="B534" s="11" t="str">
        <f>TEXT(Table1[[#This Row],[Date]],"MMM")</f>
        <v>mar</v>
      </c>
      <c r="C534" s="11">
        <v>45721</v>
      </c>
      <c r="D534" s="10" t="s">
        <v>816</v>
      </c>
      <c r="E534" s="10" t="s">
        <v>416</v>
      </c>
      <c r="F534" s="13">
        <v>29800</v>
      </c>
    </row>
    <row r="535" spans="1:6">
      <c r="A535" s="11" t="str">
        <f>TEXT(Table1[[#This Row],[Date]],"DDD")</f>
        <v>mié.</v>
      </c>
      <c r="B535" s="11" t="str">
        <f>TEXT(Table1[[#This Row],[Date]],"MMM")</f>
        <v>mar</v>
      </c>
      <c r="C535" s="11">
        <v>45721</v>
      </c>
      <c r="D535" s="10" t="s">
        <v>103</v>
      </c>
      <c r="E535" s="10" t="s">
        <v>104</v>
      </c>
      <c r="F535" s="13">
        <v>10900</v>
      </c>
    </row>
    <row r="536" spans="1:6">
      <c r="A536" s="11" t="str">
        <f>TEXT(Table1[[#This Row],[Date]],"DDD")</f>
        <v>mié.</v>
      </c>
      <c r="B536" s="11" t="str">
        <f>TEXT(Table1[[#This Row],[Date]],"MMM")</f>
        <v>mar</v>
      </c>
      <c r="C536" s="11">
        <v>45721</v>
      </c>
      <c r="D536" s="10" t="s">
        <v>605</v>
      </c>
      <c r="E536" s="10" t="s">
        <v>416</v>
      </c>
      <c r="F536" s="13">
        <v>17207</v>
      </c>
    </row>
    <row r="537" spans="1:6">
      <c r="A537" s="11" t="str">
        <f>TEXT(Table1[[#This Row],[Date]],"DDD")</f>
        <v>mié.</v>
      </c>
      <c r="B537" s="11" t="str">
        <f>TEXT(Table1[[#This Row],[Date]],"MMM")</f>
        <v>mar</v>
      </c>
      <c r="C537" s="11">
        <v>45721</v>
      </c>
      <c r="D537" s="10" t="s">
        <v>103</v>
      </c>
      <c r="E537" s="10" t="s">
        <v>104</v>
      </c>
      <c r="F537" s="13">
        <v>8100</v>
      </c>
    </row>
    <row r="538" spans="1:6">
      <c r="A538" s="11" t="str">
        <f>TEXT(Table1[[#This Row],[Date]],"DDD")</f>
        <v>jue.</v>
      </c>
      <c r="B538" s="11" t="str">
        <f>TEXT(Table1[[#This Row],[Date]],"MMM")</f>
        <v>mar</v>
      </c>
      <c r="C538" s="11">
        <v>45722</v>
      </c>
      <c r="D538" s="10" t="s">
        <v>163</v>
      </c>
      <c r="E538" s="10" t="s">
        <v>104</v>
      </c>
      <c r="F538" s="13">
        <v>19250</v>
      </c>
    </row>
    <row r="539" spans="1:6">
      <c r="A539" s="11" t="str">
        <f>TEXT(Table1[[#This Row],[Date]],"DDD")</f>
        <v>jue.</v>
      </c>
      <c r="B539" s="11" t="str">
        <f>TEXT(Table1[[#This Row],[Date]],"MMM")</f>
        <v>mar</v>
      </c>
      <c r="C539" s="11">
        <v>45722</v>
      </c>
      <c r="D539" s="10" t="s">
        <v>505</v>
      </c>
      <c r="E539" s="10" t="s">
        <v>136</v>
      </c>
      <c r="F539" s="13">
        <v>26800</v>
      </c>
    </row>
    <row r="540" spans="1:6">
      <c r="A540" s="11" t="str">
        <f>TEXT(Table1[[#This Row],[Date]],"DDD")</f>
        <v>jue.</v>
      </c>
      <c r="B540" s="11" t="str">
        <f>TEXT(Table1[[#This Row],[Date]],"MMM")</f>
        <v>mar</v>
      </c>
      <c r="C540" s="11">
        <v>45722</v>
      </c>
      <c r="D540" s="10" t="s">
        <v>634</v>
      </c>
      <c r="E540" s="10" t="s">
        <v>136</v>
      </c>
      <c r="F540" s="13">
        <v>23900</v>
      </c>
    </row>
    <row r="541" spans="1:6">
      <c r="A541" s="11" t="str">
        <f>TEXT(Table1[[#This Row],[Date]],"DDD")</f>
        <v>jue.</v>
      </c>
      <c r="B541" s="11" t="str">
        <f>TEXT(Table1[[#This Row],[Date]],"MMM")</f>
        <v>mar</v>
      </c>
      <c r="C541" s="11">
        <v>45722</v>
      </c>
      <c r="D541" s="10" t="s">
        <v>135</v>
      </c>
      <c r="E541" s="10" t="s">
        <v>136</v>
      </c>
      <c r="F541" s="13">
        <v>48900</v>
      </c>
    </row>
    <row r="542" spans="1:6">
      <c r="A542" s="11" t="str">
        <f>TEXT(Table1[[#This Row],[Date]],"DDD")</f>
        <v>jue.</v>
      </c>
      <c r="B542" s="11" t="str">
        <f>TEXT(Table1[[#This Row],[Date]],"MMM")</f>
        <v>mar</v>
      </c>
      <c r="C542" s="11">
        <v>45722</v>
      </c>
      <c r="D542" s="10" t="s">
        <v>69</v>
      </c>
      <c r="E542" s="10" t="s">
        <v>736</v>
      </c>
      <c r="F542" s="13">
        <v>73749</v>
      </c>
    </row>
    <row r="543" spans="1:6">
      <c r="A543" s="11" t="str">
        <f>TEXT(Table1[[#This Row],[Date]],"DDD")</f>
        <v>jue.</v>
      </c>
      <c r="B543" s="11" t="str">
        <f>TEXT(Table1[[#This Row],[Date]],"MMM")</f>
        <v>mar</v>
      </c>
      <c r="C543" s="11">
        <v>45722</v>
      </c>
      <c r="D543" s="10" t="s">
        <v>876</v>
      </c>
      <c r="E543" s="10" t="s">
        <v>11</v>
      </c>
      <c r="F543" s="13">
        <v>7030</v>
      </c>
    </row>
    <row r="544" spans="1:6">
      <c r="A544" s="11" t="str">
        <f>TEXT(Table1[[#This Row],[Date]],"DDD")</f>
        <v>jue.</v>
      </c>
      <c r="B544" s="11" t="str">
        <f>TEXT(Table1[[#This Row],[Date]],"MMM")</f>
        <v>mar</v>
      </c>
      <c r="C544" s="11">
        <v>45722</v>
      </c>
      <c r="D544" s="10" t="s">
        <v>103</v>
      </c>
      <c r="E544" s="10" t="s">
        <v>104</v>
      </c>
      <c r="F544" s="13">
        <v>6900</v>
      </c>
    </row>
    <row r="545" spans="1:6">
      <c r="A545" s="11" t="str">
        <f>TEXT(Table1[[#This Row],[Date]],"DDD")</f>
        <v>vie.</v>
      </c>
      <c r="B545" s="11" t="str">
        <f>TEXT(Table1[[#This Row],[Date]],"MMM")</f>
        <v>mar</v>
      </c>
      <c r="C545" s="11">
        <v>45723</v>
      </c>
      <c r="D545" s="10" t="s">
        <v>365</v>
      </c>
      <c r="E545" s="10" t="s">
        <v>136</v>
      </c>
      <c r="F545" s="13">
        <v>9900</v>
      </c>
    </row>
    <row r="546" spans="1:6">
      <c r="A546" s="11" t="str">
        <f>TEXT(Table1[[#This Row],[Date]],"DDD")</f>
        <v>vie.</v>
      </c>
      <c r="B546" s="11" t="str">
        <f>TEXT(Table1[[#This Row],[Date]],"MMM")</f>
        <v>mar</v>
      </c>
      <c r="C546" s="11">
        <v>45723</v>
      </c>
      <c r="D546" s="10"/>
      <c r="E546" s="10" t="s">
        <v>104</v>
      </c>
      <c r="F546" s="13">
        <v>18900</v>
      </c>
    </row>
    <row r="547" spans="1:6">
      <c r="A547" s="11" t="str">
        <f>TEXT(Table1[[#This Row],[Date]],"DDD")</f>
        <v>vie.</v>
      </c>
      <c r="B547" s="11" t="str">
        <f>TEXT(Table1[[#This Row],[Date]],"MMM")</f>
        <v>mar</v>
      </c>
      <c r="C547" s="11">
        <v>45723</v>
      </c>
      <c r="D547" s="10" t="s">
        <v>775</v>
      </c>
      <c r="E547" s="10" t="s">
        <v>136</v>
      </c>
      <c r="F547" s="13">
        <v>16900</v>
      </c>
    </row>
    <row r="548" spans="1:6">
      <c r="A548" s="11" t="str">
        <f>TEXT(Table1[[#This Row],[Date]],"DDD")</f>
        <v>vie.</v>
      </c>
      <c r="B548" s="11" t="str">
        <f>TEXT(Table1[[#This Row],[Date]],"MMM")</f>
        <v>mar</v>
      </c>
      <c r="C548" s="11">
        <v>45723</v>
      </c>
      <c r="D548" s="10" t="s">
        <v>634</v>
      </c>
      <c r="E548" s="10" t="s">
        <v>136</v>
      </c>
      <c r="F548" s="13">
        <v>32800</v>
      </c>
    </row>
    <row r="549" spans="1:6">
      <c r="A549" s="11" t="str">
        <f>TEXT(Table1[[#This Row],[Date]],"DDD")</f>
        <v>vie.</v>
      </c>
      <c r="B549" s="11" t="str">
        <f>TEXT(Table1[[#This Row],[Date]],"MMM")</f>
        <v>mar</v>
      </c>
      <c r="C549" s="11">
        <v>45723</v>
      </c>
      <c r="D549" s="10" t="s">
        <v>135</v>
      </c>
      <c r="E549" s="10" t="s">
        <v>136</v>
      </c>
      <c r="F549" s="13">
        <v>48900</v>
      </c>
    </row>
    <row r="550" spans="1:6">
      <c r="A550" s="11" t="str">
        <f>TEXT(Table1[[#This Row],[Date]],"DDD")</f>
        <v>vie.</v>
      </c>
      <c r="B550" s="11" t="str">
        <f>TEXT(Table1[[#This Row],[Date]],"MMM")</f>
        <v>mar</v>
      </c>
      <c r="C550" s="11">
        <v>45723</v>
      </c>
      <c r="D550" s="10" t="s">
        <v>103</v>
      </c>
      <c r="E550" s="10" t="s">
        <v>104</v>
      </c>
      <c r="F550" s="13">
        <v>18400</v>
      </c>
    </row>
    <row r="551" spans="1:6">
      <c r="A551" s="11" t="str">
        <f>TEXT(Table1[[#This Row],[Date]],"DDD")</f>
        <v>vie.</v>
      </c>
      <c r="B551" s="11" t="str">
        <f>TEXT(Table1[[#This Row],[Date]],"MMM")</f>
        <v>mar</v>
      </c>
      <c r="C551" s="11">
        <v>45723</v>
      </c>
      <c r="D551" s="10" t="s">
        <v>1023</v>
      </c>
      <c r="E551" s="10" t="s">
        <v>416</v>
      </c>
      <c r="F551" s="13">
        <v>255000</v>
      </c>
    </row>
    <row r="552" spans="1:6">
      <c r="A552" s="22" t="str">
        <f>TEXT(Table1[[#This Row],[Date]],"DDD")</f>
        <v>vie.</v>
      </c>
      <c r="B552" s="22" t="str">
        <f>TEXT(Table1[[#This Row],[Date]],"MMM")</f>
        <v>mar</v>
      </c>
      <c r="C552" s="22">
        <v>45723</v>
      </c>
      <c r="D552" s="23"/>
      <c r="E552" s="23" t="s">
        <v>104</v>
      </c>
      <c r="F552" s="24">
        <v>18900</v>
      </c>
    </row>
    <row r="553" spans="1:6">
      <c r="A553" s="11" t="str">
        <f>TEXT(Table1[[#This Row],[Date]],"DDD")</f>
        <v>sáb.</v>
      </c>
      <c r="B553" s="11" t="str">
        <f>TEXT(Table1[[#This Row],[Date]],"MMM")</f>
        <v>mar</v>
      </c>
      <c r="C553" s="11">
        <v>45724</v>
      </c>
      <c r="D553" s="10" t="s">
        <v>163</v>
      </c>
      <c r="E553" s="10" t="s">
        <v>104</v>
      </c>
      <c r="F553" s="13">
        <v>23550</v>
      </c>
    </row>
    <row r="554" spans="1:6">
      <c r="A554" s="11" t="str">
        <f>TEXT(Table1[[#This Row],[Date]],"DDD")</f>
        <v>sáb.</v>
      </c>
      <c r="B554" s="11" t="str">
        <f>TEXT(Table1[[#This Row],[Date]],"MMM")</f>
        <v>mar</v>
      </c>
      <c r="C554" s="11">
        <v>45724</v>
      </c>
      <c r="D554" s="10" t="s">
        <v>188</v>
      </c>
      <c r="E554" s="10" t="s">
        <v>136</v>
      </c>
      <c r="F554" s="13">
        <v>71800</v>
      </c>
    </row>
    <row r="555" spans="1:6">
      <c r="A555" s="11" t="str">
        <f>TEXT(Table1[[#This Row],[Date]],"DDD")</f>
        <v>sáb.</v>
      </c>
      <c r="B555" s="11" t="str">
        <f>TEXT(Table1[[#This Row],[Date]],"MMM")</f>
        <v>mar</v>
      </c>
      <c r="C555" s="11">
        <v>45724</v>
      </c>
      <c r="D555" s="10" t="s">
        <v>605</v>
      </c>
      <c r="E555" s="10" t="s">
        <v>416</v>
      </c>
      <c r="F555" s="13">
        <v>16888</v>
      </c>
    </row>
    <row r="556" spans="1:6">
      <c r="A556" s="11" t="str">
        <f>TEXT(Table1[[#This Row],[Date]],"DDD")</f>
        <v>sáb.</v>
      </c>
      <c r="B556" s="11" t="str">
        <f>TEXT(Table1[[#This Row],[Date]],"MMM")</f>
        <v>mar</v>
      </c>
      <c r="C556" s="11">
        <v>45724</v>
      </c>
      <c r="D556" s="10" t="s">
        <v>1101</v>
      </c>
      <c r="E556" s="10" t="s">
        <v>104</v>
      </c>
      <c r="F556" s="13">
        <v>19500</v>
      </c>
    </row>
    <row r="557" spans="1:6">
      <c r="A557" s="11" t="str">
        <f>TEXT(Table1[[#This Row],[Date]],"DDD")</f>
        <v>sáb.</v>
      </c>
      <c r="B557" s="11" t="str">
        <f>TEXT(Table1[[#This Row],[Date]],"MMM")</f>
        <v>mar</v>
      </c>
      <c r="C557" s="11">
        <v>45724</v>
      </c>
      <c r="D557" s="10" t="s">
        <v>605</v>
      </c>
      <c r="E557" s="10" t="s">
        <v>416</v>
      </c>
      <c r="F557" s="13">
        <v>22791</v>
      </c>
    </row>
    <row r="558" spans="1:6">
      <c r="A558" s="11" t="str">
        <f>TEXT(Table1[[#This Row],[Date]],"DDD")</f>
        <v>sáb.</v>
      </c>
      <c r="B558" s="11" t="str">
        <f>TEXT(Table1[[#This Row],[Date]],"MMM")</f>
        <v>mar</v>
      </c>
      <c r="C558" s="11">
        <v>45724</v>
      </c>
      <c r="D558" s="10" t="s">
        <v>1102</v>
      </c>
      <c r="E558" s="10" t="s">
        <v>104</v>
      </c>
      <c r="F558" s="13">
        <v>27800</v>
      </c>
    </row>
    <row r="559" spans="1:6">
      <c r="A559" s="11" t="str">
        <f>TEXT(Table1[[#This Row],[Date]],"DDD")</f>
        <v>sáb.</v>
      </c>
      <c r="B559" s="11" t="str">
        <f>TEXT(Table1[[#This Row],[Date]],"MMM")</f>
        <v>mar</v>
      </c>
      <c r="C559" s="11">
        <v>45724</v>
      </c>
      <c r="D559" s="10" t="s">
        <v>1103</v>
      </c>
      <c r="E559" s="10" t="s">
        <v>136</v>
      </c>
      <c r="F559" s="13">
        <v>139306</v>
      </c>
    </row>
    <row r="560" spans="1:6">
      <c r="A560" s="11" t="str">
        <f>TEXT(Table1[[#This Row],[Date]],"DDD")</f>
        <v>sáb.</v>
      </c>
      <c r="B560" s="11" t="str">
        <f>TEXT(Table1[[#This Row],[Date]],"MMM")</f>
        <v>mar</v>
      </c>
      <c r="C560" s="11">
        <v>45724</v>
      </c>
      <c r="D560" s="10" t="s">
        <v>605</v>
      </c>
      <c r="E560" s="10" t="s">
        <v>416</v>
      </c>
      <c r="F560" s="13">
        <v>14945</v>
      </c>
    </row>
    <row r="561" spans="1:6">
      <c r="A561" s="11" t="str">
        <f>TEXT(Table1[[#This Row],[Date]],"DDD")</f>
        <v>sáb.</v>
      </c>
      <c r="B561" s="11" t="str">
        <f>TEXT(Table1[[#This Row],[Date]],"MMM")</f>
        <v>mar</v>
      </c>
      <c r="C561" s="11">
        <v>45724</v>
      </c>
      <c r="D561" s="10" t="s">
        <v>1104</v>
      </c>
      <c r="E561" s="10" t="s">
        <v>136</v>
      </c>
      <c r="F561" s="13">
        <v>61950</v>
      </c>
    </row>
    <row r="562" spans="1:6">
      <c r="A562" s="11" t="str">
        <f>TEXT(Table1[[#This Row],[Date]],"DDD")</f>
        <v>dom.</v>
      </c>
      <c r="B562" s="11" t="str">
        <f>TEXT(Table1[[#This Row],[Date]],"MMM")</f>
        <v>mar</v>
      </c>
      <c r="C562" s="11">
        <v>45725</v>
      </c>
      <c r="D562" s="10" t="s">
        <v>103</v>
      </c>
      <c r="E562" s="10" t="s">
        <v>104</v>
      </c>
      <c r="F562" s="13">
        <v>11300</v>
      </c>
    </row>
    <row r="563" spans="1:6">
      <c r="A563" s="11" t="str">
        <f>TEXT(Table1[[#This Row],[Date]],"DDD")</f>
        <v>dom.</v>
      </c>
      <c r="B563" s="11" t="str">
        <f>TEXT(Table1[[#This Row],[Date]],"MMM")</f>
        <v>mar</v>
      </c>
      <c r="C563" s="11">
        <v>45725</v>
      </c>
      <c r="D563" s="10" t="s">
        <v>605</v>
      </c>
      <c r="E563" s="10" t="s">
        <v>416</v>
      </c>
      <c r="F563" s="13">
        <v>20881</v>
      </c>
    </row>
    <row r="564" spans="1:6">
      <c r="A564" s="11" t="str">
        <f>TEXT(Table1[[#This Row],[Date]],"DDD")</f>
        <v>dom.</v>
      </c>
      <c r="B564" s="11" t="str">
        <f>TEXT(Table1[[#This Row],[Date]],"MMM")</f>
        <v>mar</v>
      </c>
      <c r="C564" s="11">
        <v>45725</v>
      </c>
      <c r="D564" s="10" t="s">
        <v>1105</v>
      </c>
      <c r="E564" s="10" t="s">
        <v>104</v>
      </c>
      <c r="F564" s="13">
        <v>13900</v>
      </c>
    </row>
    <row r="565" spans="1:6">
      <c r="A565" s="11" t="str">
        <f>TEXT(Table1[[#This Row],[Date]],"DDD")</f>
        <v>dom.</v>
      </c>
      <c r="B565" s="11" t="str">
        <f>TEXT(Table1[[#This Row],[Date]],"MMM")</f>
        <v>mar</v>
      </c>
      <c r="C565" s="11">
        <v>45725</v>
      </c>
      <c r="D565" s="10" t="s">
        <v>1106</v>
      </c>
      <c r="E565" s="10" t="s">
        <v>136</v>
      </c>
      <c r="F565" s="13">
        <v>115800</v>
      </c>
    </row>
    <row r="566" spans="1:6">
      <c r="A566" s="11" t="str">
        <f>TEXT(Table1[[#This Row],[Date]],"DDD")</f>
        <v>dom.</v>
      </c>
      <c r="B566" s="11" t="str">
        <f>TEXT(Table1[[#This Row],[Date]],"MMM")</f>
        <v>mar</v>
      </c>
      <c r="C566" s="11">
        <v>45725</v>
      </c>
      <c r="D566" s="10" t="s">
        <v>605</v>
      </c>
      <c r="E566" s="10" t="s">
        <v>416</v>
      </c>
      <c r="F566" s="13">
        <v>21234</v>
      </c>
    </row>
    <row r="567" spans="1:6">
      <c r="A567" s="11" t="str">
        <f>TEXT(Table1[[#This Row],[Date]],"DDD")</f>
        <v>dom.</v>
      </c>
      <c r="B567" s="11" t="str">
        <f>TEXT(Table1[[#This Row],[Date]],"MMM")</f>
        <v>mar</v>
      </c>
      <c r="C567" s="11">
        <v>45725</v>
      </c>
      <c r="D567" s="10" t="s">
        <v>29</v>
      </c>
      <c r="E567" s="10" t="s">
        <v>11</v>
      </c>
      <c r="F567" s="13">
        <v>15260</v>
      </c>
    </row>
    <row r="568" spans="1:6">
      <c r="A568" s="11" t="str">
        <f>TEXT(Table1[[#This Row],[Date]],"DDD")</f>
        <v>dom.</v>
      </c>
      <c r="B568" s="11" t="str">
        <f>TEXT(Table1[[#This Row],[Date]],"MMM")</f>
        <v>mar</v>
      </c>
      <c r="C568" s="11">
        <v>45725</v>
      </c>
      <c r="D568" s="10" t="s">
        <v>1107</v>
      </c>
      <c r="E568" s="10" t="s">
        <v>136</v>
      </c>
      <c r="F568" s="13">
        <v>4000</v>
      </c>
    </row>
    <row r="569" spans="1:6">
      <c r="A569" s="11" t="str">
        <f>TEXT(Table1[[#This Row],[Date]],"DDD")</f>
        <v>dom.</v>
      </c>
      <c r="B569" s="11" t="str">
        <f>TEXT(Table1[[#This Row],[Date]],"MMM")</f>
        <v>mar</v>
      </c>
      <c r="C569" s="11">
        <v>45725</v>
      </c>
      <c r="D569" s="10" t="s">
        <v>1107</v>
      </c>
      <c r="E569" s="10" t="s">
        <v>136</v>
      </c>
      <c r="F569" s="13">
        <v>37000</v>
      </c>
    </row>
    <row r="570" spans="1:6">
      <c r="A570" s="22" t="str">
        <f>TEXT(Table1[[#This Row],[Date]],"DDD")</f>
        <v>lun.</v>
      </c>
      <c r="B570" s="22" t="str">
        <f>TEXT(Table1[[#This Row],[Date]],"MMM")</f>
        <v>mar</v>
      </c>
      <c r="C570" s="22">
        <v>45726</v>
      </c>
      <c r="D570" s="23" t="s">
        <v>1108</v>
      </c>
      <c r="E570" s="23" t="s">
        <v>136</v>
      </c>
      <c r="F570" s="24">
        <v>36000</v>
      </c>
    </row>
    <row r="571" spans="1:6">
      <c r="A571" s="22" t="str">
        <f>TEXT(Table1[[#This Row],[Date]],"DDD")</f>
        <v>mar.</v>
      </c>
      <c r="B571" s="22" t="str">
        <f>TEXT(Table1[[#This Row],[Date]],"MMM")</f>
        <v>mar</v>
      </c>
      <c r="C571" s="22">
        <v>45727</v>
      </c>
      <c r="D571" s="23"/>
      <c r="E571" s="23" t="s">
        <v>104</v>
      </c>
      <c r="F571" s="24">
        <v>1200</v>
      </c>
    </row>
    <row r="572" spans="1:6">
      <c r="A572" s="22" t="str">
        <f>TEXT(Table1[[#This Row],[Date]],"DDD")</f>
        <v>mar.</v>
      </c>
      <c r="B572" s="22" t="str">
        <f>TEXT(Table1[[#This Row],[Date]],"MMM")</f>
        <v>mar</v>
      </c>
      <c r="C572" s="22">
        <v>45727</v>
      </c>
      <c r="D572" s="23" t="s">
        <v>103</v>
      </c>
      <c r="E572" s="23" t="s">
        <v>104</v>
      </c>
      <c r="F572" s="24">
        <v>7400</v>
      </c>
    </row>
    <row r="573" spans="1:6">
      <c r="A573" s="22" t="str">
        <f>TEXT(Table1[[#This Row],[Date]],"DDD")</f>
        <v>mié.</v>
      </c>
      <c r="B573" s="22" t="str">
        <f>TEXT(Table1[[#This Row],[Date]],"MMM")</f>
        <v>mar</v>
      </c>
      <c r="C573" s="22">
        <v>45728</v>
      </c>
      <c r="D573" s="23" t="s">
        <v>876</v>
      </c>
      <c r="E573" s="23" t="s">
        <v>11</v>
      </c>
      <c r="F573" s="24">
        <v>21944</v>
      </c>
    </row>
    <row r="574" spans="1:6">
      <c r="A574" s="22" t="str">
        <f>TEXT(Table1[[#This Row],[Date]],"DDD")</f>
        <v>mié.</v>
      </c>
      <c r="B574" s="22" t="str">
        <f>TEXT(Table1[[#This Row],[Date]],"MMM")</f>
        <v>mar</v>
      </c>
      <c r="C574" s="22">
        <v>45728</v>
      </c>
      <c r="D574" s="23"/>
      <c r="E574" s="23" t="s">
        <v>104</v>
      </c>
      <c r="F574" s="24">
        <v>3500</v>
      </c>
    </row>
    <row r="575" spans="1:6">
      <c r="A575" s="22" t="str">
        <f>TEXT(Table1[[#This Row],[Date]],"DDD")</f>
        <v>mié.</v>
      </c>
      <c r="B575" s="22" t="str">
        <f>TEXT(Table1[[#This Row],[Date]],"MMM")</f>
        <v>mar</v>
      </c>
      <c r="C575" s="22">
        <v>45728</v>
      </c>
      <c r="D575" s="23"/>
      <c r="E575" s="23" t="s">
        <v>104</v>
      </c>
      <c r="F575" s="24">
        <v>7000</v>
      </c>
    </row>
    <row r="576" spans="1:6">
      <c r="A576" s="22" t="str">
        <f>TEXT(Table1[[#This Row],[Date]],"DDD")</f>
        <v>jue.</v>
      </c>
      <c r="B576" s="22" t="str">
        <f>TEXT(Table1[[#This Row],[Date]],"MMM")</f>
        <v>mar</v>
      </c>
      <c r="C576" s="22">
        <v>45729</v>
      </c>
      <c r="D576" s="23"/>
      <c r="E576" s="23" t="s">
        <v>104</v>
      </c>
      <c r="F576" s="24">
        <v>2600</v>
      </c>
    </row>
    <row r="577" spans="1:6">
      <c r="A577" s="22" t="str">
        <f>TEXT(Table1[[#This Row],[Date]],"DDD")</f>
        <v>vie.</v>
      </c>
      <c r="B577" s="22" t="str">
        <f>TEXT(Table1[[#This Row],[Date]],"MMM")</f>
        <v>mar</v>
      </c>
      <c r="C577" s="22">
        <v>45730</v>
      </c>
      <c r="D577" s="23" t="s">
        <v>103</v>
      </c>
      <c r="E577" s="23" t="s">
        <v>104</v>
      </c>
      <c r="F577" s="24">
        <v>6900</v>
      </c>
    </row>
    <row r="578" spans="1:6">
      <c r="A578" s="22" t="str">
        <f>TEXT(Table1[[#This Row],[Date]],"DDD")</f>
        <v>sáb.</v>
      </c>
      <c r="B578" s="22" t="str">
        <f>TEXT(Table1[[#This Row],[Date]],"MMM")</f>
        <v>mar</v>
      </c>
      <c r="C578" s="22">
        <v>45731</v>
      </c>
      <c r="D578" s="23" t="s">
        <v>103</v>
      </c>
      <c r="E578" s="23" t="s">
        <v>104</v>
      </c>
      <c r="F578" s="24">
        <v>7400</v>
      </c>
    </row>
    <row r="579" spans="1:6">
      <c r="A579" s="22" t="str">
        <f>TEXT(Table1[[#This Row],[Date]],"DDD")</f>
        <v>lun.</v>
      </c>
      <c r="B579" s="22" t="str">
        <f>TEXT(Table1[[#This Row],[Date]],"MMM")</f>
        <v>nov</v>
      </c>
      <c r="C579" s="22">
        <v>45964</v>
      </c>
      <c r="D579" s="23" t="s">
        <v>1109</v>
      </c>
      <c r="E579" s="23" t="s">
        <v>104</v>
      </c>
      <c r="F579" s="24">
        <v>10800</v>
      </c>
    </row>
    <row r="580" spans="1:6">
      <c r="A580" s="22" t="str">
        <f>TEXT(Table1[[#This Row],[Date]],"DDD")</f>
        <v>mié.</v>
      </c>
      <c r="B580" s="22" t="str">
        <f>TEXT(Table1[[#This Row],[Date]],"MMM")</f>
        <v>dic</v>
      </c>
      <c r="C580" s="22">
        <v>45994</v>
      </c>
      <c r="D580" s="23" t="s">
        <v>69</v>
      </c>
      <c r="E580" s="23" t="s">
        <v>736</v>
      </c>
      <c r="F580" s="24">
        <v>73749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2518-4FD4-4F69-A6C2-B0AED93F0F87}">
  <dimension ref="A2:AA26"/>
  <sheetViews>
    <sheetView workbookViewId="0">
      <selection activeCell="I10" sqref="I10"/>
    </sheetView>
  </sheetViews>
  <sheetFormatPr defaultColWidth="8.85546875" defaultRowHeight="15"/>
  <cols>
    <col min="1" max="1" width="13.28515625" bestFit="1" customWidth="1"/>
    <col min="2" max="2" width="16.85546875" bestFit="1" customWidth="1"/>
    <col min="3" max="9" width="14.140625" bestFit="1" customWidth="1"/>
    <col min="10" max="10" width="12.5703125" bestFit="1" customWidth="1"/>
    <col min="11" max="12" width="14.140625" bestFit="1" customWidth="1"/>
    <col min="13" max="13" width="12.5703125" bestFit="1" customWidth="1"/>
    <col min="14" max="14" width="14.140625" bestFit="1" customWidth="1"/>
    <col min="15" max="18" width="12.5703125" bestFit="1" customWidth="1"/>
    <col min="19" max="19" width="14.140625" bestFit="1" customWidth="1"/>
    <col min="20" max="20" width="12.5703125" bestFit="1" customWidth="1"/>
    <col min="21" max="21" width="15.28515625" bestFit="1" customWidth="1"/>
    <col min="22" max="23" width="12.5703125" bestFit="1" customWidth="1"/>
    <col min="24" max="26" width="11.42578125" bestFit="1" customWidth="1"/>
    <col min="27" max="27" width="15.28515625" bestFit="1" customWidth="1"/>
    <col min="28" max="28" width="13.7109375" bestFit="1" customWidth="1"/>
    <col min="29" max="29" width="13.85546875" bestFit="1" customWidth="1"/>
    <col min="30" max="30" width="13.7109375" bestFit="1" customWidth="1"/>
    <col min="31" max="31" width="13.85546875" bestFit="1" customWidth="1"/>
    <col min="32" max="32" width="13.7109375" bestFit="1" customWidth="1"/>
    <col min="33" max="33" width="13.85546875" bestFit="1" customWidth="1"/>
    <col min="34" max="34" width="13.7109375" bestFit="1" customWidth="1"/>
    <col min="35" max="37" width="13.85546875" bestFit="1" customWidth="1"/>
    <col min="38" max="38" width="18.7109375" bestFit="1" customWidth="1"/>
    <col min="39" max="39" width="18.85546875" bestFit="1" customWidth="1"/>
  </cols>
  <sheetData>
    <row r="2" spans="1:27">
      <c r="A2" s="12" t="s">
        <v>1110</v>
      </c>
      <c r="B2" s="12" t="s">
        <v>7</v>
      </c>
    </row>
    <row r="3" spans="1:27">
      <c r="A3" s="12" t="s">
        <v>1</v>
      </c>
      <c r="B3" t="s">
        <v>136</v>
      </c>
      <c r="C3" t="s">
        <v>467</v>
      </c>
      <c r="D3" t="s">
        <v>465</v>
      </c>
      <c r="E3" t="s">
        <v>975</v>
      </c>
      <c r="F3" t="s">
        <v>416</v>
      </c>
      <c r="G3" t="s">
        <v>11</v>
      </c>
      <c r="H3" t="s">
        <v>1111</v>
      </c>
      <c r="I3" t="s">
        <v>794</v>
      </c>
      <c r="J3" t="s">
        <v>104</v>
      </c>
      <c r="K3" t="s">
        <v>999</v>
      </c>
      <c r="L3" t="s">
        <v>967</v>
      </c>
      <c r="M3" t="s">
        <v>638</v>
      </c>
      <c r="N3" t="s">
        <v>1076</v>
      </c>
      <c r="O3" t="s">
        <v>1046</v>
      </c>
      <c r="P3" t="s">
        <v>736</v>
      </c>
      <c r="Q3" t="s">
        <v>986</v>
      </c>
      <c r="R3" t="s">
        <v>1081</v>
      </c>
      <c r="S3" t="s">
        <v>1030</v>
      </c>
      <c r="T3" t="s">
        <v>483</v>
      </c>
      <c r="U3" t="s">
        <v>1018</v>
      </c>
      <c r="V3" t="s">
        <v>992</v>
      </c>
      <c r="W3" t="s">
        <v>1058</v>
      </c>
      <c r="X3" t="s">
        <v>979</v>
      </c>
      <c r="Y3" t="s">
        <v>1079</v>
      </c>
      <c r="Z3" t="s">
        <v>1074</v>
      </c>
      <c r="AA3" t="s">
        <v>1112</v>
      </c>
    </row>
    <row r="4" spans="1:27">
      <c r="A4" t="s">
        <v>1113</v>
      </c>
      <c r="B4" s="2">
        <v>3213169</v>
      </c>
      <c r="C4" s="2">
        <v>1890216</v>
      </c>
      <c r="D4" s="2">
        <v>1250000</v>
      </c>
      <c r="E4" s="2">
        <v>2058700</v>
      </c>
      <c r="F4" s="2">
        <v>569926</v>
      </c>
      <c r="G4" s="2">
        <v>1479852</v>
      </c>
      <c r="H4" s="20">
        <v>1179216</v>
      </c>
      <c r="I4" s="2">
        <v>1239700</v>
      </c>
      <c r="J4" s="20">
        <v>375400</v>
      </c>
      <c r="K4" s="2">
        <v>574700</v>
      </c>
      <c r="L4" s="2">
        <v>600646</v>
      </c>
      <c r="M4" s="2">
        <v>403410</v>
      </c>
      <c r="N4" s="2"/>
      <c r="O4" s="2"/>
      <c r="P4" s="2">
        <v>328160</v>
      </c>
      <c r="Q4" s="2">
        <v>223000</v>
      </c>
      <c r="R4" s="2"/>
      <c r="S4" s="2">
        <v>393710</v>
      </c>
      <c r="T4" s="2">
        <v>240000</v>
      </c>
      <c r="U4" s="2">
        <v>151900</v>
      </c>
      <c r="V4" s="2"/>
      <c r="W4" s="2"/>
      <c r="X4" s="2"/>
      <c r="Y4" s="2"/>
      <c r="Z4" s="2"/>
      <c r="AA4" s="2">
        <v>16171705</v>
      </c>
    </row>
    <row r="5" spans="1:27">
      <c r="A5" t="s">
        <v>1114</v>
      </c>
      <c r="B5" s="21">
        <v>3228630</v>
      </c>
      <c r="C5" s="2">
        <v>902761</v>
      </c>
      <c r="D5" s="21">
        <v>961675</v>
      </c>
      <c r="E5" s="2">
        <v>255200</v>
      </c>
      <c r="F5" s="21">
        <v>1460271</v>
      </c>
      <c r="G5" s="21">
        <v>323535</v>
      </c>
      <c r="H5" s="20">
        <v>446961</v>
      </c>
      <c r="I5" s="2">
        <v>54900</v>
      </c>
      <c r="J5" s="20">
        <v>406862</v>
      </c>
      <c r="K5" s="2">
        <v>541980</v>
      </c>
      <c r="L5" s="2">
        <v>202840</v>
      </c>
      <c r="M5" s="2">
        <v>178313</v>
      </c>
      <c r="N5" s="2"/>
      <c r="O5" s="20">
        <v>334679</v>
      </c>
      <c r="P5" s="2">
        <v>41500</v>
      </c>
      <c r="Q5" s="2"/>
      <c r="R5" s="2"/>
      <c r="S5" s="2"/>
      <c r="T5" s="2"/>
      <c r="U5" s="2"/>
      <c r="V5" s="2"/>
      <c r="W5" s="2">
        <v>40000</v>
      </c>
      <c r="X5" s="2"/>
      <c r="Y5" s="2"/>
      <c r="Z5" s="2">
        <v>15000</v>
      </c>
      <c r="AA5" s="2">
        <v>9395107</v>
      </c>
    </row>
    <row r="6" spans="1:27">
      <c r="A6" t="s">
        <v>1115</v>
      </c>
      <c r="B6" s="2">
        <v>1489074</v>
      </c>
      <c r="C6" s="2">
        <v>788750</v>
      </c>
      <c r="D6" s="2">
        <v>114820</v>
      </c>
      <c r="E6" s="2">
        <v>634900</v>
      </c>
      <c r="F6" s="2">
        <v>182028</v>
      </c>
      <c r="G6" s="2">
        <v>481705</v>
      </c>
      <c r="H6" s="2">
        <v>20900</v>
      </c>
      <c r="I6" s="2"/>
      <c r="J6" s="2">
        <v>308400</v>
      </c>
      <c r="K6" s="2"/>
      <c r="L6" s="2">
        <v>100000</v>
      </c>
      <c r="M6" s="2">
        <v>24900</v>
      </c>
      <c r="N6" s="2"/>
      <c r="O6" s="2"/>
      <c r="P6" s="2">
        <v>75237</v>
      </c>
      <c r="Q6" s="2">
        <v>25000</v>
      </c>
      <c r="R6" s="2"/>
      <c r="S6" s="2"/>
      <c r="T6" s="2"/>
      <c r="U6" s="2"/>
      <c r="V6" s="2">
        <v>121000</v>
      </c>
      <c r="W6" s="2"/>
      <c r="X6" s="2"/>
      <c r="Y6" s="2"/>
      <c r="Z6" s="2"/>
      <c r="AA6" s="2">
        <v>4366714</v>
      </c>
    </row>
    <row r="7" spans="1:27">
      <c r="A7" t="s">
        <v>1116</v>
      </c>
      <c r="B7" s="2">
        <v>87200</v>
      </c>
      <c r="C7" s="2">
        <v>479900</v>
      </c>
      <c r="D7" s="2">
        <v>536899</v>
      </c>
      <c r="E7" s="2"/>
      <c r="F7" s="2">
        <v>5553</v>
      </c>
      <c r="G7" s="2">
        <v>7090</v>
      </c>
      <c r="H7" s="2">
        <v>503055</v>
      </c>
      <c r="I7" s="2"/>
      <c r="J7" s="2">
        <v>71300</v>
      </c>
      <c r="K7" s="2"/>
      <c r="L7" s="2"/>
      <c r="M7" s="2"/>
      <c r="N7" s="2">
        <v>535370</v>
      </c>
      <c r="O7" s="2"/>
      <c r="P7" s="2"/>
      <c r="Q7" s="2"/>
      <c r="R7" s="2">
        <v>400000</v>
      </c>
      <c r="S7" s="2"/>
      <c r="T7" s="2"/>
      <c r="U7" s="2"/>
      <c r="V7" s="2"/>
      <c r="W7" s="2"/>
      <c r="X7" s="2">
        <v>27000</v>
      </c>
      <c r="Y7" s="2">
        <v>12900</v>
      </c>
      <c r="Z7" s="2"/>
      <c r="AA7" s="2">
        <v>2666267</v>
      </c>
    </row>
    <row r="8" spans="1:27">
      <c r="A8" t="s">
        <v>1117</v>
      </c>
      <c r="B8" s="2">
        <v>201356</v>
      </c>
      <c r="C8" s="2">
        <v>256896</v>
      </c>
      <c r="D8" s="2">
        <v>564441</v>
      </c>
      <c r="E8" s="2">
        <v>349500</v>
      </c>
      <c r="F8" s="2">
        <v>20125</v>
      </c>
      <c r="G8" s="2">
        <v>8747</v>
      </c>
      <c r="H8" s="2"/>
      <c r="I8" s="2"/>
      <c r="J8" s="2">
        <v>27200</v>
      </c>
      <c r="K8" s="2"/>
      <c r="L8" s="2"/>
      <c r="M8" s="2"/>
      <c r="N8" s="2"/>
      <c r="O8" s="2">
        <v>184000</v>
      </c>
      <c r="P8" s="2"/>
      <c r="Q8" s="2">
        <v>192000</v>
      </c>
      <c r="R8" s="2"/>
      <c r="S8" s="2"/>
      <c r="T8" s="2"/>
      <c r="U8" s="2"/>
      <c r="V8" s="2"/>
      <c r="W8" s="2">
        <v>65415</v>
      </c>
      <c r="X8" s="2"/>
      <c r="Y8" s="2">
        <v>12900</v>
      </c>
      <c r="Z8" s="2"/>
      <c r="AA8" s="2">
        <v>1882580</v>
      </c>
    </row>
    <row r="9" spans="1:27">
      <c r="A9" t="s">
        <v>1118</v>
      </c>
      <c r="B9" s="2"/>
      <c r="C9" s="2"/>
      <c r="D9" s="2"/>
      <c r="E9" s="2"/>
      <c r="F9" s="2">
        <v>143161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143161</v>
      </c>
    </row>
    <row r="10" spans="1:27">
      <c r="A10" t="s">
        <v>1112</v>
      </c>
      <c r="B10" s="19">
        <v>8219429</v>
      </c>
      <c r="C10" s="19">
        <v>4318523</v>
      </c>
      <c r="D10" s="19">
        <v>3427835</v>
      </c>
      <c r="E10" s="19">
        <v>3298300</v>
      </c>
      <c r="F10" s="19">
        <v>2381064</v>
      </c>
      <c r="G10" s="19">
        <v>2300929</v>
      </c>
      <c r="H10" s="2">
        <v>2150132</v>
      </c>
      <c r="I10" s="2">
        <v>1294600</v>
      </c>
      <c r="J10" s="2">
        <v>1189162</v>
      </c>
      <c r="K10" s="2">
        <v>1116680</v>
      </c>
      <c r="L10" s="2">
        <v>903486</v>
      </c>
      <c r="M10" s="2">
        <v>606623</v>
      </c>
      <c r="N10" s="2">
        <v>535370</v>
      </c>
      <c r="O10" s="2">
        <v>518679</v>
      </c>
      <c r="P10" s="2">
        <v>444897</v>
      </c>
      <c r="Q10" s="2">
        <v>440000</v>
      </c>
      <c r="R10" s="2">
        <v>400000</v>
      </c>
      <c r="S10" s="2">
        <v>393710</v>
      </c>
      <c r="T10" s="2">
        <v>240000</v>
      </c>
      <c r="U10" s="2">
        <v>151900</v>
      </c>
      <c r="V10" s="2">
        <v>121000</v>
      </c>
      <c r="W10" s="2">
        <v>105415</v>
      </c>
      <c r="X10" s="2">
        <v>27000</v>
      </c>
      <c r="Y10" s="2">
        <v>25800</v>
      </c>
      <c r="Z10" s="2">
        <v>15000</v>
      </c>
      <c r="AA10" s="2">
        <v>34625534</v>
      </c>
    </row>
    <row r="11" spans="1:27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2" t="s">
        <v>1110</v>
      </c>
      <c r="B13" s="12" t="s">
        <v>7</v>
      </c>
    </row>
    <row r="14" spans="1:27">
      <c r="A14" s="12" t="s">
        <v>1</v>
      </c>
      <c r="B14" t="s">
        <v>462</v>
      </c>
      <c r="C14" t="s">
        <v>912</v>
      </c>
      <c r="D14" t="s">
        <v>70</v>
      </c>
      <c r="E14" t="s">
        <v>217</v>
      </c>
      <c r="F14" t="s">
        <v>11</v>
      </c>
      <c r="G14" t="s">
        <v>638</v>
      </c>
      <c r="H14" t="s">
        <v>467</v>
      </c>
      <c r="I14" t="s">
        <v>610</v>
      </c>
      <c r="J14" t="s">
        <v>264</v>
      </c>
      <c r="K14" t="s">
        <v>709</v>
      </c>
      <c r="L14" t="s">
        <v>136</v>
      </c>
      <c r="M14" t="s">
        <v>715</v>
      </c>
      <c r="N14" t="s">
        <v>416</v>
      </c>
      <c r="O14" t="s">
        <v>465</v>
      </c>
      <c r="P14" t="s">
        <v>947</v>
      </c>
      <c r="Q14" t="s">
        <v>1111</v>
      </c>
      <c r="R14" t="s">
        <v>104</v>
      </c>
      <c r="S14" t="s">
        <v>483</v>
      </c>
      <c r="T14" t="s">
        <v>794</v>
      </c>
      <c r="U14" t="s">
        <v>1112</v>
      </c>
    </row>
    <row r="15" spans="1:27">
      <c r="A15" t="s">
        <v>1113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>
        <v>930000</v>
      </c>
      <c r="T15" s="9"/>
      <c r="U15" s="9">
        <v>930000</v>
      </c>
    </row>
    <row r="16" spans="1:27">
      <c r="A16" t="s">
        <v>1115</v>
      </c>
      <c r="B16" s="9"/>
      <c r="C16" s="9">
        <v>20717</v>
      </c>
      <c r="D16" s="9">
        <v>50000</v>
      </c>
      <c r="E16" s="9">
        <v>56800</v>
      </c>
      <c r="F16" s="9">
        <v>560926</v>
      </c>
      <c r="G16" s="9"/>
      <c r="H16" s="9">
        <v>121850</v>
      </c>
      <c r="I16" s="9"/>
      <c r="J16" s="9"/>
      <c r="K16" s="9">
        <v>600</v>
      </c>
      <c r="L16" s="9">
        <v>641200.04</v>
      </c>
      <c r="M16" s="9"/>
      <c r="N16" s="9">
        <v>110154</v>
      </c>
      <c r="O16" s="9"/>
      <c r="P16" s="9">
        <v>282233</v>
      </c>
      <c r="Q16" s="9">
        <v>74400</v>
      </c>
      <c r="R16" s="9">
        <v>7400</v>
      </c>
      <c r="S16" s="9">
        <v>930000</v>
      </c>
      <c r="T16" s="9"/>
      <c r="U16" s="9">
        <v>2856280.04</v>
      </c>
    </row>
    <row r="17" spans="1:21">
      <c r="A17" t="s">
        <v>1118</v>
      </c>
      <c r="B17" s="9"/>
      <c r="C17" s="9"/>
      <c r="D17" s="9">
        <v>333837</v>
      </c>
      <c r="E17" s="9">
        <v>131400</v>
      </c>
      <c r="F17" s="9">
        <v>173354</v>
      </c>
      <c r="G17" s="9">
        <v>490640</v>
      </c>
      <c r="H17" s="9">
        <v>211450</v>
      </c>
      <c r="I17" s="9"/>
      <c r="J17" s="9"/>
      <c r="K17" s="9"/>
      <c r="L17" s="9">
        <v>1050009.76</v>
      </c>
      <c r="M17" s="9"/>
      <c r="N17" s="9">
        <v>119724</v>
      </c>
      <c r="O17" s="9"/>
      <c r="P17" s="9"/>
      <c r="Q17" s="9"/>
      <c r="R17" s="9">
        <v>53194</v>
      </c>
      <c r="S17" s="9">
        <v>954500</v>
      </c>
      <c r="T17" s="9"/>
      <c r="U17" s="9">
        <v>3518108.76</v>
      </c>
    </row>
    <row r="18" spans="1:21">
      <c r="A18" t="s">
        <v>1119</v>
      </c>
      <c r="B18" s="9"/>
      <c r="C18" s="9"/>
      <c r="D18" s="9">
        <v>375982</v>
      </c>
      <c r="E18" s="9">
        <v>408499</v>
      </c>
      <c r="F18" s="9">
        <v>283809</v>
      </c>
      <c r="G18" s="9">
        <v>2045000</v>
      </c>
      <c r="H18" s="9">
        <v>971646</v>
      </c>
      <c r="I18" s="9"/>
      <c r="J18" s="9"/>
      <c r="K18" s="9">
        <v>1300</v>
      </c>
      <c r="L18" s="9">
        <v>1798896.5959999999</v>
      </c>
      <c r="M18" s="9">
        <v>63800</v>
      </c>
      <c r="N18" s="9">
        <v>684716</v>
      </c>
      <c r="O18" s="9">
        <v>225030</v>
      </c>
      <c r="P18" s="9"/>
      <c r="Q18" s="9"/>
      <c r="R18" s="9">
        <v>117910</v>
      </c>
      <c r="S18" s="9">
        <v>963600</v>
      </c>
      <c r="T18" s="9">
        <v>290000</v>
      </c>
      <c r="U18" s="9">
        <v>8230188.5959999999</v>
      </c>
    </row>
    <row r="19" spans="1:21">
      <c r="A19" t="s">
        <v>1120</v>
      </c>
      <c r="B19" s="9"/>
      <c r="C19" s="9"/>
      <c r="D19" s="9">
        <v>313376</v>
      </c>
      <c r="E19" s="9">
        <v>257000</v>
      </c>
      <c r="F19" s="9">
        <v>700030</v>
      </c>
      <c r="G19" s="9">
        <v>95380</v>
      </c>
      <c r="H19" s="9"/>
      <c r="I19" s="9">
        <v>55800</v>
      </c>
      <c r="J19" s="9">
        <v>224006</v>
      </c>
      <c r="K19" s="9"/>
      <c r="L19" s="9">
        <v>1595747.5167999999</v>
      </c>
      <c r="M19" s="9"/>
      <c r="N19" s="9">
        <v>881629</v>
      </c>
      <c r="O19" s="9"/>
      <c r="P19" s="9"/>
      <c r="Q19" s="9"/>
      <c r="R19" s="9">
        <v>73900</v>
      </c>
      <c r="S19" s="9">
        <v>750000</v>
      </c>
      <c r="T19" s="9"/>
      <c r="U19" s="9">
        <v>4946868.5167999994</v>
      </c>
    </row>
    <row r="20" spans="1:21">
      <c r="A20" t="s">
        <v>1121</v>
      </c>
      <c r="B20" s="9">
        <v>95065</v>
      </c>
      <c r="C20" s="9"/>
      <c r="D20" s="9">
        <v>367892</v>
      </c>
      <c r="E20" s="9">
        <v>226650</v>
      </c>
      <c r="F20" s="9">
        <v>542833</v>
      </c>
      <c r="G20" s="9"/>
      <c r="H20" s="9">
        <v>30300</v>
      </c>
      <c r="I20" s="9"/>
      <c r="J20" s="9">
        <v>171200</v>
      </c>
      <c r="K20" s="9"/>
      <c r="L20" s="9">
        <v>1435847.4499999997</v>
      </c>
      <c r="M20" s="9"/>
      <c r="N20" s="9">
        <v>559987</v>
      </c>
      <c r="O20" s="9"/>
      <c r="P20" s="9"/>
      <c r="Q20" s="9"/>
      <c r="R20" s="9">
        <v>7000</v>
      </c>
      <c r="S20" s="9">
        <v>750000</v>
      </c>
      <c r="T20" s="9"/>
      <c r="U20" s="9">
        <v>4186774.4499999997</v>
      </c>
    </row>
    <row r="21" spans="1:21">
      <c r="A21" t="s">
        <v>1122</v>
      </c>
      <c r="B21" s="9">
        <v>95065</v>
      </c>
      <c r="C21" s="9"/>
      <c r="D21" s="9"/>
      <c r="E21" s="9">
        <v>53000</v>
      </c>
      <c r="F21" s="9">
        <v>20780</v>
      </c>
      <c r="G21" s="9"/>
      <c r="H21" s="9">
        <v>145696</v>
      </c>
      <c r="I21" s="9"/>
      <c r="J21" s="9"/>
      <c r="K21" s="9"/>
      <c r="L21" s="9">
        <v>102199</v>
      </c>
      <c r="M21" s="9"/>
      <c r="N21" s="9">
        <v>85939</v>
      </c>
      <c r="O21" s="9">
        <v>59470</v>
      </c>
      <c r="P21" s="9"/>
      <c r="Q21" s="9"/>
      <c r="R21" s="9"/>
      <c r="S21" s="9"/>
      <c r="T21" s="9"/>
      <c r="U21" s="9">
        <v>562149</v>
      </c>
    </row>
    <row r="22" spans="1:21">
      <c r="A22" t="s">
        <v>1123</v>
      </c>
      <c r="B22" s="9"/>
      <c r="C22" s="9"/>
      <c r="D22" s="9"/>
      <c r="E22" s="9">
        <v>13500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>
        <v>13500</v>
      </c>
    </row>
    <row r="23" spans="1:21">
      <c r="A23" t="s">
        <v>1124</v>
      </c>
      <c r="B23" s="9"/>
      <c r="C23" s="9"/>
      <c r="D23" s="9"/>
      <c r="E23" s="9"/>
      <c r="F23" s="9">
        <v>227953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>
        <v>227953</v>
      </c>
    </row>
    <row r="24" spans="1:21">
      <c r="A24" t="s">
        <v>1117</v>
      </c>
      <c r="B24" s="9"/>
      <c r="C24" s="9"/>
      <c r="D24" s="9">
        <v>277907</v>
      </c>
      <c r="E24" s="9">
        <v>35600</v>
      </c>
      <c r="F24" s="9">
        <v>399872</v>
      </c>
      <c r="G24" s="9"/>
      <c r="H24" s="9"/>
      <c r="I24" s="9"/>
      <c r="J24" s="9">
        <v>55400</v>
      </c>
      <c r="K24" s="9"/>
      <c r="L24" s="9">
        <v>646900</v>
      </c>
      <c r="M24" s="9"/>
      <c r="N24" s="9">
        <v>178628</v>
      </c>
      <c r="O24" s="9"/>
      <c r="P24" s="9"/>
      <c r="Q24" s="9"/>
      <c r="R24" s="9">
        <v>20350</v>
      </c>
      <c r="S24" s="9"/>
      <c r="T24" s="9"/>
      <c r="U24" s="9">
        <v>1614657</v>
      </c>
    </row>
    <row r="25" spans="1:21">
      <c r="A25" t="s">
        <v>1116</v>
      </c>
      <c r="B25" s="9"/>
      <c r="C25" s="9"/>
      <c r="D25" s="9">
        <v>666932.5</v>
      </c>
      <c r="E25" s="9">
        <v>208900</v>
      </c>
      <c r="F25" s="9">
        <v>506910</v>
      </c>
      <c r="G25" s="9"/>
      <c r="H25" s="9"/>
      <c r="I25" s="9"/>
      <c r="J25" s="9">
        <v>193305</v>
      </c>
      <c r="K25" s="9"/>
      <c r="L25" s="9">
        <v>2086148</v>
      </c>
      <c r="M25" s="9"/>
      <c r="N25" s="9"/>
      <c r="O25" s="9"/>
      <c r="P25" s="9"/>
      <c r="Q25" s="9"/>
      <c r="R25" s="9">
        <v>6000</v>
      </c>
      <c r="S25" s="9"/>
      <c r="T25" s="9"/>
      <c r="U25" s="9">
        <v>3668195.5</v>
      </c>
    </row>
    <row r="26" spans="1:21">
      <c r="A26" t="s">
        <v>1112</v>
      </c>
      <c r="B26" s="9">
        <v>190130</v>
      </c>
      <c r="C26" s="9">
        <v>20717</v>
      </c>
      <c r="D26" s="9">
        <v>2385926.5</v>
      </c>
      <c r="E26" s="9">
        <v>1391349</v>
      </c>
      <c r="F26" s="9">
        <v>3416467</v>
      </c>
      <c r="G26" s="9">
        <v>2631020</v>
      </c>
      <c r="H26" s="9">
        <v>1480942</v>
      </c>
      <c r="I26" s="9">
        <v>55800</v>
      </c>
      <c r="J26" s="9">
        <v>643911</v>
      </c>
      <c r="K26" s="9">
        <v>1900</v>
      </c>
      <c r="L26" s="9">
        <v>9356948.3627999984</v>
      </c>
      <c r="M26" s="9">
        <v>63800</v>
      </c>
      <c r="N26" s="9">
        <v>2620777</v>
      </c>
      <c r="O26" s="9">
        <v>284500</v>
      </c>
      <c r="P26" s="9">
        <v>282233</v>
      </c>
      <c r="Q26" s="9">
        <v>74400</v>
      </c>
      <c r="R26" s="9">
        <v>285754</v>
      </c>
      <c r="S26" s="9">
        <v>5278100</v>
      </c>
      <c r="T26" s="9">
        <v>290000</v>
      </c>
      <c r="U26" s="9">
        <v>30754674.862799998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8BF0-9408-48D7-88F7-26C2E55AF0F8}">
  <dimension ref="A1:O346"/>
  <sheetViews>
    <sheetView topLeftCell="B5" workbookViewId="0">
      <selection activeCell="B5" sqref="B5"/>
    </sheetView>
  </sheetViews>
  <sheetFormatPr defaultColWidth="8.85546875" defaultRowHeight="15"/>
  <cols>
    <col min="1" max="1" width="25.42578125" bestFit="1" customWidth="1"/>
    <col min="2" max="2" width="16.7109375" bestFit="1" customWidth="1"/>
    <col min="3" max="3" width="6.28515625" bestFit="1" customWidth="1"/>
    <col min="4" max="4" width="7.42578125" bestFit="1" customWidth="1"/>
    <col min="5" max="5" width="10.5703125" bestFit="1" customWidth="1"/>
    <col min="6" max="6" width="12.28515625" bestFit="1" customWidth="1"/>
    <col min="7" max="7" width="9.28515625" bestFit="1" customWidth="1"/>
    <col min="8" max="8" width="6.28515625" bestFit="1" customWidth="1"/>
    <col min="9" max="9" width="10.5703125" bestFit="1" customWidth="1"/>
    <col min="10" max="10" width="6.42578125" bestFit="1" customWidth="1"/>
    <col min="11" max="11" width="7.42578125" bestFit="1" customWidth="1"/>
    <col min="12" max="12" width="8.42578125" bestFit="1" customWidth="1"/>
    <col min="13" max="13" width="13.7109375" bestFit="1" customWidth="1"/>
    <col min="14" max="14" width="6.42578125" bestFit="1" customWidth="1"/>
    <col min="15" max="15" width="12.28515625" bestFit="1" customWidth="1"/>
    <col min="16" max="16" width="12.42578125" bestFit="1" customWidth="1"/>
    <col min="17" max="84" width="5.42578125" bestFit="1" customWidth="1"/>
    <col min="85" max="85" width="8.28515625" bestFit="1" customWidth="1"/>
    <col min="86" max="94" width="5.42578125" bestFit="1" customWidth="1"/>
    <col min="95" max="95" width="10.42578125" bestFit="1" customWidth="1"/>
    <col min="96" max="139" width="5.42578125" bestFit="1" customWidth="1"/>
    <col min="140" max="140" width="10.42578125" bestFit="1" customWidth="1"/>
    <col min="141" max="167" width="5.42578125" bestFit="1" customWidth="1"/>
    <col min="168" max="168" width="8.28515625" bestFit="1" customWidth="1"/>
    <col min="169" max="172" width="5.42578125" bestFit="1" customWidth="1"/>
    <col min="173" max="173" width="8.28515625" bestFit="1" customWidth="1"/>
    <col min="174" max="193" width="5.42578125" bestFit="1" customWidth="1"/>
    <col min="194" max="194" width="10.42578125" bestFit="1" customWidth="1"/>
    <col min="195" max="196" width="5.42578125" bestFit="1" customWidth="1"/>
    <col min="197" max="197" width="8.28515625" bestFit="1" customWidth="1"/>
    <col min="198" max="203" width="5.42578125" bestFit="1" customWidth="1"/>
    <col min="204" max="204" width="10.42578125" bestFit="1" customWidth="1"/>
    <col min="205" max="211" width="5.42578125" bestFit="1" customWidth="1"/>
    <col min="212" max="212" width="8.28515625" bestFit="1" customWidth="1"/>
    <col min="213" max="216" width="5.42578125" bestFit="1" customWidth="1"/>
    <col min="217" max="217" width="10.42578125" bestFit="1" customWidth="1"/>
    <col min="218" max="218" width="5.42578125" bestFit="1" customWidth="1"/>
    <col min="219" max="219" width="7.140625" bestFit="1" customWidth="1"/>
    <col min="220" max="221" width="5.42578125" bestFit="1" customWidth="1"/>
    <col min="222" max="222" width="10.42578125" bestFit="1" customWidth="1"/>
    <col min="223" max="241" width="5.42578125" bestFit="1" customWidth="1"/>
    <col min="242" max="242" width="8.28515625" bestFit="1" customWidth="1"/>
    <col min="243" max="252" width="5.42578125" bestFit="1" customWidth="1"/>
    <col min="253" max="254" width="8.28515625" bestFit="1" customWidth="1"/>
    <col min="255" max="255" width="5.42578125" bestFit="1" customWidth="1"/>
    <col min="256" max="256" width="8.28515625" bestFit="1" customWidth="1"/>
    <col min="257" max="264" width="5.42578125" bestFit="1" customWidth="1"/>
    <col min="265" max="265" width="8.28515625" bestFit="1" customWidth="1"/>
    <col min="266" max="267" width="5.42578125" bestFit="1" customWidth="1"/>
    <col min="268" max="268" width="10.42578125" bestFit="1" customWidth="1"/>
    <col min="269" max="272" width="5.42578125" bestFit="1" customWidth="1"/>
    <col min="273" max="273" width="10.42578125" bestFit="1" customWidth="1"/>
    <col min="274" max="279" width="5.42578125" bestFit="1" customWidth="1"/>
    <col min="280" max="280" width="7.140625" bestFit="1" customWidth="1"/>
    <col min="281" max="285" width="5.42578125" bestFit="1" customWidth="1"/>
    <col min="286" max="286" width="8.28515625" bestFit="1" customWidth="1"/>
    <col min="287" max="306" width="5.42578125" bestFit="1" customWidth="1"/>
    <col min="307" max="307" width="8.28515625" bestFit="1" customWidth="1"/>
    <col min="308" max="314" width="5.42578125" bestFit="1" customWidth="1"/>
    <col min="315" max="324" width="6.42578125" bestFit="1" customWidth="1"/>
    <col min="325" max="325" width="11.42578125" bestFit="1" customWidth="1"/>
    <col min="326" max="331" width="6.42578125" bestFit="1" customWidth="1"/>
    <col min="332" max="332" width="11.42578125" bestFit="1" customWidth="1"/>
    <col min="333" max="333" width="6.42578125" bestFit="1" customWidth="1"/>
    <col min="334" max="334" width="8.28515625" bestFit="1" customWidth="1"/>
    <col min="335" max="335" width="11.42578125" bestFit="1" customWidth="1"/>
    <col min="336" max="367" width="6.42578125" bestFit="1" customWidth="1"/>
    <col min="368" max="368" width="9.28515625" bestFit="1" customWidth="1"/>
    <col min="369" max="466" width="6.42578125" bestFit="1" customWidth="1"/>
    <col min="467" max="467" width="11.42578125" bestFit="1" customWidth="1"/>
    <col min="468" max="481" width="6.42578125" bestFit="1" customWidth="1"/>
    <col min="482" max="482" width="9.28515625" bestFit="1" customWidth="1"/>
    <col min="483" max="534" width="6.42578125" bestFit="1" customWidth="1"/>
    <col min="535" max="535" width="11.42578125" bestFit="1" customWidth="1"/>
    <col min="536" max="554" width="6.42578125" bestFit="1" customWidth="1"/>
    <col min="555" max="555" width="9.28515625" bestFit="1" customWidth="1"/>
    <col min="556" max="573" width="6.42578125" bestFit="1" customWidth="1"/>
    <col min="574" max="574" width="9.28515625" bestFit="1" customWidth="1"/>
    <col min="575" max="585" width="6.42578125" bestFit="1" customWidth="1"/>
    <col min="586" max="586" width="9.28515625" bestFit="1" customWidth="1"/>
    <col min="587" max="587" width="6.42578125" bestFit="1" customWidth="1"/>
    <col min="588" max="588" width="9.28515625" bestFit="1" customWidth="1"/>
    <col min="589" max="600" width="6.42578125" bestFit="1" customWidth="1"/>
    <col min="601" max="601" width="9.28515625" bestFit="1" customWidth="1"/>
    <col min="602" max="602" width="6.42578125" bestFit="1" customWidth="1"/>
    <col min="603" max="603" width="8.28515625" bestFit="1" customWidth="1"/>
    <col min="604" max="612" width="6.42578125" bestFit="1" customWidth="1"/>
    <col min="613" max="613" width="11.42578125" bestFit="1" customWidth="1"/>
    <col min="614" max="629" width="6.42578125" bestFit="1" customWidth="1"/>
    <col min="630" max="630" width="11.42578125" bestFit="1" customWidth="1"/>
    <col min="631" max="631" width="6.42578125" bestFit="1" customWidth="1"/>
    <col min="632" max="632" width="11.42578125" bestFit="1" customWidth="1"/>
    <col min="633" max="646" width="6.42578125" bestFit="1" customWidth="1"/>
    <col min="647" max="647" width="11.42578125" bestFit="1" customWidth="1"/>
    <col min="648" max="651" width="6.42578125" bestFit="1" customWidth="1"/>
    <col min="652" max="652" width="9.28515625" bestFit="1" customWidth="1"/>
    <col min="653" max="658" width="6.42578125" bestFit="1" customWidth="1"/>
    <col min="659" max="659" width="8.28515625" bestFit="1" customWidth="1"/>
    <col min="660" max="664" width="6.42578125" bestFit="1" customWidth="1"/>
    <col min="665" max="665" width="8.28515625" bestFit="1" customWidth="1"/>
    <col min="666" max="667" width="6.42578125" bestFit="1" customWidth="1"/>
    <col min="668" max="668" width="9.28515625" bestFit="1" customWidth="1"/>
    <col min="669" max="678" width="6.42578125" bestFit="1" customWidth="1"/>
    <col min="679" max="679" width="11.42578125" bestFit="1" customWidth="1"/>
    <col min="680" max="698" width="6.42578125" bestFit="1" customWidth="1"/>
    <col min="699" max="699" width="9.28515625" bestFit="1" customWidth="1"/>
    <col min="700" max="706" width="6.42578125" bestFit="1" customWidth="1"/>
    <col min="707" max="707" width="11.42578125" bestFit="1" customWidth="1"/>
    <col min="708" max="708" width="8.28515625" bestFit="1" customWidth="1"/>
    <col min="709" max="715" width="6.42578125" bestFit="1" customWidth="1"/>
    <col min="716" max="717" width="9.28515625" bestFit="1" customWidth="1"/>
    <col min="718" max="741" width="6.42578125" bestFit="1" customWidth="1"/>
    <col min="742" max="762" width="7.7109375" bestFit="1" customWidth="1"/>
    <col min="763" max="763" width="8.7109375" bestFit="1" customWidth="1"/>
    <col min="764" max="764" width="12.42578125" bestFit="1" customWidth="1"/>
    <col min="765" max="765" width="17.42578125" bestFit="1" customWidth="1"/>
    <col min="766" max="766" width="15.42578125" bestFit="1" customWidth="1"/>
    <col min="767" max="767" width="12.42578125" bestFit="1" customWidth="1"/>
  </cols>
  <sheetData>
    <row r="1" spans="1:15">
      <c r="A1" s="12" t="s">
        <v>7</v>
      </c>
      <c r="B1" t="s">
        <v>11</v>
      </c>
    </row>
    <row r="3" spans="1:15">
      <c r="A3" s="12" t="s">
        <v>1125</v>
      </c>
      <c r="B3" s="12" t="s">
        <v>5</v>
      </c>
    </row>
    <row r="4" spans="1:15">
      <c r="A4" s="12" t="s">
        <v>3</v>
      </c>
      <c r="B4" t="s">
        <v>876</v>
      </c>
      <c r="C4" t="s">
        <v>507</v>
      </c>
      <c r="D4" t="s">
        <v>239</v>
      </c>
      <c r="E4" t="s">
        <v>197</v>
      </c>
      <c r="F4" t="s">
        <v>29</v>
      </c>
      <c r="G4" t="s">
        <v>123</v>
      </c>
      <c r="H4" t="s">
        <v>83</v>
      </c>
      <c r="I4" t="s">
        <v>163</v>
      </c>
      <c r="J4" t="s">
        <v>586</v>
      </c>
      <c r="K4" t="s">
        <v>10</v>
      </c>
      <c r="L4" t="s">
        <v>81</v>
      </c>
      <c r="M4" t="s">
        <v>300</v>
      </c>
      <c r="N4" t="s">
        <v>267</v>
      </c>
      <c r="O4" t="s">
        <v>1112</v>
      </c>
    </row>
    <row r="5" spans="1:15">
      <c r="A5" t="s">
        <v>352</v>
      </c>
      <c r="F5">
        <v>9990</v>
      </c>
      <c r="O5">
        <v>9990</v>
      </c>
    </row>
    <row r="6" spans="1:15">
      <c r="A6" t="s">
        <v>186</v>
      </c>
      <c r="F6">
        <v>6490</v>
      </c>
      <c r="O6">
        <v>6490</v>
      </c>
    </row>
    <row r="7" spans="1:15">
      <c r="A7" t="s">
        <v>480</v>
      </c>
      <c r="L7">
        <v>10990</v>
      </c>
      <c r="O7">
        <v>10990</v>
      </c>
    </row>
    <row r="8" spans="1:15">
      <c r="A8" t="s">
        <v>268</v>
      </c>
      <c r="N8">
        <v>2600</v>
      </c>
      <c r="O8">
        <v>2600</v>
      </c>
    </row>
    <row r="9" spans="1:15">
      <c r="A9" t="s">
        <v>21</v>
      </c>
      <c r="B9">
        <v>2544</v>
      </c>
      <c r="K9">
        <v>18142</v>
      </c>
      <c r="O9">
        <v>20686</v>
      </c>
    </row>
    <row r="10" spans="1:15">
      <c r="A10" t="s">
        <v>26</v>
      </c>
      <c r="K10">
        <v>1540</v>
      </c>
      <c r="O10">
        <v>1540</v>
      </c>
    </row>
    <row r="11" spans="1:15">
      <c r="A11" t="s">
        <v>9</v>
      </c>
      <c r="K11">
        <v>1163</v>
      </c>
      <c r="O11">
        <v>1163</v>
      </c>
    </row>
    <row r="12" spans="1:15">
      <c r="A12" t="s">
        <v>399</v>
      </c>
      <c r="F12">
        <v>2780</v>
      </c>
      <c r="O12">
        <v>2780</v>
      </c>
    </row>
    <row r="13" spans="1:15">
      <c r="A13" t="s">
        <v>624</v>
      </c>
      <c r="F13">
        <v>2700</v>
      </c>
      <c r="O13">
        <v>2700</v>
      </c>
    </row>
    <row r="14" spans="1:15">
      <c r="A14" t="s">
        <v>314</v>
      </c>
      <c r="I14">
        <v>6900</v>
      </c>
      <c r="O14">
        <v>6900</v>
      </c>
    </row>
    <row r="15" spans="1:15">
      <c r="A15" t="s">
        <v>59</v>
      </c>
      <c r="F15">
        <v>13790</v>
      </c>
      <c r="O15">
        <v>13790</v>
      </c>
    </row>
    <row r="16" spans="1:15">
      <c r="A16" t="s">
        <v>360</v>
      </c>
      <c r="F16">
        <v>5990</v>
      </c>
      <c r="O16">
        <v>5990</v>
      </c>
    </row>
    <row r="17" spans="1:15">
      <c r="A17" t="s">
        <v>124</v>
      </c>
      <c r="G17">
        <v>10000</v>
      </c>
      <c r="O17">
        <v>10000</v>
      </c>
    </row>
    <row r="18" spans="1:15">
      <c r="A18" t="s">
        <v>16</v>
      </c>
      <c r="K18">
        <v>2112</v>
      </c>
      <c r="O18">
        <v>2112</v>
      </c>
    </row>
    <row r="19" spans="1:15">
      <c r="A19" t="s">
        <v>241</v>
      </c>
      <c r="F19">
        <v>16570</v>
      </c>
      <c r="O19">
        <v>16570</v>
      </c>
    </row>
    <row r="20" spans="1:15">
      <c r="A20" t="s">
        <v>537</v>
      </c>
      <c r="F20">
        <v>6990</v>
      </c>
      <c r="O20">
        <v>6990</v>
      </c>
    </row>
    <row r="21" spans="1:15">
      <c r="A21" t="s">
        <v>881</v>
      </c>
      <c r="B21">
        <v>3990</v>
      </c>
      <c r="O21">
        <v>3990</v>
      </c>
    </row>
    <row r="22" spans="1:15">
      <c r="A22" t="s">
        <v>560</v>
      </c>
      <c r="F22">
        <v>6400</v>
      </c>
      <c r="O22">
        <v>6400</v>
      </c>
    </row>
    <row r="23" spans="1:15">
      <c r="A23" t="s">
        <v>36</v>
      </c>
      <c r="F23">
        <v>4200</v>
      </c>
      <c r="O23">
        <v>4200</v>
      </c>
    </row>
    <row r="24" spans="1:15">
      <c r="A24" t="s">
        <v>172</v>
      </c>
      <c r="F24">
        <v>4200</v>
      </c>
      <c r="O24">
        <v>4200</v>
      </c>
    </row>
    <row r="25" spans="1:15">
      <c r="A25" t="s">
        <v>377</v>
      </c>
      <c r="F25">
        <v>4300</v>
      </c>
      <c r="O25">
        <v>4300</v>
      </c>
    </row>
    <row r="26" spans="1:15">
      <c r="A26" t="s">
        <v>544</v>
      </c>
      <c r="F26">
        <v>5990</v>
      </c>
      <c r="O26">
        <v>5990</v>
      </c>
    </row>
    <row r="27" spans="1:15">
      <c r="A27" t="s">
        <v>243</v>
      </c>
      <c r="F27">
        <v>4950</v>
      </c>
      <c r="O27">
        <v>4950</v>
      </c>
    </row>
    <row r="28" spans="1:15">
      <c r="A28" t="s">
        <v>890</v>
      </c>
      <c r="B28">
        <v>4440</v>
      </c>
      <c r="O28">
        <v>4440</v>
      </c>
    </row>
    <row r="29" spans="1:15">
      <c r="A29" t="s">
        <v>58</v>
      </c>
      <c r="F29">
        <v>43550</v>
      </c>
      <c r="L29">
        <v>7990</v>
      </c>
      <c r="O29">
        <v>51540</v>
      </c>
    </row>
    <row r="30" spans="1:15">
      <c r="A30" t="s">
        <v>67</v>
      </c>
      <c r="F30">
        <v>1490</v>
      </c>
      <c r="O30">
        <v>1490</v>
      </c>
    </row>
    <row r="31" spans="1:15">
      <c r="A31" t="s">
        <v>171</v>
      </c>
      <c r="F31">
        <v>19160</v>
      </c>
      <c r="O31">
        <v>19160</v>
      </c>
    </row>
    <row r="32" spans="1:15">
      <c r="A32" t="s">
        <v>117</v>
      </c>
      <c r="L32">
        <v>12500</v>
      </c>
      <c r="O32">
        <v>12500</v>
      </c>
    </row>
    <row r="33" spans="1:15">
      <c r="A33" t="s">
        <v>273</v>
      </c>
      <c r="F33">
        <v>800</v>
      </c>
      <c r="O33">
        <v>800</v>
      </c>
    </row>
    <row r="34" spans="1:15">
      <c r="A34" t="s">
        <v>666</v>
      </c>
      <c r="F34">
        <v>14950</v>
      </c>
      <c r="O34">
        <v>14950</v>
      </c>
    </row>
    <row r="35" spans="1:15">
      <c r="A35" t="s">
        <v>379</v>
      </c>
      <c r="F35">
        <v>5490</v>
      </c>
      <c r="O35">
        <v>5490</v>
      </c>
    </row>
    <row r="36" spans="1:15">
      <c r="A36" t="s">
        <v>98</v>
      </c>
      <c r="F36">
        <v>4580</v>
      </c>
      <c r="O36">
        <v>4580</v>
      </c>
    </row>
    <row r="37" spans="1:15">
      <c r="A37" t="s">
        <v>398</v>
      </c>
      <c r="F37">
        <v>12390</v>
      </c>
      <c r="O37">
        <v>12390</v>
      </c>
    </row>
    <row r="38" spans="1:15">
      <c r="A38" t="s">
        <v>431</v>
      </c>
      <c r="K38">
        <v>2158</v>
      </c>
      <c r="L38">
        <v>1948</v>
      </c>
      <c r="O38">
        <v>4106</v>
      </c>
    </row>
    <row r="39" spans="1:15">
      <c r="A39" t="s">
        <v>382</v>
      </c>
      <c r="F39">
        <v>2800</v>
      </c>
      <c r="O39">
        <v>2800</v>
      </c>
    </row>
    <row r="40" spans="1:15">
      <c r="A40" t="s">
        <v>393</v>
      </c>
      <c r="L40">
        <v>550</v>
      </c>
      <c r="O40">
        <v>550</v>
      </c>
    </row>
    <row r="41" spans="1:15">
      <c r="A41" t="s">
        <v>917</v>
      </c>
      <c r="I41">
        <v>350</v>
      </c>
      <c r="O41">
        <v>350</v>
      </c>
    </row>
    <row r="42" spans="1:15">
      <c r="A42" t="s">
        <v>651</v>
      </c>
      <c r="D42">
        <v>490</v>
      </c>
      <c r="O42">
        <v>490</v>
      </c>
    </row>
    <row r="43" spans="1:15">
      <c r="A43" t="s">
        <v>213</v>
      </c>
      <c r="F43">
        <v>18360</v>
      </c>
      <c r="O43">
        <v>18360</v>
      </c>
    </row>
    <row r="44" spans="1:15">
      <c r="A44" t="s">
        <v>494</v>
      </c>
      <c r="G44">
        <v>400</v>
      </c>
      <c r="O44">
        <v>400</v>
      </c>
    </row>
    <row r="45" spans="1:15">
      <c r="A45" t="s">
        <v>371</v>
      </c>
      <c r="F45">
        <v>4890</v>
      </c>
      <c r="O45">
        <v>4890</v>
      </c>
    </row>
    <row r="46" spans="1:15">
      <c r="A46" t="s">
        <v>446</v>
      </c>
      <c r="L46">
        <v>4990</v>
      </c>
      <c r="O46">
        <v>4990</v>
      </c>
    </row>
    <row r="47" spans="1:15">
      <c r="A47" t="s">
        <v>109</v>
      </c>
      <c r="D47">
        <v>6700</v>
      </c>
      <c r="O47">
        <v>6700</v>
      </c>
    </row>
    <row r="48" spans="1:15">
      <c r="A48" t="s">
        <v>285</v>
      </c>
      <c r="L48">
        <v>6900</v>
      </c>
      <c r="O48">
        <v>6900</v>
      </c>
    </row>
    <row r="49" spans="1:15">
      <c r="A49" t="s">
        <v>20</v>
      </c>
      <c r="K49">
        <v>3410</v>
      </c>
      <c r="O49">
        <v>3410</v>
      </c>
    </row>
    <row r="50" spans="1:15">
      <c r="A50" t="s">
        <v>316</v>
      </c>
      <c r="I50">
        <v>700</v>
      </c>
      <c r="O50">
        <v>700</v>
      </c>
    </row>
    <row r="51" spans="1:15">
      <c r="A51" t="s">
        <v>72</v>
      </c>
      <c r="F51">
        <v>3550</v>
      </c>
      <c r="O51">
        <v>3550</v>
      </c>
    </row>
    <row r="52" spans="1:15">
      <c r="A52" t="s">
        <v>447</v>
      </c>
      <c r="L52">
        <v>15471</v>
      </c>
      <c r="O52">
        <v>15471</v>
      </c>
    </row>
    <row r="53" spans="1:15">
      <c r="A53" t="s">
        <v>752</v>
      </c>
      <c r="F53">
        <v>7980</v>
      </c>
      <c r="L53">
        <v>4970</v>
      </c>
      <c r="O53">
        <v>12950</v>
      </c>
    </row>
    <row r="54" spans="1:15">
      <c r="A54" t="s">
        <v>444</v>
      </c>
      <c r="L54">
        <v>9780</v>
      </c>
      <c r="O54">
        <v>9780</v>
      </c>
    </row>
    <row r="55" spans="1:15">
      <c r="A55" t="s">
        <v>729</v>
      </c>
      <c r="F55">
        <v>3990</v>
      </c>
      <c r="O55">
        <v>3990</v>
      </c>
    </row>
    <row r="56" spans="1:15">
      <c r="A56" t="s">
        <v>101</v>
      </c>
      <c r="F56">
        <v>70170</v>
      </c>
      <c r="O56">
        <v>70170</v>
      </c>
    </row>
    <row r="57" spans="1:15">
      <c r="A57" t="s">
        <v>174</v>
      </c>
      <c r="F57">
        <v>15960</v>
      </c>
      <c r="O57">
        <v>15960</v>
      </c>
    </row>
    <row r="58" spans="1:15">
      <c r="A58" t="s">
        <v>63</v>
      </c>
      <c r="F58">
        <v>12750</v>
      </c>
      <c r="O58">
        <v>12750</v>
      </c>
    </row>
    <row r="59" spans="1:15">
      <c r="A59" t="s">
        <v>899</v>
      </c>
      <c r="F59">
        <v>3990</v>
      </c>
      <c r="O59">
        <v>3990</v>
      </c>
    </row>
    <row r="60" spans="1:15">
      <c r="A60" t="s">
        <v>434</v>
      </c>
      <c r="L60">
        <v>2179</v>
      </c>
      <c r="O60">
        <v>2179</v>
      </c>
    </row>
    <row r="61" spans="1:15">
      <c r="A61" t="s">
        <v>435</v>
      </c>
      <c r="L61">
        <v>2238</v>
      </c>
      <c r="O61">
        <v>2238</v>
      </c>
    </row>
    <row r="62" spans="1:15">
      <c r="A62" t="s">
        <v>284</v>
      </c>
      <c r="I62">
        <v>7900</v>
      </c>
      <c r="L62">
        <v>8290</v>
      </c>
      <c r="O62">
        <v>16190</v>
      </c>
    </row>
    <row r="63" spans="1:15">
      <c r="A63" t="s">
        <v>488</v>
      </c>
      <c r="C63">
        <v>8900</v>
      </c>
      <c r="O63">
        <v>8900</v>
      </c>
    </row>
    <row r="64" spans="1:15">
      <c r="A64" t="s">
        <v>269</v>
      </c>
      <c r="N64">
        <v>6300</v>
      </c>
      <c r="O64">
        <v>6300</v>
      </c>
    </row>
    <row r="65" spans="1:15">
      <c r="A65" t="s">
        <v>40</v>
      </c>
      <c r="F65">
        <v>12990</v>
      </c>
      <c r="O65">
        <v>12990</v>
      </c>
    </row>
    <row r="66" spans="1:15">
      <c r="A66" t="s">
        <v>42</v>
      </c>
      <c r="F66">
        <v>10990</v>
      </c>
      <c r="K66">
        <v>43256</v>
      </c>
      <c r="L66">
        <v>105322</v>
      </c>
      <c r="O66">
        <v>159568</v>
      </c>
    </row>
    <row r="67" spans="1:15">
      <c r="A67" t="s">
        <v>549</v>
      </c>
      <c r="K67">
        <v>1512</v>
      </c>
      <c r="O67">
        <v>1512</v>
      </c>
    </row>
    <row r="68" spans="1:15">
      <c r="A68" t="s">
        <v>12</v>
      </c>
      <c r="K68">
        <v>4727</v>
      </c>
      <c r="L68">
        <v>674</v>
      </c>
      <c r="O68">
        <v>5401</v>
      </c>
    </row>
    <row r="69" spans="1:15">
      <c r="A69" t="s">
        <v>22</v>
      </c>
      <c r="K69">
        <v>3531</v>
      </c>
      <c r="L69">
        <v>1472</v>
      </c>
      <c r="O69">
        <v>5003</v>
      </c>
    </row>
    <row r="70" spans="1:15">
      <c r="A70" t="s">
        <v>904</v>
      </c>
      <c r="L70">
        <v>79700</v>
      </c>
      <c r="O70">
        <v>79700</v>
      </c>
    </row>
    <row r="71" spans="1:15">
      <c r="A71" t="s">
        <v>877</v>
      </c>
      <c r="B71">
        <v>1550</v>
      </c>
      <c r="O71">
        <v>1550</v>
      </c>
    </row>
    <row r="72" spans="1:15">
      <c r="A72" t="s">
        <v>907</v>
      </c>
      <c r="L72">
        <v>8550</v>
      </c>
      <c r="O72">
        <v>8550</v>
      </c>
    </row>
    <row r="73" spans="1:15">
      <c r="A73" t="s">
        <v>113</v>
      </c>
      <c r="I73">
        <v>1600</v>
      </c>
      <c r="L73">
        <v>4990</v>
      </c>
      <c r="O73">
        <v>6590</v>
      </c>
    </row>
    <row r="74" spans="1:15">
      <c r="A74" t="s">
        <v>115</v>
      </c>
      <c r="L74">
        <v>4500</v>
      </c>
      <c r="O74">
        <v>4500</v>
      </c>
    </row>
    <row r="75" spans="1:15">
      <c r="A75" t="s">
        <v>210</v>
      </c>
      <c r="F75">
        <v>6250</v>
      </c>
      <c r="O75">
        <v>6250</v>
      </c>
    </row>
    <row r="76" spans="1:15">
      <c r="A76" t="s">
        <v>192</v>
      </c>
      <c r="D76">
        <v>6900</v>
      </c>
      <c r="O76">
        <v>6900</v>
      </c>
    </row>
    <row r="77" spans="1:15">
      <c r="A77" t="s">
        <v>891</v>
      </c>
      <c r="B77">
        <v>13990</v>
      </c>
      <c r="O77">
        <v>13990</v>
      </c>
    </row>
    <row r="78" spans="1:15">
      <c r="A78" t="s">
        <v>893</v>
      </c>
      <c r="B78">
        <v>3100</v>
      </c>
      <c r="O78">
        <v>3100</v>
      </c>
    </row>
    <row r="79" spans="1:15">
      <c r="A79" t="s">
        <v>539</v>
      </c>
      <c r="F79">
        <v>20970</v>
      </c>
      <c r="O79">
        <v>20970</v>
      </c>
    </row>
    <row r="80" spans="1:15">
      <c r="A80" t="s">
        <v>727</v>
      </c>
      <c r="F80">
        <v>6990</v>
      </c>
      <c r="O80">
        <v>6990</v>
      </c>
    </row>
    <row r="81" spans="1:15">
      <c r="A81" t="s">
        <v>478</v>
      </c>
      <c r="L81">
        <v>15990</v>
      </c>
      <c r="O81">
        <v>15990</v>
      </c>
    </row>
    <row r="82" spans="1:15">
      <c r="A82" t="s">
        <v>288</v>
      </c>
      <c r="F82">
        <v>3780</v>
      </c>
      <c r="L82">
        <v>3090</v>
      </c>
      <c r="M82">
        <v>4500</v>
      </c>
      <c r="O82">
        <v>11370</v>
      </c>
    </row>
    <row r="83" spans="1:15">
      <c r="A83" t="s">
        <v>89</v>
      </c>
      <c r="F83">
        <v>4990</v>
      </c>
      <c r="L83">
        <v>12980</v>
      </c>
      <c r="O83">
        <v>17970</v>
      </c>
    </row>
    <row r="84" spans="1:15">
      <c r="A84" t="s">
        <v>148</v>
      </c>
      <c r="H84">
        <v>3100</v>
      </c>
      <c r="I84">
        <v>3100</v>
      </c>
      <c r="O84">
        <v>6200</v>
      </c>
    </row>
    <row r="85" spans="1:15">
      <c r="A85" t="s">
        <v>102</v>
      </c>
      <c r="G85">
        <v>4000</v>
      </c>
      <c r="I85">
        <v>15480</v>
      </c>
      <c r="L85">
        <v>15660</v>
      </c>
      <c r="O85">
        <v>35140</v>
      </c>
    </row>
    <row r="86" spans="1:15">
      <c r="A86" t="s">
        <v>336</v>
      </c>
      <c r="I86">
        <v>3600</v>
      </c>
      <c r="O86">
        <v>3600</v>
      </c>
    </row>
    <row r="87" spans="1:15">
      <c r="A87" t="s">
        <v>608</v>
      </c>
      <c r="D87">
        <v>3200</v>
      </c>
      <c r="O87">
        <v>3200</v>
      </c>
    </row>
    <row r="88" spans="1:15">
      <c r="A88" t="s">
        <v>131</v>
      </c>
      <c r="L88">
        <v>1950</v>
      </c>
      <c r="O88">
        <v>1950</v>
      </c>
    </row>
    <row r="89" spans="1:15">
      <c r="A89" t="s">
        <v>689</v>
      </c>
      <c r="F89">
        <v>7000</v>
      </c>
      <c r="O89">
        <v>7000</v>
      </c>
    </row>
    <row r="90" spans="1:15">
      <c r="A90" t="s">
        <v>121</v>
      </c>
      <c r="F90">
        <v>38548</v>
      </c>
      <c r="O90">
        <v>38548</v>
      </c>
    </row>
    <row r="91" spans="1:15">
      <c r="A91" t="s">
        <v>628</v>
      </c>
      <c r="K91">
        <v>13813</v>
      </c>
      <c r="O91">
        <v>13813</v>
      </c>
    </row>
    <row r="92" spans="1:15">
      <c r="A92" t="s">
        <v>892</v>
      </c>
      <c r="B92">
        <v>7605</v>
      </c>
      <c r="O92">
        <v>7605</v>
      </c>
    </row>
    <row r="93" spans="1:15">
      <c r="A93" t="s">
        <v>310</v>
      </c>
      <c r="F93">
        <v>2250</v>
      </c>
      <c r="O93">
        <v>2250</v>
      </c>
    </row>
    <row r="94" spans="1:15">
      <c r="A94" t="s">
        <v>76</v>
      </c>
      <c r="F94">
        <v>15980</v>
      </c>
      <c r="O94">
        <v>15980</v>
      </c>
    </row>
    <row r="95" spans="1:15">
      <c r="A95" t="s">
        <v>254</v>
      </c>
      <c r="F95">
        <v>1990</v>
      </c>
      <c r="O95">
        <v>1990</v>
      </c>
    </row>
    <row r="96" spans="1:15">
      <c r="A96" t="s">
        <v>362</v>
      </c>
      <c r="F96">
        <v>4850</v>
      </c>
      <c r="O96">
        <v>4850</v>
      </c>
    </row>
    <row r="97" spans="1:15">
      <c r="A97" t="s">
        <v>196</v>
      </c>
      <c r="E97">
        <v>27100</v>
      </c>
      <c r="O97">
        <v>27100</v>
      </c>
    </row>
    <row r="98" spans="1:15">
      <c r="A98" t="s">
        <v>527</v>
      </c>
      <c r="L98">
        <v>7550</v>
      </c>
      <c r="O98">
        <v>7550</v>
      </c>
    </row>
    <row r="99" spans="1:15">
      <c r="A99" t="s">
        <v>88</v>
      </c>
      <c r="F99">
        <v>8850</v>
      </c>
      <c r="O99">
        <v>8850</v>
      </c>
    </row>
    <row r="100" spans="1:15">
      <c r="A100" t="s">
        <v>882</v>
      </c>
      <c r="B100">
        <v>2450</v>
      </c>
      <c r="O100">
        <v>2450</v>
      </c>
    </row>
    <row r="101" spans="1:15">
      <c r="A101" t="s">
        <v>574</v>
      </c>
      <c r="L101">
        <v>22590</v>
      </c>
      <c r="O101">
        <v>22590</v>
      </c>
    </row>
    <row r="102" spans="1:15">
      <c r="A102" t="s">
        <v>244</v>
      </c>
      <c r="F102">
        <v>6590</v>
      </c>
      <c r="O102">
        <v>6590</v>
      </c>
    </row>
    <row r="103" spans="1:15">
      <c r="A103" t="s">
        <v>878</v>
      </c>
      <c r="B103">
        <v>14490</v>
      </c>
      <c r="O103">
        <v>14490</v>
      </c>
    </row>
    <row r="104" spans="1:15">
      <c r="A104" t="s">
        <v>909</v>
      </c>
      <c r="L104">
        <v>2040</v>
      </c>
      <c r="O104">
        <v>2040</v>
      </c>
    </row>
    <row r="105" spans="1:15">
      <c r="A105" t="s">
        <v>242</v>
      </c>
      <c r="F105">
        <v>4490</v>
      </c>
      <c r="O105">
        <v>4490</v>
      </c>
    </row>
    <row r="106" spans="1:15">
      <c r="A106" t="s">
        <v>883</v>
      </c>
      <c r="B106">
        <v>15990</v>
      </c>
      <c r="O106">
        <v>15990</v>
      </c>
    </row>
    <row r="107" spans="1:15">
      <c r="A107" t="s">
        <v>903</v>
      </c>
      <c r="L107">
        <v>4690</v>
      </c>
      <c r="O107">
        <v>4690</v>
      </c>
    </row>
    <row r="108" spans="1:15">
      <c r="A108" t="s">
        <v>61</v>
      </c>
      <c r="F108">
        <v>13100</v>
      </c>
      <c r="O108">
        <v>13100</v>
      </c>
    </row>
    <row r="109" spans="1:15">
      <c r="A109" t="s">
        <v>96</v>
      </c>
      <c r="F109">
        <v>12590</v>
      </c>
      <c r="O109">
        <v>12590</v>
      </c>
    </row>
    <row r="110" spans="1:15">
      <c r="A110" t="s">
        <v>485</v>
      </c>
      <c r="L110">
        <v>31830</v>
      </c>
      <c r="O110">
        <v>31830</v>
      </c>
    </row>
    <row r="111" spans="1:15">
      <c r="A111" t="s">
        <v>155</v>
      </c>
      <c r="C111">
        <v>23900</v>
      </c>
      <c r="O111">
        <v>23900</v>
      </c>
    </row>
    <row r="112" spans="1:15">
      <c r="A112" t="s">
        <v>32</v>
      </c>
      <c r="F112">
        <v>5490</v>
      </c>
      <c r="O112">
        <v>5490</v>
      </c>
    </row>
    <row r="113" spans="1:15">
      <c r="A113" t="s">
        <v>669</v>
      </c>
      <c r="K113">
        <v>21700</v>
      </c>
      <c r="O113">
        <v>21700</v>
      </c>
    </row>
    <row r="114" spans="1:15">
      <c r="A114" t="s">
        <v>17</v>
      </c>
      <c r="B114">
        <v>3200</v>
      </c>
      <c r="K114">
        <v>7870</v>
      </c>
      <c r="L114">
        <v>6490</v>
      </c>
      <c r="O114">
        <v>17560</v>
      </c>
    </row>
    <row r="115" spans="1:15">
      <c r="A115" t="s">
        <v>292</v>
      </c>
      <c r="F115">
        <v>2300</v>
      </c>
      <c r="O115">
        <v>2300</v>
      </c>
    </row>
    <row r="116" spans="1:15">
      <c r="A116" t="s">
        <v>457</v>
      </c>
      <c r="I116">
        <v>4200</v>
      </c>
      <c r="O116">
        <v>4200</v>
      </c>
    </row>
    <row r="117" spans="1:15">
      <c r="A117" t="s">
        <v>541</v>
      </c>
      <c r="F117">
        <v>14950</v>
      </c>
      <c r="O117">
        <v>14950</v>
      </c>
    </row>
    <row r="118" spans="1:15">
      <c r="A118" t="s">
        <v>374</v>
      </c>
      <c r="F118">
        <v>98940</v>
      </c>
      <c r="L118">
        <v>63010</v>
      </c>
      <c r="O118">
        <v>161950</v>
      </c>
    </row>
    <row r="119" spans="1:15">
      <c r="A119" t="s">
        <v>835</v>
      </c>
      <c r="F119">
        <v>14950</v>
      </c>
      <c r="O119">
        <v>14950</v>
      </c>
    </row>
    <row r="120" spans="1:15">
      <c r="A120" t="s">
        <v>41</v>
      </c>
      <c r="F120">
        <v>110190</v>
      </c>
      <c r="O120">
        <v>110190</v>
      </c>
    </row>
    <row r="121" spans="1:15">
      <c r="A121" t="s">
        <v>378</v>
      </c>
      <c r="B121">
        <v>16990</v>
      </c>
      <c r="F121">
        <v>13990</v>
      </c>
      <c r="O121">
        <v>30980</v>
      </c>
    </row>
    <row r="122" spans="1:15">
      <c r="A122" t="s">
        <v>895</v>
      </c>
      <c r="F122">
        <v>16990</v>
      </c>
      <c r="O122">
        <v>16990</v>
      </c>
    </row>
    <row r="123" spans="1:15">
      <c r="A123" t="s">
        <v>23</v>
      </c>
      <c r="K123">
        <v>5800</v>
      </c>
      <c r="O123">
        <v>5800</v>
      </c>
    </row>
    <row r="124" spans="1:15">
      <c r="A124" t="s">
        <v>33</v>
      </c>
      <c r="F124">
        <v>11980</v>
      </c>
      <c r="O124">
        <v>11980</v>
      </c>
    </row>
    <row r="125" spans="1:15">
      <c r="A125" t="s">
        <v>209</v>
      </c>
      <c r="F125">
        <v>5990</v>
      </c>
      <c r="O125">
        <v>5990</v>
      </c>
    </row>
    <row r="126" spans="1:15">
      <c r="A126" t="s">
        <v>386</v>
      </c>
      <c r="L126">
        <v>11990</v>
      </c>
      <c r="O126">
        <v>11990</v>
      </c>
    </row>
    <row r="127" spans="1:15">
      <c r="A127" t="s">
        <v>43</v>
      </c>
      <c r="F127">
        <v>4490</v>
      </c>
      <c r="O127">
        <v>4490</v>
      </c>
    </row>
    <row r="128" spans="1:15">
      <c r="A128" t="s">
        <v>445</v>
      </c>
      <c r="C128">
        <v>7900</v>
      </c>
      <c r="L128">
        <v>13990</v>
      </c>
      <c r="O128">
        <v>21890</v>
      </c>
    </row>
    <row r="129" spans="1:15">
      <c r="A129" t="s">
        <v>56</v>
      </c>
      <c r="F129">
        <v>4990</v>
      </c>
      <c r="O129">
        <v>4990</v>
      </c>
    </row>
    <row r="130" spans="1:15">
      <c r="A130" t="s">
        <v>477</v>
      </c>
      <c r="L130">
        <v>13990</v>
      </c>
      <c r="O130">
        <v>13990</v>
      </c>
    </row>
    <row r="131" spans="1:15">
      <c r="A131" t="s">
        <v>778</v>
      </c>
      <c r="L131">
        <v>3290</v>
      </c>
      <c r="O131">
        <v>3290</v>
      </c>
    </row>
    <row r="132" spans="1:15">
      <c r="A132" t="s">
        <v>79</v>
      </c>
      <c r="F132">
        <v>7490</v>
      </c>
      <c r="O132">
        <v>7490</v>
      </c>
    </row>
    <row r="133" spans="1:15">
      <c r="A133" t="s">
        <v>901</v>
      </c>
      <c r="F133">
        <v>7490</v>
      </c>
      <c r="O133">
        <v>7490</v>
      </c>
    </row>
    <row r="134" spans="1:15">
      <c r="A134" t="s">
        <v>479</v>
      </c>
      <c r="L134">
        <v>7450</v>
      </c>
      <c r="O134">
        <v>7450</v>
      </c>
    </row>
    <row r="135" spans="1:15">
      <c r="A135" t="s">
        <v>315</v>
      </c>
      <c r="I135">
        <v>6750</v>
      </c>
      <c r="O135">
        <v>6750</v>
      </c>
    </row>
    <row r="136" spans="1:15">
      <c r="A136" t="s">
        <v>470</v>
      </c>
      <c r="K136">
        <v>2931</v>
      </c>
      <c r="O136">
        <v>2931</v>
      </c>
    </row>
    <row r="137" spans="1:15">
      <c r="A137" t="s">
        <v>433</v>
      </c>
      <c r="B137">
        <v>2528</v>
      </c>
      <c r="L137">
        <v>2317</v>
      </c>
      <c r="O137">
        <v>4845</v>
      </c>
    </row>
    <row r="138" spans="1:15">
      <c r="A138" t="s">
        <v>274</v>
      </c>
      <c r="F138">
        <v>1490</v>
      </c>
      <c r="O138">
        <v>1490</v>
      </c>
    </row>
    <row r="139" spans="1:15">
      <c r="A139" t="s">
        <v>35</v>
      </c>
      <c r="F139">
        <v>3650</v>
      </c>
      <c r="O139">
        <v>3650</v>
      </c>
    </row>
    <row r="140" spans="1:15">
      <c r="A140" t="s">
        <v>831</v>
      </c>
      <c r="K140">
        <v>7800</v>
      </c>
      <c r="O140">
        <v>7800</v>
      </c>
    </row>
    <row r="141" spans="1:15">
      <c r="A141" t="s">
        <v>767</v>
      </c>
      <c r="L141">
        <v>11600</v>
      </c>
      <c r="O141">
        <v>11600</v>
      </c>
    </row>
    <row r="142" spans="1:15">
      <c r="A142" t="s">
        <v>884</v>
      </c>
      <c r="B142">
        <v>14990</v>
      </c>
      <c r="O142">
        <v>14990</v>
      </c>
    </row>
    <row r="143" spans="1:15">
      <c r="A143" t="s">
        <v>321</v>
      </c>
      <c r="F143">
        <v>59920</v>
      </c>
      <c r="L143">
        <v>16990</v>
      </c>
      <c r="O143">
        <v>76910</v>
      </c>
    </row>
    <row r="144" spans="1:15">
      <c r="A144" t="s">
        <v>66</v>
      </c>
      <c r="F144">
        <v>95840</v>
      </c>
      <c r="O144">
        <v>95840</v>
      </c>
    </row>
    <row r="145" spans="1:15">
      <c r="A145" t="s">
        <v>175</v>
      </c>
      <c r="F145">
        <v>15990</v>
      </c>
      <c r="O145">
        <v>15990</v>
      </c>
    </row>
    <row r="146" spans="1:15">
      <c r="A146" t="s">
        <v>787</v>
      </c>
      <c r="F146">
        <v>7350</v>
      </c>
      <c r="O146">
        <v>7350</v>
      </c>
    </row>
    <row r="147" spans="1:15">
      <c r="A147" t="s">
        <v>283</v>
      </c>
      <c r="D147">
        <v>7200</v>
      </c>
      <c r="L147">
        <v>5190</v>
      </c>
      <c r="O147">
        <v>12390</v>
      </c>
    </row>
    <row r="148" spans="1:15">
      <c r="A148" t="s">
        <v>906</v>
      </c>
      <c r="L148">
        <v>36890</v>
      </c>
      <c r="O148">
        <v>36890</v>
      </c>
    </row>
    <row r="149" spans="1:15">
      <c r="A149" t="s">
        <v>502</v>
      </c>
      <c r="G149">
        <v>7000</v>
      </c>
      <c r="O149">
        <v>7000</v>
      </c>
    </row>
    <row r="150" spans="1:15">
      <c r="A150" t="s">
        <v>31</v>
      </c>
      <c r="F150">
        <v>4990</v>
      </c>
      <c r="O150">
        <v>4990</v>
      </c>
    </row>
    <row r="151" spans="1:15">
      <c r="A151" t="s">
        <v>497</v>
      </c>
      <c r="G151">
        <v>5000</v>
      </c>
      <c r="O151">
        <v>5000</v>
      </c>
    </row>
    <row r="152" spans="1:15">
      <c r="A152" t="s">
        <v>100</v>
      </c>
      <c r="F152">
        <v>31890</v>
      </c>
      <c r="L152">
        <v>48300</v>
      </c>
      <c r="O152">
        <v>80190</v>
      </c>
    </row>
    <row r="153" spans="1:15">
      <c r="A153" t="s">
        <v>57</v>
      </c>
      <c r="F153">
        <v>48700</v>
      </c>
      <c r="L153">
        <v>19990</v>
      </c>
      <c r="O153">
        <v>68690</v>
      </c>
    </row>
    <row r="154" spans="1:15">
      <c r="A154" t="s">
        <v>74</v>
      </c>
      <c r="F154">
        <v>3980</v>
      </c>
      <c r="O154">
        <v>3980</v>
      </c>
    </row>
    <row r="155" spans="1:15">
      <c r="A155" t="s">
        <v>187</v>
      </c>
      <c r="F155">
        <v>1990</v>
      </c>
      <c r="O155">
        <v>1990</v>
      </c>
    </row>
    <row r="156" spans="1:15">
      <c r="A156" t="s">
        <v>501</v>
      </c>
      <c r="G156">
        <v>8000</v>
      </c>
      <c r="O156">
        <v>8000</v>
      </c>
    </row>
    <row r="157" spans="1:15">
      <c r="A157" t="s">
        <v>350</v>
      </c>
      <c r="I157">
        <v>3800</v>
      </c>
      <c r="L157">
        <v>10380</v>
      </c>
      <c r="O157">
        <v>14180</v>
      </c>
    </row>
    <row r="158" spans="1:15">
      <c r="A158" t="s">
        <v>768</v>
      </c>
      <c r="L158">
        <v>4790</v>
      </c>
      <c r="O158">
        <v>4790</v>
      </c>
    </row>
    <row r="159" spans="1:15">
      <c r="A159" t="s">
        <v>430</v>
      </c>
      <c r="L159">
        <v>8967</v>
      </c>
      <c r="O159">
        <v>8967</v>
      </c>
    </row>
    <row r="160" spans="1:15">
      <c r="A160" t="s">
        <v>898</v>
      </c>
      <c r="F160">
        <v>7990</v>
      </c>
      <c r="O160">
        <v>7990</v>
      </c>
    </row>
    <row r="161" spans="1:15">
      <c r="A161" t="s">
        <v>584</v>
      </c>
      <c r="F161">
        <v>23700</v>
      </c>
      <c r="O161">
        <v>23700</v>
      </c>
    </row>
    <row r="162" spans="1:15">
      <c r="A162" t="s">
        <v>255</v>
      </c>
      <c r="F162">
        <v>4490</v>
      </c>
      <c r="O162">
        <v>4490</v>
      </c>
    </row>
    <row r="163" spans="1:15">
      <c r="A163" t="s">
        <v>373</v>
      </c>
      <c r="F163">
        <v>24970</v>
      </c>
      <c r="O163">
        <v>24970</v>
      </c>
    </row>
    <row r="164" spans="1:15">
      <c r="A164" t="s">
        <v>55</v>
      </c>
      <c r="B164">
        <v>2990</v>
      </c>
      <c r="F164">
        <v>135320</v>
      </c>
      <c r="L164">
        <v>37320</v>
      </c>
      <c r="O164">
        <v>175630</v>
      </c>
    </row>
    <row r="165" spans="1:15">
      <c r="A165" t="s">
        <v>836</v>
      </c>
      <c r="F165">
        <v>6990</v>
      </c>
      <c r="O165">
        <v>6990</v>
      </c>
    </row>
    <row r="166" spans="1:15">
      <c r="A166" t="s">
        <v>722</v>
      </c>
      <c r="F166">
        <v>6980</v>
      </c>
      <c r="O166">
        <v>6980</v>
      </c>
    </row>
    <row r="167" spans="1:15">
      <c r="A167" t="s">
        <v>256</v>
      </c>
      <c r="F167">
        <v>7590</v>
      </c>
      <c r="O167">
        <v>7590</v>
      </c>
    </row>
    <row r="168" spans="1:15">
      <c r="A168" t="s">
        <v>253</v>
      </c>
      <c r="F168">
        <v>3490</v>
      </c>
      <c r="O168">
        <v>3490</v>
      </c>
    </row>
    <row r="169" spans="1:15">
      <c r="A169" t="s">
        <v>440</v>
      </c>
      <c r="L169">
        <v>5750</v>
      </c>
      <c r="O169">
        <v>5750</v>
      </c>
    </row>
    <row r="170" spans="1:15">
      <c r="A170" t="s">
        <v>240</v>
      </c>
      <c r="F170">
        <v>1990</v>
      </c>
      <c r="O170">
        <v>1990</v>
      </c>
    </row>
    <row r="171" spans="1:15">
      <c r="A171" t="s">
        <v>375</v>
      </c>
      <c r="F171">
        <v>3150</v>
      </c>
      <c r="O171">
        <v>3150</v>
      </c>
    </row>
    <row r="172" spans="1:15">
      <c r="A172" t="s">
        <v>726</v>
      </c>
      <c r="F172">
        <v>3300</v>
      </c>
      <c r="O172">
        <v>3300</v>
      </c>
    </row>
    <row r="173" spans="1:15">
      <c r="A173" t="s">
        <v>496</v>
      </c>
      <c r="G173">
        <v>8000</v>
      </c>
      <c r="O173">
        <v>8000</v>
      </c>
    </row>
    <row r="174" spans="1:15">
      <c r="A174" t="s">
        <v>51</v>
      </c>
      <c r="F174">
        <v>12570</v>
      </c>
      <c r="O174">
        <v>12570</v>
      </c>
    </row>
    <row r="175" spans="1:15">
      <c r="A175" t="s">
        <v>297</v>
      </c>
      <c r="B175">
        <v>3675</v>
      </c>
      <c r="F175">
        <v>2950</v>
      </c>
      <c r="O175">
        <v>6625</v>
      </c>
    </row>
    <row r="176" spans="1:15">
      <c r="A176" t="s">
        <v>28</v>
      </c>
      <c r="F176">
        <v>5500</v>
      </c>
      <c r="O176">
        <v>5500</v>
      </c>
    </row>
    <row r="177" spans="1:15">
      <c r="A177" t="s">
        <v>381</v>
      </c>
      <c r="F177">
        <v>2250</v>
      </c>
      <c r="O177">
        <v>2250</v>
      </c>
    </row>
    <row r="178" spans="1:15">
      <c r="A178" t="s">
        <v>324</v>
      </c>
      <c r="L178">
        <v>7150</v>
      </c>
      <c r="O178">
        <v>7150</v>
      </c>
    </row>
    <row r="179" spans="1:15">
      <c r="A179" t="s">
        <v>380</v>
      </c>
      <c r="F179">
        <v>2690</v>
      </c>
      <c r="O179">
        <v>2690</v>
      </c>
    </row>
    <row r="180" spans="1:15">
      <c r="A180" t="s">
        <v>678</v>
      </c>
      <c r="B180">
        <v>1330</v>
      </c>
      <c r="L180">
        <v>13207</v>
      </c>
      <c r="O180">
        <v>14537</v>
      </c>
    </row>
    <row r="181" spans="1:15">
      <c r="A181" t="s">
        <v>829</v>
      </c>
      <c r="K181">
        <v>6720</v>
      </c>
      <c r="O181">
        <v>6720</v>
      </c>
    </row>
    <row r="182" spans="1:15">
      <c r="A182" t="s">
        <v>548</v>
      </c>
      <c r="K182">
        <v>13800</v>
      </c>
      <c r="O182">
        <v>13800</v>
      </c>
    </row>
    <row r="183" spans="1:15">
      <c r="A183" t="s">
        <v>913</v>
      </c>
      <c r="G183">
        <v>5000</v>
      </c>
      <c r="O183">
        <v>5000</v>
      </c>
    </row>
    <row r="184" spans="1:15">
      <c r="A184" t="s">
        <v>257</v>
      </c>
      <c r="L184">
        <v>3790</v>
      </c>
      <c r="O184">
        <v>3790</v>
      </c>
    </row>
    <row r="185" spans="1:15">
      <c r="A185" t="s">
        <v>644</v>
      </c>
      <c r="K185">
        <v>1664</v>
      </c>
      <c r="O185">
        <v>1664</v>
      </c>
    </row>
    <row r="186" spans="1:15">
      <c r="A186" t="s">
        <v>933</v>
      </c>
      <c r="L186">
        <v>8750</v>
      </c>
      <c r="O186">
        <v>8750</v>
      </c>
    </row>
    <row r="187" spans="1:15">
      <c r="A187" t="s">
        <v>90</v>
      </c>
      <c r="F187">
        <v>6040</v>
      </c>
      <c r="O187">
        <v>6040</v>
      </c>
    </row>
    <row r="188" spans="1:15">
      <c r="A188" t="s">
        <v>294</v>
      </c>
      <c r="F188">
        <v>7190</v>
      </c>
      <c r="O188">
        <v>7190</v>
      </c>
    </row>
    <row r="189" spans="1:15">
      <c r="A189" t="s">
        <v>238</v>
      </c>
      <c r="D189">
        <v>4500</v>
      </c>
      <c r="O189">
        <v>4500</v>
      </c>
    </row>
    <row r="190" spans="1:15">
      <c r="A190" t="s">
        <v>140</v>
      </c>
      <c r="L190">
        <v>6390</v>
      </c>
      <c r="O190">
        <v>6390</v>
      </c>
    </row>
    <row r="191" spans="1:15">
      <c r="A191" t="s">
        <v>15</v>
      </c>
      <c r="K191">
        <v>29637</v>
      </c>
      <c r="O191">
        <v>29637</v>
      </c>
    </row>
    <row r="192" spans="1:15">
      <c r="A192" t="s">
        <v>545</v>
      </c>
      <c r="F192">
        <v>8990</v>
      </c>
      <c r="O192">
        <v>8990</v>
      </c>
    </row>
    <row r="193" spans="1:15">
      <c r="A193" t="s">
        <v>77</v>
      </c>
      <c r="F193">
        <v>5980</v>
      </c>
      <c r="O193">
        <v>5980</v>
      </c>
    </row>
    <row r="194" spans="1:15">
      <c r="A194" t="s">
        <v>44</v>
      </c>
      <c r="D194">
        <v>6900</v>
      </c>
      <c r="F194">
        <v>4390</v>
      </c>
      <c r="O194">
        <v>11290</v>
      </c>
    </row>
    <row r="195" spans="1:15">
      <c r="A195" t="s">
        <v>173</v>
      </c>
      <c r="F195">
        <v>7470</v>
      </c>
      <c r="O195">
        <v>7470</v>
      </c>
    </row>
    <row r="196" spans="1:15">
      <c r="A196" t="s">
        <v>897</v>
      </c>
      <c r="F196">
        <v>6490</v>
      </c>
      <c r="O196">
        <v>6490</v>
      </c>
    </row>
    <row r="197" spans="1:15">
      <c r="A197" t="s">
        <v>543</v>
      </c>
      <c r="F197">
        <v>12980</v>
      </c>
      <c r="O197">
        <v>12980</v>
      </c>
    </row>
    <row r="198" spans="1:15">
      <c r="A198" t="s">
        <v>272</v>
      </c>
      <c r="F198">
        <v>8990</v>
      </c>
      <c r="O198">
        <v>8990</v>
      </c>
    </row>
    <row r="199" spans="1:15">
      <c r="A199" t="s">
        <v>258</v>
      </c>
      <c r="L199">
        <v>17200</v>
      </c>
      <c r="O199">
        <v>17200</v>
      </c>
    </row>
    <row r="200" spans="1:15">
      <c r="A200" t="s">
        <v>542</v>
      </c>
      <c r="F200">
        <v>11400</v>
      </c>
      <c r="O200">
        <v>11400</v>
      </c>
    </row>
    <row r="201" spans="1:15">
      <c r="A201" t="s">
        <v>484</v>
      </c>
      <c r="L201">
        <v>17602</v>
      </c>
      <c r="O201">
        <v>17602</v>
      </c>
    </row>
    <row r="202" spans="1:15">
      <c r="A202" t="s">
        <v>647</v>
      </c>
      <c r="D202">
        <v>9700</v>
      </c>
      <c r="O202">
        <v>9700</v>
      </c>
    </row>
    <row r="203" spans="1:15">
      <c r="A203" t="s">
        <v>229</v>
      </c>
      <c r="B203">
        <v>5180</v>
      </c>
      <c r="L203">
        <v>2800</v>
      </c>
      <c r="O203">
        <v>7980</v>
      </c>
    </row>
    <row r="204" spans="1:15">
      <c r="A204" t="s">
        <v>664</v>
      </c>
      <c r="F204">
        <v>9750</v>
      </c>
      <c r="O204">
        <v>9750</v>
      </c>
    </row>
    <row r="205" spans="1:15">
      <c r="A205" t="s">
        <v>389</v>
      </c>
      <c r="L205">
        <v>8590</v>
      </c>
      <c r="O205">
        <v>8590</v>
      </c>
    </row>
    <row r="206" spans="1:15">
      <c r="A206" t="s">
        <v>935</v>
      </c>
      <c r="L206">
        <v>4700</v>
      </c>
      <c r="O206">
        <v>4700</v>
      </c>
    </row>
    <row r="207" spans="1:15">
      <c r="A207" t="s">
        <v>87</v>
      </c>
      <c r="F207">
        <v>3890</v>
      </c>
      <c r="L207">
        <v>17070</v>
      </c>
      <c r="O207">
        <v>20960</v>
      </c>
    </row>
    <row r="208" spans="1:15">
      <c r="A208" t="s">
        <v>262</v>
      </c>
      <c r="D208">
        <v>10800</v>
      </c>
      <c r="O208">
        <v>10800</v>
      </c>
    </row>
    <row r="209" spans="1:15">
      <c r="A209" t="s">
        <v>277</v>
      </c>
      <c r="F209">
        <v>1000</v>
      </c>
      <c r="O209">
        <v>1000</v>
      </c>
    </row>
    <row r="210" spans="1:15">
      <c r="A210" t="s">
        <v>37</v>
      </c>
      <c r="F210">
        <v>8070</v>
      </c>
      <c r="O210">
        <v>8070</v>
      </c>
    </row>
    <row r="211" spans="1:15">
      <c r="A211" t="s">
        <v>111</v>
      </c>
      <c r="F211">
        <v>10970</v>
      </c>
      <c r="O211">
        <v>10970</v>
      </c>
    </row>
    <row r="212" spans="1:15">
      <c r="A212" t="s">
        <v>38</v>
      </c>
      <c r="F212">
        <v>23030</v>
      </c>
      <c r="L212">
        <v>9890</v>
      </c>
      <c r="O212">
        <v>32920</v>
      </c>
    </row>
    <row r="213" spans="1:15">
      <c r="A213" t="s">
        <v>82</v>
      </c>
      <c r="H213">
        <v>82500</v>
      </c>
      <c r="O213">
        <v>82500</v>
      </c>
    </row>
    <row r="214" spans="1:15">
      <c r="A214" t="s">
        <v>600</v>
      </c>
      <c r="E214">
        <v>20378</v>
      </c>
      <c r="O214">
        <v>20378</v>
      </c>
    </row>
    <row r="215" spans="1:15">
      <c r="A215" t="s">
        <v>725</v>
      </c>
      <c r="F215">
        <v>7990</v>
      </c>
      <c r="O215">
        <v>7990</v>
      </c>
    </row>
    <row r="216" spans="1:15">
      <c r="A216" t="s">
        <v>649</v>
      </c>
      <c r="D216">
        <v>4900</v>
      </c>
      <c r="O216">
        <v>4900</v>
      </c>
    </row>
    <row r="217" spans="1:15">
      <c r="A217" t="s">
        <v>588</v>
      </c>
      <c r="J217">
        <v>2000</v>
      </c>
      <c r="O217">
        <v>2000</v>
      </c>
    </row>
    <row r="218" spans="1:15">
      <c r="A218" t="s">
        <v>25</v>
      </c>
      <c r="K218">
        <v>1000</v>
      </c>
      <c r="O218">
        <v>1000</v>
      </c>
    </row>
    <row r="219" spans="1:15">
      <c r="A219" t="s">
        <v>156</v>
      </c>
      <c r="F219">
        <v>14970</v>
      </c>
      <c r="O219">
        <v>14970</v>
      </c>
    </row>
    <row r="220" spans="1:15">
      <c r="A220" t="s">
        <v>551</v>
      </c>
      <c r="J220">
        <v>7176</v>
      </c>
      <c r="K220">
        <v>9972</v>
      </c>
      <c r="O220">
        <v>17148</v>
      </c>
    </row>
    <row r="221" spans="1:15">
      <c r="A221" t="s">
        <v>328</v>
      </c>
      <c r="D221">
        <v>22900</v>
      </c>
      <c r="O221">
        <v>22900</v>
      </c>
    </row>
    <row r="222" spans="1:15">
      <c r="A222" t="s">
        <v>18</v>
      </c>
      <c r="K222">
        <v>6900</v>
      </c>
      <c r="O222">
        <v>6900</v>
      </c>
    </row>
    <row r="223" spans="1:15">
      <c r="A223" t="s">
        <v>62</v>
      </c>
      <c r="F223">
        <v>39920</v>
      </c>
      <c r="O223">
        <v>39920</v>
      </c>
    </row>
    <row r="224" spans="1:15">
      <c r="A224" t="s">
        <v>550</v>
      </c>
      <c r="K224">
        <v>12592</v>
      </c>
      <c r="O224">
        <v>12592</v>
      </c>
    </row>
    <row r="225" spans="1:15">
      <c r="A225" t="s">
        <v>663</v>
      </c>
      <c r="F225">
        <v>7990</v>
      </c>
      <c r="O225">
        <v>7990</v>
      </c>
    </row>
    <row r="226" spans="1:15">
      <c r="A226" t="s">
        <v>500</v>
      </c>
      <c r="F226">
        <v>2950</v>
      </c>
      <c r="G226">
        <v>10000</v>
      </c>
      <c r="O226">
        <v>12950</v>
      </c>
    </row>
    <row r="227" spans="1:15">
      <c r="A227" t="s">
        <v>97</v>
      </c>
      <c r="F227">
        <v>19450</v>
      </c>
      <c r="O227">
        <v>19450</v>
      </c>
    </row>
    <row r="228" spans="1:15">
      <c r="A228" t="s">
        <v>662</v>
      </c>
      <c r="L228">
        <v>13050</v>
      </c>
      <c r="O228">
        <v>13050</v>
      </c>
    </row>
    <row r="229" spans="1:15">
      <c r="A229" t="s">
        <v>424</v>
      </c>
      <c r="L229">
        <v>5490</v>
      </c>
      <c r="O229">
        <v>5490</v>
      </c>
    </row>
    <row r="230" spans="1:15">
      <c r="A230" t="s">
        <v>910</v>
      </c>
      <c r="L230">
        <v>7890</v>
      </c>
      <c r="O230">
        <v>7890</v>
      </c>
    </row>
    <row r="231" spans="1:15">
      <c r="A231" t="s">
        <v>119</v>
      </c>
      <c r="N231">
        <v>5600</v>
      </c>
      <c r="O231">
        <v>5600</v>
      </c>
    </row>
    <row r="232" spans="1:15">
      <c r="A232" t="s">
        <v>270</v>
      </c>
      <c r="N232">
        <v>5600</v>
      </c>
      <c r="O232">
        <v>5600</v>
      </c>
    </row>
    <row r="233" spans="1:15">
      <c r="A233" t="s">
        <v>830</v>
      </c>
      <c r="K233">
        <v>1936</v>
      </c>
      <c r="O233">
        <v>1936</v>
      </c>
    </row>
    <row r="234" spans="1:15">
      <c r="A234" t="s">
        <v>45</v>
      </c>
      <c r="F234">
        <v>49130</v>
      </c>
      <c r="O234">
        <v>49130</v>
      </c>
    </row>
    <row r="235" spans="1:15">
      <c r="A235" t="s">
        <v>708</v>
      </c>
      <c r="C235">
        <v>10900</v>
      </c>
      <c r="K235">
        <v>19296</v>
      </c>
      <c r="O235">
        <v>30196</v>
      </c>
    </row>
    <row r="236" spans="1:15">
      <c r="A236" t="s">
        <v>53</v>
      </c>
      <c r="F236">
        <v>4490</v>
      </c>
      <c r="O236">
        <v>4490</v>
      </c>
    </row>
    <row r="237" spans="1:15">
      <c r="A237" t="s">
        <v>887</v>
      </c>
      <c r="B237">
        <v>1220</v>
      </c>
      <c r="O237">
        <v>1220</v>
      </c>
    </row>
    <row r="238" spans="1:15">
      <c r="A238" t="s">
        <v>19</v>
      </c>
      <c r="K238">
        <v>17126</v>
      </c>
      <c r="L238">
        <v>2323</v>
      </c>
      <c r="O238">
        <v>19449</v>
      </c>
    </row>
    <row r="239" spans="1:15">
      <c r="A239" t="s">
        <v>24</v>
      </c>
      <c r="K239">
        <v>6000</v>
      </c>
      <c r="O239">
        <v>6000</v>
      </c>
    </row>
    <row r="240" spans="1:15">
      <c r="A240" t="s">
        <v>39</v>
      </c>
      <c r="F240">
        <v>7790</v>
      </c>
      <c r="O240">
        <v>7790</v>
      </c>
    </row>
    <row r="241" spans="1:15">
      <c r="A241" t="s">
        <v>587</v>
      </c>
      <c r="J241">
        <v>10778</v>
      </c>
      <c r="O241">
        <v>10778</v>
      </c>
    </row>
    <row r="242" spans="1:15">
      <c r="A242" t="s">
        <v>71</v>
      </c>
      <c r="F242">
        <v>79990</v>
      </c>
      <c r="O242">
        <v>79990</v>
      </c>
    </row>
    <row r="243" spans="1:15">
      <c r="A243" t="s">
        <v>13</v>
      </c>
      <c r="B243">
        <v>1218</v>
      </c>
      <c r="K243">
        <v>1296</v>
      </c>
      <c r="O243">
        <v>2514</v>
      </c>
    </row>
    <row r="244" spans="1:15">
      <c r="A244" t="s">
        <v>668</v>
      </c>
      <c r="K244">
        <v>1767</v>
      </c>
      <c r="O244">
        <v>1767</v>
      </c>
    </row>
    <row r="245" spans="1:15">
      <c r="A245" t="s">
        <v>412</v>
      </c>
      <c r="K245">
        <v>11201</v>
      </c>
      <c r="L245">
        <v>9280</v>
      </c>
      <c r="O245">
        <v>20481</v>
      </c>
    </row>
    <row r="246" spans="1:15">
      <c r="A246" t="s">
        <v>50</v>
      </c>
      <c r="F246">
        <v>3990</v>
      </c>
      <c r="O246">
        <v>3990</v>
      </c>
    </row>
    <row r="247" spans="1:15">
      <c r="A247" t="s">
        <v>432</v>
      </c>
      <c r="L247">
        <v>1979</v>
      </c>
      <c r="O247">
        <v>1979</v>
      </c>
    </row>
    <row r="248" spans="1:15">
      <c r="A248" t="s">
        <v>139</v>
      </c>
      <c r="L248">
        <v>39980</v>
      </c>
      <c r="O248">
        <v>39980</v>
      </c>
    </row>
    <row r="249" spans="1:15">
      <c r="A249" t="s">
        <v>130</v>
      </c>
      <c r="L249">
        <v>1950</v>
      </c>
      <c r="O249">
        <v>1950</v>
      </c>
    </row>
    <row r="250" spans="1:15">
      <c r="A250" t="s">
        <v>279</v>
      </c>
      <c r="L250">
        <v>32180</v>
      </c>
      <c r="O250">
        <v>32180</v>
      </c>
    </row>
    <row r="251" spans="1:15">
      <c r="A251" t="s">
        <v>894</v>
      </c>
      <c r="B251">
        <v>5900</v>
      </c>
      <c r="O251">
        <v>5900</v>
      </c>
    </row>
    <row r="252" spans="1:15">
      <c r="A252" t="s">
        <v>309</v>
      </c>
      <c r="F252">
        <v>10900</v>
      </c>
      <c r="O252">
        <v>10900</v>
      </c>
    </row>
    <row r="253" spans="1:15">
      <c r="A253" t="s">
        <v>198</v>
      </c>
      <c r="L253">
        <v>4290</v>
      </c>
      <c r="O253">
        <v>4290</v>
      </c>
    </row>
    <row r="254" spans="1:15">
      <c r="A254" t="s">
        <v>75</v>
      </c>
      <c r="F254">
        <v>1750</v>
      </c>
      <c r="O254">
        <v>1750</v>
      </c>
    </row>
    <row r="255" spans="1:15">
      <c r="A255" t="s">
        <v>261</v>
      </c>
      <c r="D255">
        <v>17400</v>
      </c>
      <c r="O255">
        <v>17400</v>
      </c>
    </row>
    <row r="256" spans="1:15">
      <c r="A256" t="s">
        <v>208</v>
      </c>
      <c r="F256">
        <v>3290</v>
      </c>
      <c r="O256">
        <v>3290</v>
      </c>
    </row>
    <row r="257" spans="1:15">
      <c r="A257" t="s">
        <v>879</v>
      </c>
      <c r="B257">
        <v>5750</v>
      </c>
      <c r="O257">
        <v>5750</v>
      </c>
    </row>
    <row r="258" spans="1:15">
      <c r="A258" t="s">
        <v>116</v>
      </c>
      <c r="F258">
        <v>23970</v>
      </c>
      <c r="O258">
        <v>23970</v>
      </c>
    </row>
    <row r="259" spans="1:15">
      <c r="A259" t="s">
        <v>353</v>
      </c>
      <c r="F259">
        <v>4990</v>
      </c>
      <c r="L259">
        <v>17690</v>
      </c>
      <c r="O259">
        <v>22680</v>
      </c>
    </row>
    <row r="260" spans="1:15">
      <c r="A260" t="s">
        <v>65</v>
      </c>
      <c r="F260">
        <v>9690</v>
      </c>
      <c r="O260">
        <v>9690</v>
      </c>
    </row>
    <row r="261" spans="1:15">
      <c r="A261" t="s">
        <v>64</v>
      </c>
      <c r="F261">
        <v>55930</v>
      </c>
      <c r="O261">
        <v>55930</v>
      </c>
    </row>
    <row r="262" spans="1:15">
      <c r="A262" t="s">
        <v>60</v>
      </c>
      <c r="F262">
        <v>12390</v>
      </c>
      <c r="L262">
        <v>16280</v>
      </c>
      <c r="O262">
        <v>28670</v>
      </c>
    </row>
    <row r="263" spans="1:15">
      <c r="A263" t="s">
        <v>52</v>
      </c>
      <c r="F263">
        <v>23970</v>
      </c>
      <c r="O263">
        <v>23970</v>
      </c>
    </row>
    <row r="264" spans="1:15">
      <c r="A264" t="s">
        <v>185</v>
      </c>
      <c r="F264">
        <v>2490</v>
      </c>
      <c r="O264">
        <v>2490</v>
      </c>
    </row>
    <row r="265" spans="1:15">
      <c r="A265" t="s">
        <v>282</v>
      </c>
      <c r="D265">
        <v>2600</v>
      </c>
      <c r="O265">
        <v>2600</v>
      </c>
    </row>
    <row r="266" spans="1:15">
      <c r="A266" t="s">
        <v>128</v>
      </c>
      <c r="G266">
        <v>6000</v>
      </c>
      <c r="O266">
        <v>6000</v>
      </c>
    </row>
    <row r="267" spans="1:15">
      <c r="A267" t="s">
        <v>372</v>
      </c>
      <c r="F267">
        <v>10390</v>
      </c>
      <c r="O267">
        <v>10390</v>
      </c>
    </row>
    <row r="268" spans="1:15">
      <c r="A268" t="s">
        <v>85</v>
      </c>
      <c r="L268">
        <v>15300</v>
      </c>
      <c r="O268">
        <v>15300</v>
      </c>
    </row>
    <row r="269" spans="1:15">
      <c r="A269" t="s">
        <v>80</v>
      </c>
      <c r="L269">
        <v>15990</v>
      </c>
      <c r="O269">
        <v>15990</v>
      </c>
    </row>
    <row r="270" spans="1:15">
      <c r="A270" t="s">
        <v>234</v>
      </c>
      <c r="D270">
        <v>4500</v>
      </c>
      <c r="O270">
        <v>4500</v>
      </c>
    </row>
    <row r="271" spans="1:15">
      <c r="A271" t="s">
        <v>908</v>
      </c>
      <c r="L271">
        <v>4550</v>
      </c>
      <c r="O271">
        <v>4550</v>
      </c>
    </row>
    <row r="272" spans="1:15">
      <c r="A272" t="s">
        <v>114</v>
      </c>
      <c r="L272">
        <v>5100</v>
      </c>
      <c r="O272">
        <v>5100</v>
      </c>
    </row>
    <row r="273" spans="1:15">
      <c r="A273" t="s">
        <v>211</v>
      </c>
      <c r="F273">
        <v>4750</v>
      </c>
      <c r="O273">
        <v>4750</v>
      </c>
    </row>
    <row r="274" spans="1:15">
      <c r="A274" t="s">
        <v>384</v>
      </c>
      <c r="L274">
        <v>15990</v>
      </c>
      <c r="O274">
        <v>15990</v>
      </c>
    </row>
    <row r="275" spans="1:15">
      <c r="A275" t="s">
        <v>646</v>
      </c>
      <c r="D275">
        <v>13275</v>
      </c>
      <c r="O275">
        <v>13275</v>
      </c>
    </row>
    <row r="276" spans="1:15">
      <c r="A276" t="s">
        <v>443</v>
      </c>
      <c r="L276">
        <v>12390</v>
      </c>
      <c r="O276">
        <v>12390</v>
      </c>
    </row>
    <row r="277" spans="1:15">
      <c r="A277" t="s">
        <v>298</v>
      </c>
      <c r="F277">
        <v>10490</v>
      </c>
      <c r="O277">
        <v>10490</v>
      </c>
    </row>
    <row r="278" spans="1:15">
      <c r="A278" t="s">
        <v>401</v>
      </c>
      <c r="L278">
        <v>8790</v>
      </c>
      <c r="O278">
        <v>8790</v>
      </c>
    </row>
    <row r="279" spans="1:15">
      <c r="A279" t="s">
        <v>425</v>
      </c>
      <c r="L279">
        <v>17490</v>
      </c>
      <c r="O279">
        <v>17490</v>
      </c>
    </row>
    <row r="280" spans="1:15">
      <c r="A280" t="s">
        <v>46</v>
      </c>
      <c r="F280">
        <v>15480</v>
      </c>
      <c r="L280">
        <v>53270</v>
      </c>
      <c r="O280">
        <v>68750</v>
      </c>
    </row>
    <row r="281" spans="1:15">
      <c r="A281" t="s">
        <v>48</v>
      </c>
      <c r="F281">
        <v>12580</v>
      </c>
      <c r="L281">
        <v>29380</v>
      </c>
      <c r="O281">
        <v>41960</v>
      </c>
    </row>
    <row r="282" spans="1:15">
      <c r="A282" t="s">
        <v>387</v>
      </c>
      <c r="L282">
        <v>6090</v>
      </c>
      <c r="O282">
        <v>6090</v>
      </c>
    </row>
    <row r="283" spans="1:15">
      <c r="A283" t="s">
        <v>207</v>
      </c>
      <c r="D283">
        <v>7900</v>
      </c>
      <c r="F283">
        <v>8780</v>
      </c>
      <c r="O283">
        <v>16680</v>
      </c>
    </row>
    <row r="284" spans="1:15">
      <c r="A284" t="s">
        <v>690</v>
      </c>
      <c r="L284">
        <v>15600</v>
      </c>
      <c r="O284">
        <v>15600</v>
      </c>
    </row>
    <row r="285" spans="1:15">
      <c r="A285" t="s">
        <v>691</v>
      </c>
      <c r="L285">
        <v>11990</v>
      </c>
      <c r="O285">
        <v>11990</v>
      </c>
    </row>
    <row r="286" spans="1:15">
      <c r="A286" t="s">
        <v>212</v>
      </c>
      <c r="F286">
        <v>7250</v>
      </c>
      <c r="L286">
        <v>13990</v>
      </c>
      <c r="O286">
        <v>21240</v>
      </c>
    </row>
    <row r="287" spans="1:15">
      <c r="A287" t="s">
        <v>84</v>
      </c>
      <c r="F287">
        <v>13480</v>
      </c>
      <c r="L287">
        <v>9390</v>
      </c>
      <c r="O287">
        <v>22870</v>
      </c>
    </row>
    <row r="288" spans="1:15">
      <c r="A288" t="s">
        <v>47</v>
      </c>
      <c r="F288">
        <v>3150</v>
      </c>
      <c r="O288">
        <v>3150</v>
      </c>
    </row>
    <row r="289" spans="1:15">
      <c r="A289" t="s">
        <v>905</v>
      </c>
      <c r="L289">
        <v>15600</v>
      </c>
      <c r="O289">
        <v>15600</v>
      </c>
    </row>
    <row r="290" spans="1:15">
      <c r="A290" t="s">
        <v>93</v>
      </c>
      <c r="L290">
        <v>15990</v>
      </c>
      <c r="O290">
        <v>15990</v>
      </c>
    </row>
    <row r="291" spans="1:15">
      <c r="A291" t="s">
        <v>122</v>
      </c>
      <c r="F291">
        <v>9100</v>
      </c>
      <c r="I291">
        <v>5350</v>
      </c>
      <c r="O291">
        <v>14450</v>
      </c>
    </row>
    <row r="292" spans="1:15">
      <c r="A292" t="s">
        <v>573</v>
      </c>
      <c r="G292">
        <v>12000</v>
      </c>
      <c r="O292">
        <v>12000</v>
      </c>
    </row>
    <row r="293" spans="1:15">
      <c r="A293" t="s">
        <v>248</v>
      </c>
      <c r="E293">
        <v>16600</v>
      </c>
      <c r="O293">
        <v>16600</v>
      </c>
    </row>
    <row r="294" spans="1:15">
      <c r="A294" t="s">
        <v>34</v>
      </c>
      <c r="F294">
        <v>8730</v>
      </c>
      <c r="O294">
        <v>8730</v>
      </c>
    </row>
    <row r="295" spans="1:15">
      <c r="A295" t="s">
        <v>129</v>
      </c>
      <c r="G295">
        <v>8000</v>
      </c>
      <c r="O295">
        <v>8000</v>
      </c>
    </row>
    <row r="296" spans="1:15">
      <c r="A296" t="s">
        <v>78</v>
      </c>
      <c r="F296">
        <v>5950</v>
      </c>
      <c r="G296">
        <v>8000</v>
      </c>
      <c r="O296">
        <v>13950</v>
      </c>
    </row>
    <row r="297" spans="1:15">
      <c r="A297" t="s">
        <v>900</v>
      </c>
      <c r="F297">
        <v>8990</v>
      </c>
      <c r="O297">
        <v>8990</v>
      </c>
    </row>
    <row r="298" spans="1:15">
      <c r="A298" t="s">
        <v>127</v>
      </c>
      <c r="G298">
        <v>2500</v>
      </c>
      <c r="O298">
        <v>2500</v>
      </c>
    </row>
    <row r="299" spans="1:15">
      <c r="A299" t="s">
        <v>661</v>
      </c>
      <c r="L299">
        <v>15390</v>
      </c>
      <c r="O299">
        <v>15390</v>
      </c>
    </row>
    <row r="300" spans="1:15">
      <c r="A300" t="s">
        <v>788</v>
      </c>
      <c r="F300">
        <v>4700</v>
      </c>
      <c r="O300">
        <v>4700</v>
      </c>
    </row>
    <row r="301" spans="1:15">
      <c r="A301" t="s">
        <v>112</v>
      </c>
      <c r="F301">
        <v>23460</v>
      </c>
      <c r="I301">
        <v>5650</v>
      </c>
      <c r="O301">
        <v>29110</v>
      </c>
    </row>
    <row r="302" spans="1:15">
      <c r="A302" t="s">
        <v>753</v>
      </c>
      <c r="F302">
        <v>4700</v>
      </c>
      <c r="O302">
        <v>4700</v>
      </c>
    </row>
    <row r="303" spans="1:15">
      <c r="A303" t="s">
        <v>126</v>
      </c>
      <c r="G303">
        <v>2500</v>
      </c>
      <c r="L303">
        <v>3290</v>
      </c>
      <c r="O303">
        <v>5790</v>
      </c>
    </row>
    <row r="304" spans="1:15">
      <c r="A304" t="s">
        <v>280</v>
      </c>
      <c r="L304">
        <v>8700</v>
      </c>
      <c r="O304">
        <v>8700</v>
      </c>
    </row>
    <row r="305" spans="1:15">
      <c r="A305" t="s">
        <v>108</v>
      </c>
      <c r="L305">
        <v>13450</v>
      </c>
      <c r="O305">
        <v>13450</v>
      </c>
    </row>
    <row r="306" spans="1:15">
      <c r="A306" t="s">
        <v>86</v>
      </c>
      <c r="L306">
        <v>14690</v>
      </c>
      <c r="O306">
        <v>14690</v>
      </c>
    </row>
    <row r="307" spans="1:15">
      <c r="A307" t="s">
        <v>49</v>
      </c>
      <c r="F307">
        <v>8790</v>
      </c>
      <c r="G307">
        <v>3000</v>
      </c>
      <c r="O307">
        <v>11790</v>
      </c>
    </row>
    <row r="308" spans="1:15">
      <c r="A308" t="s">
        <v>99</v>
      </c>
      <c r="F308">
        <v>13960</v>
      </c>
      <c r="O308">
        <v>13960</v>
      </c>
    </row>
    <row r="309" spans="1:15">
      <c r="A309" t="s">
        <v>388</v>
      </c>
      <c r="L309">
        <v>21190</v>
      </c>
      <c r="O309">
        <v>21190</v>
      </c>
    </row>
    <row r="310" spans="1:15">
      <c r="A310" t="s">
        <v>95</v>
      </c>
      <c r="F310">
        <v>5690</v>
      </c>
      <c r="O310">
        <v>5690</v>
      </c>
    </row>
    <row r="311" spans="1:15">
      <c r="A311" t="s">
        <v>934</v>
      </c>
      <c r="L311">
        <v>17550</v>
      </c>
      <c r="O311">
        <v>17550</v>
      </c>
    </row>
    <row r="312" spans="1:15">
      <c r="A312" t="s">
        <v>94</v>
      </c>
      <c r="L312">
        <v>9590</v>
      </c>
      <c r="O312">
        <v>9590</v>
      </c>
    </row>
    <row r="313" spans="1:15">
      <c r="A313" t="s">
        <v>441</v>
      </c>
      <c r="L313">
        <v>17090</v>
      </c>
      <c r="O313">
        <v>17090</v>
      </c>
    </row>
    <row r="314" spans="1:15">
      <c r="A314" t="s">
        <v>885</v>
      </c>
      <c r="B314">
        <v>5990</v>
      </c>
      <c r="O314">
        <v>5990</v>
      </c>
    </row>
    <row r="315" spans="1:15">
      <c r="A315" t="s">
        <v>400</v>
      </c>
      <c r="F315">
        <v>3790</v>
      </c>
      <c r="O315">
        <v>3790</v>
      </c>
    </row>
    <row r="316" spans="1:15">
      <c r="A316" t="s">
        <v>265</v>
      </c>
      <c r="L316">
        <v>10090</v>
      </c>
      <c r="O316">
        <v>10090</v>
      </c>
    </row>
    <row r="317" spans="1:15">
      <c r="A317" t="s">
        <v>286</v>
      </c>
      <c r="I317">
        <v>23500</v>
      </c>
      <c r="O317">
        <v>23500</v>
      </c>
    </row>
    <row r="318" spans="1:15">
      <c r="A318" t="s">
        <v>266</v>
      </c>
      <c r="F318">
        <v>1300</v>
      </c>
      <c r="N318">
        <v>3000</v>
      </c>
      <c r="O318">
        <v>4300</v>
      </c>
    </row>
    <row r="319" spans="1:15">
      <c r="A319" t="s">
        <v>498</v>
      </c>
      <c r="G319">
        <v>14000</v>
      </c>
      <c r="O319">
        <v>14000</v>
      </c>
    </row>
    <row r="320" spans="1:15">
      <c r="A320" t="s">
        <v>834</v>
      </c>
      <c r="F320">
        <v>1650</v>
      </c>
      <c r="O320">
        <v>1650</v>
      </c>
    </row>
    <row r="321" spans="1:15">
      <c r="A321" t="s">
        <v>308</v>
      </c>
      <c r="F321">
        <v>3500</v>
      </c>
      <c r="O321">
        <v>3500</v>
      </c>
    </row>
    <row r="322" spans="1:15">
      <c r="A322" t="s">
        <v>125</v>
      </c>
      <c r="G322">
        <v>16000</v>
      </c>
      <c r="O322">
        <v>16000</v>
      </c>
    </row>
    <row r="323" spans="1:15">
      <c r="A323" t="s">
        <v>880</v>
      </c>
      <c r="B323">
        <v>3990</v>
      </c>
      <c r="O323">
        <v>3990</v>
      </c>
    </row>
    <row r="324" spans="1:15">
      <c r="A324" t="s">
        <v>886</v>
      </c>
      <c r="B324">
        <v>15950</v>
      </c>
      <c r="O324">
        <v>15950</v>
      </c>
    </row>
    <row r="325" spans="1:15">
      <c r="A325" t="s">
        <v>724</v>
      </c>
      <c r="F325">
        <v>1150</v>
      </c>
      <c r="O325">
        <v>1150</v>
      </c>
    </row>
    <row r="326" spans="1:15">
      <c r="A326" t="s">
        <v>30</v>
      </c>
      <c r="F326">
        <v>52450</v>
      </c>
      <c r="O326">
        <v>52450</v>
      </c>
    </row>
    <row r="327" spans="1:15">
      <c r="A327" t="s">
        <v>14</v>
      </c>
      <c r="B327">
        <v>1836</v>
      </c>
      <c r="F327">
        <v>881.66666666666663</v>
      </c>
      <c r="K327">
        <v>9066</v>
      </c>
      <c r="L327">
        <v>5405</v>
      </c>
      <c r="O327">
        <v>17188.666666666664</v>
      </c>
    </row>
    <row r="328" spans="1:15">
      <c r="A328" t="s">
        <v>390</v>
      </c>
      <c r="L328">
        <v>11390</v>
      </c>
      <c r="O328">
        <v>11390</v>
      </c>
    </row>
    <row r="329" spans="1:15">
      <c r="A329" t="s">
        <v>681</v>
      </c>
      <c r="L329">
        <v>21580</v>
      </c>
      <c r="O329">
        <v>21580</v>
      </c>
    </row>
    <row r="330" spans="1:15">
      <c r="A330" t="s">
        <v>679</v>
      </c>
      <c r="L330">
        <v>11890</v>
      </c>
      <c r="O330">
        <v>11890</v>
      </c>
    </row>
    <row r="331" spans="1:15">
      <c r="A331" t="s">
        <v>680</v>
      </c>
      <c r="L331">
        <v>5590</v>
      </c>
      <c r="O331">
        <v>5590</v>
      </c>
    </row>
    <row r="332" spans="1:15">
      <c r="A332" t="s">
        <v>499</v>
      </c>
      <c r="D332">
        <v>4500</v>
      </c>
      <c r="F332">
        <v>3990</v>
      </c>
      <c r="G332">
        <v>4000</v>
      </c>
      <c r="O332">
        <v>12490</v>
      </c>
    </row>
    <row r="333" spans="1:15">
      <c r="A333" t="s">
        <v>650</v>
      </c>
      <c r="D333">
        <v>4500</v>
      </c>
      <c r="O333">
        <v>4500</v>
      </c>
    </row>
    <row r="334" spans="1:15">
      <c r="A334" t="s">
        <v>665</v>
      </c>
      <c r="F334">
        <v>9490</v>
      </c>
      <c r="O334">
        <v>9490</v>
      </c>
    </row>
    <row r="335" spans="1:15">
      <c r="A335" t="s">
        <v>538</v>
      </c>
      <c r="F335">
        <v>3200</v>
      </c>
      <c r="O335">
        <v>3200</v>
      </c>
    </row>
    <row r="336" spans="1:15">
      <c r="A336" t="s">
        <v>902</v>
      </c>
      <c r="L336">
        <v>16000</v>
      </c>
      <c r="O336">
        <v>16000</v>
      </c>
    </row>
    <row r="337" spans="1:15">
      <c r="A337" t="s">
        <v>91</v>
      </c>
      <c r="F337">
        <v>2850</v>
      </c>
      <c r="L337">
        <v>14790</v>
      </c>
      <c r="O337">
        <v>17640</v>
      </c>
    </row>
    <row r="338" spans="1:15">
      <c r="A338" t="s">
        <v>361</v>
      </c>
      <c r="F338">
        <v>1100</v>
      </c>
      <c r="O338">
        <v>1100</v>
      </c>
    </row>
    <row r="339" spans="1:15">
      <c r="A339" t="s">
        <v>896</v>
      </c>
      <c r="F339">
        <v>6990</v>
      </c>
      <c r="O339">
        <v>6990</v>
      </c>
    </row>
    <row r="340" spans="1:15">
      <c r="A340" t="s">
        <v>73</v>
      </c>
      <c r="F340">
        <v>1790</v>
      </c>
      <c r="O340">
        <v>1790</v>
      </c>
    </row>
    <row r="341" spans="1:15">
      <c r="A341" t="s">
        <v>54</v>
      </c>
      <c r="F341">
        <v>3990</v>
      </c>
      <c r="O341">
        <v>3990</v>
      </c>
    </row>
    <row r="342" spans="1:15">
      <c r="A342" t="s">
        <v>629</v>
      </c>
      <c r="K342">
        <v>1235</v>
      </c>
      <c r="O342">
        <v>1235</v>
      </c>
    </row>
    <row r="343" spans="1:15">
      <c r="A343" t="s">
        <v>667</v>
      </c>
      <c r="K343">
        <v>4542</v>
      </c>
      <c r="O343">
        <v>4542</v>
      </c>
    </row>
    <row r="344" spans="1:15">
      <c r="A344" t="s">
        <v>547</v>
      </c>
      <c r="L344">
        <v>3192</v>
      </c>
      <c r="O344">
        <v>3192</v>
      </c>
    </row>
    <row r="345" spans="1:15">
      <c r="A345" t="s">
        <v>27</v>
      </c>
      <c r="K345">
        <v>924</v>
      </c>
      <c r="O345">
        <v>924</v>
      </c>
    </row>
    <row r="346" spans="1:15">
      <c r="A346" t="s">
        <v>1112</v>
      </c>
      <c r="B346">
        <v>162886</v>
      </c>
      <c r="C346">
        <v>51600</v>
      </c>
      <c r="D346">
        <v>138865</v>
      </c>
      <c r="E346">
        <v>64078</v>
      </c>
      <c r="F346">
        <v>2180529.6666666665</v>
      </c>
      <c r="G346">
        <v>133400</v>
      </c>
      <c r="H346">
        <v>85600</v>
      </c>
      <c r="I346">
        <v>88880</v>
      </c>
      <c r="J346">
        <v>19954</v>
      </c>
      <c r="K346">
        <v>298139</v>
      </c>
      <c r="L346">
        <v>1498356</v>
      </c>
      <c r="M346">
        <v>4500</v>
      </c>
      <c r="N346">
        <v>23100</v>
      </c>
      <c r="O346">
        <v>4749887.666666667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Buitrago (International Supplier)</dc:creator>
  <cp:keywords/>
  <dc:description/>
  <cp:lastModifiedBy/>
  <cp:revision/>
  <dcterms:created xsi:type="dcterms:W3CDTF">2023-11-21T16:56:45Z</dcterms:created>
  <dcterms:modified xsi:type="dcterms:W3CDTF">2025-03-17T16:32:34Z</dcterms:modified>
  <cp:category/>
  <cp:contentStatus/>
</cp:coreProperties>
</file>