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engsea\Documents\pig_handling\input\"/>
    </mc:Choice>
  </mc:AlternateContent>
  <xr:revisionPtr revIDLastSave="0" documentId="13_ncr:1_{3A621B45-6D05-4894-B01C-9F26DEF3FC1D}" xr6:coauthVersionLast="47" xr6:coauthVersionMax="47" xr10:uidLastSave="{00000000-0000-0000-0000-000000000000}"/>
  <bookViews>
    <workbookView xWindow="-120" yWindow="-120" windowWidth="29040" windowHeight="15720" xr2:uid="{189586B0-74C7-42C8-9B3D-23A2B972D42F}"/>
  </bookViews>
  <sheets>
    <sheet name="Raw Data" sheetId="1" r:id="rId1"/>
    <sheet name="Summary" sheetId="4" r:id="rId2"/>
    <sheet name="Definitions" sheetId="3" r:id="rId3"/>
    <sheet name="Sheet2" sheetId="2" r:id="rId4"/>
  </sheets>
  <definedNames>
    <definedName name="_xlnm._FilterDatabase" localSheetId="0" hidden="1">'Raw Data'!$A$1:$BD$366</definedName>
  </definedNames>
  <calcPr calcId="191029"/>
  <pivotCaches>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97" i="1" l="1"/>
  <c r="AZ152" i="1"/>
  <c r="AZ156" i="1"/>
  <c r="AZ109" i="1"/>
  <c r="AZ115" i="1"/>
  <c r="AZ154" i="1"/>
  <c r="AZ120" i="1"/>
  <c r="AZ112" i="1"/>
  <c r="AZ116" i="1"/>
  <c r="AZ98" i="1"/>
  <c r="AZ140" i="1"/>
  <c r="AZ124" i="1"/>
  <c r="AZ136" i="1"/>
  <c r="AZ151" i="1"/>
  <c r="AZ113" i="1"/>
  <c r="AZ139" i="1"/>
  <c r="AZ128" i="1"/>
  <c r="AZ137" i="1"/>
  <c r="AZ108" i="1"/>
  <c r="AZ144" i="1"/>
  <c r="AZ114" i="1"/>
  <c r="AZ118" i="1"/>
  <c r="AZ138" i="1"/>
  <c r="AZ129" i="1"/>
  <c r="AZ100" i="1"/>
  <c r="AZ141" i="1"/>
  <c r="AZ142" i="1"/>
  <c r="AZ107" i="1"/>
  <c r="AZ146" i="1"/>
  <c r="AZ362" i="1"/>
  <c r="AZ361" i="1"/>
  <c r="AZ101" i="1"/>
  <c r="AZ357" i="1"/>
  <c r="AZ341" i="1"/>
  <c r="AZ342" i="1"/>
  <c r="AZ354" i="1"/>
  <c r="AZ353" i="1"/>
  <c r="AZ145" i="1"/>
  <c r="AZ127" i="1"/>
  <c r="AZ147" i="1"/>
  <c r="AZ149" i="1"/>
  <c r="AZ148" i="1"/>
  <c r="AZ150" i="1"/>
  <c r="AZ334" i="1"/>
  <c r="AZ335" i="1"/>
  <c r="AZ143" i="1"/>
  <c r="AZ99" i="1"/>
  <c r="AZ105" i="1"/>
  <c r="AZ359" i="1"/>
  <c r="AZ360" i="1"/>
  <c r="AZ329" i="1"/>
  <c r="AZ123" i="1"/>
  <c r="AZ122" i="1"/>
  <c r="AZ153" i="1"/>
  <c r="AZ125" i="1"/>
  <c r="AZ155" i="1"/>
  <c r="AZ96" i="1"/>
  <c r="AZ104" i="1"/>
  <c r="AZ135" i="1"/>
  <c r="AZ110" i="1"/>
  <c r="AZ339" i="1"/>
  <c r="AZ95" i="1"/>
  <c r="AZ103" i="1"/>
  <c r="AZ106" i="1"/>
  <c r="AZ111" i="1"/>
  <c r="AZ117" i="1"/>
  <c r="AZ119" i="1"/>
  <c r="AZ121" i="1"/>
  <c r="AZ126" i="1"/>
  <c r="AZ102" i="1"/>
  <c r="AZ130" i="1"/>
  <c r="AZ131" i="1"/>
  <c r="AZ134" i="1"/>
  <c r="AZ133" i="1"/>
  <c r="AZ132" i="1"/>
  <c r="AZ261" i="1"/>
  <c r="AZ253" i="1"/>
  <c r="AZ260" i="1"/>
  <c r="AZ266" i="1"/>
  <c r="AZ268" i="1"/>
  <c r="AZ269" i="1"/>
  <c r="AZ270" i="1"/>
  <c r="AZ267" i="1"/>
  <c r="AZ272" i="1"/>
  <c r="AZ271" i="1"/>
  <c r="AZ264" i="1"/>
  <c r="AZ263" i="1"/>
  <c r="AZ258" i="1"/>
  <c r="AZ259" i="1"/>
  <c r="AZ288" i="1"/>
  <c r="AZ289" i="1"/>
  <c r="AZ296" i="1"/>
  <c r="AZ292" i="1"/>
  <c r="AZ313" i="1"/>
  <c r="AZ316" i="1"/>
  <c r="AZ310" i="1"/>
  <c r="AZ333" i="1"/>
  <c r="AK248" i="1"/>
  <c r="AK249" i="1"/>
  <c r="AK252" i="1"/>
  <c r="AK250" i="1"/>
  <c r="AK251" i="1"/>
  <c r="AK360" i="1"/>
  <c r="AX256" i="1"/>
  <c r="AX257" i="1"/>
  <c r="AX262" i="1"/>
  <c r="AX265" i="1"/>
  <c r="AX273" i="1"/>
  <c r="AX274" i="1"/>
  <c r="AX276" i="1"/>
  <c r="AX277" i="1"/>
  <c r="AX278" i="1"/>
  <c r="AX279" i="1"/>
  <c r="AX280" i="1"/>
  <c r="AX281" i="1"/>
  <c r="AX282" i="1"/>
  <c r="AX283" i="1"/>
  <c r="AX284" i="1"/>
  <c r="AX285" i="1"/>
  <c r="AX286" i="1"/>
  <c r="AX287" i="1"/>
  <c r="AX290" i="1"/>
  <c r="AX291" i="1"/>
  <c r="AX293" i="1"/>
  <c r="AX294" i="1"/>
  <c r="AX295" i="1"/>
  <c r="AX297" i="1"/>
  <c r="AX298" i="1"/>
  <c r="AX299" i="1"/>
  <c r="AX300" i="1"/>
  <c r="AX301" i="1"/>
  <c r="AX302" i="1"/>
  <c r="AX303" i="1"/>
  <c r="AX304" i="1"/>
  <c r="AX305" i="1"/>
  <c r="AX306" i="1"/>
  <c r="AX307" i="1"/>
  <c r="AX308" i="1"/>
  <c r="AX309" i="1"/>
  <c r="AX311" i="1"/>
  <c r="AX312" i="1"/>
  <c r="AX314" i="1"/>
  <c r="AX315" i="1"/>
  <c r="AX317" i="1"/>
  <c r="AX318" i="1"/>
  <c r="AX319" i="1"/>
  <c r="AX321" i="1"/>
  <c r="AX322" i="1"/>
  <c r="AX323" i="1"/>
  <c r="AX324" i="1"/>
  <c r="AX325" i="1"/>
  <c r="AX326" i="1"/>
  <c r="AX327" i="1"/>
  <c r="AX328" i="1"/>
  <c r="AX330" i="1"/>
  <c r="AX331" i="1"/>
  <c r="AX332" i="1"/>
  <c r="AX336" i="1"/>
  <c r="AX343" i="1"/>
  <c r="AX345" i="1"/>
  <c r="AX346" i="1"/>
  <c r="AX347" i="1"/>
  <c r="AX350" i="1"/>
  <c r="AX351" i="1"/>
  <c r="AX355" i="1"/>
  <c r="AX356" i="1"/>
  <c r="AX358" i="1"/>
  <c r="AX363" i="1"/>
  <c r="AX364" i="1"/>
  <c r="AX365" i="1"/>
  <c r="AX366" i="1"/>
  <c r="AX337" i="1"/>
  <c r="AX338" i="1"/>
  <c r="AX344" i="1"/>
  <c r="AX348" i="1"/>
  <c r="AX352" i="1"/>
  <c r="AX349" i="1"/>
  <c r="AX275" i="1"/>
  <c r="AX254" i="1"/>
  <c r="AZ255" i="1"/>
  <c r="AZ340" i="1"/>
  <c r="AK305" i="1"/>
  <c r="AK330" i="1"/>
  <c r="AK329" i="1"/>
  <c r="AK286" i="1"/>
  <c r="AK296" i="1"/>
  <c r="AK277" i="1"/>
  <c r="AK363" i="1"/>
  <c r="AK306" i="1"/>
  <c r="AK274" i="1"/>
  <c r="AK325" i="1"/>
  <c r="AK341" i="1"/>
  <c r="AK348" i="1"/>
  <c r="AK280" i="1"/>
  <c r="AK276" i="1"/>
  <c r="AK287" i="1"/>
  <c r="AK361" i="1"/>
  <c r="AK255" i="1"/>
  <c r="AK318" i="1"/>
  <c r="AK353" i="1"/>
  <c r="AK313" i="1"/>
  <c r="AK337" i="1"/>
  <c r="AK266" i="1"/>
  <c r="AK321" i="1"/>
  <c r="AK288" i="1"/>
  <c r="AK297" i="1"/>
  <c r="AK278" i="1"/>
  <c r="AK262" i="1"/>
  <c r="AK304" i="1"/>
  <c r="AK349" i="1"/>
  <c r="AK298" i="1"/>
  <c r="AK275" i="1"/>
  <c r="AK326" i="1"/>
  <c r="AK320" i="1"/>
  <c r="AK293" i="1"/>
  <c r="AK323" i="1"/>
  <c r="AK310" i="1"/>
  <c r="AK351" i="1"/>
  <c r="AK350" i="1"/>
  <c r="AK312" i="1"/>
  <c r="AK315" i="1"/>
  <c r="AK336" i="1"/>
  <c r="AK279" i="1"/>
  <c r="AK290" i="1"/>
  <c r="AK303" i="1"/>
  <c r="AK295" i="1"/>
  <c r="AK291" i="1"/>
  <c r="AK309" i="1"/>
  <c r="AK308" i="1"/>
  <c r="AK352" i="1"/>
  <c r="AK302" i="1"/>
  <c r="AK316" i="1"/>
  <c r="AK335" i="1"/>
  <c r="AK340" i="1"/>
  <c r="AK347" i="1"/>
  <c r="AK319" i="1"/>
  <c r="AK331" i="1"/>
  <c r="AK362" i="1"/>
  <c r="AK334" i="1"/>
  <c r="AK322" i="1"/>
  <c r="AK289" i="1"/>
  <c r="AK282" i="1"/>
  <c r="AK345" i="1"/>
  <c r="AK311" i="1"/>
  <c r="AK333" i="1"/>
  <c r="AK257" i="1"/>
  <c r="AK254" i="1"/>
  <c r="AK359" i="1"/>
  <c r="AK273" i="1"/>
  <c r="AK339" i="1"/>
  <c r="AK317" i="1"/>
  <c r="AK338" i="1"/>
  <c r="AK258" i="1"/>
  <c r="AK357" i="1"/>
  <c r="AK358" i="1"/>
  <c r="AK259" i="1"/>
  <c r="AK272" i="1"/>
  <c r="AK344" i="1"/>
  <c r="AK332" i="1"/>
  <c r="AK354" i="1"/>
  <c r="AK256" i="1"/>
  <c r="AK283" i="1"/>
  <c r="AK314" i="1"/>
  <c r="AK281" i="1"/>
  <c r="AK253" i="1"/>
  <c r="AK356" i="1"/>
  <c r="AK355" i="1"/>
  <c r="AK271" i="1"/>
  <c r="AJ199" i="1" l="1"/>
  <c r="AJ200" i="1"/>
  <c r="AJ201" i="1"/>
  <c r="AJ202" i="1"/>
  <c r="AJ203" i="1"/>
  <c r="AJ204" i="1"/>
  <c r="AJ205" i="1"/>
  <c r="AJ206" i="1"/>
  <c r="AJ207" i="1"/>
  <c r="AJ101" i="1"/>
  <c r="AJ208" i="1"/>
  <c r="AJ209" i="1"/>
  <c r="AJ210" i="1"/>
  <c r="AJ211" i="1"/>
  <c r="AJ212" i="1"/>
  <c r="AK212" i="1" s="1"/>
  <c r="AP134" i="1"/>
  <c r="AQ134" i="1" s="1"/>
  <c r="AP103" i="1"/>
  <c r="AQ103" i="1" s="1"/>
  <c r="AP186" i="1"/>
  <c r="AQ186" i="1" s="1"/>
  <c r="AP149" i="1"/>
  <c r="AQ149" i="1" s="1"/>
  <c r="AP148" i="1"/>
  <c r="AQ148" i="1" s="1"/>
  <c r="AP132" i="1"/>
  <c r="AQ132" i="1" s="1"/>
  <c r="AP135" i="1"/>
  <c r="AQ135" i="1" s="1"/>
  <c r="AP150" i="1"/>
  <c r="AQ150" i="1" s="1"/>
  <c r="AP147" i="1"/>
  <c r="AQ147" i="1" s="1"/>
  <c r="AP145" i="1"/>
  <c r="AQ145" i="1" s="1"/>
  <c r="AP130" i="1"/>
  <c r="AQ130" i="1" s="1"/>
  <c r="AP119" i="1"/>
  <c r="AQ119" i="1" s="1"/>
  <c r="AP131" i="1"/>
  <c r="AQ131" i="1" s="1"/>
  <c r="AP179" i="1"/>
  <c r="AQ179" i="1" s="1"/>
  <c r="AP117" i="1"/>
  <c r="AQ117" i="1" s="1"/>
  <c r="AP126" i="1"/>
  <c r="AQ126" i="1" s="1"/>
  <c r="AP111" i="1"/>
  <c r="AQ111" i="1" s="1"/>
  <c r="AP121" i="1"/>
  <c r="AQ121" i="1" s="1"/>
  <c r="AP106" i="1"/>
  <c r="AQ106" i="1" s="1"/>
  <c r="AP168" i="1"/>
  <c r="AQ168" i="1" s="1"/>
  <c r="AP189" i="1"/>
  <c r="AQ189" i="1" s="1"/>
  <c r="AP195" i="1"/>
  <c r="AQ195" i="1" s="1"/>
  <c r="AP153" i="1"/>
  <c r="AQ153" i="1" s="1"/>
  <c r="AP170" i="1"/>
  <c r="AQ170" i="1" s="1"/>
  <c r="AP102" i="1"/>
  <c r="AQ102" i="1" s="1"/>
  <c r="AP110" i="1"/>
  <c r="AQ110" i="1" s="1"/>
  <c r="AP95" i="1"/>
  <c r="AQ95" i="1" s="1"/>
  <c r="AP104" i="1"/>
  <c r="AQ104" i="1" s="1"/>
  <c r="AP143" i="1"/>
  <c r="AQ143" i="1" s="1"/>
  <c r="AP142" i="1"/>
  <c r="AQ142" i="1" s="1"/>
  <c r="AP146" i="1"/>
  <c r="AQ146" i="1" s="1"/>
  <c r="AP99" i="1"/>
  <c r="AQ99" i="1" s="1"/>
  <c r="AP158" i="1"/>
  <c r="AQ158" i="1" s="1"/>
  <c r="AP105" i="1"/>
  <c r="AQ105" i="1" s="1"/>
  <c r="AP163" i="1"/>
  <c r="AQ163" i="1" s="1"/>
  <c r="AP194" i="1"/>
  <c r="AQ194" i="1" s="1"/>
  <c r="AP122" i="1"/>
  <c r="AQ122" i="1" s="1"/>
  <c r="AP174" i="1"/>
  <c r="AQ174" i="1" s="1"/>
  <c r="AP125" i="1"/>
  <c r="AQ125" i="1" s="1"/>
  <c r="AP178" i="1"/>
  <c r="AQ178" i="1" s="1"/>
  <c r="AP180" i="1"/>
  <c r="AQ180" i="1" s="1"/>
  <c r="AP185" i="1"/>
  <c r="AQ185" i="1" s="1"/>
  <c r="AP187" i="1"/>
  <c r="AQ187" i="1" s="1"/>
  <c r="AP182" i="1"/>
  <c r="AQ182" i="1" s="1"/>
  <c r="AP157" i="1"/>
  <c r="AQ157" i="1" s="1"/>
  <c r="AP175" i="1"/>
  <c r="AQ175" i="1" s="1"/>
  <c r="AP107" i="1"/>
  <c r="AQ107" i="1" s="1"/>
  <c r="AP100" i="1"/>
  <c r="AQ100" i="1" s="1"/>
  <c r="AP192" i="1"/>
  <c r="AQ192" i="1" s="1"/>
  <c r="AP176" i="1"/>
  <c r="AQ176" i="1" s="1"/>
  <c r="AP172" i="1"/>
  <c r="AQ172" i="1" s="1"/>
  <c r="AQ177" i="1"/>
  <c r="AP167" i="1"/>
  <c r="AQ167" i="1" s="1"/>
  <c r="AP183" i="1"/>
  <c r="AQ183" i="1" s="1"/>
  <c r="AP96" i="1"/>
  <c r="AQ96" i="1" s="1"/>
  <c r="AP190" i="1"/>
  <c r="AQ190" i="1" s="1"/>
  <c r="AQ184" i="1"/>
  <c r="AP169" i="1"/>
  <c r="AQ169" i="1" s="1"/>
  <c r="AP161" i="1"/>
  <c r="AQ161" i="1" s="1"/>
  <c r="AP165" i="1"/>
  <c r="AQ165" i="1" s="1"/>
  <c r="AP173" i="1"/>
  <c r="AQ173" i="1" s="1"/>
  <c r="AP188" i="1"/>
  <c r="AQ188" i="1" s="1"/>
  <c r="AP191" i="1"/>
  <c r="AQ191" i="1" s="1"/>
  <c r="AP166" i="1"/>
  <c r="AQ166" i="1" s="1"/>
  <c r="AQ159" i="1"/>
  <c r="AP171" i="1"/>
  <c r="AQ171" i="1" s="1"/>
  <c r="AP162" i="1"/>
  <c r="AQ162" i="1" s="1"/>
  <c r="AP181" i="1"/>
  <c r="AQ181" i="1" s="1"/>
  <c r="AP196" i="1"/>
  <c r="AQ196" i="1" s="1"/>
  <c r="AQ160" i="1"/>
  <c r="AP127" i="1"/>
  <c r="AQ127" i="1" s="1"/>
  <c r="AP193" i="1"/>
  <c r="AQ193" i="1" s="1"/>
  <c r="AP155" i="1"/>
  <c r="AQ155" i="1" s="1"/>
  <c r="AP123" i="1"/>
  <c r="AQ123" i="1" s="1"/>
  <c r="AP141" i="1"/>
  <c r="AQ141" i="1" s="1"/>
  <c r="AP164" i="1"/>
  <c r="AQ164" i="1" s="1"/>
  <c r="AP248" i="1"/>
  <c r="AQ248" i="1" s="1"/>
  <c r="AJ219" i="1"/>
  <c r="AK219" i="1" s="1"/>
  <c r="AP252" i="1"/>
  <c r="AQ252" i="1" s="1"/>
  <c r="Q86" i="1"/>
  <c r="R86" i="1" s="1"/>
  <c r="AJ20" i="1"/>
  <c r="AK20" i="1" s="1"/>
  <c r="AJ220" i="1"/>
  <c r="AK220" i="1" s="1"/>
  <c r="AM221" i="1"/>
  <c r="AM244" i="1"/>
  <c r="AJ151" i="1"/>
  <c r="AK151" i="1" s="1"/>
  <c r="AM220" i="1"/>
  <c r="AM219" i="1"/>
  <c r="AM218" i="1"/>
  <c r="AM217" i="1"/>
  <c r="AM216" i="1"/>
  <c r="AM215" i="1"/>
  <c r="AM214" i="1"/>
  <c r="AM213" i="1"/>
  <c r="AM212" i="1"/>
  <c r="AM14" i="1"/>
  <c r="AM120" i="1"/>
  <c r="AM118" i="1"/>
  <c r="AM114" i="1"/>
  <c r="AM115" i="1"/>
  <c r="AM13" i="1"/>
  <c r="AM116" i="1"/>
  <c r="AM112" i="1"/>
  <c r="AM12" i="1"/>
  <c r="AM11" i="1"/>
  <c r="AM10" i="1"/>
  <c r="AM7" i="1"/>
  <c r="AM109" i="1"/>
  <c r="AM4" i="1"/>
  <c r="AM3" i="1"/>
  <c r="AM2" i="1"/>
  <c r="AM108" i="1"/>
  <c r="AM197" i="1"/>
  <c r="AM38" i="1"/>
  <c r="AM139" i="1"/>
  <c r="AM137" i="1"/>
  <c r="AM37" i="1"/>
  <c r="AM35" i="1"/>
  <c r="AM140" i="1"/>
  <c r="AM136" i="1"/>
  <c r="AM113" i="1"/>
  <c r="AM33" i="1"/>
  <c r="AM20" i="1"/>
  <c r="AM129" i="1"/>
  <c r="AM138" i="1"/>
  <c r="AM34" i="1"/>
  <c r="AM19" i="1"/>
  <c r="AM144" i="1"/>
  <c r="AM18" i="1"/>
  <c r="AM124" i="1"/>
  <c r="AM128" i="1"/>
  <c r="AM17" i="1"/>
  <c r="AM16" i="1"/>
  <c r="AM15" i="1"/>
  <c r="AM9" i="1"/>
  <c r="AM8" i="1"/>
  <c r="AM6" i="1"/>
  <c r="AM5" i="1"/>
  <c r="AM238" i="1"/>
  <c r="AM237" i="1"/>
  <c r="AM236" i="1"/>
  <c r="AM235" i="1"/>
  <c r="AM234" i="1"/>
  <c r="AM233" i="1"/>
  <c r="AM232" i="1"/>
  <c r="AM231" i="1"/>
  <c r="AM230" i="1"/>
  <c r="AM229" i="1"/>
  <c r="AM228" i="1"/>
  <c r="AM227" i="1"/>
  <c r="AM226" i="1"/>
  <c r="AM225" i="1"/>
  <c r="AM224" i="1"/>
  <c r="AM223" i="1"/>
  <c r="AM222" i="1"/>
  <c r="AM67" i="1"/>
  <c r="AM66" i="1"/>
  <c r="AM65" i="1"/>
  <c r="AM64" i="1"/>
  <c r="AM41" i="1"/>
  <c r="AM40" i="1"/>
  <c r="AM39" i="1"/>
  <c r="AM29" i="1"/>
  <c r="AM28" i="1"/>
  <c r="AM241" i="1"/>
  <c r="AM240" i="1"/>
  <c r="AM239" i="1"/>
  <c r="AM247" i="1"/>
  <c r="AM246" i="1"/>
  <c r="AM245" i="1"/>
  <c r="AM243" i="1"/>
  <c r="AM242" i="1"/>
  <c r="AM151" i="1"/>
  <c r="AM93" i="1"/>
  <c r="AM152" i="1"/>
  <c r="AM92" i="1"/>
  <c r="AM91" i="1"/>
  <c r="AM90" i="1"/>
  <c r="AM89" i="1"/>
  <c r="AM88" i="1"/>
  <c r="AM87" i="1"/>
  <c r="AM86" i="1"/>
  <c r="AM198" i="1"/>
  <c r="AM94" i="1"/>
  <c r="AM154" i="1"/>
  <c r="AM85" i="1"/>
  <c r="AM84" i="1"/>
  <c r="AM82" i="1"/>
  <c r="AM83" i="1"/>
  <c r="AM81" i="1"/>
  <c r="AM80" i="1"/>
  <c r="AM79" i="1"/>
  <c r="AM78" i="1"/>
  <c r="AM77" i="1"/>
  <c r="AM76" i="1"/>
  <c r="AM75" i="1"/>
  <c r="AM74" i="1"/>
  <c r="AM73" i="1"/>
  <c r="AM97" i="1"/>
  <c r="AM72" i="1"/>
  <c r="AM71" i="1"/>
  <c r="AM70" i="1"/>
  <c r="AM69" i="1"/>
  <c r="AM68" i="1"/>
  <c r="AM156" i="1"/>
  <c r="AM63" i="1"/>
  <c r="AM62" i="1"/>
  <c r="AM61" i="1"/>
  <c r="AM60" i="1"/>
  <c r="AM59" i="1"/>
  <c r="AM98" i="1"/>
  <c r="AM58" i="1"/>
  <c r="AM57" i="1"/>
  <c r="AM56" i="1"/>
  <c r="AM55" i="1"/>
  <c r="AM54" i="1"/>
  <c r="AM53" i="1"/>
  <c r="AM52" i="1"/>
  <c r="AM51" i="1"/>
  <c r="AM50" i="1"/>
  <c r="AM49" i="1"/>
  <c r="AM48" i="1"/>
  <c r="AM47" i="1"/>
  <c r="AM46" i="1"/>
  <c r="AM45" i="1"/>
  <c r="AM44" i="1"/>
  <c r="AM43" i="1"/>
  <c r="AM42" i="1"/>
  <c r="AM36" i="1"/>
  <c r="AM32" i="1"/>
  <c r="AM31" i="1"/>
  <c r="AM30" i="1"/>
  <c r="AM27" i="1"/>
  <c r="AM26" i="1"/>
  <c r="AM25" i="1"/>
  <c r="AM24" i="1"/>
  <c r="AM23" i="1"/>
  <c r="AM22" i="1"/>
  <c r="AM21" i="1"/>
  <c r="AJ221" i="1"/>
  <c r="AK221" i="1" s="1"/>
  <c r="AJ218" i="1"/>
  <c r="AK218" i="1" s="1"/>
  <c r="AJ217" i="1"/>
  <c r="AK217" i="1" s="1"/>
  <c r="AJ216" i="1"/>
  <c r="AK216" i="1" s="1"/>
  <c r="AJ215" i="1"/>
  <c r="AK215" i="1" s="1"/>
  <c r="AJ214" i="1"/>
  <c r="AK214" i="1" s="1"/>
  <c r="AJ213" i="1"/>
  <c r="AK213" i="1" s="1"/>
  <c r="AJ14" i="1"/>
  <c r="AK14" i="1" s="1"/>
  <c r="AJ120" i="1"/>
  <c r="AK120" i="1" s="1"/>
  <c r="AJ118" i="1"/>
  <c r="AK118" i="1" s="1"/>
  <c r="AJ114" i="1"/>
  <c r="AK114" i="1" s="1"/>
  <c r="AJ115" i="1"/>
  <c r="AK115" i="1" s="1"/>
  <c r="AJ13" i="1"/>
  <c r="AK13" i="1" s="1"/>
  <c r="AJ116" i="1"/>
  <c r="AK116" i="1" s="1"/>
  <c r="AJ112" i="1"/>
  <c r="AK112" i="1" s="1"/>
  <c r="AJ12" i="1"/>
  <c r="AK12" i="1" s="1"/>
  <c r="AJ11" i="1"/>
  <c r="AK11" i="1" s="1"/>
  <c r="AJ10" i="1"/>
  <c r="AK10" i="1" s="1"/>
  <c r="AJ7" i="1"/>
  <c r="AK7" i="1" s="1"/>
  <c r="AJ109" i="1"/>
  <c r="AK109" i="1" s="1"/>
  <c r="AJ4" i="1"/>
  <c r="AK4" i="1" s="1"/>
  <c r="AJ3" i="1"/>
  <c r="AK3" i="1" s="1"/>
  <c r="AJ2" i="1"/>
  <c r="AK2" i="1" s="1"/>
  <c r="AJ108" i="1"/>
  <c r="AK108" i="1" s="1"/>
  <c r="AJ197" i="1"/>
  <c r="AK197" i="1" s="1"/>
  <c r="AJ38" i="1"/>
  <c r="AK38" i="1" s="1"/>
  <c r="AJ139" i="1"/>
  <c r="AK139" i="1" s="1"/>
  <c r="AJ137" i="1"/>
  <c r="AK137" i="1" s="1"/>
  <c r="AJ37" i="1"/>
  <c r="AK37" i="1" s="1"/>
  <c r="AJ35" i="1"/>
  <c r="AK35" i="1" s="1"/>
  <c r="AJ140" i="1"/>
  <c r="AK140" i="1" s="1"/>
  <c r="AJ136" i="1"/>
  <c r="AK136" i="1" s="1"/>
  <c r="AJ113" i="1"/>
  <c r="AK113" i="1" s="1"/>
  <c r="AJ33" i="1"/>
  <c r="AK33" i="1" s="1"/>
  <c r="AJ129" i="1"/>
  <c r="AK129" i="1" s="1"/>
  <c r="AJ138" i="1"/>
  <c r="AK138" i="1" s="1"/>
  <c r="AJ34" i="1"/>
  <c r="AK34" i="1" s="1"/>
  <c r="AJ19" i="1"/>
  <c r="AK19" i="1" s="1"/>
  <c r="AJ144" i="1"/>
  <c r="AK144" i="1" s="1"/>
  <c r="AJ18" i="1"/>
  <c r="AK18" i="1" s="1"/>
  <c r="AJ124" i="1"/>
  <c r="AK124" i="1" s="1"/>
  <c r="AJ128" i="1"/>
  <c r="AK128" i="1" s="1"/>
  <c r="AJ17" i="1"/>
  <c r="AK17" i="1" s="1"/>
  <c r="AJ16" i="1"/>
  <c r="AK16" i="1" s="1"/>
  <c r="AJ15" i="1"/>
  <c r="AK15" i="1" s="1"/>
  <c r="AJ9" i="1"/>
  <c r="AK9" i="1" s="1"/>
  <c r="AJ8" i="1"/>
  <c r="AK8" i="1" s="1"/>
  <c r="AJ6" i="1"/>
  <c r="AK6" i="1" s="1"/>
  <c r="AJ5" i="1"/>
  <c r="AK5" i="1" s="1"/>
  <c r="AJ238" i="1"/>
  <c r="AK238" i="1" s="1"/>
  <c r="AJ237" i="1"/>
  <c r="AK237" i="1" s="1"/>
  <c r="AJ236" i="1"/>
  <c r="AK236" i="1" s="1"/>
  <c r="AJ235" i="1"/>
  <c r="AK235" i="1" s="1"/>
  <c r="AJ234" i="1"/>
  <c r="AK234" i="1" s="1"/>
  <c r="AJ233" i="1"/>
  <c r="AK233" i="1" s="1"/>
  <c r="AJ232" i="1"/>
  <c r="AK232" i="1" s="1"/>
  <c r="AJ231" i="1"/>
  <c r="AK231" i="1" s="1"/>
  <c r="AJ230" i="1"/>
  <c r="AK230" i="1" s="1"/>
  <c r="AJ229" i="1"/>
  <c r="AK229" i="1" s="1"/>
  <c r="AJ228" i="1"/>
  <c r="AK228" i="1" s="1"/>
  <c r="AJ227" i="1"/>
  <c r="AK227" i="1" s="1"/>
  <c r="AJ226" i="1"/>
  <c r="AK226" i="1" s="1"/>
  <c r="AJ225" i="1"/>
  <c r="AK225" i="1" s="1"/>
  <c r="AJ224" i="1"/>
  <c r="AK224" i="1" s="1"/>
  <c r="AJ223" i="1"/>
  <c r="AK223" i="1" s="1"/>
  <c r="AJ222" i="1"/>
  <c r="AK222" i="1" s="1"/>
  <c r="AJ67" i="1"/>
  <c r="AK67" i="1" s="1"/>
  <c r="AJ66" i="1"/>
  <c r="AK66" i="1" s="1"/>
  <c r="AJ65" i="1"/>
  <c r="AK65" i="1" s="1"/>
  <c r="AJ64" i="1"/>
  <c r="AK64" i="1" s="1"/>
  <c r="AJ41" i="1"/>
  <c r="AK41" i="1" s="1"/>
  <c r="AJ40" i="1"/>
  <c r="AK40" i="1" s="1"/>
  <c r="AJ39" i="1"/>
  <c r="AK39" i="1" s="1"/>
  <c r="AJ29" i="1"/>
  <c r="AK29" i="1" s="1"/>
  <c r="AJ28" i="1"/>
  <c r="AK28" i="1" s="1"/>
  <c r="AJ241" i="1"/>
  <c r="AK241" i="1" s="1"/>
  <c r="AJ240" i="1"/>
  <c r="AK240" i="1" s="1"/>
  <c r="AJ239" i="1"/>
  <c r="AK239" i="1" s="1"/>
  <c r="AJ247" i="1"/>
  <c r="AK247" i="1" s="1"/>
  <c r="AJ246" i="1"/>
  <c r="AK246" i="1" s="1"/>
  <c r="AJ245" i="1"/>
  <c r="AK245" i="1" s="1"/>
  <c r="AJ244" i="1"/>
  <c r="AK244" i="1" s="1"/>
  <c r="AJ243" i="1"/>
  <c r="AK243" i="1" s="1"/>
  <c r="AJ242" i="1"/>
  <c r="AK242" i="1" s="1"/>
  <c r="AJ93" i="1"/>
  <c r="AK93" i="1" s="1"/>
  <c r="AJ152" i="1"/>
  <c r="AK152" i="1" s="1"/>
  <c r="AJ92" i="1"/>
  <c r="AK92" i="1" s="1"/>
  <c r="AJ91" i="1"/>
  <c r="AK91" i="1" s="1"/>
  <c r="AJ90" i="1"/>
  <c r="AK90" i="1" s="1"/>
  <c r="AJ89" i="1"/>
  <c r="AK89" i="1" s="1"/>
  <c r="AJ88" i="1"/>
  <c r="AK88" i="1" s="1"/>
  <c r="AJ87" i="1"/>
  <c r="AK87" i="1" s="1"/>
  <c r="AJ86" i="1"/>
  <c r="AK86" i="1" s="1"/>
  <c r="AJ198" i="1"/>
  <c r="AK198" i="1" s="1"/>
  <c r="AJ94" i="1"/>
  <c r="AK94" i="1" s="1"/>
  <c r="AJ154" i="1"/>
  <c r="AK154" i="1" s="1"/>
  <c r="AJ85" i="1"/>
  <c r="AK85" i="1" s="1"/>
  <c r="AJ84" i="1"/>
  <c r="AK84" i="1" s="1"/>
  <c r="AJ82" i="1"/>
  <c r="AK82" i="1" s="1"/>
  <c r="AJ83" i="1"/>
  <c r="AK83" i="1" s="1"/>
  <c r="AJ81" i="1"/>
  <c r="AK81" i="1" s="1"/>
  <c r="AJ80" i="1"/>
  <c r="AK80" i="1" s="1"/>
  <c r="AJ79" i="1"/>
  <c r="AK79" i="1" s="1"/>
  <c r="AJ78" i="1"/>
  <c r="AK78" i="1" s="1"/>
  <c r="AJ77" i="1"/>
  <c r="AK77" i="1" s="1"/>
  <c r="AJ76" i="1"/>
  <c r="AK76" i="1" s="1"/>
  <c r="AJ75" i="1"/>
  <c r="AK75" i="1" s="1"/>
  <c r="AJ74" i="1"/>
  <c r="AK74" i="1" s="1"/>
  <c r="AJ73" i="1"/>
  <c r="AK73" i="1" s="1"/>
  <c r="AJ97" i="1"/>
  <c r="AK97" i="1" s="1"/>
  <c r="AJ72" i="1"/>
  <c r="AK72" i="1" s="1"/>
  <c r="AJ71" i="1"/>
  <c r="AK71" i="1" s="1"/>
  <c r="AJ70" i="1"/>
  <c r="AK70" i="1" s="1"/>
  <c r="AJ69" i="1"/>
  <c r="AK69" i="1" s="1"/>
  <c r="AJ68" i="1"/>
  <c r="AK68" i="1" s="1"/>
  <c r="AJ156" i="1"/>
  <c r="AK156" i="1" s="1"/>
  <c r="AJ63" i="1"/>
  <c r="AK63" i="1" s="1"/>
  <c r="AJ62" i="1"/>
  <c r="AK62" i="1" s="1"/>
  <c r="AJ61" i="1"/>
  <c r="AK61" i="1" s="1"/>
  <c r="AJ60" i="1"/>
  <c r="AK60" i="1" s="1"/>
  <c r="AJ59" i="1"/>
  <c r="AK59" i="1" s="1"/>
  <c r="AJ98" i="1"/>
  <c r="AK98" i="1" s="1"/>
  <c r="AJ58" i="1"/>
  <c r="AK58" i="1" s="1"/>
  <c r="AJ57" i="1"/>
  <c r="AK57" i="1" s="1"/>
  <c r="AJ56" i="1"/>
  <c r="AK56" i="1" s="1"/>
  <c r="AJ55" i="1"/>
  <c r="AK55" i="1" s="1"/>
  <c r="AJ54" i="1"/>
  <c r="AK54" i="1" s="1"/>
  <c r="AJ53" i="1"/>
  <c r="AK53" i="1" s="1"/>
  <c r="AJ52" i="1"/>
  <c r="AK52" i="1" s="1"/>
  <c r="AJ51" i="1"/>
  <c r="AK51" i="1" s="1"/>
  <c r="AJ50" i="1"/>
  <c r="AK50" i="1" s="1"/>
  <c r="AJ49" i="1"/>
  <c r="AK49" i="1" s="1"/>
  <c r="AJ48" i="1"/>
  <c r="AK48" i="1" s="1"/>
  <c r="AJ47" i="1"/>
  <c r="AK47" i="1" s="1"/>
  <c r="AJ46" i="1"/>
  <c r="AK46" i="1" s="1"/>
  <c r="AJ45" i="1"/>
  <c r="AK45" i="1" s="1"/>
  <c r="AJ44" i="1"/>
  <c r="AK44" i="1" s="1"/>
  <c r="AJ43" i="1"/>
  <c r="AK43" i="1" s="1"/>
  <c r="AJ42" i="1"/>
  <c r="AK42" i="1" s="1"/>
  <c r="AJ36" i="1"/>
  <c r="AK36" i="1" s="1"/>
  <c r="AJ32" i="1"/>
  <c r="AK32" i="1" s="1"/>
  <c r="AJ31" i="1"/>
  <c r="AK31" i="1" s="1"/>
  <c r="AJ30" i="1"/>
  <c r="AK30" i="1" s="1"/>
  <c r="AJ27" i="1"/>
  <c r="AK27" i="1" s="1"/>
  <c r="AJ26" i="1"/>
  <c r="AK26" i="1" s="1"/>
  <c r="AJ25" i="1"/>
  <c r="AK25" i="1" s="1"/>
  <c r="AJ24" i="1"/>
  <c r="AK24" i="1" s="1"/>
  <c r="AJ23" i="1"/>
  <c r="AK23" i="1" s="1"/>
  <c r="AJ22" i="1"/>
  <c r="AK22" i="1" s="1"/>
  <c r="AJ21" i="1"/>
  <c r="AK21" i="1" s="1"/>
  <c r="AJ131" i="1"/>
  <c r="AJ196" i="1"/>
  <c r="R220" i="1"/>
  <c r="R219" i="1"/>
  <c r="R218" i="1"/>
  <c r="R217" i="1"/>
  <c r="R216" i="1"/>
  <c r="R215" i="1"/>
  <c r="R214" i="1"/>
  <c r="R213" i="1"/>
  <c r="R212" i="1"/>
  <c r="R14" i="1"/>
  <c r="R120" i="1"/>
  <c r="R118" i="1"/>
  <c r="R114" i="1"/>
  <c r="R115" i="1"/>
  <c r="R13" i="1"/>
  <c r="R116" i="1"/>
  <c r="R112" i="1"/>
  <c r="R12" i="1"/>
  <c r="R11" i="1"/>
  <c r="R10" i="1"/>
  <c r="R7" i="1"/>
  <c r="R109" i="1"/>
  <c r="R4" i="1"/>
  <c r="R3" i="1"/>
  <c r="R2" i="1"/>
  <c r="R108" i="1"/>
  <c r="R197" i="1"/>
  <c r="R38" i="1"/>
  <c r="R139" i="1"/>
  <c r="R137" i="1"/>
  <c r="R37" i="1"/>
  <c r="R35" i="1"/>
  <c r="R140" i="1"/>
  <c r="R136" i="1"/>
  <c r="R113" i="1"/>
  <c r="R33" i="1"/>
  <c r="R20" i="1"/>
  <c r="R129" i="1"/>
  <c r="R138" i="1"/>
  <c r="R34" i="1"/>
  <c r="R19" i="1"/>
  <c r="R144" i="1"/>
  <c r="R18" i="1"/>
  <c r="R124" i="1"/>
  <c r="R128" i="1"/>
  <c r="R17" i="1"/>
  <c r="R16" i="1"/>
  <c r="R15" i="1"/>
  <c r="R9" i="1"/>
  <c r="R8" i="1"/>
  <c r="R6" i="1"/>
  <c r="R5" i="1"/>
  <c r="R238" i="1"/>
  <c r="R237" i="1"/>
  <c r="R236" i="1"/>
  <c r="R235" i="1"/>
  <c r="R234" i="1"/>
  <c r="R233" i="1"/>
  <c r="R232" i="1"/>
  <c r="R231" i="1"/>
  <c r="R230" i="1"/>
  <c r="R229" i="1"/>
  <c r="R228" i="1"/>
  <c r="R227" i="1"/>
  <c r="R226" i="1"/>
  <c r="R225" i="1"/>
  <c r="R224" i="1"/>
  <c r="R223" i="1"/>
  <c r="R222" i="1"/>
  <c r="R67" i="1"/>
  <c r="R66" i="1"/>
  <c r="R65" i="1"/>
  <c r="R64" i="1"/>
  <c r="R41" i="1"/>
  <c r="R40" i="1"/>
  <c r="R39" i="1"/>
  <c r="R29" i="1"/>
  <c r="R28" i="1"/>
  <c r="R241" i="1"/>
  <c r="R240" i="1"/>
  <c r="R239" i="1"/>
  <c r="R247" i="1"/>
  <c r="R246" i="1"/>
  <c r="R245" i="1"/>
  <c r="R244" i="1"/>
  <c r="R243" i="1"/>
  <c r="R242" i="1"/>
  <c r="R151" i="1"/>
  <c r="R93" i="1"/>
  <c r="R152" i="1"/>
  <c r="R92" i="1"/>
  <c r="R91" i="1"/>
  <c r="R90" i="1"/>
  <c r="R89" i="1"/>
  <c r="R88" i="1"/>
  <c r="R87" i="1"/>
  <c r="R198" i="1"/>
  <c r="R94" i="1"/>
  <c r="R154" i="1"/>
  <c r="R85" i="1"/>
  <c r="R84" i="1"/>
  <c r="R82" i="1"/>
  <c r="R83" i="1"/>
  <c r="R81" i="1"/>
  <c r="R80" i="1"/>
  <c r="R79" i="1"/>
  <c r="R78" i="1"/>
  <c r="R77" i="1"/>
  <c r="R76" i="1"/>
  <c r="R75" i="1"/>
  <c r="R74" i="1"/>
  <c r="R73" i="1"/>
  <c r="R97" i="1"/>
  <c r="R72" i="1"/>
  <c r="R71" i="1"/>
  <c r="R70" i="1"/>
  <c r="R69" i="1"/>
  <c r="R68" i="1"/>
  <c r="R156" i="1"/>
  <c r="R63" i="1"/>
  <c r="R62" i="1"/>
  <c r="R61" i="1"/>
  <c r="R60" i="1"/>
  <c r="R59" i="1"/>
  <c r="R98" i="1"/>
  <c r="R58" i="1"/>
  <c r="R57" i="1"/>
  <c r="R56" i="1"/>
  <c r="R55" i="1"/>
  <c r="R54" i="1"/>
  <c r="R53" i="1"/>
  <c r="R52" i="1"/>
  <c r="R51" i="1"/>
  <c r="R50" i="1"/>
  <c r="R49" i="1"/>
  <c r="R48" i="1"/>
  <c r="R47" i="1"/>
  <c r="R46" i="1"/>
  <c r="R45" i="1"/>
  <c r="R44" i="1"/>
  <c r="R43" i="1"/>
  <c r="R42" i="1"/>
  <c r="R36" i="1"/>
  <c r="R32" i="1"/>
  <c r="R31" i="1"/>
  <c r="R30" i="1"/>
  <c r="R27" i="1"/>
  <c r="R26" i="1"/>
  <c r="R25" i="1"/>
  <c r="R24" i="1"/>
  <c r="R23" i="1"/>
  <c r="R22" i="1"/>
  <c r="R21" i="1"/>
  <c r="R221" i="1"/>
  <c r="AJ189" i="1"/>
  <c r="AJ195" i="1"/>
  <c r="AJ153" i="1"/>
  <c r="AJ170" i="1"/>
  <c r="AJ102" i="1"/>
  <c r="AJ110" i="1"/>
  <c r="AJ95" i="1"/>
  <c r="AJ104" i="1"/>
  <c r="AJ143" i="1"/>
  <c r="AJ127" i="1"/>
  <c r="AJ193" i="1"/>
  <c r="AJ155" i="1"/>
  <c r="AJ179" i="1"/>
  <c r="AJ117" i="1"/>
  <c r="AJ106" i="1"/>
  <c r="AJ135" i="1"/>
  <c r="AJ145" i="1"/>
  <c r="AJ130" i="1"/>
  <c r="AJ121" i="1"/>
  <c r="AQ133" i="1"/>
  <c r="AJ134" i="1"/>
  <c r="AJ103" i="1"/>
  <c r="AJ186" i="1"/>
  <c r="AJ149" i="1"/>
  <c r="AJ148" i="1"/>
  <c r="AJ132" i="1"/>
  <c r="AJ150" i="1"/>
  <c r="AJ147" i="1"/>
  <c r="AJ119" i="1"/>
  <c r="AJ126" i="1"/>
  <c r="AJ111" i="1"/>
  <c r="AJ142" i="1"/>
  <c r="AJ146" i="1"/>
  <c r="AJ99" i="1"/>
  <c r="AJ158" i="1"/>
  <c r="AJ105" i="1"/>
  <c r="AJ163" i="1"/>
  <c r="AJ194" i="1"/>
  <c r="AJ122" i="1"/>
  <c r="AJ174" i="1"/>
  <c r="AJ178" i="1"/>
  <c r="AJ123" i="1"/>
  <c r="AJ141" i="1"/>
  <c r="AJ164" i="1"/>
  <c r="AJ180" i="1"/>
  <c r="AJ185" i="1"/>
  <c r="AJ187" i="1"/>
  <c r="AJ182" i="1"/>
  <c r="AJ157" i="1"/>
  <c r="AJ175" i="1"/>
  <c r="AJ107" i="1"/>
  <c r="AJ100" i="1"/>
  <c r="AJ192" i="1"/>
  <c r="AJ176" i="1"/>
  <c r="AJ172" i="1"/>
  <c r="AJ167" i="1"/>
  <c r="AJ183" i="1"/>
  <c r="AJ96" i="1"/>
  <c r="AJ190" i="1"/>
  <c r="AJ169" i="1"/>
  <c r="AJ161" i="1"/>
  <c r="AJ165" i="1"/>
  <c r="AJ173" i="1"/>
  <c r="AJ188" i="1"/>
  <c r="AJ191" i="1"/>
  <c r="AJ166" i="1"/>
  <c r="AJ171" i="1"/>
  <c r="AJ162" i="1"/>
  <c r="AJ181" i="1"/>
  <c r="AJ168" i="1"/>
  <c r="AP206" i="1" l="1"/>
  <c r="AQ206" i="1" s="1"/>
  <c r="AK206" i="1"/>
  <c r="AP205" i="1"/>
  <c r="AQ205" i="1" s="1"/>
  <c r="AK205" i="1"/>
  <c r="AP211" i="1"/>
  <c r="AQ211" i="1" s="1"/>
  <c r="AK211" i="1"/>
  <c r="AP204" i="1"/>
  <c r="AQ204" i="1" s="1"/>
  <c r="AK204" i="1"/>
  <c r="AP210" i="1"/>
  <c r="AQ210" i="1" s="1"/>
  <c r="AK210" i="1"/>
  <c r="AP203" i="1"/>
  <c r="AQ203" i="1" s="1"/>
  <c r="AK203" i="1"/>
  <c r="AP209" i="1"/>
  <c r="AQ209" i="1" s="1"/>
  <c r="AK209" i="1"/>
  <c r="AP202" i="1"/>
  <c r="AQ202" i="1" s="1"/>
  <c r="AK202" i="1"/>
  <c r="AP208" i="1"/>
  <c r="AQ208" i="1" s="1"/>
  <c r="AK208" i="1"/>
  <c r="AP201" i="1"/>
  <c r="AQ201" i="1" s="1"/>
  <c r="AK201" i="1"/>
  <c r="AP101" i="1"/>
  <c r="AQ101" i="1" s="1"/>
  <c r="AK101" i="1"/>
  <c r="AP200" i="1"/>
  <c r="AQ200" i="1" s="1"/>
  <c r="AK200" i="1"/>
  <c r="AP207" i="1"/>
  <c r="AQ207" i="1" s="1"/>
  <c r="AK207" i="1"/>
  <c r="AP199" i="1"/>
  <c r="AQ199" i="1" s="1"/>
  <c r="AK199" i="1"/>
  <c r="AP221" i="1"/>
  <c r="AQ221" i="1" s="1"/>
  <c r="AP243" i="1"/>
  <c r="AQ243" i="1" s="1"/>
  <c r="AP114" i="1"/>
  <c r="AQ114" i="1" s="1"/>
  <c r="AP64" i="1"/>
  <c r="AQ64" i="1" s="1"/>
  <c r="AP230" i="1"/>
  <c r="AQ230" i="1" s="1"/>
  <c r="AP9" i="1"/>
  <c r="AQ9" i="1" s="1"/>
  <c r="AP33" i="1"/>
  <c r="AQ33" i="1" s="1"/>
  <c r="AP3" i="1"/>
  <c r="AQ3" i="1" s="1"/>
  <c r="AP32" i="1"/>
  <c r="AQ32" i="1" s="1"/>
  <c r="AP52" i="1"/>
  <c r="AQ52" i="1" s="1"/>
  <c r="AP63" i="1"/>
  <c r="AQ63" i="1" s="1"/>
  <c r="AP77" i="1"/>
  <c r="AQ77" i="1" s="1"/>
  <c r="AP86" i="1"/>
  <c r="AQ86" i="1" s="1"/>
  <c r="AP245" i="1"/>
  <c r="AQ245" i="1" s="1"/>
  <c r="AP65" i="1"/>
  <c r="AQ65" i="1" s="1"/>
  <c r="AP231" i="1"/>
  <c r="AQ231" i="1" s="1"/>
  <c r="AP59" i="1"/>
  <c r="AQ59" i="1" s="1"/>
  <c r="AP39" i="1"/>
  <c r="AQ39" i="1" s="1"/>
  <c r="AP25" i="1"/>
  <c r="AQ25" i="1" s="1"/>
  <c r="AP47" i="1"/>
  <c r="AQ47" i="1" s="1"/>
  <c r="AP98" i="1"/>
  <c r="AQ98" i="1" s="1"/>
  <c r="AP97" i="1"/>
  <c r="AQ97" i="1" s="1"/>
  <c r="AP84" i="1"/>
  <c r="AQ84" i="1" s="1"/>
  <c r="AP152" i="1"/>
  <c r="AQ152" i="1" s="1"/>
  <c r="AP29" i="1"/>
  <c r="AQ29" i="1" s="1"/>
  <c r="AP226" i="1"/>
  <c r="AQ226" i="1" s="1"/>
  <c r="AP238" i="1"/>
  <c r="AQ238" i="1" s="1"/>
  <c r="AP19" i="1"/>
  <c r="AQ19" i="1" s="1"/>
  <c r="AP113" i="1"/>
  <c r="AQ113" i="1" s="1"/>
  <c r="AP4" i="1"/>
  <c r="AQ4" i="1" s="1"/>
  <c r="AP120" i="1"/>
  <c r="AQ120" i="1" s="1"/>
  <c r="AP36" i="1"/>
  <c r="AQ36" i="1" s="1"/>
  <c r="AP53" i="1"/>
  <c r="AQ53" i="1" s="1"/>
  <c r="AP156" i="1"/>
  <c r="AQ156" i="1" s="1"/>
  <c r="AP78" i="1"/>
  <c r="AQ78" i="1" s="1"/>
  <c r="AP87" i="1"/>
  <c r="AQ87" i="1" s="1"/>
  <c r="AP246" i="1"/>
  <c r="AQ246" i="1" s="1"/>
  <c r="AP232" i="1"/>
  <c r="AQ232" i="1" s="1"/>
  <c r="AP16" i="1"/>
  <c r="AQ16" i="1" s="1"/>
  <c r="AP136" i="1"/>
  <c r="AQ136" i="1" s="1"/>
  <c r="AP109" i="1"/>
  <c r="AQ109" i="1" s="1"/>
  <c r="AP14" i="1"/>
  <c r="AQ14" i="1" s="1"/>
  <c r="AP42" i="1"/>
  <c r="AQ42" i="1" s="1"/>
  <c r="AP54" i="1"/>
  <c r="AQ54" i="1" s="1"/>
  <c r="AP68" i="1"/>
  <c r="AQ68" i="1" s="1"/>
  <c r="AP79" i="1"/>
  <c r="AQ79" i="1" s="1"/>
  <c r="AP233" i="1"/>
  <c r="AQ233" i="1" s="1"/>
  <c r="AP17" i="1"/>
  <c r="AQ17" i="1" s="1"/>
  <c r="AP140" i="1"/>
  <c r="AQ140" i="1" s="1"/>
  <c r="AP7" i="1"/>
  <c r="AQ7" i="1" s="1"/>
  <c r="AP21" i="1"/>
  <c r="AQ21" i="1" s="1"/>
  <c r="AP43" i="1"/>
  <c r="AQ43" i="1" s="1"/>
  <c r="AP55" i="1"/>
  <c r="AQ55" i="1" s="1"/>
  <c r="AP69" i="1"/>
  <c r="AQ69" i="1" s="1"/>
  <c r="AP80" i="1"/>
  <c r="AQ80" i="1" s="1"/>
  <c r="AP89" i="1"/>
  <c r="AQ89" i="1" s="1"/>
  <c r="AP239" i="1"/>
  <c r="AQ239" i="1" s="1"/>
  <c r="AP222" i="1"/>
  <c r="AQ222" i="1" s="1"/>
  <c r="AP234" i="1"/>
  <c r="AQ234" i="1" s="1"/>
  <c r="AP128" i="1"/>
  <c r="AQ128" i="1" s="1"/>
  <c r="AP244" i="1"/>
  <c r="AQ244" i="1" s="1"/>
  <c r="AP35" i="1"/>
  <c r="AQ35" i="1" s="1"/>
  <c r="AP10" i="1"/>
  <c r="AQ10" i="1" s="1"/>
  <c r="AP213" i="1"/>
  <c r="AQ213" i="1" s="1"/>
  <c r="AP22" i="1"/>
  <c r="AQ22" i="1" s="1"/>
  <c r="AP44" i="1"/>
  <c r="AQ44" i="1" s="1"/>
  <c r="AP56" i="1"/>
  <c r="AQ56" i="1" s="1"/>
  <c r="AP81" i="1"/>
  <c r="AQ81" i="1" s="1"/>
  <c r="AP90" i="1"/>
  <c r="AQ90" i="1" s="1"/>
  <c r="AP240" i="1"/>
  <c r="AQ240" i="1" s="1"/>
  <c r="AP223" i="1"/>
  <c r="AQ223" i="1" s="1"/>
  <c r="AP235" i="1"/>
  <c r="AQ235" i="1" s="1"/>
  <c r="AP124" i="1"/>
  <c r="AQ124" i="1" s="1"/>
  <c r="AP20" i="1"/>
  <c r="AQ20" i="1" s="1"/>
  <c r="AP212" i="1"/>
  <c r="AQ212" i="1" s="1"/>
  <c r="AP137" i="1"/>
  <c r="AQ137" i="1" s="1"/>
  <c r="AP12" i="1"/>
  <c r="AQ12" i="1" s="1"/>
  <c r="AP215" i="1"/>
  <c r="AQ215" i="1" s="1"/>
  <c r="AP225" i="1"/>
  <c r="AQ225" i="1" s="1"/>
  <c r="AP139" i="1"/>
  <c r="AQ139" i="1" s="1"/>
  <c r="AP112" i="1"/>
  <c r="AQ112" i="1" s="1"/>
  <c r="AP216" i="1"/>
  <c r="AQ216" i="1" s="1"/>
  <c r="AP48" i="1"/>
  <c r="AQ48" i="1" s="1"/>
  <c r="AP31" i="1"/>
  <c r="AQ31" i="1" s="1"/>
  <c r="AP51" i="1"/>
  <c r="AQ51" i="1" s="1"/>
  <c r="AP62" i="1"/>
  <c r="AQ62" i="1" s="1"/>
  <c r="AP76" i="1"/>
  <c r="AQ76" i="1" s="1"/>
  <c r="AP198" i="1"/>
  <c r="AQ198" i="1" s="1"/>
  <c r="AP242" i="1"/>
  <c r="AQ242" i="1" s="1"/>
  <c r="AP108" i="1"/>
  <c r="AQ108" i="1" s="1"/>
  <c r="AP115" i="1"/>
  <c r="AQ115" i="1" s="1"/>
  <c r="AP219" i="1"/>
  <c r="AQ219" i="1" s="1"/>
  <c r="AP30" i="1"/>
  <c r="AQ30" i="1" s="1"/>
  <c r="AP50" i="1"/>
  <c r="AQ50" i="1" s="1"/>
  <c r="AP61" i="1"/>
  <c r="AQ61" i="1" s="1"/>
  <c r="AP75" i="1"/>
  <c r="AQ75" i="1" s="1"/>
  <c r="AP94" i="1"/>
  <c r="AQ94" i="1" s="1"/>
  <c r="AP41" i="1"/>
  <c r="AQ41" i="1" s="1"/>
  <c r="AP229" i="1"/>
  <c r="AQ229" i="1" s="1"/>
  <c r="AP8" i="1"/>
  <c r="AQ8" i="1" s="1"/>
  <c r="AP129" i="1"/>
  <c r="AQ129" i="1" s="1"/>
  <c r="AP24" i="1"/>
  <c r="AQ24" i="1" s="1"/>
  <c r="AP46" i="1"/>
  <c r="AQ46" i="1" s="1"/>
  <c r="AP58" i="1"/>
  <c r="AQ58" i="1" s="1"/>
  <c r="AP72" i="1"/>
  <c r="AQ72" i="1" s="1"/>
  <c r="AP82" i="1"/>
  <c r="AQ82" i="1" s="1"/>
  <c r="AP92" i="1"/>
  <c r="AQ92" i="1" s="1"/>
  <c r="AP28" i="1"/>
  <c r="AQ28" i="1" s="1"/>
  <c r="AP237" i="1"/>
  <c r="AQ237" i="1" s="1"/>
  <c r="AP38" i="1"/>
  <c r="AQ38" i="1" s="1"/>
  <c r="AP116" i="1"/>
  <c r="AQ116" i="1" s="1"/>
  <c r="AP217" i="1"/>
  <c r="AQ217" i="1" s="1"/>
  <c r="AP26" i="1"/>
  <c r="AQ26" i="1" s="1"/>
  <c r="AP73" i="1"/>
  <c r="AQ73" i="1" s="1"/>
  <c r="AP85" i="1"/>
  <c r="AQ85" i="1" s="1"/>
  <c r="AP93" i="1"/>
  <c r="AQ93" i="1" s="1"/>
  <c r="AP227" i="1"/>
  <c r="AQ227" i="1" s="1"/>
  <c r="AP5" i="1"/>
  <c r="AQ5" i="1" s="1"/>
  <c r="AP34" i="1"/>
  <c r="AQ34" i="1" s="1"/>
  <c r="AP197" i="1"/>
  <c r="AQ197" i="1" s="1"/>
  <c r="AP13" i="1"/>
  <c r="AQ13" i="1" s="1"/>
  <c r="AP218" i="1"/>
  <c r="AQ218" i="1" s="1"/>
  <c r="AP27" i="1"/>
  <c r="AQ27" i="1" s="1"/>
  <c r="AP49" i="1"/>
  <c r="AQ49" i="1" s="1"/>
  <c r="AP60" i="1"/>
  <c r="AQ60" i="1" s="1"/>
  <c r="AP74" i="1"/>
  <c r="AQ74" i="1" s="1"/>
  <c r="AP154" i="1"/>
  <c r="AQ154" i="1" s="1"/>
  <c r="AP40" i="1"/>
  <c r="AQ40" i="1" s="1"/>
  <c r="AP228" i="1"/>
  <c r="AQ228" i="1" s="1"/>
  <c r="AP6" i="1"/>
  <c r="AQ6" i="1" s="1"/>
  <c r="AP138" i="1"/>
  <c r="AQ138" i="1" s="1"/>
  <c r="AP118" i="1"/>
  <c r="AQ118" i="1" s="1"/>
  <c r="AP23" i="1"/>
  <c r="AQ23" i="1" s="1"/>
  <c r="AP88" i="1"/>
  <c r="AQ88" i="1" s="1"/>
  <c r="AP247" i="1"/>
  <c r="AQ247" i="1" s="1"/>
  <c r="AP67" i="1"/>
  <c r="AQ67" i="1" s="1"/>
  <c r="AP37" i="1"/>
  <c r="AQ37" i="1" s="1"/>
  <c r="AP11" i="1"/>
  <c r="AQ11" i="1" s="1"/>
  <c r="AP214" i="1"/>
  <c r="AQ214" i="1" s="1"/>
  <c r="AP45" i="1"/>
  <c r="AQ45" i="1" s="1"/>
  <c r="AP57" i="1"/>
  <c r="AQ57" i="1" s="1"/>
  <c r="AP71" i="1"/>
  <c r="AQ71" i="1" s="1"/>
  <c r="AP83" i="1"/>
  <c r="AQ83" i="1" s="1"/>
  <c r="AP91" i="1"/>
  <c r="AQ91" i="1" s="1"/>
  <c r="AP241" i="1"/>
  <c r="AQ241" i="1" s="1"/>
  <c r="AP224" i="1"/>
  <c r="AQ224" i="1" s="1"/>
  <c r="AP236" i="1"/>
  <c r="AQ236" i="1" s="1"/>
  <c r="AP18" i="1"/>
  <c r="AQ18" i="1" s="1"/>
  <c r="AP151" i="1"/>
  <c r="AQ151" i="1" s="1"/>
  <c r="AP144" i="1"/>
  <c r="AQ144" i="1" s="1"/>
  <c r="AP15" i="1"/>
  <c r="AQ15" i="1" s="1"/>
  <c r="AP2" i="1"/>
  <c r="AQ2" i="1" s="1"/>
  <c r="AP66" i="1"/>
  <c r="AQ66" i="1" s="1"/>
  <c r="AP220" i="1"/>
  <c r="AQ220" i="1" s="1"/>
  <c r="AP70" i="1"/>
  <c r="AQ70" i="1" s="1"/>
</calcChain>
</file>

<file path=xl/sharedStrings.xml><?xml version="1.0" encoding="utf-8"?>
<sst xmlns="http://schemas.openxmlformats.org/spreadsheetml/2006/main" count="5487" uniqueCount="1056">
  <si>
    <t>IMEI</t>
  </si>
  <si>
    <t>n_in_trap</t>
  </si>
  <si>
    <t>tags_in_trap</t>
  </si>
  <si>
    <t>last_usable_fix</t>
  </si>
  <si>
    <t>collar_in_hand</t>
  </si>
  <si>
    <t>mortality</t>
  </si>
  <si>
    <t>fate</t>
  </si>
  <si>
    <t>notes_on_capture</t>
  </si>
  <si>
    <t>booligal</t>
  </si>
  <si>
    <t>m</t>
  </si>
  <si>
    <t>NA</t>
  </si>
  <si>
    <t>unknown</t>
  </si>
  <si>
    <t>f</t>
  </si>
  <si>
    <t>dead_unknown</t>
  </si>
  <si>
    <t>dead_shotlandholder</t>
  </si>
  <si>
    <t>caught with dogs</t>
  </si>
  <si>
    <t>marimley</t>
  </si>
  <si>
    <t>na</t>
  </si>
  <si>
    <t>dead_shothunter</t>
  </si>
  <si>
    <t>bloody nose, but no visible skin break, very fat neck</t>
  </si>
  <si>
    <t>napnap</t>
  </si>
  <si>
    <t>bloody nose, but no visible skin break</t>
  </si>
  <si>
    <t>nimmie</t>
  </si>
  <si>
    <t>dead_shotaerial</t>
  </si>
  <si>
    <t>willowtree</t>
  </si>
  <si>
    <t>alive</t>
  </si>
  <si>
    <t>small cut rh shoulder</t>
  </si>
  <si>
    <t>laceration rhs chest from tusk of another large pig in trap</t>
  </si>
  <si>
    <t>unknown_collarslip</t>
  </si>
  <si>
    <t>Collar slipped off pig</t>
  </si>
  <si>
    <t>bloody nose</t>
  </si>
  <si>
    <t>Yantabulla</t>
  </si>
  <si>
    <t>recovered from Comeroo</t>
  </si>
  <si>
    <t>assume capture myopathy</t>
  </si>
  <si>
    <t>Capture method</t>
  </si>
  <si>
    <t>Manual</t>
  </si>
  <si>
    <t>Pole syringe</t>
  </si>
  <si>
    <t>Body condition score</t>
  </si>
  <si>
    <t>Handling time (min:sec)</t>
  </si>
  <si>
    <t>Capture-death duration</t>
  </si>
  <si>
    <t>Hyperthermia (Y/N)</t>
  </si>
  <si>
    <t>Y</t>
  </si>
  <si>
    <t>N</t>
  </si>
  <si>
    <t>Injury</t>
  </si>
  <si>
    <t>Injury type</t>
  </si>
  <si>
    <t>Name</t>
  </si>
  <si>
    <t>Latitude</t>
  </si>
  <si>
    <t>Longitude</t>
  </si>
  <si>
    <t>DNA</t>
  </si>
  <si>
    <t>Drug(s)</t>
  </si>
  <si>
    <t>Depth Of Anaesthesia</t>
  </si>
  <si>
    <t>Bunya Collared Pig 3</t>
  </si>
  <si>
    <t>Marbehvale</t>
  </si>
  <si>
    <t>-None Selected-</t>
  </si>
  <si>
    <t xml:space="preserve">Moderate </t>
  </si>
  <si>
    <t>Zoletil</t>
  </si>
  <si>
    <t>Rump</t>
  </si>
  <si>
    <t>Good</t>
  </si>
  <si>
    <t>Normal</t>
  </si>
  <si>
    <t>Bunya Collared Pig 7</t>
  </si>
  <si>
    <t>Wattlegrove</t>
  </si>
  <si>
    <t>Bunya Collared Pig 8</t>
  </si>
  <si>
    <t>Irwins</t>
  </si>
  <si>
    <t xml:space="preserve">Lactating </t>
  </si>
  <si>
    <t xml:space="preserve">Low </t>
  </si>
  <si>
    <t>Deep</t>
  </si>
  <si>
    <t>Bunya Collared Pig 9</t>
  </si>
  <si>
    <t>Bunya Collared Pig 10</t>
  </si>
  <si>
    <t xml:space="preserve">Russel park </t>
  </si>
  <si>
    <t>Bunya Collared Pig 11</t>
  </si>
  <si>
    <t xml:space="preserve">Nations </t>
  </si>
  <si>
    <t>Bunya Collared Pig 12</t>
  </si>
  <si>
    <t>Wenhems</t>
  </si>
  <si>
    <t xml:space="preserve">Minimal </t>
  </si>
  <si>
    <t>No temp, thermometer broken</t>
  </si>
  <si>
    <t>Bunya Collared Pig 13</t>
  </si>
  <si>
    <t>Russel PARK</t>
  </si>
  <si>
    <t>High</t>
  </si>
  <si>
    <t>Shallow</t>
  </si>
  <si>
    <t>Bunya Collared Pig 14</t>
  </si>
  <si>
    <t>Russel Park</t>
  </si>
  <si>
    <t xml:space="preserve">Pregnant </t>
  </si>
  <si>
    <t>Bunya Collared Pig 15</t>
  </si>
  <si>
    <t>Russel park</t>
  </si>
  <si>
    <t>NTLLS FMD Collared Pig 1</t>
  </si>
  <si>
    <t xml:space="preserve">Windorah </t>
  </si>
  <si>
    <t>NTLLS FMD Collared Pig 2</t>
  </si>
  <si>
    <t xml:space="preserve">Pindaroi station </t>
  </si>
  <si>
    <t xml:space="preserve">Shot on the 4th of May in aerial shoot. Weight was 89kg </t>
  </si>
  <si>
    <t>NTLLS FMD Collared Pig 3</t>
  </si>
  <si>
    <t>Kahmoo</t>
  </si>
  <si>
    <t xml:space="preserve">Non Lactating </t>
  </si>
  <si>
    <t>Aerial shot on the 7/5/23</t>
  </si>
  <si>
    <t>NTLLS FMD Collared Pig 4</t>
  </si>
  <si>
    <t xml:space="preserve">Glen more </t>
  </si>
  <si>
    <t>Aerial shot on the 2/5/23</t>
  </si>
  <si>
    <t>NTLLS FMD Collared Pig 5</t>
  </si>
  <si>
    <t>Maryland</t>
  </si>
  <si>
    <t xml:space="preserve">Shot on the 4/5/23. Weighed 48kg </t>
  </si>
  <si>
    <t>NTLLS FMD Collared Pig 6</t>
  </si>
  <si>
    <t>NTLLS FMD Collared Pig 7</t>
  </si>
  <si>
    <t>Shot on the 5/5/23</t>
  </si>
  <si>
    <t>NTLLS FMD Collared Pig 8</t>
  </si>
  <si>
    <t>Pindaroi station</t>
  </si>
  <si>
    <t>NTLLS FMD Collared Pig 9</t>
  </si>
  <si>
    <t>Windorah</t>
  </si>
  <si>
    <t>NTLLS FMD Collared Pig 10</t>
  </si>
  <si>
    <t>NTLLS FMD Collared Pig 11</t>
  </si>
  <si>
    <t>Tower Hill</t>
  </si>
  <si>
    <t>Snot was coming out of snout while under the drug</t>
  </si>
  <si>
    <t>NTLLS FMD Collared Pig 12</t>
  </si>
  <si>
    <t>Kashmir</t>
  </si>
  <si>
    <t>NTLLS FMD Collared Pig 13</t>
  </si>
  <si>
    <t>Kasmir</t>
  </si>
  <si>
    <t>Shot on the 4/5/23 in aerial shoot. Final weight was 79.5kg</t>
  </si>
  <si>
    <t>NTLLS FMD Collared Pig 14</t>
  </si>
  <si>
    <t>NTLLS FMD Collared Pig 15</t>
  </si>
  <si>
    <t>Glenorchy</t>
  </si>
  <si>
    <t>Slow</t>
  </si>
  <si>
    <t>NTLLS FMD Collared Pig 16</t>
  </si>
  <si>
    <t>Glenmore</t>
  </si>
  <si>
    <t>Eastern Collared Pig 44</t>
  </si>
  <si>
    <t xml:space="preserve">Old farm </t>
  </si>
  <si>
    <t>Rapid</t>
  </si>
  <si>
    <t>Died on the 4/5/2022</t>
  </si>
  <si>
    <t>Eastern Collared Pig 45</t>
  </si>
  <si>
    <t>Collar retrieved 1 April 2022</t>
  </si>
  <si>
    <t>Eastern Collared Pig 47</t>
  </si>
  <si>
    <t>Kingsgate Station</t>
  </si>
  <si>
    <t xml:space="preserve">Collar never worked </t>
  </si>
  <si>
    <t>Eastern Collared Pig 46</t>
  </si>
  <si>
    <t>Died on the 14th Jan 2023</t>
  </si>
  <si>
    <t>Eastern Collared Pig 48</t>
  </si>
  <si>
    <t xml:space="preserve">KINGSGATE STATION
</t>
  </si>
  <si>
    <t xml:space="preserve">88749
</t>
  </si>
  <si>
    <t>Died on the 29/12/2022</t>
  </si>
  <si>
    <t>Eastern Collared Pig 49</t>
  </si>
  <si>
    <t>Eastern river</t>
  </si>
  <si>
    <t>Eastern Collared Pig 50</t>
  </si>
  <si>
    <t xml:space="preserve">Kingsgate station </t>
  </si>
  <si>
    <t>Eastern Collared Pig 51</t>
  </si>
  <si>
    <t xml:space="preserve">Kingsgate Station </t>
  </si>
  <si>
    <t xml:space="preserve">Panting </t>
  </si>
  <si>
    <t>Eastern Collared Pig 52</t>
  </si>
  <si>
    <t>Died 6/1/23</t>
  </si>
  <si>
    <t>Eastern Collared Pig 53</t>
  </si>
  <si>
    <t>Oban View</t>
  </si>
  <si>
    <t>Died on 11/6/22. Hunters took him out</t>
  </si>
  <si>
    <t>Eastern Collared Pig 54</t>
  </si>
  <si>
    <t xml:space="preserve">Glen burn </t>
  </si>
  <si>
    <t>Eastern Collared Pig 100</t>
  </si>
  <si>
    <t>Darrenâ€™s place</t>
  </si>
  <si>
    <t>Eastern Collared Pig 70</t>
  </si>
  <si>
    <t>Not sure</t>
  </si>
  <si>
    <t>Died 15/4/23</t>
  </si>
  <si>
    <t>Eastern Collared Pig 72</t>
  </si>
  <si>
    <t>Newberries</t>
  </si>
  <si>
    <t>Died 13/7/23</t>
  </si>
  <si>
    <t>Eastern Collared Pig 31</t>
  </si>
  <si>
    <t xml:space="preserve">Oakwood state forest </t>
  </si>
  <si>
    <t xml:space="preserve">Pig was shot. Collar was also shot and no longer works. Guy Ballard retrieved collar and left at Guyra </t>
  </si>
  <si>
    <t>Eastern Collared Pig 55</t>
  </si>
  <si>
    <t>Guy fawkes</t>
  </si>
  <si>
    <t>Eastern Collared Pig 56</t>
  </si>
  <si>
    <t>Neck</t>
  </si>
  <si>
    <t>Died on the 9/9/23</t>
  </si>
  <si>
    <t>Eastern Collared Pig 57</t>
  </si>
  <si>
    <t xml:space="preserve">Chard panel trap. Baileys property </t>
  </si>
  <si>
    <t>Eastern Collared Pig 58</t>
  </si>
  <si>
    <t xml:space="preserve">Starlight river trap. Guy fawkes </t>
  </si>
  <si>
    <t>Died 25/3/23</t>
  </si>
  <si>
    <t>Eastern Collared Pig 59</t>
  </si>
  <si>
    <t xml:space="preserve">Tom Williamson </t>
  </si>
  <si>
    <t>Died on the 16/4/23</t>
  </si>
  <si>
    <t>Eastern Collared Pig 60</t>
  </si>
  <si>
    <t>Glen nevis</t>
  </si>
  <si>
    <t>Eastern Collared Pig 61</t>
  </si>
  <si>
    <t xml:space="preserve">Bowenâ€™s NP Guy fawkes </t>
  </si>
  <si>
    <t>Eastern Collared Pig 29</t>
  </si>
  <si>
    <t>Brown spur</t>
  </si>
  <si>
    <t>Hughburt
Collar stopped working on the 10/9/23</t>
  </si>
  <si>
    <t>EasternCollared Pig 66</t>
  </si>
  <si>
    <t xml:space="preserve">Indigo </t>
  </si>
  <si>
    <t>EasternCollared Pig 67</t>
  </si>
  <si>
    <t>Oakwood</t>
  </si>
  <si>
    <t>Eastern Collared Pig 63</t>
  </si>
  <si>
    <t xml:space="preserve">Starlight </t>
  </si>
  <si>
    <t>Eastern Collared Pig 64</t>
  </si>
  <si>
    <t>Starlight</t>
  </si>
  <si>
    <t>Mt Hutton Collared Pig 1</t>
  </si>
  <si>
    <t>Rocky Hills</t>
  </si>
  <si>
    <t>Mt Hutton Collared Pig 2</t>
  </si>
  <si>
    <t>Rocky hills</t>
  </si>
  <si>
    <t>6:06pm second jab time to induct from then 2 mins</t>
  </si>
  <si>
    <t>Karen</t>
  </si>
  <si>
    <t>Mt Hutton Collared Pig 3</t>
  </si>
  <si>
    <t>Oakey creek dam</t>
  </si>
  <si>
    <t>Mt Hutton Collared Pig 4</t>
  </si>
  <si>
    <t>Mt Hutton Collared Pig 5</t>
  </si>
  <si>
    <t>Ninderra</t>
  </si>
  <si>
    <t>Mt Hutton Collared Pig 6</t>
  </si>
  <si>
    <t>Billy</t>
  </si>
  <si>
    <t>Mt Hutton Collared Pig 7</t>
  </si>
  <si>
    <t>Mt Hutton Collared Pig 8</t>
  </si>
  <si>
    <t>Glentulloch</t>
  </si>
  <si>
    <t>Mt Hutton Collared Pig 9</t>
  </si>
  <si>
    <t xml:space="preserve">Glentulloch
</t>
  </si>
  <si>
    <t>Mt Hutton Collared Pig 10</t>
  </si>
  <si>
    <t>Cobbadah</t>
  </si>
  <si>
    <t>Mt Hutton Collared Pig 11</t>
  </si>
  <si>
    <t>Mt Hutton Collared Pig 12</t>
  </si>
  <si>
    <t>Mt Hutton Collared Pig 13</t>
  </si>
  <si>
    <t>Cobbahdah</t>
  </si>
  <si>
    <t>Mt Hutton Collared Pig 14</t>
  </si>
  <si>
    <t>Recollared</t>
  </si>
  <si>
    <t>Mt Hutton Collared Pig 15</t>
  </si>
  <si>
    <t>Crowman</t>
  </si>
  <si>
    <t>Mt Hutton Collared Pig 16</t>
  </si>
  <si>
    <t>Mt Hutton Collared Pig 17</t>
  </si>
  <si>
    <t>Mulgate Creek Collared Pig 1</t>
  </si>
  <si>
    <t>Nioka</t>
  </si>
  <si>
    <t>Mulgate Creek Collared Pig 2</t>
  </si>
  <si>
    <t>Mulgate Creek Collared Pig 3</t>
  </si>
  <si>
    <t>Llara</t>
  </si>
  <si>
    <t>Mulgate Creek Collared Pig 4</t>
  </si>
  <si>
    <t>Mulgate Creek Collared Pig 5</t>
  </si>
  <si>
    <t>Mulgate Creek Collared Pig 6</t>
  </si>
  <si>
    <t xml:space="preserve">Nioka </t>
  </si>
  <si>
    <t>Mulgate Creek Collared Pig 7</t>
  </si>
  <si>
    <t>Collar had to have leather extension strap attached as original collar size was to small.</t>
  </si>
  <si>
    <t>Mulgate Creek Collared Pig 8</t>
  </si>
  <si>
    <t>Lara</t>
  </si>
  <si>
    <t>Mulgate Creek Collared Pig 9</t>
  </si>
  <si>
    <t>PBI</t>
  </si>
  <si>
    <t>Bottletree April 2021 Collared Pig 1</t>
  </si>
  <si>
    <t>Bottle Tree</t>
  </si>
  <si>
    <t>Bottletree April 2021 Collared Pig 2</t>
  </si>
  <si>
    <t>bottle Tree</t>
  </si>
  <si>
    <t>Bottletree April 2021 Collared Pig 3</t>
  </si>
  <si>
    <t>Bottletree Oct 2020 Collared Pig 1</t>
  </si>
  <si>
    <t xml:space="preserve">Two large abscess  under chin. One also on back left leg. </t>
  </si>
  <si>
    <t>Bottletree Oct 2020 Collared Pig 2</t>
  </si>
  <si>
    <t>Austral park</t>
  </si>
  <si>
    <t xml:space="preserve">Trapped 11 other pigs with this collared pig </t>
  </si>
  <si>
    <t>Bottletree Oct 2020 Collared Pig 3</t>
  </si>
  <si>
    <t>Austral Park</t>
  </si>
  <si>
    <t>Six other pigs</t>
  </si>
  <si>
    <t>Bottletree Oct 2020 Collared Pig 4</t>
  </si>
  <si>
    <t>Bottle tree</t>
  </si>
  <si>
    <t>Bottletree Oct 2020 Collared Pig 5</t>
  </si>
  <si>
    <t>Bottletree Oct 2020 Collared Pig 6</t>
  </si>
  <si>
    <t>Western Collared Pig 1</t>
  </si>
  <si>
    <t xml:space="preserve">Len Roy </t>
  </si>
  <si>
    <t>Western Collared Pig 2</t>
  </si>
  <si>
    <t>Lenroy</t>
  </si>
  <si>
    <t>Western Collared Pig 3</t>
  </si>
  <si>
    <t xml:space="preserve">Moreland Downs </t>
  </si>
  <si>
    <t>Shot in aerial shoot. 10/3/2022 at 7:30am</t>
  </si>
  <si>
    <t>Western Collared Pig 4</t>
  </si>
  <si>
    <t>Noch</t>
  </si>
  <si>
    <t>Western Collared Pig 5</t>
  </si>
  <si>
    <t>Western Collared Pig 6</t>
  </si>
  <si>
    <t>Western Collared Pig 7</t>
  </si>
  <si>
    <t>Moorland Downs</t>
  </si>
  <si>
    <t>Western Collared Pig 8</t>
  </si>
  <si>
    <t xml:space="preserve">Barchecar </t>
  </si>
  <si>
    <t>Western Collared Pig 9</t>
  </si>
  <si>
    <t>Barcheka</t>
  </si>
  <si>
    <t xml:space="preserve">86580
</t>
  </si>
  <si>
    <t>Western Collared Pig 10</t>
  </si>
  <si>
    <t>Western Collared Pig 11</t>
  </si>
  <si>
    <t xml:space="preserve">Tongo
</t>
  </si>
  <si>
    <t xml:space="preserve">Collar collected on 18 September 2023. Ray Dennis shot end of last year. </t>
  </si>
  <si>
    <t>Western Collared Pig 13</t>
  </si>
  <si>
    <t>Gov tank</t>
  </si>
  <si>
    <t>Western Collared Pig 14</t>
  </si>
  <si>
    <t>Nocheleche</t>
  </si>
  <si>
    <t xml:space="preserve">Shot on the 4th July 2022. Weighed 72.2kg. </t>
  </si>
  <si>
    <t>Western Collared Pig 15</t>
  </si>
  <si>
    <t>Noceleche</t>
  </si>
  <si>
    <t>Western Collared Pig 16</t>
  </si>
  <si>
    <t>Nocoleche west</t>
  </si>
  <si>
    <t>Very humid</t>
  </si>
  <si>
    <t>Western Collared Pig 17</t>
  </si>
  <si>
    <t>Tongo</t>
  </si>
  <si>
    <t>Western Collared Pig 18</t>
  </si>
  <si>
    <t>Warramutty</t>
  </si>
  <si>
    <t>Western Collared Pig 19</t>
  </si>
  <si>
    <t>Western Collared Pig 20</t>
  </si>
  <si>
    <t xml:space="preserve">Tongo </t>
  </si>
  <si>
    <t>Western Collared Pig 21</t>
  </si>
  <si>
    <t xml:space="preserve">Norma Downs </t>
  </si>
  <si>
    <t>Western Collared Pig 22</t>
  </si>
  <si>
    <t xml:space="preserve">Laurel vale </t>
  </si>
  <si>
    <t>Western Collared Pig 23</t>
  </si>
  <si>
    <t>Laurel vale</t>
  </si>
  <si>
    <t>Western Collared Pig 24</t>
  </si>
  <si>
    <t>Tiltawera</t>
  </si>
  <si>
    <t>Western Collared Pig 25</t>
  </si>
  <si>
    <t>Western Collared Pig 26</t>
  </si>
  <si>
    <t>Western Collared Pig 27</t>
  </si>
  <si>
    <t>Norma Downs</t>
  </si>
  <si>
    <t>Western Collared Pig 28</t>
  </si>
  <si>
    <t>Western Collared Pig 29</t>
  </si>
  <si>
    <t>Western Collared Pig 30</t>
  </si>
  <si>
    <t>Western Collared Pig 31</t>
  </si>
  <si>
    <t>Western Collared Pig 32</t>
  </si>
  <si>
    <t>Western Collared Pig 33</t>
  </si>
  <si>
    <t xml:space="preserve">Mount Jack </t>
  </si>
  <si>
    <t>Western Collared Pig 34</t>
  </si>
  <si>
    <t>Mount Jack</t>
  </si>
  <si>
    <t>Western Collared Pig 35</t>
  </si>
  <si>
    <t>Clondyke</t>
  </si>
  <si>
    <t>Died within 24hrs of collaring</t>
  </si>
  <si>
    <t>Western Collared Pig 36</t>
  </si>
  <si>
    <t>CMt Jack</t>
  </si>
  <si>
    <t>Western Collared Pig 37</t>
  </si>
  <si>
    <t xml:space="preserve">My Jack
</t>
  </si>
  <si>
    <t>Western Collared Pig 38</t>
  </si>
  <si>
    <t>Mt Jack</t>
  </si>
  <si>
    <t>Western Collared Pig 39</t>
  </si>
  <si>
    <t>Time to induction 14 mins and fought it the whole way
Paddling during process</t>
  </si>
  <si>
    <t>Western Collared Pig 40</t>
  </si>
  <si>
    <t xml:space="preserve">Died day after collaring </t>
  </si>
  <si>
    <t>Western Collared Pig 41</t>
  </si>
  <si>
    <t xml:space="preserve">Mt Jack
</t>
  </si>
  <si>
    <t>Western Collared Pig 42</t>
  </si>
  <si>
    <t>Alpine Collared Pig 53</t>
  </si>
  <si>
    <t>Alpine</t>
  </si>
  <si>
    <t>Alpine Collared Pig 105</t>
  </si>
  <si>
    <t>Lowsebys</t>
  </si>
  <si>
    <t>Alpine Collared Pig 106</t>
  </si>
  <si>
    <t>Losbys</t>
  </si>
  <si>
    <t>Alpine Collared Pig 54</t>
  </si>
  <si>
    <t>Don Collett</t>
  </si>
  <si>
    <t>Alpine Collared Pig 55a</t>
  </si>
  <si>
    <t>Alpine Collared Pig 57</t>
  </si>
  <si>
    <t>Krawaree</t>
  </si>
  <si>
    <t>AlpineCollared Pig 56</t>
  </si>
  <si>
    <t>Krewaree</t>
  </si>
  <si>
    <t>Alpine Collared Pig 55</t>
  </si>
  <si>
    <t>Tim Reynolds</t>
  </si>
  <si>
    <t>Alpine Collared Pig 58</t>
  </si>
  <si>
    <t>Telowar</t>
  </si>
  <si>
    <t>Alpine Collared Pig 59</t>
  </si>
  <si>
    <t>The Junction</t>
  </si>
  <si>
    <t>2 x swims in Araluen Creek</t>
  </si>
  <si>
    <t>Alpine Collared Pig 60</t>
  </si>
  <si>
    <t>Jinden</t>
  </si>
  <si>
    <t>Alpine Collared Pig 61</t>
  </si>
  <si>
    <t>Krawarree</t>
  </si>
  <si>
    <t>Alpine Collared Pig 6</t>
  </si>
  <si>
    <t>Green Hills</t>
  </si>
  <si>
    <t>44979 old collar</t>
  </si>
  <si>
    <t>Alpine Collared Pig 8</t>
  </si>
  <si>
    <t>M and S Farm
Mareea</t>
  </si>
  <si>
    <t>Alpine Collared Pig 9</t>
  </si>
  <si>
    <t>M and S farmSiege</t>
  </si>
  <si>
    <t>Alpine Collared Pig 7</t>
  </si>
  <si>
    <t>Mt Numeralla</t>
  </si>
  <si>
    <t>Alpine Collared Pig 62</t>
  </si>
  <si>
    <t>Alpine Collared Pig 63</t>
  </si>
  <si>
    <t>Alpine Collared Pig 64</t>
  </si>
  <si>
    <t>Alpine Collared Pig 10</t>
  </si>
  <si>
    <t>Undo the swamp</t>
  </si>
  <si>
    <t>Alpine Collared Pig 11</t>
  </si>
  <si>
    <t>Shellgrove</t>
  </si>
  <si>
    <t>Alpine Collared Pig 12</t>
  </si>
  <si>
    <t>Gaerloch</t>
  </si>
  <si>
    <t>Alpine Collared Pig 13</t>
  </si>
  <si>
    <t>Baja mill</t>
  </si>
  <si>
    <t>Alpine Collared Pig 14</t>
  </si>
  <si>
    <t>Badaja mill</t>
  </si>
  <si>
    <t>Alpine Collared Pig 15</t>
  </si>
  <si>
    <t>Shell grove</t>
  </si>
  <si>
    <t>Alpine Collared Pig 16</t>
  </si>
  <si>
    <t xml:space="preserve">88772
</t>
  </si>
  <si>
    <t>Site</t>
  </si>
  <si>
    <t>Collar_id</t>
  </si>
  <si>
    <t>Date</t>
  </si>
  <si>
    <t>Ambient temp</t>
  </si>
  <si>
    <t>Trapped with four other fs for Santos work</t>
  </si>
  <si>
    <t>Heavily pregnant f</t>
  </si>
  <si>
    <t xml:space="preserve">9 other pigs trapped with collared f. All released to keep family group in tact. </t>
  </si>
  <si>
    <t>9 other pigs trapped with collared f. All released to keep family group in tact. Recollared f</t>
  </si>
  <si>
    <t>Ear tagged 10 pigs in system
Destroyed 11 pigs 6 ms 5 fs all approx 10kg</t>
  </si>
  <si>
    <t>See photo
DNA black f and first two piglets 
f 20kg AQF7010493
Ginger m 10kg AQF7010494
Black m 10kg AQF7010495</t>
  </si>
  <si>
    <t xml:space="preserve">Female breeding condition </t>
  </si>
  <si>
    <t>Mass (kg)</t>
  </si>
  <si>
    <t xml:space="preserve">Stress level </t>
  </si>
  <si>
    <t>Freq</t>
  </si>
  <si>
    <t>Sex</t>
  </si>
  <si>
    <t>Eartag</t>
  </si>
  <si>
    <t>Temp_body</t>
  </si>
  <si>
    <t>Drug admin site</t>
  </si>
  <si>
    <t>Induction time (min)</t>
  </si>
  <si>
    <t xml:space="preserve">Respiratory rate </t>
  </si>
  <si>
    <t xml:space="preserve">Respiratory depth </t>
  </si>
  <si>
    <t>Time standing</t>
  </si>
  <si>
    <t>Recovery time (min:sec)</t>
  </si>
  <si>
    <t>Total time (min:sec)</t>
  </si>
  <si>
    <t>ID</t>
  </si>
  <si>
    <t>AB01</t>
  </si>
  <si>
    <t>AB07</t>
  </si>
  <si>
    <t>AB05</t>
  </si>
  <si>
    <t>AB09</t>
  </si>
  <si>
    <t>AB03</t>
  </si>
  <si>
    <t>AB06</t>
  </si>
  <si>
    <t>AB08</t>
  </si>
  <si>
    <t>AB02</t>
  </si>
  <si>
    <t>AB04</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</si>
  <si>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</si>
  <si>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</si>
  <si>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</si>
  <si>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</si>
  <si>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</si>
  <si>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</si>
  <si>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</si>
  <si>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</si>
  <si>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</si>
  <si>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</si>
  <si>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</si>
  <si>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</si>
  <si>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</si>
  <si>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</si>
  <si>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</si>
  <si>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</si>
  <si>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</si>
  <si>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</si>
  <si>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</si>
  <si>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</si>
  <si>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</si>
  <si>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</si>
  <si>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</si>
  <si>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</si>
  <si>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</si>
  <si>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</si>
  <si>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</si>
  <si>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</si>
  <si>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</si>
  <si>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</si>
  <si>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</si>
  <si>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</si>
  <si>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</si>
  <si>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</si>
  <si>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</si>
  <si>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</si>
  <si>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</si>
  <si>
    <t>AB47</t>
  </si>
  <si>
    <t>AB48</t>
  </si>
  <si>
    <t>AB49</t>
  </si>
  <si>
    <t>AB50</t>
  </si>
  <si>
    <t>AB51</t>
  </si>
  <si>
    <t>AB52</t>
  </si>
  <si>
    <t>AB53</t>
  </si>
  <si>
    <t>AB54</t>
  </si>
  <si>
    <t>AB55</t>
  </si>
  <si>
    <t>AB56</t>
  </si>
  <si>
    <t>AB57</t>
  </si>
  <si>
    <t>AB58</t>
  </si>
  <si>
    <t>AB59</t>
  </si>
  <si>
    <t>AB60</t>
  </si>
  <si>
    <t>AB61</t>
  </si>
  <si>
    <t>AB62</t>
  </si>
  <si>
    <t>AB63</t>
  </si>
  <si>
    <t>AB64</t>
  </si>
  <si>
    <t>AB65</t>
  </si>
  <si>
    <t>AB66</t>
  </si>
  <si>
    <t>AB67</t>
  </si>
  <si>
    <t>AB68</t>
  </si>
  <si>
    <t>AB69</t>
  </si>
  <si>
    <t>AB70</t>
  </si>
  <si>
    <t>AB71</t>
  </si>
  <si>
    <t>AB72</t>
  </si>
  <si>
    <t>AB73</t>
  </si>
  <si>
    <t>AB74</t>
  </si>
  <si>
    <t>AB75</t>
  </si>
  <si>
    <t>AB76</t>
  </si>
  <si>
    <t>AB77</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</si>
  <si>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</si>
  <si>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</si>
  <si>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</si>
  <si>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</si>
  <si>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</si>
  <si>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</si>
  <si>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</si>
  <si>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</si>
  <si>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</si>
  <si>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</si>
  <si>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</si>
  <si>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</si>
  <si>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</si>
  <si>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</si>
  <si>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</si>
  <si>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</si>
  <si>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</si>
  <si>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</si>
  <si>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</si>
  <si>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</si>
  <si>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</si>
  <si>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</si>
  <si>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</si>
  <si>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</si>
  <si>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</si>
  <si>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</si>
  <si>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</si>
  <si>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</si>
  <si>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</si>
  <si>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</si>
  <si>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</si>
  <si>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</si>
  <si>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</si>
  <si>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</si>
  <si>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</si>
  <si>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</si>
  <si>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</si>
  <si>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</si>
  <si>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</si>
  <si>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</si>
  <si>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</si>
  <si>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</si>
  <si>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</si>
  <si>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</si>
  <si>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</si>
  <si>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</si>
  <si>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</si>
  <si>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</si>
  <si>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</si>
  <si>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</si>
  <si>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</si>
  <si>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</si>
  <si>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</si>
  <si>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</si>
  <si>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</si>
  <si>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</si>
  <si>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</si>
  <si>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</si>
  <si>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</si>
  <si>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</si>
  <si>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</si>
  <si>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</si>
  <si>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</si>
  <si>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</si>
  <si>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</si>
  <si>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</si>
  <si>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</si>
  <si>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</si>
  <si>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</si>
  <si>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</si>
  <si>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</si>
  <si>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</si>
  <si>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</si>
  <si>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</si>
  <si>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</si>
  <si>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</si>
  <si>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</si>
  <si>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</si>
  <si>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</si>
  <si>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</si>
  <si>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</si>
  <si>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</si>
  <si>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</si>
  <si>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</si>
  <si>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</si>
  <si>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</si>
  <si>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</si>
  <si>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</si>
  <si>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</si>
  <si>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</si>
  <si>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</si>
  <si>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</si>
  <si>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</si>
  <si>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</si>
  <si>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DM95</t>
  </si>
  <si>
    <t>DM96</t>
  </si>
  <si>
    <t>DM97</t>
  </si>
  <si>
    <t>DM98</t>
  </si>
  <si>
    <t>DM99</t>
  </si>
  <si>
    <t>DM100</t>
  </si>
  <si>
    <t>DM101</t>
  </si>
  <si>
    <t>DM102</t>
  </si>
  <si>
    <t>DM103</t>
  </si>
  <si>
    <t>DM104</t>
  </si>
  <si>
    <t>DM105</t>
  </si>
  <si>
    <t>DM106</t>
  </si>
  <si>
    <t>DM107</t>
  </si>
  <si>
    <t>DM108</t>
  </si>
  <si>
    <t>DM109</t>
  </si>
  <si>
    <t>DM110</t>
  </si>
  <si>
    <t>DM111</t>
  </si>
  <si>
    <t>DM112</t>
  </si>
  <si>
    <t>DM113</t>
  </si>
  <si>
    <t>DM114</t>
  </si>
  <si>
    <t>DM115</t>
  </si>
  <si>
    <t>DM116</t>
  </si>
  <si>
    <t>DM117</t>
  </si>
  <si>
    <t>DM118</t>
  </si>
  <si>
    <t>DM119</t>
  </si>
  <si>
    <t>DM120</t>
  </si>
  <si>
    <t>DM121</t>
  </si>
  <si>
    <t>DM122</t>
  </si>
  <si>
    <t>DM123</t>
  </si>
  <si>
    <t>DM124</t>
  </si>
  <si>
    <t>DM125</t>
  </si>
  <si>
    <t>DM126</t>
  </si>
  <si>
    <t>DM127</t>
  </si>
  <si>
    <t>DM128</t>
  </si>
  <si>
    <t>DM129</t>
  </si>
  <si>
    <t>DM130</t>
  </si>
  <si>
    <t>DM131</t>
  </si>
  <si>
    <t>DM132</t>
  </si>
  <si>
    <t>DM133</t>
  </si>
  <si>
    <t>DM134</t>
  </si>
  <si>
    <t>DM135</t>
  </si>
  <si>
    <t>DM136</t>
  </si>
  <si>
    <t>DM137</t>
  </si>
  <si>
    <t>DM138</t>
  </si>
  <si>
    <t>DM139</t>
  </si>
  <si>
    <t>DM140</t>
  </si>
  <si>
    <t>DM141</t>
  </si>
  <si>
    <t>DM142</t>
  </si>
  <si>
    <t>DM143</t>
  </si>
  <si>
    <t>DM144</t>
  </si>
  <si>
    <t>DM145</t>
  </si>
  <si>
    <t>DM146</t>
  </si>
  <si>
    <t>DM147</t>
  </si>
  <si>
    <t>DM148</t>
  </si>
  <si>
    <t>DM149</t>
  </si>
  <si>
    <t>DM150</t>
  </si>
  <si>
    <t>DM151</t>
  </si>
  <si>
    <t>DM152</t>
  </si>
  <si>
    <t>DM153</t>
  </si>
  <si>
    <t>DM154</t>
  </si>
  <si>
    <t>DM155</t>
  </si>
  <si>
    <t>Left eye was infected. 1inch cut to the top of the head.
Died on the 1/5/2022</t>
  </si>
  <si>
    <t>. Pig weighed 80.2kg. Shot with Ray Dennis  ear tag 61</t>
  </si>
  <si>
    <t>Shot on the 19 Feb 2023</t>
  </si>
  <si>
    <t>Shot on the 5/5/2023</t>
  </si>
  <si>
    <t>Water applied at 5:23pm</t>
  </si>
  <si>
    <t>Died of natural causes on the 28/2/2022</t>
  </si>
  <si>
    <t>JH01</t>
  </si>
  <si>
    <t>JH02</t>
  </si>
  <si>
    <t>JH03</t>
  </si>
  <si>
    <t>JH04</t>
  </si>
  <si>
    <t>JH05</t>
  </si>
  <si>
    <t>Darting</t>
  </si>
  <si>
    <t>JH1</t>
  </si>
  <si>
    <t>JH3</t>
  </si>
  <si>
    <t>JH2</t>
  </si>
  <si>
    <t>JH4</t>
  </si>
  <si>
    <t>JH5</t>
  </si>
  <si>
    <t>Shelly</t>
  </si>
  <si>
    <t>Cathy</t>
  </si>
  <si>
    <t>Brutus</t>
  </si>
  <si>
    <t>Boris</t>
  </si>
  <si>
    <t>Daisy</t>
  </si>
  <si>
    <t>Molly</t>
  </si>
  <si>
    <t>Iron Mike</t>
  </si>
  <si>
    <t>Babe</t>
  </si>
  <si>
    <t>Babe's friend</t>
  </si>
  <si>
    <t>Charlotte</t>
  </si>
  <si>
    <t>Shazza</t>
  </si>
  <si>
    <t>Squirt</t>
  </si>
  <si>
    <t>Eddy</t>
  </si>
  <si>
    <t>Lenni</t>
  </si>
  <si>
    <t>Pig5</t>
  </si>
  <si>
    <t>Pig6</t>
  </si>
  <si>
    <t>Pig7</t>
  </si>
  <si>
    <t>Pig2</t>
  </si>
  <si>
    <t>Arnie</t>
  </si>
  <si>
    <t>Lucky</t>
  </si>
  <si>
    <t>Honey</t>
  </si>
  <si>
    <t>Hannah</t>
  </si>
  <si>
    <t>Jaws</t>
  </si>
  <si>
    <t>Rosie</t>
  </si>
  <si>
    <t>Hayley</t>
  </si>
  <si>
    <t>Hippo</t>
  </si>
  <si>
    <t>Lincoln</t>
  </si>
  <si>
    <t>Halina</t>
  </si>
  <si>
    <t>Trump</t>
  </si>
  <si>
    <t>Clere</t>
  </si>
  <si>
    <t>Claude</t>
  </si>
  <si>
    <t>Crackers</t>
  </si>
  <si>
    <t>Clive</t>
  </si>
  <si>
    <t>Chamomile</t>
  </si>
  <si>
    <t>Custard</t>
  </si>
  <si>
    <t>Char</t>
  </si>
  <si>
    <t>Carmen</t>
  </si>
  <si>
    <t>Coondil</t>
  </si>
  <si>
    <t>Crabb</t>
  </si>
  <si>
    <t>Cracklin</t>
  </si>
  <si>
    <t>Curly</t>
  </si>
  <si>
    <t>Jason</t>
  </si>
  <si>
    <t>Jeremy</t>
  </si>
  <si>
    <t>Jansen</t>
  </si>
  <si>
    <t>Jack</t>
  </si>
  <si>
    <t>Mildred</t>
  </si>
  <si>
    <t>George</t>
  </si>
  <si>
    <t>Julia</t>
  </si>
  <si>
    <t>Jonesy Jr</t>
  </si>
  <si>
    <t>Chelsea</t>
  </si>
  <si>
    <t>Butch</t>
  </si>
  <si>
    <t>Erroll</t>
  </si>
  <si>
    <t>Gabby</t>
  </si>
  <si>
    <t>Calamity Jane</t>
  </si>
  <si>
    <t>Juliana</t>
  </si>
  <si>
    <t>Jingle Balls</t>
  </si>
  <si>
    <t>Chester</t>
  </si>
  <si>
    <t>Wingnut</t>
  </si>
  <si>
    <t>Winnie</t>
  </si>
  <si>
    <t>Kupschy</t>
  </si>
  <si>
    <t>Kubrick</t>
  </si>
  <si>
    <t>Kebin</t>
  </si>
  <si>
    <t>Kanga</t>
  </si>
  <si>
    <t>Kramer</t>
  </si>
  <si>
    <t>Kandy</t>
  </si>
  <si>
    <t>Troy</t>
  </si>
  <si>
    <t>Trev</t>
  </si>
  <si>
    <t>Tracy</t>
  </si>
  <si>
    <t>Taylor</t>
  </si>
  <si>
    <t>Tizzy</t>
  </si>
  <si>
    <t>Bonny</t>
  </si>
  <si>
    <t>Wilson</t>
  </si>
  <si>
    <t>Wendy</t>
  </si>
  <si>
    <t>Wanda</t>
  </si>
  <si>
    <t>Whitney</t>
  </si>
  <si>
    <t>Tonya</t>
  </si>
  <si>
    <t>Teaks</t>
  </si>
  <si>
    <t>Tilly</t>
  </si>
  <si>
    <t>Monster</t>
  </si>
  <si>
    <t>Mad Max</t>
  </si>
  <si>
    <t>Magic Mike</t>
  </si>
  <si>
    <t>Muzz</t>
  </si>
  <si>
    <t>Magna</t>
  </si>
  <si>
    <t>Moony</t>
  </si>
  <si>
    <t>Mud</t>
  </si>
  <si>
    <t>McCartney</t>
  </si>
  <si>
    <t>Vic</t>
  </si>
  <si>
    <t>WA</t>
  </si>
  <si>
    <t>Dose: yohimbine (mg/kg)</t>
  </si>
  <si>
    <t>Dose:atipamezole (mg/kg)</t>
  </si>
  <si>
    <t>Time of restraint</t>
  </si>
  <si>
    <t>Time of release</t>
  </si>
  <si>
    <t xml:space="preserve">Heart rate </t>
  </si>
  <si>
    <t>notes_on_collar_recovery</t>
  </si>
  <si>
    <t>caught by Michael P's dogs on 2023-01-23</t>
  </si>
  <si>
    <t>went for a long swim in the dam after release</t>
  </si>
  <si>
    <t>Mort alert 19/12/2022 - farrowing?</t>
  </si>
  <si>
    <t xml:space="preserve">broken skin on snout. </t>
  </si>
  <si>
    <t>pregnant</t>
  </si>
  <si>
    <t>recaptured with 01 at same trap 19/3/2021</t>
  </si>
  <si>
    <t>superficial cut on right flank c 6 cm</t>
  </si>
  <si>
    <t>escaped early</t>
  </si>
  <si>
    <t>recovered with ear tag only, data stopped 39 days after capture, mortality is day killed</t>
  </si>
  <si>
    <t>dead_shotdpi</t>
  </si>
  <si>
    <t>shot 2 pigs due to welfare reasons (extremely poor condition) in trap</t>
  </si>
  <si>
    <t>collar number</t>
  </si>
  <si>
    <t>Bingara</t>
  </si>
  <si>
    <t>Bingara Collared Pig 1</t>
  </si>
  <si>
    <t>Bingara Collared Pig 2</t>
  </si>
  <si>
    <t>Bingara Collared Pig 3</t>
  </si>
  <si>
    <t>Bingara Collared Pig 4</t>
  </si>
  <si>
    <t>Bingara Collared Pig 5</t>
  </si>
  <si>
    <t>Bingara Collared Pig 6</t>
  </si>
  <si>
    <t>Bingara Collared Pig 7</t>
  </si>
  <si>
    <t>Bingara Collared Pig 8</t>
  </si>
  <si>
    <t>Bingara Collared Pig 9</t>
  </si>
  <si>
    <t>Bingara Collared Pig 10</t>
  </si>
  <si>
    <t>Bingara Collared Pig 11</t>
  </si>
  <si>
    <t>Bingara Collared Pig 12</t>
  </si>
  <si>
    <t>Bingara Collared Pig 13</t>
  </si>
  <si>
    <t>Bingara Collared Pig 14</t>
  </si>
  <si>
    <t>SC01</t>
  </si>
  <si>
    <t>SC02</t>
  </si>
  <si>
    <t>SC03</t>
  </si>
  <si>
    <t>SC04</t>
  </si>
  <si>
    <t>SC05</t>
  </si>
  <si>
    <t>SC06</t>
  </si>
  <si>
    <t>SC07</t>
  </si>
  <si>
    <t>SC08</t>
  </si>
  <si>
    <t>SC09</t>
  </si>
  <si>
    <t>SC10</t>
  </si>
  <si>
    <t>SC11</t>
  </si>
  <si>
    <t>SC12</t>
  </si>
  <si>
    <t>SC13</t>
  </si>
  <si>
    <t>SC14</t>
  </si>
  <si>
    <t>lactating</t>
  </si>
  <si>
    <t xml:space="preserve">11.12 minutes handling for the second time; body temperature second handling: 39.7. Collar was too lose, left the animal in trap to cool down, poured water over body. Came back 20minutes later. Once collar fitted again, left the animal in trap with door open after cooling down with water over body. </t>
  </si>
  <si>
    <t>small amount of blood on the snout upon arrival</t>
  </si>
  <si>
    <t>collar was too large, took a bit of time to punch new holes</t>
  </si>
  <si>
    <t>difficulty to breath, moved slowly upon release, seemed winded</t>
  </si>
  <si>
    <t>small cut on snout from hitting trap prior to handling</t>
  </si>
  <si>
    <t>dead</t>
  </si>
  <si>
    <t>vehicle collision</t>
  </si>
  <si>
    <t>ear bleeding from the DNA sampling</t>
  </si>
  <si>
    <t>Water has been poured over the body while in the trap and prior to release.</t>
  </si>
  <si>
    <t>bleeding from deep cut between tail and anus. Wound was present already present on arrival but fresh from the night in the trap.</t>
  </si>
  <si>
    <t>PC001</t>
  </si>
  <si>
    <t>PC002</t>
  </si>
  <si>
    <t>PC005</t>
  </si>
  <si>
    <t>PC007</t>
  </si>
  <si>
    <t>PC008</t>
  </si>
  <si>
    <t>PC009</t>
  </si>
  <si>
    <t>PC010</t>
  </si>
  <si>
    <t>PC011</t>
  </si>
  <si>
    <t>PC012</t>
  </si>
  <si>
    <t>PC013</t>
  </si>
  <si>
    <t>PC014</t>
  </si>
  <si>
    <t>PC015</t>
  </si>
  <si>
    <t>PC016</t>
  </si>
  <si>
    <t>PC017</t>
  </si>
  <si>
    <t>PC018</t>
  </si>
  <si>
    <t>PC019</t>
  </si>
  <si>
    <t>PC020</t>
  </si>
  <si>
    <t>PC021</t>
  </si>
  <si>
    <t>PC022</t>
  </si>
  <si>
    <t>PC023</t>
  </si>
  <si>
    <t>PC024</t>
  </si>
  <si>
    <t>PC025</t>
  </si>
  <si>
    <t>PC026</t>
  </si>
  <si>
    <t>PC027</t>
  </si>
  <si>
    <t>PC028</t>
  </si>
  <si>
    <t>PC029</t>
  </si>
  <si>
    <t>PC030</t>
  </si>
  <si>
    <t>PC031</t>
  </si>
  <si>
    <t>PC032</t>
  </si>
  <si>
    <t>PC033</t>
  </si>
  <si>
    <t>PC034</t>
  </si>
  <si>
    <t>PC035</t>
  </si>
  <si>
    <t>PC036</t>
  </si>
  <si>
    <t>PC037</t>
  </si>
  <si>
    <t>PC038</t>
  </si>
  <si>
    <t>PC039</t>
  </si>
  <si>
    <t>PC040</t>
  </si>
  <si>
    <t>PC041</t>
  </si>
  <si>
    <t>PC042</t>
  </si>
  <si>
    <t>PC043</t>
  </si>
  <si>
    <t>PC044</t>
  </si>
  <si>
    <t>PC045</t>
  </si>
  <si>
    <t>PC046</t>
  </si>
  <si>
    <t>PC047</t>
  </si>
  <si>
    <t>PC048</t>
  </si>
  <si>
    <t>PC049</t>
  </si>
  <si>
    <t>PC050</t>
  </si>
  <si>
    <t>PC051</t>
  </si>
  <si>
    <t>PC052</t>
  </si>
  <si>
    <t>PC053</t>
  </si>
  <si>
    <t>PC054</t>
  </si>
  <si>
    <t>PC055</t>
  </si>
  <si>
    <t>PC056</t>
  </si>
  <si>
    <t>PC057</t>
  </si>
  <si>
    <t>PC058</t>
  </si>
  <si>
    <t>PC063</t>
  </si>
  <si>
    <t>PC064</t>
  </si>
  <si>
    <t>PC065</t>
  </si>
  <si>
    <t>PC066</t>
  </si>
  <si>
    <t>PC067</t>
  </si>
  <si>
    <t>PC068</t>
  </si>
  <si>
    <t>PC069</t>
  </si>
  <si>
    <t>PC070</t>
  </si>
  <si>
    <t>PC071</t>
  </si>
  <si>
    <t>PC072</t>
  </si>
  <si>
    <t>PC073</t>
  </si>
  <si>
    <t>PC074</t>
  </si>
  <si>
    <t>PC075</t>
  </si>
  <si>
    <t>PC076</t>
  </si>
  <si>
    <t>PC077</t>
  </si>
  <si>
    <t>PC078</t>
  </si>
  <si>
    <t>PC079</t>
  </si>
  <si>
    <t>PC080</t>
  </si>
  <si>
    <t>PC081</t>
  </si>
  <si>
    <t>PC082</t>
  </si>
  <si>
    <t>PC083</t>
  </si>
  <si>
    <t>PC084</t>
  </si>
  <si>
    <t>PC085</t>
  </si>
  <si>
    <t>PC086</t>
  </si>
  <si>
    <t>PC087</t>
  </si>
  <si>
    <t>PC088</t>
  </si>
  <si>
    <t>PC089</t>
  </si>
  <si>
    <t>PC090</t>
  </si>
  <si>
    <t>PC091</t>
  </si>
  <si>
    <t>PC092</t>
  </si>
  <si>
    <t>PC093</t>
  </si>
  <si>
    <t>PC094</t>
  </si>
  <si>
    <t>PC095</t>
  </si>
  <si>
    <t>PC096</t>
  </si>
  <si>
    <t>PC097</t>
  </si>
  <si>
    <t>PC098</t>
  </si>
  <si>
    <t>PC099</t>
  </si>
  <si>
    <t>PC100</t>
  </si>
  <si>
    <t>PC101</t>
  </si>
  <si>
    <t>PC102</t>
  </si>
  <si>
    <t>PC103</t>
  </si>
  <si>
    <t>PC104</t>
  </si>
  <si>
    <t>PC105</t>
  </si>
  <si>
    <t>PC106</t>
  </si>
  <si>
    <t>PC107</t>
  </si>
  <si>
    <t>PC108</t>
  </si>
  <si>
    <t>PC109</t>
  </si>
  <si>
    <t>PC110</t>
  </si>
  <si>
    <t>PC111</t>
  </si>
  <si>
    <t>PC112</t>
  </si>
  <si>
    <t>PC113</t>
  </si>
  <si>
    <t>PC114</t>
  </si>
  <si>
    <t>PC115</t>
  </si>
  <si>
    <t>PC116</t>
  </si>
  <si>
    <t>PC117</t>
  </si>
  <si>
    <t>PC124</t>
  </si>
  <si>
    <t>PC125</t>
  </si>
  <si>
    <t>PC126</t>
  </si>
  <si>
    <t>PC127</t>
  </si>
  <si>
    <t>Collar data</t>
  </si>
  <si>
    <t>F</t>
  </si>
  <si>
    <t>No</t>
  </si>
  <si>
    <t>Yes</t>
  </si>
  <si>
    <t>M</t>
  </si>
  <si>
    <t>42+</t>
  </si>
  <si>
    <t>Cheech</t>
  </si>
  <si>
    <t>Chong</t>
  </si>
  <si>
    <t>Tim</t>
  </si>
  <si>
    <t>Ted</t>
  </si>
  <si>
    <t>Tara</t>
  </si>
  <si>
    <t>Yada</t>
  </si>
  <si>
    <t>Jo</t>
  </si>
  <si>
    <t>Toodyay</t>
  </si>
  <si>
    <t>Moondyne</t>
  </si>
  <si>
    <t>Charming</t>
  </si>
  <si>
    <t>Clouty</t>
  </si>
  <si>
    <t>Cornish Pasty</t>
  </si>
  <si>
    <t>Croissont</t>
  </si>
  <si>
    <t>Zoletil/Xylazine</t>
  </si>
  <si>
    <t>Started snoring after fitment of collar, lots of fat on body. Excessinve fat slowing induction and recovery?</t>
  </si>
  <si>
    <t xml:space="preserve">Darted twice by mistake, received double dose. </t>
  </si>
  <si>
    <t xml:space="preserve">Recovered during collar fitment. </t>
  </si>
  <si>
    <t xml:space="preserve">Recovered without antagonist. Walked off into bush. </t>
  </si>
  <si>
    <t xml:space="preserve">Wet down with water to reduce body temp. </t>
  </si>
  <si>
    <t xml:space="preserve">Recovered prior to collaring, jumped up and ran away grumpy.. </t>
  </si>
  <si>
    <t xml:space="preserve">Darted and sedated, recumbent. But wole up at 245ish, re-darted for another attempt. </t>
  </si>
  <si>
    <t xml:space="preserve">Wet down with water, temp dropped to 39.7 within 5 minutes. </t>
  </si>
  <si>
    <t>Dose: yohimbine (mg)</t>
  </si>
  <si>
    <t>Dose:atipamezole (mg)</t>
  </si>
  <si>
    <t>State</t>
  </si>
  <si>
    <t>Northcliffe</t>
  </si>
  <si>
    <t>Perth region</t>
  </si>
  <si>
    <t>Kimberley</t>
  </si>
  <si>
    <t>Gascoyne</t>
  </si>
  <si>
    <t>Northampton</t>
  </si>
  <si>
    <t>Mogumber</t>
  </si>
  <si>
    <t>-</t>
  </si>
  <si>
    <t>Dose: Zoletil (mL)</t>
  </si>
  <si>
    <t>Dose: Zoletil (mg/kg)</t>
  </si>
  <si>
    <t>Dose: Xylazine (mL)</t>
  </si>
  <si>
    <t>Dose: Xylazine (mg/kg)</t>
  </si>
  <si>
    <t>Mass est</t>
  </si>
  <si>
    <t>No accurate mass</t>
  </si>
  <si>
    <t>Handling time (min)</t>
  </si>
  <si>
    <t>Reversal time (min)</t>
  </si>
  <si>
    <t>Column</t>
  </si>
  <si>
    <t>Time between darting and recumbant</t>
  </si>
  <si>
    <t>Time between recumbancy and administration of reversal (taken to be the end of processing). Formatted as hours and min</t>
  </si>
  <si>
    <t>Time between administralion of reversall and animal being fully recovered. Formatted as min</t>
  </si>
  <si>
    <t>Time between recumbancy and administration of reversal (taken to be the end of processing). Formatted as min</t>
  </si>
  <si>
    <t>Time between administration of first dart, and the animal departing the area. Formatted as min</t>
  </si>
  <si>
    <t>Mass estimated</t>
  </si>
  <si>
    <t>Unknown</t>
  </si>
  <si>
    <t>Collar end date</t>
  </si>
  <si>
    <t>Shot</t>
  </si>
  <si>
    <t>Dies in fire</t>
  </si>
  <si>
    <t>Trapped</t>
  </si>
  <si>
    <t>Veh strike</t>
  </si>
  <si>
    <t>Shot (hunters)</t>
  </si>
  <si>
    <t>Deliberate overdose to 70kg</t>
  </si>
  <si>
    <t>Notes on recovery</t>
  </si>
  <si>
    <t>Slow recovery, ery long time taken to stand up and move off, just laid down and stayed next to trap.</t>
  </si>
  <si>
    <t xml:space="preserve">Medium - some movement </t>
  </si>
  <si>
    <t>Light - Still responsive at 15 min post-darting, additional half dose administered at 23:48</t>
  </si>
  <si>
    <t>Light - Additional 0.7ml administered at 20 min post darting (still responsive to stimuli but mostly recumbent)</t>
  </si>
  <si>
    <t xml:space="preserve">Medium - Almost recumbent, but other pigs kept stirring her up, collared and ear tagged with a physical restraint. </t>
  </si>
  <si>
    <t>Bucking brono-ing his way out of sedation</t>
  </si>
  <si>
    <t>Good - quick and smooth induction</t>
  </si>
  <si>
    <t>Sow recovered during movement to recovery position</t>
  </si>
  <si>
    <t>Nil</t>
  </si>
  <si>
    <t>Good - classic induction and sedation</t>
  </si>
  <si>
    <t>Medium - fighting sedation effects, given a top up half dose</t>
  </si>
  <si>
    <t xml:space="preserve">Medium - fought hard against sedation. </t>
  </si>
  <si>
    <t>Deceased during recovery</t>
  </si>
  <si>
    <t xml:space="preserve">Light - Did not fully go recumbent, other pigs kept stirring it up, collared and ear tagged with physical restraint. </t>
  </si>
  <si>
    <t xml:space="preserve">Light - Did not go fully recumbent. Physical restraint for collar and eartage. No measurement collected. </t>
  </si>
  <si>
    <t xml:space="preserve">Light - First dart at 05:47, and second dart at 06:12. </t>
  </si>
  <si>
    <t xml:space="preserve">Light - Given second top up dose at about 3:10(double dosed). </t>
  </si>
  <si>
    <t>Smooth recovery</t>
  </si>
  <si>
    <t>Good - text book induction</t>
  </si>
  <si>
    <t>Thrashing at 17:45 on feet at 17:53</t>
  </si>
  <si>
    <t>Medium - Responsive to external stimuli</t>
  </si>
  <si>
    <t xml:space="preserve">Bathed with water during collar fitment and recovery to reduce body temp.. </t>
  </si>
  <si>
    <t>Left eye closed with pus coming out, old injury, stick?</t>
  </si>
  <si>
    <t>long time recumbent during recovery</t>
  </si>
  <si>
    <t>Good - Calm, quick recumbency</t>
  </si>
  <si>
    <t>Recovered during final collar fitment</t>
  </si>
  <si>
    <t>did not have opportunity to administer reversal</t>
  </si>
  <si>
    <t>No antagonist given. Recovered without dose and walked into bush</t>
  </si>
  <si>
    <t>Light - Not a successful sedation, pig went down but remained responsive, ended up wrestling with it</t>
  </si>
  <si>
    <t xml:space="preserve">Light - Not full induction, had to be physicallyr estrained for collar fitment. Appears sedated after fitment. </t>
  </si>
  <si>
    <t>Light - Used old stock of sedatives, not effective, needed to re-dart with new mixture.</t>
  </si>
  <si>
    <t>Light - Stubborn, quick to lay down but fighting sedation, second half dose administered, still crawling for a while</t>
  </si>
  <si>
    <t>No reversal given, woke up herself</t>
  </si>
  <si>
    <t>Recovered from sedation due to external stimuli</t>
  </si>
  <si>
    <t xml:space="preserve">Medium - Recovered prior to collaring, jumped up and ran away grumpy.. </t>
  </si>
  <si>
    <t>Light - Recumbant @ 0650 but still alert, Challenged @ 0701 became responsive, Administered top up at 0709.</t>
  </si>
  <si>
    <t xml:space="preserve">Medium - Roo in trap stirring pig up, roo removed from trap at 1:08, second full dose administered at 1:20. </t>
  </si>
  <si>
    <t>Good, sedated quickly</t>
  </si>
  <si>
    <t>pig recovered during final fitment</t>
  </si>
  <si>
    <t xml:space="preserve">First dart "missed" and injected just above scrotum, became reactive/responsive when weighing.. </t>
  </si>
  <si>
    <t>Waking up at time of reversal</t>
  </si>
  <si>
    <t>Medium - recovered consciousness during collaring, physically restrained</t>
  </si>
  <si>
    <t xml:space="preserve">Medium - collared whilst physical restraint. </t>
  </si>
  <si>
    <t>Row Labels</t>
  </si>
  <si>
    <t>Grand Total</t>
  </si>
  <si>
    <t>Count of ID</t>
  </si>
  <si>
    <t>Sample size</t>
  </si>
  <si>
    <t>(blank)</t>
  </si>
  <si>
    <t>2014</t>
  </si>
  <si>
    <t>2015</t>
  </si>
  <si>
    <t>2016</t>
  </si>
  <si>
    <t>2017</t>
  </si>
  <si>
    <t>2018</t>
  </si>
  <si>
    <t>2019</t>
  </si>
  <si>
    <t>2020</t>
  </si>
  <si>
    <t>2021</t>
  </si>
  <si>
    <t>2022</t>
  </si>
  <si>
    <t>2023</t>
  </si>
  <si>
    <t>2024</t>
  </si>
  <si>
    <t>2025</t>
  </si>
  <si>
    <t>2012</t>
  </si>
  <si>
    <t>Dates</t>
  </si>
  <si>
    <t>NSW</t>
  </si>
  <si>
    <t>QLD</t>
  </si>
  <si>
    <t>Processing time</t>
  </si>
  <si>
    <t>Survival</t>
  </si>
  <si>
    <t>Average of Capture-death duration</t>
  </si>
  <si>
    <t>Induction duration (min:sec)</t>
  </si>
  <si>
    <t>Induction duration (min)</t>
  </si>
  <si>
    <t>Handling duration (min:sec)</t>
  </si>
  <si>
    <t>Handling duration (min)</t>
  </si>
  <si>
    <t>Recovery duration (min:sec)</t>
  </si>
  <si>
    <t>Total duration (min:sec)</t>
  </si>
  <si>
    <t>Total duration (min)</t>
  </si>
  <si>
    <t>Natural causes</t>
  </si>
  <si>
    <t>Hunter shot</t>
  </si>
  <si>
    <t>Unknown after 1095 days</t>
  </si>
  <si>
    <t>Unknown after 37 days</t>
  </si>
  <si>
    <t>Shot after sedation</t>
  </si>
  <si>
    <t>Average of Induction duration (min)</t>
  </si>
  <si>
    <t>Average of Handling duration (min)</t>
  </si>
  <si>
    <t>Average of Total duration (min)</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</si>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</sst>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sz val="11"/>
      <color rgb="FF000000"/>
      <name val="Aptos Narrow"/>
      <family val="2"/>
      <scheme val="minor"/>
    </font>
    <font>
      <sz val="11"/>
      <color rgb="FFFF0000"/>
      <name val="Aptos Narrow"/>
      <family val="2"/>
      <scheme val="minor"/>
    </font>
    <font>
      <sz val="11"/>
      <name val="Aptos Narrow"/>
      <family val="2"/>
      <scheme val="minor"/>
    </font>
    <font>
      <b/>
      <sz val="14"/>
      <color theme="1"/>
      <name val="Aptos Narrow"/>
      <family val="2"/>
      <scheme val="minor"/>
    </font>
  </fonts>
  <fills count="6">
    <fill>
      <patternFill patternType="none"/>
    </fill>
    <fill>
      <patternFill patternType="gray125"/>
    </fill>
    <fill>
      <patternFill patternType="solid">
        <fgColor rgb="FFFF00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22" fontId="1" fillId="0" borderId="0" xfId="0" applyNumberFormat="1" applyFont="1"/>
    <xf numFmtId="14" fontId="0" fillId="0" borderId="0" xfId="0" applyNumberFormat="1"/>
    <xf numFmtId="45" fontId="0" fillId="0" borderId="0" xfId="0" applyNumberFormat="1"/>
    <xf numFmtId="47" fontId="0" fillId="0" borderId="0" xfId="0" applyNumberFormat="1"/>
    <xf numFmtId="21" fontId="0" fillId="0" borderId="0" xfId="0" applyNumberFormat="1"/>
    <xf numFmtId="1" fontId="0" fillId="0" borderId="0" xfId="0" applyNumberFormat="1"/>
    <xf numFmtId="22" fontId="0" fillId="0" borderId="0" xfId="0" applyNumberFormat="1"/>
    <xf numFmtId="0" fontId="5" fillId="0" borderId="0" xfId="0" applyFont="1"/>
    <xf numFmtId="2" fontId="0" fillId="0" borderId="0" xfId="0" applyNumberFormat="1"/>
    <xf numFmtId="20" fontId="0" fillId="0" borderId="0" xfId="0" applyNumberFormat="1"/>
    <xf numFmtId="3" fontId="0" fillId="0" borderId="0" xfId="0" applyNumberFormat="1"/>
    <xf numFmtId="22" fontId="3" fillId="0" borderId="0" xfId="0" applyNumberFormat="1" applyFont="1"/>
    <xf numFmtId="0" fontId="3" fillId="0" borderId="0" xfId="0" applyFont="1"/>
    <xf numFmtId="14" fontId="3" fillId="0" borderId="0" xfId="0" applyNumberFormat="1" applyFont="1"/>
    <xf numFmtId="0" fontId="5" fillId="2" borderId="0" xfId="0" applyFont="1" applyFill="1"/>
    <xf numFmtId="0" fontId="0" fillId="2" borderId="0" xfId="0" applyFill="1"/>
    <xf numFmtId="2" fontId="1" fillId="0" borderId="0" xfId="0" applyNumberFormat="1" applyFont="1"/>
    <xf numFmtId="22" fontId="1" fillId="3" borderId="0" xfId="0" applyNumberFormat="1" applyFont="1" applyFill="1"/>
    <xf numFmtId="0" fontId="4" fillId="0" borderId="0" xfId="0" applyFont="1"/>
    <xf numFmtId="0" fontId="0" fillId="0" borderId="0" xfId="0" pivotButton="1"/>
    <xf numFmtId="0" fontId="0" fillId="0" borderId="0" xfId="0" applyAlignment="1">
      <alignment horizontal="left"/>
    </xf>
    <xf numFmtId="0" fontId="6" fillId="4" borderId="0" xfId="0" applyFont="1" applyFill="1"/>
    <xf numFmtId="14" fontId="0" fillId="0" borderId="0" xfId="0" applyNumberFormat="1" applyAlignment="1">
      <alignment horizontal="left"/>
    </xf>
    <xf numFmtId="14" fontId="1" fillId="0" borderId="0" xfId="0" applyNumberFormat="1" applyFont="1"/>
    <xf numFmtId="14" fontId="0" fillId="0" borderId="0" xfId="0" pivotButton="1" applyNumberFormat="1"/>
    <xf numFmtId="0" fontId="1" fillId="4" borderId="0" xfId="0" applyFont="1" applyFill="1"/>
    <xf numFmtId="0" fontId="0" fillId="4" borderId="0" xfId="0" applyFill="1"/>
    <xf numFmtId="45" fontId="1" fillId="0" borderId="0" xfId="0" applyNumberFormat="1" applyFont="1"/>
    <xf numFmtId="45" fontId="0" fillId="5" borderId="0" xfId="0" applyNumberFormat="1" applyFill="1"/>
    <xf numFmtId="2" fontId="0" fillId="4" borderId="0" xfId="0" applyNumberFormat="1" applyFill="1"/>
    <xf numFmtId="45" fontId="0" fillId="4" borderId="0" xfId="0" applyNumberFormat="1" applyFill="1"/>
    <xf numFmtId="2" fontId="0" fillId="5" borderId="0" xfId="0" applyNumberFormat="1" applyFill="1"/>
    <xf numFmtId="2" fontId="1" fillId="4" borderId="0" xfId="0" applyNumberFormat="1" applyFont="1" applyFill="1"/>
    <xf numFmtId="22" fontId="0" fillId="5" borderId="0" xfId="0" applyNumberFormat="1" applyFill="1"/>
  </cellXfs>
  <cellStyles count="1">
    <cellStyle name="Normal" xfId="0" builtinId="0"/>
  </cellStyles>
  <dxfs count="14">
    <dxf>
      <numFmt numFmtId="2" formatCode="0.00"/>
    </dxf>
    <dxf>
      <numFmt numFmtId="19" formatCode="d/mm/yyyy"/>
    </dxf>
    <dxf>
      <numFmt numFmtId="19" formatCode="d/mm/yyyy"/>
    </dxf>
    <dxf>
      <numFmt numFmtId="19" formatCode="d/mm/yyyy"/>
    </dxf>
    <dxf>
      <numFmt numFmtId="19" formatCode="d/mm/yyyy"/>
    </dxf>
    <dxf>
      <numFmt numFmtId="19" formatCode="d/mm/yyyy"/>
    </dxf>
    <dxf>
      <numFmt numFmtId="19" formatCode="d/mm/yyyy"/>
    </dxf>
    <dxf>
      <numFmt numFmtId="19" formatCode="d/mm/yyyy"/>
    </dxf>
    <dxf>
      <numFmt numFmtId="19" formatCode="d/mm/yyyy"/>
    </dxf>
    <dxf>
      <numFmt numFmtId="19" formatCode="d/mm/yyyy"/>
    </dxf>
    <dxf>
      <numFmt numFmtId="19" formatCode="d/mm/yyyy"/>
    </dxf>
    <dxf>
      <numFmt numFmtId="2" formatCode="0.00"/>
    </dxf>
    <dxf>
      <numFmt numFmtId="19" formatCode="d/mm/yyyy"/>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art Dawson" refreshedDate="45744.666278819444" createdVersion="8" refreshedVersion="8" minRefreshableVersion="3" recordCount="365" xr:uid="{4903A543-9F70-4CB7-B599-3368AF213859}">
  <cacheSource type="worksheet">
    <worksheetSource ref="A1:BD366" sheet="Raw Data"/>
  </cacheSource>
  <cacheFields count="60">
    <cacheField name="ID" numFmtId="0">
      <sharedItems/>
    </cacheField>
    <cacheField name="Capture method" numFmtId="0">
      <sharedItems count="3">
        <s v="Pole syringe"/>
        <s v="Darting"/>
        <s v="Manual"/>
      </sharedItems>
    </cacheField>
    <cacheField name="Name" numFmtId="0">
      <sharedItems containsBlank="1"/>
    </cacheField>
    <cacheField name="State" numFmtId="0">
      <sharedItems containsBlank="1" count="5">
        <s v="QLD"/>
        <s v="NSW"/>
        <s v="WA"/>
        <s v="Vic"/>
        <m u="1"/>
      </sharedItems>
    </cacheField>
    <cacheField name="Site" numFmtId="0">
      <sharedItems containsBlank="1"/>
    </cacheField>
    <cacheField name="Latitude" numFmtId="0">
      <sharedItems containsString="0" containsBlank="1" containsNumber="1" minValue="-36.655029999999996" maxValue="25.065930000000002"/>
    </cacheField>
    <cacheField name="Longitude" numFmtId="0">
      <sharedItems containsString="0" containsBlank="1" containsNumber="1" minValue="114.4891361" maxValue="152.27999600000001"/>
    </cacheField>
    <cacheField name="Date" numFmtId="14">
      <sharedItems containsSemiMixedTypes="0" containsNonDate="0" containsDate="1" containsString="0" minDate="2012-04-03T00:00:00" maxDate="2025-02-14T06:34:00" count="267">
        <d v="2024-07-03T16:37:38"/>
        <d v="2024-06-05T10:16:01"/>
        <d v="2024-06-05T09:49:26"/>
        <d v="2024-03-21T08:57:07"/>
        <d v="2024-03-05T17:08:08"/>
        <d v="2023-11-27T13:20:17"/>
        <d v="2023-11-24T10:07:59"/>
        <d v="2023-11-24T09:50:39"/>
        <d v="2023-11-24T08:38:02"/>
        <d v="2023-05-22T13:30:37"/>
        <d v="2023-02-28T07:23:37"/>
        <d v="2023-02-27T12:34:42"/>
        <d v="2023-02-22T10:16:16"/>
        <d v="2023-02-20T13:50:42"/>
        <d v="2023-02-17T07:44:13"/>
        <d v="2023-02-14T12:00:26"/>
        <d v="2023-02-09T06:45:36"/>
        <d v="2023-02-08T08:26:56"/>
        <d v="2023-02-03T08:35:57"/>
        <d v="2023-02-02T13:39:41"/>
        <d v="2023-02-02T08:44:24"/>
        <d v="2023-01-25T15:41:50"/>
        <d v="2023-01-17T15:37:47"/>
        <d v="2022-12-18T09:26:42"/>
        <d v="2022-09-26T16:44:50"/>
        <d v="2022-09-24T09:03:02"/>
        <d v="2022-09-23T09:01:29"/>
        <d v="2022-09-16T10:58:13"/>
        <d v="2022-09-11T13:58:59"/>
        <d v="2022-09-07T09:55:26"/>
        <d v="2022-09-06T11:06:36"/>
        <d v="2022-07-22T13:03:07"/>
        <d v="2022-07-14T17:37:20"/>
        <d v="2022-06-29T09:12:17"/>
        <d v="2022-06-28T12:41:29"/>
        <d v="2022-06-28T11:07:46"/>
        <d v="2022-06-28T11:04:52"/>
        <d v="2022-06-28T09:12:33"/>
        <d v="2022-06-27T16:44:26"/>
        <d v="2022-06-27T15:02:04"/>
        <d v="2022-05-24T13:42:17"/>
        <d v="2022-05-18T10:22:07"/>
        <d v="2022-04-22T08:13:49"/>
        <d v="2022-04-22T07:52:37"/>
        <d v="2022-04-21T10:41:32"/>
        <d v="2022-04-03T11:46:22"/>
        <d v="2022-03-28T14:50:01"/>
        <d v="2022-03-23T16:58:23"/>
        <d v="2022-03-22T16:53:00"/>
        <d v="2022-03-21T17:12:38"/>
        <d v="2022-03-11T09:34:31"/>
        <d v="2022-03-03T09:54:59"/>
        <d v="2022-03-01T08:27:34"/>
        <d v="2022-02-28T12:47:53"/>
        <d v="2022-02-24T15:08:21"/>
        <d v="2022-02-23T08:10:24"/>
        <d v="2022-02-16T16:48:03"/>
        <d v="2022-02-05T08:38:56"/>
        <d v="2022-02-04T17:20:13"/>
        <d v="2022-02-04T16:38:55"/>
        <d v="2022-02-04T11:56:37"/>
        <d v="2022-02-04T11:55:29"/>
        <d v="2021-12-21T11:28:37"/>
        <d v="2021-12-16T11:36:10"/>
        <d v="2021-12-16T09:52:45"/>
        <d v="2021-12-15T09:43:48"/>
        <d v="2021-12-15T07:00:58"/>
        <d v="2021-12-15T06:15:20"/>
        <d v="2021-12-14T10:09:57"/>
        <d v="2021-12-14T10:07:19"/>
        <d v="2021-11-25T13:48:08"/>
        <d v="2021-11-15T06:10:47"/>
        <d v="2021-11-15T05:22:11"/>
        <d v="2021-11-10T09:23:05"/>
        <d v="2021-11-10T09:12:17"/>
        <d v="2021-11-09T07:09:44"/>
        <d v="2021-11-06T15:02:19"/>
        <d v="2021-11-04T15:50:23"/>
        <d v="2021-10-29T06:24:22"/>
        <d v="2021-10-28T17:02:20"/>
        <d v="2021-10-26T17:44:34"/>
        <d v="2021-10-25T15:15:02"/>
        <d v="2021-10-14T07:46:08"/>
        <d v="2021-10-13T09:16:24"/>
        <d v="2021-10-11T10:28:00"/>
        <d v="2021-10-10T08:55:17"/>
        <d v="2021-10-10T07:01:52"/>
        <d v="2021-10-09T09:15:12"/>
        <d v="2021-10-09T08:02:32"/>
        <d v="2021-07-21T11:15:58"/>
        <d v="2021-07-21T09:57:29"/>
        <d v="2021-07-20T16:12:38"/>
        <d v="2021-07-20T15:42:33"/>
        <d v="2021-05-17T15:56:47"/>
        <d v="2021-05-06T15:46:23"/>
        <d v="2021-05-06T15:43:44"/>
        <d v="2021-05-05T16:27:37"/>
        <d v="2020-12-18T06:10:38"/>
        <d v="2020-12-18T05:27:01"/>
        <d v="2020-12-17T19:05:38"/>
        <d v="2020-12-17T17:47:45"/>
        <d v="2020-11-30T09:05:11"/>
        <d v="2020-11-30T07:05:18"/>
        <d v="2020-11-29T14:06:42"/>
        <d v="2020-11-28T22:25:32"/>
        <d v="2020-11-28T20:22:36"/>
        <d v="2020-11-28T20:13:46"/>
        <d v="2020-11-27T06:30:57"/>
        <d v="2020-11-25T21:18:26"/>
        <d v="2020-11-25T20:12:05"/>
        <d v="2020-11-24T14:26:22"/>
        <d v="2020-11-24T10:57:04"/>
        <d v="2020-11-12T10:01:20"/>
        <d v="2020-11-11T18:39:43"/>
        <d v="2020-11-06T06:09:11"/>
        <d v="2020-11-05T07:44:28"/>
        <d v="2020-11-05T07:18:48"/>
        <d v="2020-11-04T18:36:56"/>
        <d v="2020-11-04T17:48:43"/>
        <d v="2020-11-03T17:28:09"/>
        <d v="2020-09-25T14:37:02"/>
        <d v="2020-09-24T19:30:20"/>
        <d v="2020-09-24T19:16:27"/>
        <d v="2020-09-24T15:17:53"/>
        <d v="2020-09-18T17:56:44"/>
        <d v="2020-09-18T17:52:49"/>
        <d v="2020-09-18T17:48:18"/>
        <d v="2020-09-16T17:57:25"/>
        <d v="2020-09-15T15:40:53"/>
        <d v="2020-02-14T00:00:00"/>
        <d v="2014-01-11T00:00:00"/>
        <d v="2014-01-09T00:00:00"/>
        <d v="2014-01-08T00:00:00"/>
        <d v="2012-04-03T00:00:00"/>
        <d v="2021-10-19T07:55:00"/>
        <d v="2015-04-24T00:00:00"/>
        <d v="2015-12-28T00:00:00"/>
        <d v="2021-01-22T00:00:00"/>
        <d v="2023-09-20T08:05:00"/>
        <d v="2020-12-17T13:05:09"/>
        <d v="2021-10-12T10:20:21"/>
        <d v="2023-03-20T00:00:00"/>
        <d v="2022-12-19T07:50:00"/>
        <d v="2023-09-19T08:37:00"/>
        <d v="2025-02-13T06:54:00"/>
        <d v="2019-12-12T00:00:00"/>
        <d v="2021-10-21T08:45:00"/>
        <d v="2021-03-16T12:25:00"/>
        <d v="2019-12-14T00:00:00"/>
        <d v="2021-10-20T08:10:00"/>
        <d v="2016-02-05T00:00:00"/>
        <d v="2023-02-02T00:00:00"/>
        <d v="2019-12-11T00:00:00"/>
        <d v="2014-12-13T00:00:00"/>
        <d v="2022-11-30T06:56:00"/>
        <d v="2021-03-18T08:18:00"/>
        <d v="2023-09-20T06:15:00"/>
        <d v="2022-02-22T09:01:20"/>
        <d v="2014-11-19T00:00:00"/>
        <d v="2023-02-15T12:00:54"/>
        <d v="2017-10-18T00:00:00"/>
        <d v="2021-03-16T10:58:00"/>
        <d v="2023-01-29T16:33:22"/>
        <d v="2022-03-07T12:05:51"/>
        <d v="2023-01-25T11:25:12"/>
        <d v="2023-01-25T15:37:05"/>
        <d v="2023-01-25T15:43:28"/>
        <d v="2023-01-25T07:06:53"/>
        <d v="2021-03-17T10:26:00"/>
        <d v="2023-01-17T16:51:13"/>
        <d v="2015-12-31T00:00:00"/>
        <d v="2021-03-17T07:45:00"/>
        <d v="2021-10-14T00:00:00"/>
        <d v="2022-12-19T06:10:00"/>
        <d v="2015-06-03T00:00:00"/>
        <d v="2022-09-07T15:43:13"/>
        <d v="2022-12-02T06:12:00"/>
        <d v="2021-03-16T10:10:00"/>
        <d v="2021-05-01T00:00:00"/>
        <d v="2021-10-21T09:20:00"/>
        <d v="2022-09-08T12:10:35"/>
        <d v="2022-08-31T10:54:19"/>
        <d v="2021-03-17T09:45:00"/>
        <d v="2021-03-16T08:23:00"/>
        <d v="2022-03-04T08:08:04"/>
        <d v="2022-02-23T11:30:51"/>
        <d v="2022-09-01T10:19:34"/>
        <d v="2022-02-23T08:17:55"/>
        <d v="2022-03-04T07:32:38"/>
        <d v="2016-12-20T00:00:00"/>
        <d v="2022-11-30T06:15:00"/>
        <d v="2021-10-20T08:25:00"/>
        <d v="2022-09-06T12:06:44"/>
        <d v="2021-02-27T00:00:00"/>
        <d v="2015-05-28T00:00:00"/>
        <d v="2023-05-24T00:00:00"/>
        <d v="2021-03-19T07:10:00"/>
        <d v="2022-12-01T07:02:00"/>
        <d v="2021-03-19T07:45:00"/>
        <d v="2020-09-16T17:41:17"/>
        <d v="2020-09-17T16:48:48"/>
        <d v="2015-04-23T00:00:00"/>
        <d v="2020-11-11T17:48:23"/>
        <d v="2021-10-21T07:52:00"/>
        <d v="2021-05-18T13:42:01"/>
        <d v="2017-03-02T00:00:00"/>
        <d v="2020-07-31T00:00:00"/>
        <d v="2023-09-20T06:30:00"/>
        <d v="2022-12-02T07:14:00"/>
        <d v="2023-09-21T00:00:00"/>
        <d v="2023-09-21T07:10:00"/>
        <d v="2023-09-21T06:10:00"/>
        <d v="2023-09-19T06:55:00"/>
        <d v="2023-09-20T07:40:00"/>
        <d v="2023-09-21T08:38:00"/>
        <d v="2023-09-19T07:35:00"/>
        <d v="2023-09-19T09:22:00"/>
        <d v="2023-09-19T06:15:00"/>
        <d v="2023-09-21T07:00:00"/>
        <d v="2023-09-20T06:50:00"/>
        <d v="2023-09-21T06:15:00"/>
        <d v="2023-09-21T07:48:00"/>
        <d v="2023-09-19T07:12:00"/>
        <d v="2021-03-18T07:40:00"/>
        <d v="2023-09-20T09:20:00"/>
        <d v="2023-09-20T10:00:00"/>
        <d v="2023-09-19T07:28:00"/>
        <d v="2023-09-20T08:42:00"/>
        <d v="2023-09-20T08:15:00"/>
        <d v="2023-09-20T08:25:00"/>
        <d v="2023-09-20T09:00:00"/>
        <d v="2023-09-19T08:28:00"/>
        <d v="2022-02-22T09:10:22"/>
        <d v="2020-09-17T08:45:34"/>
        <d v="2014-11-26T00:00:00"/>
        <d v="2015-04-09T00:00:00"/>
        <d v="2015-05-06T00:00:00"/>
        <d v="2015-05-29T00:00:00"/>
        <d v="2016-02-10T00:00:00"/>
        <d v="2016-02-26T00:00:00"/>
        <d v="2016-03-24T00:00:00"/>
        <d v="2016-03-30T00:00:00"/>
        <d v="2016-07-28T00:00:00"/>
        <d v="2016-08-03T00:00:00"/>
        <d v="2016-12-01T00:00:00"/>
        <d v="2016-12-08T00:00:00"/>
        <d v="2017-05-12T00:00:00"/>
        <d v="2017-10-13T00:00:00"/>
        <d v="2017-11-21T00:00:00"/>
        <d v="2017-11-22T00:00:00"/>
        <d v="2018-04-26T00:00:00"/>
        <d v="2018-04-27T00:00:00"/>
        <d v="2019-12-10T00:00:00"/>
        <d v="2020-02-11T00:00:00"/>
        <d v="2020-06-24T00:00:00"/>
        <d v="2020-06-26T00:00:00"/>
        <d v="2020-06-28T00:00:00"/>
        <d v="2021-05-02T00:00:00"/>
        <d v="2021-05-04T00:00:00"/>
        <d v="2021-05-05T00:00:00"/>
        <d v="2018-08-24T00:00:00"/>
        <d v="2018-07-27T00:00:00"/>
        <d v="2018-06-28T00:00:00"/>
        <d v="2025-02-12T06:35:00"/>
        <d v="2025-02-12T07:22:00"/>
        <d v="2025-02-11T06:38:00"/>
        <d v="2025-02-14T06:34:00"/>
      </sharedItems>
      <fieldGroup par="58"/>
    </cacheField>
    <cacheField name="Ambient temp" numFmtId="0">
      <sharedItems containsBlank="1" containsMixedTypes="1" containsNumber="1" minValue="-1" maxValue="43"/>
    </cacheField>
    <cacheField name="Sex" numFmtId="0">
      <sharedItems containsBlank="1" count="3">
        <s v="m"/>
        <s v="f"/>
        <m/>
      </sharedItems>
    </cacheField>
    <cacheField name="Female breeding condition " numFmtId="0">
      <sharedItems containsBlank="1"/>
    </cacheField>
    <cacheField name="Mass (kg)" numFmtId="2">
      <sharedItems containsBlank="1" containsMixedTypes="1" containsNumber="1" minValue="16" maxValue="121.4" count="163">
        <n v="104"/>
        <n v="65.8"/>
        <n v="81"/>
        <n v="52"/>
        <n v="82.8"/>
        <n v="67.7"/>
        <n v="50"/>
        <n v="53"/>
        <n v="92.8"/>
        <n v="33.6"/>
        <n v="55.6"/>
        <n v="67.2"/>
        <n v="63"/>
        <n v="51.4"/>
        <n v="50.4"/>
        <n v="86.2"/>
        <n v="74.400000000000006"/>
        <n v="50.6"/>
        <n v="39.6"/>
        <n v="35.799999999999997"/>
        <n v="65"/>
        <n v="61.2"/>
        <n v="75"/>
        <n v="112.8"/>
        <n v="45"/>
        <n v="43"/>
        <n v="60.4"/>
        <n v="52.4"/>
        <n v="42"/>
        <n v="68"/>
        <n v="101"/>
        <n v="100.4"/>
        <n v="56"/>
        <n v="40.6"/>
        <n v="62.2"/>
        <n v="58.2"/>
        <n v="76"/>
        <n v="54.6"/>
        <n v="51"/>
        <n v="63.4"/>
        <n v="107"/>
        <n v="78"/>
        <n v="74"/>
        <n v="58"/>
        <n v="76.2"/>
        <n v="93.599999999999895"/>
        <n v="63.6"/>
        <n v="39"/>
        <n v="44"/>
        <n v="53.6"/>
        <n v="47.8"/>
        <n v="39.5"/>
        <n v="62"/>
        <n v="81.8"/>
        <n v="121.4"/>
        <n v="79.400000000000006"/>
        <n v="64.400000000000006"/>
        <n v="55.8"/>
        <n v="55"/>
        <n v="44.9"/>
        <n v="44.2"/>
        <n v="52.2"/>
        <n v="32.4"/>
        <n v="58.4"/>
        <n v="54.4"/>
        <n v="92"/>
        <n v="91.599999999999895"/>
        <n v="108.4"/>
        <n v="73"/>
        <n v="43.4"/>
        <n v="80"/>
        <n v="85.8"/>
        <n v="81.5"/>
        <n v="60.6"/>
        <n v="57.2"/>
        <n v="49.4"/>
        <n v="49"/>
        <n v="68.599999999999895"/>
        <n v="68.400000000000006"/>
        <n v="62.8"/>
        <n v="63.8"/>
        <n v="42.4"/>
        <n v="44.4"/>
        <n v="41"/>
        <n v="95.599999999999895"/>
        <n v="103"/>
        <n v="49.6"/>
        <n v="57"/>
        <n v="68.8"/>
        <n v="65.400000000000006"/>
        <n v="70"/>
        <n v="46.4"/>
        <n v="56.2"/>
        <n v="47.4"/>
        <n v="46.2"/>
        <n v="72"/>
        <n v="53.2"/>
        <n v="47.7"/>
        <n v="48.8"/>
        <n v="88.7"/>
        <n v="77"/>
        <n v="66.8"/>
        <n v="47.2"/>
        <n v="88.4"/>
        <n v="64.8"/>
        <n v="89.4"/>
        <n v="51.6"/>
        <n v="67"/>
        <n v="51.8"/>
        <n v="42.8"/>
        <n v="45.2"/>
        <n v="60"/>
        <m/>
        <n v="22.5"/>
        <n v="22"/>
        <n v="38"/>
        <n v="16"/>
        <n v="69"/>
        <n v="71"/>
        <n v="26"/>
        <s v="-"/>
        <n v="54"/>
        <n v="48"/>
        <n v="33"/>
        <n v="79.8"/>
        <n v="37"/>
        <n v="71.2"/>
        <n v="42.2"/>
        <n v="75.8"/>
        <n v="47"/>
        <n v="79"/>
        <n v="70.8"/>
        <n v="35.200000000000003"/>
        <n v="40"/>
        <n v="32"/>
        <n v="66.2"/>
        <n v="53.5"/>
        <n v="46"/>
        <n v="109"/>
        <n v="41.4"/>
        <n v="90"/>
        <n v="68.7"/>
        <n v="39.799999999999997"/>
        <n v="110"/>
        <n v="66"/>
        <n v="31"/>
        <n v="34.5"/>
        <n v="120"/>
        <n v="59"/>
        <n v="36"/>
        <n v="28"/>
        <n v="68.5"/>
        <n v="45.9"/>
        <n v="50.3"/>
        <n v="83.8"/>
        <n v="67.8"/>
        <n v="49.8"/>
        <n v="36.200000000000003"/>
        <n v="62.1"/>
        <n v="57.9"/>
        <n v="84.2"/>
        <n v="52.7"/>
        <n v="47.5"/>
      </sharedItems>
      <fieldGroup par="59"/>
    </cacheField>
    <cacheField name="Mass estimated" numFmtId="0">
      <sharedItems containsBlank="1"/>
    </cacheField>
    <cacheField name="Body condition score" numFmtId="0">
      <sharedItems containsBlank="1" containsMixedTypes="1" containsNumber="1" containsInteger="1" minValue="2" maxValue="45417"/>
    </cacheField>
    <cacheField name="Stress level " numFmtId="0">
      <sharedItems containsBlank="1"/>
    </cacheField>
    <cacheField name="Drug(s)" numFmtId="0">
      <sharedItems containsBlank="1" count="3">
        <s v="Zoletil"/>
        <s v="Zoletil/Xylazine"/>
        <m/>
      </sharedItems>
    </cacheField>
    <cacheField name="Dose: Zoletil (mL)" numFmtId="2">
      <sharedItems containsString="0" containsBlank="1" containsNumber="1" minValue="1.8" maxValue="400"/>
    </cacheField>
    <cacheField name="Dose: Zoletil (mg/kg)" numFmtId="2">
      <sharedItems containsBlank="1" containsMixedTypes="1" containsNumber="1" minValue="1.3333333333333333" maxValue="8.0441640378548893"/>
    </cacheField>
    <cacheField name="Dose: Xylazine (mL)" numFmtId="2">
      <sharedItems containsString="0" containsBlank="1" containsNumber="1" containsInteger="1" minValue="45" maxValue="360"/>
    </cacheField>
    <cacheField name="Dose: Xylazine (mg/kg)" numFmtId="2">
      <sharedItems containsBlank="1" containsMixedTypes="1" containsNumber="1" minValue="0" maxValue="6.25"/>
    </cacheField>
    <cacheField name="Dose: yohimbine (mg)" numFmtId="2">
      <sharedItems containsBlank="1" containsMixedTypes="1" containsNumber="1" minValue="2" maxValue="12"/>
    </cacheField>
    <cacheField name="Dose: yohimbine (mg/kg)" numFmtId="2">
      <sharedItems containsBlank="1" containsMixedTypes="1" containsNumber="1" minValue="4.7945205479452052E-2" maxValue="0.22222222222222221"/>
    </cacheField>
    <cacheField name="Dose:atipamezole (mg)" numFmtId="2">
      <sharedItems containsBlank="1" containsMixedTypes="1" containsNumber="1" minValue="3.5" maxValue="25.5"/>
    </cacheField>
    <cacheField name="Dose:atipamezole (mg/kg)" numFmtId="2">
      <sharedItems containsBlank="1" containsMixedTypes="1" containsNumber="1" minValue="0" maxValue="0.34"/>
    </cacheField>
    <cacheField name="Drug admin site" numFmtId="0">
      <sharedItems containsBlank="1"/>
    </cacheField>
    <cacheField name="Induction duration (min:sec)" numFmtId="0">
      <sharedItems containsNonDate="0" containsDate="1" containsString="0" containsBlank="1" minDate="1899-12-30T00:01:00" maxDate="1899-12-30T00:14:00"/>
    </cacheField>
    <cacheField name="Induction duration (min)" numFmtId="0">
      <sharedItems containsBlank="1" containsMixedTypes="1" containsNumber="1" containsInteger="1" minValue="1" maxValue="53"/>
    </cacheField>
    <cacheField name="Depth Of Anaesthesia" numFmtId="0">
      <sharedItems containsBlank="1"/>
    </cacheField>
    <cacheField name="Temp_body" numFmtId="0">
      <sharedItems containsMixedTypes="1" containsNumber="1" minValue="34.1" maxValue="42.6"/>
    </cacheField>
    <cacheField name="Hyperthermia (Y/N)" numFmtId="0">
      <sharedItems containsBlank="1"/>
    </cacheField>
    <cacheField name="Respiratory rate " numFmtId="0">
      <sharedItems containsBlank="1" containsMixedTypes="1" containsNumber="1" containsInteger="1" minValue="16" maxValue="104"/>
    </cacheField>
    <cacheField name="Respiratory depth " numFmtId="0">
      <sharedItems containsBlank="1"/>
    </cacheField>
    <cacheField name="Heart rate " numFmtId="0">
      <sharedItems containsString="0" containsBlank="1" containsNumber="1" containsInteger="1" minValue="36" maxValue="152"/>
    </cacheField>
    <cacheField name="Time of restraint" numFmtId="0">
      <sharedItems containsDate="1" containsBlank="1" containsMixedTypes="1" minDate="1899-12-30T00:00:08" maxDate="2022-02-22T09:10:58"/>
    </cacheField>
    <cacheField name="Time of release" numFmtId="0">
      <sharedItems containsDate="1" containsBlank="1" containsMixedTypes="1" minDate="1899-12-30T00:04:36" maxDate="2024-07-03T17:17:12"/>
    </cacheField>
    <cacheField name="Handling duration (min:sec)" numFmtId="45">
      <sharedItems containsDate="1" containsMixedTypes="1" minDate="1900-01-02T23:42:11" maxDate="1899-12-30T01:45:00"/>
    </cacheField>
    <cacheField name="Handling duration (min)" numFmtId="2">
      <sharedItems containsMixedTypes="1" containsNumber="1" minValue="1.6666666666666666E-2" maxValue="1876"/>
    </cacheField>
    <cacheField name="Time standing" numFmtId="0">
      <sharedItems containsNonDate="0" containsDate="1" containsString="0" containsBlank="1" minDate="2020-09-15T16:28:21" maxDate="2024-07-03T18:02:15"/>
    </cacheField>
    <cacheField name="Recovery duration (min:sec)" numFmtId="0">
      <sharedItems containsNonDate="0" containsDate="1" containsString="0" containsBlank="1" minDate="1899-12-30T00:00:01" maxDate="1899-12-30T02:21:47"/>
    </cacheField>
    <cacheField name="Notes on recovery" numFmtId="0">
      <sharedItems containsBlank="1"/>
    </cacheField>
    <cacheField name="Reversal time (min)" numFmtId="0">
      <sharedItems containsBlank="1" containsMixedTypes="1" containsNumber="1" containsInteger="1" minValue="0" maxValue="300"/>
    </cacheField>
    <cacheField name="Total duration (min:sec)" numFmtId="0">
      <sharedItems containsNonDate="0" containsDate="1" containsString="0" containsBlank="1" minDate="1899-12-30T00:02:48" maxDate="1899-12-30T02:54:03"/>
    </cacheField>
    <cacheField name="Total duration (min)" numFmtId="2">
      <sharedItems containsBlank="1" containsMixedTypes="1" containsNumber="1" minValue="0" maxValue="372"/>
    </cacheField>
    <cacheField name="Injury" numFmtId="0">
      <sharedItems containsDate="1" containsString="0" containsBlank="1" containsMixedTypes="1" minDate="1899-12-31T00:00:00" maxDate="1899-12-31T00:01:04"/>
    </cacheField>
    <cacheField name="Injury type" numFmtId="0">
      <sharedItems containsBlank="1"/>
    </cacheField>
    <cacheField name="n_in_trap" numFmtId="0">
      <sharedItems containsBlank="1" containsMixedTypes="1" containsNumber="1" containsInteger="1" minValue="1" maxValue="23"/>
    </cacheField>
    <cacheField name="tags_in_trap" numFmtId="0">
      <sharedItems containsNonDate="0" containsString="0" containsBlank="1"/>
    </cacheField>
    <cacheField name="last_usable_fix" numFmtId="0">
      <sharedItems containsNonDate="0" containsDate="1" containsString="0" containsBlank="1" minDate="2021-04-23T09:00:33" maxDate="2025-02-26T02:00:00"/>
    </cacheField>
    <cacheField name="collar_in_hand" numFmtId="0">
      <sharedItems containsBlank="1"/>
    </cacheField>
    <cacheField name="mortality" numFmtId="0">
      <sharedItems containsDate="1" containsBlank="1" containsMixedTypes="1" minDate="2015-02-03T00:00:00" maxDate="2025-03-14T00:00:00"/>
    </cacheField>
    <cacheField name="Collar end date" numFmtId="0">
      <sharedItems containsDate="1" containsBlank="1" containsMixedTypes="1" minDate="2014-12-03T00:00:00" maxDate="2025-03-14T00:00:00"/>
    </cacheField>
    <cacheField name="Capture-death duration" numFmtId="2">
      <sharedItems containsString="0" containsBlank="1" containsNumber="1" minValue="-250.32986111110949" maxValue="1003" count="91">
        <m/>
        <n v="-250.32986111110949"/>
        <n v="0"/>
        <n v="0.49652777778101154"/>
        <n v="0.99982644444389734"/>
        <n v="0.99993874073697953"/>
        <n v="3"/>
        <n v="6.6736111111094942"/>
        <n v="7"/>
        <n v="10.432638888887595"/>
        <n v="14.087500000001455"/>
        <n v="23"/>
        <n v="24.635416666664241"/>
        <n v="38.482638888890506"/>
        <n v="43"/>
        <n v="45.659722222218988"/>
        <n v="48"/>
        <n v="51"/>
        <n v="52"/>
        <n v="55.544444444443798"/>
        <n v="60.654166666667152"/>
        <n v="67.615972222221899"/>
        <n v="70.624073999999382"/>
        <n v="76"/>
        <n v="77.499371999998402"/>
        <n v="83"/>
        <n v="89.670138888890506"/>
        <n v="94.543055555557657"/>
        <n v="95.310158000000229"/>
        <n v="95.495938000000024"/>
        <n v="96.524167000003217"/>
        <n v="98.349247999998624"/>
        <n v="99.344814999996743"/>
        <n v="100.65416666666715"/>
        <n v="101.70354999999836"/>
        <n v="104.56527777777956"/>
        <n v="106.29776600000332"/>
        <n v="113"/>
        <n v="141.67708333333576"/>
        <n v="144"/>
        <n v="150.74305555555475"/>
        <n v="153"/>
        <n v="153.72222222221899"/>
        <n v="198.3449879999971"/>
        <n v="202.61666666666861"/>
        <n v="206.57638888889051"/>
        <n v="214"/>
        <n v="214.23611111110949"/>
        <n v="219.49265000000014"/>
        <n v="226.54561100000137"/>
        <n v="246.67708333333576"/>
        <n v="251.27361111111531"/>
        <n v="252.21875"/>
        <n v="252.48263888889051"/>
        <n v="252.54305555555766"/>
        <n v="267.65069444444089"/>
        <n v="306"/>
        <n v="307.66106299999956"/>
        <n v="308.52024299999903"/>
        <n v="317.56974700000137"/>
        <n v="324.65422499999841"/>
        <n v="329.68566699999792"/>
        <n v="330"/>
        <n v="332.15630787036935"/>
        <n v="333.71111111110804"/>
        <n v="346.10763888889051"/>
        <n v="353"/>
        <n v="367.49532400000317"/>
        <n v="368"/>
        <n v="376"/>
        <n v="377"/>
        <n v="394"/>
        <n v="397.70138888889051"/>
        <n v="409"/>
        <n v="460.0402777777781"/>
        <n v="460.05208333333576"/>
        <n v="461.96875"/>
        <n v="462.85763888889051"/>
        <n v="464.96875"/>
        <n v="529.26299899999867"/>
        <n v="531"/>
        <n v="538.29944100000284"/>
        <n v="573"/>
        <n v="578"/>
        <n v="578.21180555555475"/>
        <n v="599.25806700000248"/>
        <n v="622.67222222222335"/>
        <n v="641.42915399999765"/>
        <n v="707"/>
        <n v="770"/>
        <n v="1003"/>
      </sharedItems>
    </cacheField>
    <cacheField name="fate" numFmtId="0">
      <sharedItems containsBlank="1"/>
    </cacheField>
    <cacheField name="notes_on_collar_recovery" numFmtId="0">
      <sharedItems containsBlank="1"/>
    </cacheField>
    <cacheField name="notes_on_capture" numFmtId="0">
      <sharedItems containsBlank="1" longText="1"/>
    </cacheField>
    <cacheField name="Collar data" numFmtId="0">
      <sharedItems containsBlank="1"/>
    </cacheField>
    <cacheField name="Months (Date)" numFmtId="0" databaseField="0">
      <fieldGroup base="7">
        <rangePr groupBy="months" startDate="2012-04-03T00:00:00" endDate="2025-02-14T06:34:00"/>
        <groupItems count="14">
          <s v="&lt;3/04/2012"/>
          <s v="Jan"/>
          <s v="Feb"/>
          <s v="Mar"/>
          <s v="Apr"/>
          <s v="May"/>
          <s v="Jun"/>
          <s v="Jul"/>
          <s v="Aug"/>
          <s v="Sep"/>
          <s v="Oct"/>
          <s v="Nov"/>
          <s v="Dec"/>
          <s v="&gt;14/02/2025"/>
        </groupItems>
      </fieldGroup>
    </cacheField>
    <cacheField name="Quarters (Date)" numFmtId="0" databaseField="0">
      <fieldGroup base="7">
        <rangePr groupBy="quarters" startDate="2012-04-03T00:00:00" endDate="2025-02-14T06:34:00"/>
        <groupItems count="6">
          <s v="&lt;3/04/2012"/>
          <s v="Qtr1"/>
          <s v="Qtr2"/>
          <s v="Qtr3"/>
          <s v="Qtr4"/>
          <s v="&gt;14/02/2025"/>
        </groupItems>
      </fieldGroup>
    </cacheField>
    <cacheField name="Years (Date)" numFmtId="0" databaseField="0">
      <fieldGroup base="7">
        <rangePr groupBy="years" startDate="2012-04-03T00:00:00" endDate="2025-02-14T06:34:00"/>
        <groupItems count="16">
          <s v="&lt;3/04/2012"/>
          <s v="2012"/>
          <s v="2013"/>
          <s v="2014"/>
          <s v="2015"/>
          <s v="2016"/>
          <s v="2017"/>
          <s v="2018"/>
          <s v="2019"/>
          <s v="2020"/>
          <s v="2021"/>
          <s v="2022"/>
          <s v="2023"/>
          <s v="2024"/>
          <s v="2025"/>
          <s v="&gt;14/02/2025"/>
        </groupItems>
      </fieldGroup>
    </cacheField>
    <cacheField name="Mass (kg)2" numFmtId="0" databaseField="0">
      <fieldGroup base="11">
        <discretePr count="163">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0"/>
          <x v="2"/>
          <x v="2"/>
          <x v="2"/>
          <x v="2"/>
          <x v="2"/>
          <x v="2"/>
          <x v="2"/>
          <x v="1"/>
          <x v="2"/>
          <x v="2"/>
          <x v="2"/>
          <x v="2"/>
          <x v="2"/>
          <x v="2"/>
          <x v="2"/>
          <x v="2"/>
          <x v="2"/>
          <x v="2"/>
          <x v="2"/>
          <x v="2"/>
          <x v="2"/>
          <x v="2"/>
          <x v="2"/>
          <x v="2"/>
          <x v="2"/>
          <x v="2"/>
          <x v="2"/>
          <x v="2"/>
          <x v="2"/>
          <x v="2"/>
          <x v="2"/>
          <x v="2"/>
          <x v="2"/>
          <x v="2"/>
          <x v="2"/>
          <x v="2"/>
          <x v="2"/>
          <x v="2"/>
          <x v="2"/>
          <x v="2"/>
          <x v="2"/>
          <x v="2"/>
          <x v="2"/>
          <x v="2"/>
          <x v="2"/>
          <x v="2"/>
          <x v="2"/>
          <x v="2"/>
          <x v="2"/>
          <x v="2"/>
        </discretePr>
        <groupItems count="3">
          <m/>
          <s v="-"/>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s v="DM10"/>
    <x v="0"/>
    <s v="Bunya Collared Pig 15"/>
    <x v="0"/>
    <s v="Russel park"/>
    <n v="-26.895772999999998"/>
    <n v="151.59551999999999"/>
    <x v="0"/>
    <n v="10"/>
    <x v="0"/>
    <s v="-None Selected-"/>
    <x v="0"/>
    <m/>
    <n v="45416"/>
    <s v="Moderate "/>
    <x v="0"/>
    <n v="2.1"/>
    <n v="2.0192307692307692"/>
    <m/>
    <m/>
    <m/>
    <m/>
    <m/>
    <m/>
    <s v="Rump"/>
    <d v="1899-12-30T00:07:00"/>
    <m/>
    <s v="Good"/>
    <s v="-"/>
    <m/>
    <s v="Normal"/>
    <s v="Normal"/>
    <m/>
    <d v="2024-07-03T16:59:10"/>
    <d v="2024-07-03T17:17:12"/>
    <d v="1899-12-30T00:18:02"/>
    <n v="18.033333333333335"/>
    <d v="2024-07-03T18:02:15"/>
    <d v="1899-12-30T00:45:03"/>
    <m/>
    <m/>
    <d v="1899-12-30T01:10:05"/>
    <n v="10.083333333333334"/>
    <m/>
    <m/>
    <m/>
    <m/>
    <m/>
    <m/>
    <m/>
    <m/>
    <x v="0"/>
    <m/>
    <m/>
    <m/>
    <m/>
  </r>
  <r>
    <s v="DM09"/>
    <x v="0"/>
    <s v="Bunya Collared Pig 14"/>
    <x v="0"/>
    <s v="Russel park"/>
    <n v="-26.895990999999999"/>
    <n v="151.59576000000001"/>
    <x v="1"/>
    <n v="12"/>
    <x v="1"/>
    <s v="Pregnant "/>
    <x v="1"/>
    <m/>
    <n v="45416"/>
    <s v="Moderate "/>
    <x v="0"/>
    <n v="2"/>
    <n v="3.0395136778115504"/>
    <m/>
    <m/>
    <m/>
    <m/>
    <m/>
    <m/>
    <s v="Rump"/>
    <d v="1899-12-30T00:04:00"/>
    <m/>
    <s v="Minimal "/>
    <n v="40"/>
    <s v="Y"/>
    <s v="Normal"/>
    <s v="Normal"/>
    <m/>
    <d v="2024-06-05T10:25:46"/>
    <d v="2024-06-05T10:25:55"/>
    <d v="1899-12-30T00:00:08"/>
    <n v="0.13333333333333333"/>
    <d v="2024-06-05T10:25:57"/>
    <d v="1899-12-30T00:00:02"/>
    <m/>
    <m/>
    <d v="1899-12-30T00:04:10"/>
    <n v="4.166666666666667"/>
    <n v="0"/>
    <m/>
    <m/>
    <m/>
    <m/>
    <m/>
    <m/>
    <m/>
    <x v="0"/>
    <m/>
    <m/>
    <m/>
    <m/>
  </r>
  <r>
    <s v="DM08"/>
    <x v="0"/>
    <s v="Bunya Collared Pig 13"/>
    <x v="0"/>
    <s v="Russel park"/>
    <n v="-26.895797000000002"/>
    <n v="151.595552"/>
    <x v="2"/>
    <n v="12"/>
    <x v="0"/>
    <s v="-None Selected-"/>
    <x v="2"/>
    <m/>
    <n v="45416"/>
    <s v="High"/>
    <x v="0"/>
    <n v="2"/>
    <n v="2.4691358024691357"/>
    <m/>
    <m/>
    <m/>
    <m/>
    <m/>
    <m/>
    <s v="Rump"/>
    <d v="1899-12-30T00:07:00"/>
    <m/>
    <s v="Minimal "/>
    <n v="40"/>
    <s v="Y"/>
    <s v="Normal"/>
    <s v="Shallow"/>
    <m/>
    <d v="2024-06-05T09:49:03"/>
    <d v="2024-06-05T10:15:10"/>
    <d v="1899-12-30T00:26:07"/>
    <n v="26.116666666666667"/>
    <d v="2024-06-05T10:15:12"/>
    <d v="1899-12-30T00:00:02"/>
    <m/>
    <m/>
    <d v="1899-12-30T00:33:09"/>
    <n v="33.15"/>
    <m/>
    <m/>
    <m/>
    <m/>
    <m/>
    <m/>
    <m/>
    <m/>
    <x v="0"/>
    <m/>
    <m/>
    <m/>
    <m/>
  </r>
  <r>
    <s v="DM07"/>
    <x v="0"/>
    <s v="Bunya Collared Pig 12"/>
    <x v="0"/>
    <s v="Wenhems"/>
    <n v="-26.892980999999999"/>
    <n v="151.55076600000001"/>
    <x v="3"/>
    <n v="23"/>
    <x v="0"/>
    <s v="-None Selected-"/>
    <x v="3"/>
    <m/>
    <n v="45416"/>
    <s v="Moderate "/>
    <x v="0"/>
    <n v="2"/>
    <n v="3.8461538461538463"/>
    <m/>
    <m/>
    <m/>
    <m/>
    <m/>
    <m/>
    <s v="Rump"/>
    <d v="1899-12-30T00:11:00"/>
    <m/>
    <s v="Minimal "/>
    <s v="-"/>
    <m/>
    <s v="Normal"/>
    <s v="Normal"/>
    <m/>
    <d v="2024-03-21T08:55:06"/>
    <d v="2024-03-21T09:16:11"/>
    <d v="1899-12-30T00:21:05"/>
    <n v="21.083333333333332"/>
    <d v="2024-03-21T11:11:23"/>
    <d v="1899-12-30T01:55:12"/>
    <m/>
    <m/>
    <d v="1899-12-30T02:27:18"/>
    <n v="27.3"/>
    <m/>
    <s v="No temp, thermometer broken"/>
    <m/>
    <m/>
    <m/>
    <m/>
    <m/>
    <m/>
    <x v="0"/>
    <m/>
    <m/>
    <m/>
    <m/>
  </r>
  <r>
    <s v="DM06"/>
    <x v="0"/>
    <s v="Bunya Collared Pig 11"/>
    <x v="0"/>
    <s v="Nations "/>
    <n v="-26.928728"/>
    <n v="151.57450700000001"/>
    <x v="4"/>
    <n v="27"/>
    <x v="0"/>
    <s v="-None Selected-"/>
    <x v="4"/>
    <m/>
    <n v="45416"/>
    <s v="Moderate "/>
    <x v="0"/>
    <n v="2"/>
    <n v="2.4154589371980677"/>
    <m/>
    <m/>
    <m/>
    <m/>
    <m/>
    <m/>
    <s v="Rump"/>
    <d v="1899-12-30T00:03:00"/>
    <m/>
    <s v="Good"/>
    <n v="42.6"/>
    <s v="Y"/>
    <s v="Normal"/>
    <s v="Normal"/>
    <m/>
    <d v="2024-03-05T17:08:19"/>
    <d v="2024-03-05T17:24:37"/>
    <d v="1899-12-30T00:16:18"/>
    <n v="16.3"/>
    <d v="2024-03-05T17:55:37"/>
    <d v="1899-12-30T00:31:00"/>
    <m/>
    <m/>
    <d v="1899-12-30T00:50:18"/>
    <n v="50.3"/>
    <n v="0"/>
    <m/>
    <m/>
    <m/>
    <m/>
    <m/>
    <m/>
    <m/>
    <x v="0"/>
    <m/>
    <m/>
    <m/>
    <m/>
  </r>
  <r>
    <s v="DM05"/>
    <x v="0"/>
    <s v="Bunya Collared Pig 10"/>
    <x v="0"/>
    <s v="Russel park "/>
    <n v="-26.895835000000002"/>
    <n v="151.59563700000001"/>
    <x v="5"/>
    <n v="23"/>
    <x v="1"/>
    <s v="Lactating "/>
    <x v="5"/>
    <m/>
    <n v="45415"/>
    <s v="Moderate "/>
    <x v="0"/>
    <n v="2.1"/>
    <n v="3.1019202363367797"/>
    <m/>
    <m/>
    <m/>
    <m/>
    <m/>
    <m/>
    <s v="Rump"/>
    <d v="1899-12-30T00:05:00"/>
    <m/>
    <s v="Good"/>
    <n v="40"/>
    <s v="Y"/>
    <s v="Normal"/>
    <s v="Normal"/>
    <m/>
    <d v="2023-11-27T13:20:40"/>
    <d v="2023-11-27T13:34:54"/>
    <d v="1899-12-30T00:14:14"/>
    <n v="14.233333333333333"/>
    <d v="2023-11-27T14:04:10"/>
    <d v="1899-12-30T00:29:16"/>
    <m/>
    <m/>
    <d v="1899-12-30T00:48:30"/>
    <n v="48.5"/>
    <n v="0"/>
    <m/>
    <m/>
    <m/>
    <m/>
    <m/>
    <m/>
    <m/>
    <x v="0"/>
    <m/>
    <m/>
    <m/>
    <m/>
  </r>
  <r>
    <s v="DM04"/>
    <x v="0"/>
    <s v="Bunya Collared Pig 9"/>
    <x v="0"/>
    <s v="Irwins"/>
    <n v="-26.871013999999999"/>
    <n v="151.53591"/>
    <x v="6"/>
    <n v="24"/>
    <x v="0"/>
    <s v="-None Selected-"/>
    <x v="6"/>
    <m/>
    <n v="45415"/>
    <s v="Moderate "/>
    <x v="0"/>
    <n v="2"/>
    <n v="4"/>
    <m/>
    <m/>
    <m/>
    <m/>
    <m/>
    <m/>
    <s v="Rump"/>
    <d v="1899-12-30T00:04:00"/>
    <m/>
    <s v="Deep"/>
    <n v="39.200000000000003"/>
    <s v="N"/>
    <s v="Normal"/>
    <s v="Normal"/>
    <m/>
    <d v="2023-11-24T09:54:03"/>
    <d v="2023-11-24T10:10:21"/>
    <d v="1899-12-30T00:16:18"/>
    <n v="16.3"/>
    <d v="2023-11-24T10:41:35"/>
    <d v="1899-12-30T00:31:14"/>
    <m/>
    <m/>
    <d v="1899-12-30T00:51:32"/>
    <n v="51.533333333333331"/>
    <n v="0"/>
    <m/>
    <m/>
    <m/>
    <m/>
    <m/>
    <m/>
    <m/>
    <x v="0"/>
    <m/>
    <m/>
    <m/>
    <m/>
  </r>
  <r>
    <s v="DM03"/>
    <x v="0"/>
    <s v="Bunya Collared Pig 8"/>
    <x v="0"/>
    <s v="Irwins"/>
    <n v="-26.871043"/>
    <n v="151.53576799999999"/>
    <x v="7"/>
    <n v="23"/>
    <x v="1"/>
    <s v="Lactating "/>
    <x v="7"/>
    <m/>
    <n v="45414"/>
    <s v="Low "/>
    <x v="0"/>
    <n v="2"/>
    <n v="3.7735849056603774"/>
    <m/>
    <m/>
    <m/>
    <m/>
    <m/>
    <m/>
    <s v="Rump"/>
    <d v="1899-12-30T00:04:00"/>
    <m/>
    <s v="Deep"/>
    <n v="39.4"/>
    <s v="N"/>
    <s v="Normal"/>
    <s v="Normal"/>
    <m/>
    <d v="2023-11-24T09:00:44"/>
    <d v="2023-11-24T10:02:58"/>
    <d v="1899-12-30T01:02:14"/>
    <n v="2.2333333333333334"/>
    <d v="2023-11-24T10:51:09"/>
    <d v="1899-12-30T00:48:11"/>
    <m/>
    <m/>
    <d v="1899-12-30T01:54:25"/>
    <n v="54.416666666666664"/>
    <n v="0"/>
    <m/>
    <m/>
    <m/>
    <m/>
    <m/>
    <m/>
    <m/>
    <x v="0"/>
    <m/>
    <m/>
    <m/>
    <m/>
  </r>
  <r>
    <s v="DM02"/>
    <x v="0"/>
    <s v="Bunya Collared Pig 7"/>
    <x v="0"/>
    <s v="Wattlegrove"/>
    <n v="-26.852512000000001"/>
    <n v="151.51422600000001"/>
    <x v="8"/>
    <n v="21"/>
    <x v="0"/>
    <s v="-None Selected-"/>
    <x v="8"/>
    <m/>
    <n v="45416"/>
    <s v="Moderate "/>
    <x v="0"/>
    <n v="2"/>
    <n v="2.1551724137931036"/>
    <m/>
    <m/>
    <m/>
    <m/>
    <m/>
    <m/>
    <s v="Rump"/>
    <d v="1899-12-30T00:06:00"/>
    <m/>
    <s v="Good"/>
    <n v="40"/>
    <s v="Y"/>
    <s v="Normal"/>
    <s v="Normal"/>
    <m/>
    <d v="2023-11-24T08:38:38"/>
    <d v="2023-11-24T08:55:22"/>
    <d v="1899-12-30T00:16:44"/>
    <n v="16.733333333333334"/>
    <d v="2023-11-24T08:55:52"/>
    <d v="1899-12-30T00:00:30"/>
    <m/>
    <m/>
    <d v="1899-12-30T00:23:14"/>
    <n v="23.233333333333334"/>
    <m/>
    <m/>
    <m/>
    <m/>
    <m/>
    <m/>
    <m/>
    <m/>
    <x v="0"/>
    <m/>
    <m/>
    <m/>
    <m/>
  </r>
  <r>
    <s v="DM01"/>
    <x v="0"/>
    <s v="Bunya Collared Pig 3"/>
    <x v="0"/>
    <s v="Marbehvale"/>
    <n v="-26.793528999999999"/>
    <n v="151.448498"/>
    <x v="9"/>
    <n v="21"/>
    <x v="0"/>
    <s v="-None Selected-"/>
    <x v="8"/>
    <m/>
    <n v="45416"/>
    <s v="Moderate "/>
    <x v="0"/>
    <n v="2.1"/>
    <n v="2.2629310344827589"/>
    <m/>
    <m/>
    <m/>
    <m/>
    <m/>
    <m/>
    <s v="Rump"/>
    <d v="1899-12-30T00:04:00"/>
    <m/>
    <s v="Good"/>
    <n v="39.6"/>
    <s v="N"/>
    <s v="Normal"/>
    <s v="Normal"/>
    <m/>
    <d v="2023-05-22T13:30:41"/>
    <d v="2023-05-22T13:54:36"/>
    <d v="1899-12-30T00:23:54"/>
    <n v="23.9"/>
    <d v="2023-05-22T14:40:10"/>
    <d v="1899-12-30T00:45:35"/>
    <m/>
    <m/>
    <d v="1899-12-30T01:13:29"/>
    <n v="13.483333333333333"/>
    <n v="0"/>
    <m/>
    <m/>
    <m/>
    <m/>
    <m/>
    <m/>
    <m/>
    <x v="0"/>
    <m/>
    <m/>
    <m/>
    <m/>
  </r>
  <r>
    <s v="DM26"/>
    <x v="0"/>
    <s v="NTLLS FMD Collared Pig 16"/>
    <x v="1"/>
    <s v="Glenmore"/>
    <n v="-29.482620000000001"/>
    <n v="151.25631000000001"/>
    <x v="10"/>
    <n v="19"/>
    <x v="1"/>
    <s v="Lactating "/>
    <x v="9"/>
    <m/>
    <n v="45414"/>
    <s v="Low "/>
    <x v="0"/>
    <n v="2"/>
    <n v="5.9523809523809526"/>
    <m/>
    <m/>
    <m/>
    <m/>
    <m/>
    <m/>
    <s v="Rump"/>
    <d v="1899-12-30T00:03:00"/>
    <m/>
    <s v="Deep"/>
    <n v="36.4"/>
    <s v="N"/>
    <s v="Normal"/>
    <s v="Normal"/>
    <m/>
    <d v="2023-02-28T07:10:33"/>
    <d v="2023-02-28T07:31:41"/>
    <d v="1899-12-30T00:21:08"/>
    <n v="21.133333333333333"/>
    <d v="2023-02-28T08:31:39"/>
    <d v="1899-12-30T00:59:58"/>
    <m/>
    <m/>
    <d v="1899-12-30T01:24:06"/>
    <n v="24.1"/>
    <n v="0"/>
    <m/>
    <m/>
    <m/>
    <m/>
    <m/>
    <m/>
    <m/>
    <x v="0"/>
    <m/>
    <m/>
    <m/>
    <m/>
  </r>
  <r>
    <s v="DM25"/>
    <x v="0"/>
    <s v="NTLLS FMD Collared Pig 15"/>
    <x v="1"/>
    <s v="Glenorchy"/>
    <n v="-29.506634999999999"/>
    <n v="151.2098"/>
    <x v="11"/>
    <n v="31"/>
    <x v="0"/>
    <s v="-None Selected-"/>
    <x v="10"/>
    <m/>
    <n v="45415"/>
    <s v="Low "/>
    <x v="0"/>
    <n v="2"/>
    <n v="3.5971223021582732"/>
    <m/>
    <m/>
    <m/>
    <m/>
    <m/>
    <m/>
    <s v="Rump"/>
    <d v="1899-12-30T00:04:00"/>
    <m/>
    <s v="Deep"/>
    <n v="39.799999999999997"/>
    <s v="N"/>
    <s v="Slow"/>
    <s v="Shallow"/>
    <m/>
    <d v="2023-02-27T12:13:51"/>
    <d v="2023-02-27T12:44:08"/>
    <d v="1899-12-30T00:30:17"/>
    <n v="30.283333333333335"/>
    <d v="2023-02-27T13:49:20"/>
    <d v="1899-12-30T01:05:12"/>
    <m/>
    <m/>
    <d v="1899-12-30T01:39:29"/>
    <n v="39.483333333333334"/>
    <n v="0"/>
    <m/>
    <m/>
    <m/>
    <m/>
    <m/>
    <m/>
    <m/>
    <x v="0"/>
    <m/>
    <m/>
    <m/>
    <m/>
  </r>
  <r>
    <s v="DM24"/>
    <x v="0"/>
    <s v="NTLLS FMD Collared Pig 14"/>
    <x v="1"/>
    <s v="Kahmoo"/>
    <n v="-29.551704999999998"/>
    <n v="151.24054699999999"/>
    <x v="12"/>
    <n v="27"/>
    <x v="0"/>
    <s v="-None Selected-"/>
    <x v="11"/>
    <m/>
    <n v="45416"/>
    <s v="Low "/>
    <x v="0"/>
    <n v="2"/>
    <n v="2.9761904761904763"/>
    <m/>
    <m/>
    <m/>
    <m/>
    <m/>
    <m/>
    <s v="Rump"/>
    <d v="1899-12-30T00:04:00"/>
    <m/>
    <s v="Good"/>
    <n v="38"/>
    <s v="N"/>
    <s v="Normal"/>
    <s v="Normal"/>
    <m/>
    <d v="2023-02-22T10:16:51"/>
    <d v="2023-02-22T10:35:05"/>
    <d v="1899-12-30T00:18:14"/>
    <n v="18.233333333333334"/>
    <d v="2023-02-22T11:30:06"/>
    <d v="1899-12-30T00:55:01"/>
    <m/>
    <m/>
    <d v="1899-12-30T01:17:15"/>
    <n v="17.25"/>
    <n v="0"/>
    <m/>
    <m/>
    <m/>
    <m/>
    <m/>
    <m/>
    <m/>
    <x v="0"/>
    <m/>
    <m/>
    <m/>
    <m/>
  </r>
  <r>
    <s v="DM53"/>
    <x v="0"/>
    <s v="Eastern Collared Pig 64"/>
    <x v="1"/>
    <s v="Starlight"/>
    <n v="-29.941092999999999"/>
    <n v="152.17384300000001"/>
    <x v="13"/>
    <n v="24"/>
    <x v="0"/>
    <s v="-None Selected-"/>
    <x v="12"/>
    <m/>
    <n v="45416"/>
    <s v="High"/>
    <x v="0"/>
    <n v="2.1"/>
    <n v="3.3333333333333335"/>
    <m/>
    <m/>
    <m/>
    <m/>
    <m/>
    <m/>
    <s v="Rump"/>
    <d v="1899-12-30T00:03:00"/>
    <m/>
    <s v="Good"/>
    <n v="40.299999999999997"/>
    <s v="Y"/>
    <s v="Normal"/>
    <s v="Deep"/>
    <m/>
    <d v="2023-02-20T13:50:03"/>
    <d v="2023-02-20T14:08:09"/>
    <d v="1899-12-30T00:18:06"/>
    <n v="18.100000000000001"/>
    <d v="2023-02-20T15:12:17"/>
    <d v="1899-12-30T01:04:08"/>
    <m/>
    <m/>
    <d v="1899-12-30T01:25:14"/>
    <n v="25.233333333333334"/>
    <n v="0"/>
    <m/>
    <m/>
    <m/>
    <m/>
    <m/>
    <m/>
    <m/>
    <x v="0"/>
    <m/>
    <m/>
    <m/>
    <m/>
  </r>
  <r>
    <s v="DM52"/>
    <x v="0"/>
    <s v="Eastern Collared Pig 63"/>
    <x v="1"/>
    <s v="Starlight "/>
    <n v="-29.941293999999999"/>
    <n v="152.17388099999999"/>
    <x v="14"/>
    <n v="20"/>
    <x v="1"/>
    <s v="Lactating "/>
    <x v="13"/>
    <m/>
    <n v="45415"/>
    <s v="Moderate "/>
    <x v="0"/>
    <n v="2"/>
    <n v="3.8910505836575875"/>
    <m/>
    <m/>
    <m/>
    <m/>
    <m/>
    <m/>
    <s v="Rump"/>
    <d v="1899-12-30T00:03:00"/>
    <m/>
    <s v="Good"/>
    <n v="40.1"/>
    <s v="Y"/>
    <s v="Normal"/>
    <s v="Normal"/>
    <m/>
    <d v="2023-02-17T07:44:36"/>
    <d v="2023-02-17T08:08:42"/>
    <d v="1899-12-30T00:24:06"/>
    <n v="24.1"/>
    <d v="2023-02-17T08:39:53"/>
    <d v="1899-12-30T00:31:11"/>
    <m/>
    <m/>
    <d v="1899-12-30T00:58:17"/>
    <n v="58.283333333333331"/>
    <n v="0"/>
    <m/>
    <m/>
    <m/>
    <m/>
    <m/>
    <m/>
    <m/>
    <x v="0"/>
    <m/>
    <m/>
    <m/>
    <m/>
  </r>
  <r>
    <s v="DM22"/>
    <x v="0"/>
    <s v="NTLLS FMD Collared Pig 12"/>
    <x v="1"/>
    <s v="Kashmir"/>
    <n v="-29.532779999999999"/>
    <n v="151.25696600000001"/>
    <x v="15"/>
    <n v="23.9"/>
    <x v="0"/>
    <s v="-None Selected-"/>
    <x v="14"/>
    <m/>
    <n v="45415"/>
    <s v="Low "/>
    <x v="0"/>
    <n v="2.2000000000000002"/>
    <n v="4.3650793650793656"/>
    <m/>
    <m/>
    <m/>
    <m/>
    <m/>
    <m/>
    <s v="Rump"/>
    <d v="1899-12-30T00:05:00"/>
    <m/>
    <s v="Good"/>
    <n v="39.799999999999997"/>
    <s v="N"/>
    <s v="Normal"/>
    <s v="Shallow"/>
    <m/>
    <d v="2023-02-10T08:52:22"/>
    <d v="2023-02-10T09:07:20"/>
    <d v="1899-12-30T00:14:58"/>
    <n v="14.966666666666667"/>
    <d v="2023-02-10T11:15:16"/>
    <d v="1899-12-30T02:07:56"/>
    <m/>
    <m/>
    <d v="1899-12-30T02:27:54"/>
    <n v="27.9"/>
    <n v="0"/>
    <m/>
    <m/>
    <m/>
    <m/>
    <m/>
    <m/>
    <m/>
    <x v="0"/>
    <m/>
    <m/>
    <m/>
    <m/>
  </r>
  <r>
    <s v="DM51"/>
    <x v="0"/>
    <s v="EasternCollared Pig 67"/>
    <x v="1"/>
    <s v="Oakwood"/>
    <n v="-29.891712999999999"/>
    <n v="152.04138399999999"/>
    <x v="16"/>
    <n v="15"/>
    <x v="0"/>
    <s v="-None Selected-"/>
    <x v="15"/>
    <m/>
    <n v="45417"/>
    <s v="Moderate "/>
    <x v="0"/>
    <n v="2.2000000000000002"/>
    <n v="2.552204176334107"/>
    <m/>
    <m/>
    <m/>
    <m/>
    <m/>
    <m/>
    <s v="Rump"/>
    <d v="1899-12-30T00:04:00"/>
    <m/>
    <s v="Good"/>
    <n v="41.5"/>
    <s v="Y"/>
    <s v="Normal"/>
    <s v="Normal"/>
    <m/>
    <d v="2023-02-09T06:45:38"/>
    <d v="2023-02-09T07:10:56"/>
    <d v="1899-12-30T00:25:18"/>
    <n v="25.3"/>
    <d v="2023-02-09T07:36:57"/>
    <d v="1899-12-30T00:26:01"/>
    <m/>
    <m/>
    <d v="1899-12-30T00:55:19"/>
    <n v="55.31666666666667"/>
    <n v="0"/>
    <m/>
    <m/>
    <m/>
    <m/>
    <m/>
    <m/>
    <m/>
    <x v="0"/>
    <m/>
    <m/>
    <m/>
    <m/>
  </r>
  <r>
    <s v="DM50"/>
    <x v="0"/>
    <s v="EasternCollared Pig 66"/>
    <x v="1"/>
    <s v="Indigo "/>
    <n v="-29.982486000000002"/>
    <n v="152.13773599999999"/>
    <x v="17"/>
    <n v="22"/>
    <x v="0"/>
    <s v="-None Selected-"/>
    <x v="16"/>
    <m/>
    <n v="45417"/>
    <s v="Low "/>
    <x v="0"/>
    <n v="2"/>
    <n v="2.6881720430107525"/>
    <m/>
    <m/>
    <m/>
    <m/>
    <m/>
    <m/>
    <s v="Rump"/>
    <d v="1899-12-30T00:03:00"/>
    <m/>
    <s v="Good"/>
    <n v="41.2"/>
    <s v="Y"/>
    <s v="Normal"/>
    <s v="Normal"/>
    <m/>
    <d v="2023-02-08T08:26:54"/>
    <d v="2023-02-08T08:46:32"/>
    <d v="1899-12-30T00:19:38"/>
    <n v="19.633333333333333"/>
    <d v="2023-02-08T09:19:04"/>
    <d v="1899-12-30T00:32:32"/>
    <m/>
    <m/>
    <d v="1899-12-30T00:55:10"/>
    <n v="55.166666666666664"/>
    <n v="0"/>
    <m/>
    <m/>
    <m/>
    <m/>
    <m/>
    <m/>
    <m/>
    <x v="0"/>
    <m/>
    <m/>
    <m/>
    <m/>
  </r>
  <r>
    <s v="DM21"/>
    <x v="0"/>
    <s v="NTLLS FMD Collared Pig 11"/>
    <x v="1"/>
    <s v="Tower Hill"/>
    <n v="-29.499634"/>
    <n v="151.25469799999999"/>
    <x v="18"/>
    <n v="28"/>
    <x v="1"/>
    <s v="Lactating "/>
    <x v="17"/>
    <m/>
    <n v="45415"/>
    <s v="Moderate "/>
    <x v="0"/>
    <n v="2"/>
    <n v="3.9525691699604741"/>
    <m/>
    <m/>
    <m/>
    <m/>
    <m/>
    <m/>
    <s v="Rump"/>
    <d v="1899-12-30T00:03:00"/>
    <m/>
    <s v="Good"/>
    <n v="41.7"/>
    <s v="Y"/>
    <s v="Normal"/>
    <s v="Normal"/>
    <m/>
    <d v="2023-02-03T08:53:42"/>
    <d v="2023-02-03T08:53:43"/>
    <d v="1899-12-30T00:00:02"/>
    <n v="3.3333333333333333E-2"/>
    <d v="2023-02-03T10:33:13"/>
    <d v="1899-12-30T01:39:30"/>
    <m/>
    <m/>
    <d v="1899-12-30T01:42:31"/>
    <n v="42.516666666666666"/>
    <n v="1"/>
    <s v="Snot was coming out of snout while under the drug"/>
    <m/>
    <m/>
    <m/>
    <m/>
    <m/>
    <m/>
    <x v="0"/>
    <m/>
    <m/>
    <m/>
    <m/>
  </r>
  <r>
    <s v="DM20"/>
    <x v="0"/>
    <s v="NTLLS FMD Collared Pig 10"/>
    <x v="1"/>
    <s v="Kahmoo"/>
    <n v="-29.551825999999998"/>
    <n v="151.24089799999999"/>
    <x v="19"/>
    <n v="29"/>
    <x v="0"/>
    <s v="-None Selected-"/>
    <x v="18"/>
    <m/>
    <n v="45415"/>
    <s v="Low "/>
    <x v="0"/>
    <n v="2"/>
    <n v="5.0505050505050502"/>
    <m/>
    <m/>
    <m/>
    <m/>
    <m/>
    <m/>
    <s v="Rump"/>
    <d v="1899-12-30T00:03:00"/>
    <m/>
    <s v="Deep"/>
    <n v="40.1"/>
    <s v="Y"/>
    <s v="Normal"/>
    <s v="Normal"/>
    <m/>
    <d v="2023-02-02T13:38:00"/>
    <d v="2023-02-02T13:54:14"/>
    <d v="1899-12-30T00:16:14"/>
    <n v="16.233333333333334"/>
    <d v="2023-02-02T13:55:42"/>
    <d v="1899-12-30T00:01:28"/>
    <m/>
    <m/>
    <d v="1899-12-30T00:20:42"/>
    <n v="20.7"/>
    <n v="0"/>
    <m/>
    <m/>
    <m/>
    <m/>
    <m/>
    <m/>
    <m/>
    <x v="0"/>
    <m/>
    <m/>
    <m/>
    <m/>
  </r>
  <r>
    <s v="DM19"/>
    <x v="0"/>
    <s v="NTLLS FMD Collared Pig 9"/>
    <x v="1"/>
    <s v="Windorah"/>
    <n v="-29.474975000000001"/>
    <n v="151.21345099999999"/>
    <x v="20"/>
    <n v="26"/>
    <x v="1"/>
    <s v="Lactating "/>
    <x v="19"/>
    <m/>
    <n v="45414"/>
    <s v="Low "/>
    <x v="0"/>
    <n v="1.9"/>
    <n v="5.3072625698324023"/>
    <m/>
    <m/>
    <m/>
    <m/>
    <m/>
    <m/>
    <s v="Rump"/>
    <d v="1899-12-30T00:04:00"/>
    <m/>
    <s v="Deep"/>
    <n v="40.6"/>
    <s v="Y"/>
    <s v="Normal"/>
    <s v="Normal"/>
    <m/>
    <d v="2023-02-02T08:44:19"/>
    <d v="2023-02-02T08:59:30"/>
    <d v="1899-12-30T00:15:11"/>
    <n v="15.183333333333334"/>
    <d v="2023-02-02T08:59:54"/>
    <d v="1899-12-30T00:00:24"/>
    <m/>
    <m/>
    <d v="1899-12-30T00:19:35"/>
    <n v="19.583333333333332"/>
    <n v="0"/>
    <m/>
    <m/>
    <m/>
    <m/>
    <m/>
    <m/>
    <m/>
    <x v="0"/>
    <m/>
    <m/>
    <m/>
    <m/>
  </r>
  <r>
    <s v="DM16"/>
    <x v="0"/>
    <s v="NTLLS FMD Collared Pig 6"/>
    <x v="1"/>
    <s v="Maryland"/>
    <n v="-29.548622000000002"/>
    <n v="151.32104200000001"/>
    <x v="21"/>
    <n v="33"/>
    <x v="0"/>
    <s v="-None Selected-"/>
    <x v="20"/>
    <m/>
    <n v="45417"/>
    <s v="Moderate "/>
    <x v="0"/>
    <n v="2"/>
    <n v="3.0769230769230771"/>
    <m/>
    <m/>
    <m/>
    <m/>
    <m/>
    <m/>
    <s v="Rump"/>
    <d v="1899-12-30T00:03:00"/>
    <m/>
    <s v="Good"/>
    <n v="41.1"/>
    <s v="Y"/>
    <s v="Normal"/>
    <s v="Normal"/>
    <m/>
    <d v="2023-01-25T15:41:24"/>
    <d v="2023-01-25T16:00:31"/>
    <d v="1899-12-30T00:19:07"/>
    <n v="19.116666666666667"/>
    <d v="2023-01-25T17:20:28"/>
    <d v="1899-12-30T01:19:57"/>
    <m/>
    <m/>
    <d v="1899-12-30T01:42:04"/>
    <n v="42.06666666666667"/>
    <n v="0"/>
    <m/>
    <m/>
    <m/>
    <m/>
    <m/>
    <m/>
    <m/>
    <x v="0"/>
    <m/>
    <m/>
    <m/>
    <m/>
  </r>
  <r>
    <s v="DM11"/>
    <x v="0"/>
    <s v="NTLLS FMD Collared Pig 1"/>
    <x v="1"/>
    <s v="Windorah "/>
    <n v="-29.475275"/>
    <n v="151.21356800000001"/>
    <x v="22"/>
    <n v="32"/>
    <x v="0"/>
    <s v="-None Selected-"/>
    <x v="21"/>
    <m/>
    <n v="45416"/>
    <s v="Moderate "/>
    <x v="0"/>
    <n v="2"/>
    <n v="3.2679738562091503"/>
    <m/>
    <m/>
    <m/>
    <m/>
    <m/>
    <m/>
    <s v="Rump"/>
    <d v="1899-12-30T00:03:00"/>
    <m/>
    <s v="Good"/>
    <n v="40.4"/>
    <s v="Y"/>
    <s v="Normal"/>
    <s v="Normal"/>
    <m/>
    <d v="2023-01-17T15:37:39"/>
    <d v="2023-01-17T15:58:07"/>
    <d v="1899-12-30T00:20:28"/>
    <n v="20.466666666666665"/>
    <d v="2023-01-17T16:26:08"/>
    <d v="1899-12-30T00:28:01"/>
    <m/>
    <m/>
    <d v="1899-12-30T00:51:29"/>
    <n v="51.483333333333334"/>
    <n v="0"/>
    <m/>
    <m/>
    <m/>
    <m/>
    <m/>
    <m/>
    <m/>
    <x v="0"/>
    <m/>
    <m/>
    <m/>
    <m/>
  </r>
  <r>
    <s v="DM49"/>
    <x v="0"/>
    <s v="Eastern Collared Pig 29"/>
    <x v="1"/>
    <s v="Brown spur"/>
    <n v="-29.881326999999999"/>
    <n v="152.27999600000001"/>
    <x v="23"/>
    <n v="15"/>
    <x v="0"/>
    <s v="-None Selected-"/>
    <x v="22"/>
    <m/>
    <n v="45416"/>
    <s v="Moderate "/>
    <x v="0"/>
    <n v="2"/>
    <n v="2.6666666666666665"/>
    <m/>
    <m/>
    <m/>
    <m/>
    <m/>
    <m/>
    <s v="Rump"/>
    <d v="1899-12-30T00:05:00"/>
    <m/>
    <s v="Good"/>
    <n v="37.799999999999997"/>
    <s v="N"/>
    <s v="Normal"/>
    <s v="Normal"/>
    <m/>
    <d v="2022-12-18T09:26:44"/>
    <d v="2022-12-18T09:52:56"/>
    <d v="1899-12-30T00:26:12"/>
    <n v="26.2"/>
    <d v="2022-12-18T10:52:07"/>
    <d v="1899-12-30T00:59:11"/>
    <m/>
    <m/>
    <d v="1899-12-30T01:30:23"/>
    <n v="30.383333333333333"/>
    <n v="0"/>
    <s v="Hughburt_x000a_Collar stopped working on the 10/9/23"/>
    <m/>
    <m/>
    <m/>
    <m/>
    <m/>
    <m/>
    <x v="0"/>
    <m/>
    <m/>
    <m/>
    <m/>
  </r>
  <r>
    <s v="DM70"/>
    <x v="0"/>
    <s v="Mt Hutton Collared Pig 17"/>
    <x v="0"/>
    <s v="Rocky hills"/>
    <n v="-25.933246"/>
    <n v="148.34189000000001"/>
    <x v="24"/>
    <n v="27"/>
    <x v="1"/>
    <s v="Pregnant "/>
    <x v="23"/>
    <m/>
    <n v="45417"/>
    <s v="Low "/>
    <x v="0"/>
    <n v="2.4"/>
    <n v="2.1276595744680851"/>
    <m/>
    <m/>
    <m/>
    <m/>
    <m/>
    <m/>
    <s v="Rump"/>
    <d v="1899-12-30T00:09:00"/>
    <m/>
    <s v="Good"/>
    <n v="40"/>
    <s v="Y"/>
    <s v="Normal"/>
    <s v="Normal"/>
    <m/>
    <d v="2022-09-26T16:47:20"/>
    <d v="2022-09-26T17:16:54"/>
    <d v="1899-12-30T00:29:34"/>
    <n v="29.566666666666666"/>
    <d v="2022-09-26T17:59:54"/>
    <d v="1899-12-30T00:43:00"/>
    <m/>
    <m/>
    <d v="1899-12-30T01:21:34"/>
    <n v="21.566666666666666"/>
    <m/>
    <s v="Heavily pregnant f"/>
    <m/>
    <m/>
    <m/>
    <m/>
    <m/>
    <m/>
    <x v="0"/>
    <m/>
    <m/>
    <m/>
    <m/>
  </r>
  <r>
    <s v="DM69"/>
    <x v="0"/>
    <s v="Mt Hutton Collared Pig 16"/>
    <x v="0"/>
    <s v="Crowman"/>
    <n v="-25.822409"/>
    <n v="148.31168299999999"/>
    <x v="25"/>
    <n v="18"/>
    <x v="0"/>
    <s v="-None Selected-"/>
    <x v="24"/>
    <m/>
    <n v="45415"/>
    <s v="High"/>
    <x v="0"/>
    <n v="2"/>
    <n v="4.4444444444444446"/>
    <m/>
    <m/>
    <m/>
    <m/>
    <m/>
    <m/>
    <s v="Rump"/>
    <d v="1899-12-30T00:03:00"/>
    <m/>
    <s v="Minimal "/>
    <n v="40.799999999999997"/>
    <s v="Y"/>
    <s v="Rapid"/>
    <s v="Shallow"/>
    <m/>
    <d v="2022-09-24T09:03:32"/>
    <d v="2022-09-24T09:23:09"/>
    <d v="1899-12-30T00:19:37"/>
    <n v="19.616666666666667"/>
    <d v="2022-09-24T10:23:10"/>
    <d v="1899-12-30T01:00:01"/>
    <m/>
    <m/>
    <d v="1899-12-30T01:22:38"/>
    <n v="22.633333333333333"/>
    <n v="0"/>
    <m/>
    <m/>
    <m/>
    <m/>
    <m/>
    <m/>
    <m/>
    <x v="0"/>
    <m/>
    <m/>
    <m/>
    <m/>
  </r>
  <r>
    <s v="DM68"/>
    <x v="0"/>
    <s v="Mt Hutton Collared Pig 15"/>
    <x v="0"/>
    <s v="Crowman"/>
    <n v="-25.834598"/>
    <n v="148.300096"/>
    <x v="26"/>
    <n v="15"/>
    <x v="1"/>
    <s v="Pregnant "/>
    <x v="25"/>
    <m/>
    <n v="45415"/>
    <s v="Moderate "/>
    <x v="0"/>
    <n v="2"/>
    <n v="4.6511627906976747"/>
    <m/>
    <m/>
    <m/>
    <m/>
    <m/>
    <m/>
    <s v="Rump"/>
    <d v="1899-12-30T00:06:00"/>
    <m/>
    <s v="Good"/>
    <n v="39.1"/>
    <s v="N"/>
    <s v="Normal"/>
    <s v="Normal"/>
    <m/>
    <d v="2022-09-23T09:01:23"/>
    <d v="2022-09-23T09:20:37"/>
    <d v="1899-12-30T00:19:14"/>
    <n v="19.233333333333334"/>
    <d v="2022-09-23T10:29:20"/>
    <d v="1899-12-30T01:08:43"/>
    <m/>
    <m/>
    <d v="1899-12-30T01:33:57"/>
    <n v="33.950000000000003"/>
    <m/>
    <s v="Trapped with four other fs for Santos work"/>
    <m/>
    <m/>
    <m/>
    <m/>
    <m/>
    <m/>
    <x v="0"/>
    <m/>
    <m/>
    <m/>
    <m/>
  </r>
  <r>
    <s v="DM48"/>
    <x v="0"/>
    <s v="Eastern Collared Pig 61"/>
    <x v="1"/>
    <s v="Bowenâ€™s NP Guy fawkes "/>
    <n v="-29.915859999999999"/>
    <n v="152.16798600000001"/>
    <x v="27"/>
    <n v="16"/>
    <x v="0"/>
    <s v="-None Selected-"/>
    <x v="26"/>
    <m/>
    <n v="45415"/>
    <s v="Moderate "/>
    <x v="0"/>
    <n v="2"/>
    <n v="3.3112582781456954"/>
    <m/>
    <m/>
    <m/>
    <m/>
    <m/>
    <m/>
    <s v="Rump"/>
    <d v="1899-12-30T00:07:00"/>
    <m/>
    <s v="Good"/>
    <n v="38.299999999999997"/>
    <s v="N"/>
    <s v="Normal"/>
    <s v="Normal"/>
    <m/>
    <d v="2022-09-16T11:58:05"/>
    <d v="2022-09-16T11:14:06"/>
    <n v="-3.0538999999407679E-2"/>
    <e v="#NUM!"/>
    <d v="2022-09-16T12:10:08"/>
    <d v="1899-12-30T00:56:02"/>
    <m/>
    <m/>
    <d v="1899-12-30T00:19:03"/>
    <n v="19.05"/>
    <m/>
    <m/>
    <m/>
    <m/>
    <m/>
    <m/>
    <m/>
    <m/>
    <x v="0"/>
    <m/>
    <m/>
    <m/>
    <m/>
  </r>
  <r>
    <s v="DM47"/>
    <x v="0"/>
    <s v="Eastern Collared Pig 60"/>
    <x v="1"/>
    <s v="Glen nevis"/>
    <n v="-29.923134999999998"/>
    <n v="152.19471100000001"/>
    <x v="28"/>
    <n v="20"/>
    <x v="1"/>
    <s v="Pregnant "/>
    <x v="27"/>
    <m/>
    <n v="45415"/>
    <s v="Low "/>
    <x v="0"/>
    <n v="2"/>
    <n v="3.8167938931297711"/>
    <m/>
    <m/>
    <m/>
    <m/>
    <m/>
    <m/>
    <s v="Neck"/>
    <d v="1899-12-30T00:05:00"/>
    <m/>
    <s v="Deep"/>
    <n v="38.4"/>
    <s v="N"/>
    <s v="Normal"/>
    <s v="Normal"/>
    <m/>
    <d v="2022-09-11T13:59:02"/>
    <d v="2022-09-11T14:20:00"/>
    <d v="1899-12-30T00:20:58"/>
    <n v="20.966666666666665"/>
    <d v="2022-09-11T14:20:01"/>
    <d v="1899-12-30T00:00:01"/>
    <m/>
    <m/>
    <d v="1899-12-30T00:25:59"/>
    <n v="25.983333333333334"/>
    <n v="0"/>
    <m/>
    <m/>
    <m/>
    <m/>
    <m/>
    <m/>
    <m/>
    <x v="0"/>
    <m/>
    <m/>
    <m/>
    <m/>
  </r>
  <r>
    <s v="DM44"/>
    <x v="0"/>
    <s v="Eastern Collared Pig 57"/>
    <x v="1"/>
    <s v="Chard panel trap. Baileys property "/>
    <n v="-29.897948"/>
    <n v="152.12188499999999"/>
    <x v="29"/>
    <n v="9"/>
    <x v="0"/>
    <s v="-None Selected-"/>
    <x v="28"/>
    <m/>
    <n v="45415"/>
    <s v="Moderate "/>
    <x v="0"/>
    <n v="2"/>
    <n v="4.7619047619047619"/>
    <m/>
    <m/>
    <m/>
    <m/>
    <m/>
    <m/>
    <s v="Rump"/>
    <d v="1899-12-30T00:04:00"/>
    <m/>
    <s v="Good"/>
    <n v="39.1"/>
    <s v="N"/>
    <s v="Normal"/>
    <s v="Normal"/>
    <m/>
    <d v="2022-09-07T09:55:14"/>
    <d v="2022-09-07T10:20:30"/>
    <d v="1899-12-30T00:25:16"/>
    <n v="25.266666666666666"/>
    <d v="2022-09-07T10:50:42"/>
    <d v="1899-12-30T00:30:12"/>
    <m/>
    <m/>
    <d v="1899-12-30T00:59:28"/>
    <n v="59.466666666666669"/>
    <n v="0"/>
    <m/>
    <m/>
    <m/>
    <m/>
    <m/>
    <m/>
    <m/>
    <x v="0"/>
    <m/>
    <m/>
    <m/>
    <m/>
  </r>
  <r>
    <s v="DM42"/>
    <x v="0"/>
    <s v="Eastern Collared Pig 55"/>
    <x v="1"/>
    <s v="Guy fawkes"/>
    <n v="-29.920477999999999"/>
    <n v="152.10248300000001"/>
    <x v="30"/>
    <n v="17"/>
    <x v="0"/>
    <s v="-None Selected-"/>
    <x v="29"/>
    <m/>
    <n v="45416"/>
    <s v="Moderate "/>
    <x v="0"/>
    <n v="2.1"/>
    <n v="3.0882352941176472"/>
    <m/>
    <m/>
    <m/>
    <m/>
    <m/>
    <m/>
    <s v="Rump"/>
    <d v="1899-12-30T00:03:00"/>
    <m/>
    <s v="Good"/>
    <n v="38.5"/>
    <s v="N"/>
    <s v="Normal"/>
    <s v="Normal"/>
    <m/>
    <d v="2022-09-06T11:06:04"/>
    <d v="2022-09-06T11:30:15"/>
    <d v="1899-12-30T00:24:11"/>
    <n v="24.183333333333334"/>
    <d v="2022-09-06T12:07:28"/>
    <d v="1899-12-30T00:37:13"/>
    <m/>
    <m/>
    <d v="1899-12-30T01:04:24"/>
    <n v="4.4000000000000004"/>
    <n v="0"/>
    <m/>
    <m/>
    <m/>
    <m/>
    <m/>
    <m/>
    <m/>
    <x v="0"/>
    <m/>
    <m/>
    <m/>
    <m/>
  </r>
  <r>
    <s v="DM38"/>
    <x v="0"/>
    <s v="Eastern Collared Pig 100"/>
    <x v="1"/>
    <s v="Darrenâ€™s place"/>
    <n v="-29.802945000000001"/>
    <n v="151.926895"/>
    <x v="31"/>
    <n v="9"/>
    <x v="0"/>
    <s v="-None Selected-"/>
    <x v="30"/>
    <m/>
    <n v="45416"/>
    <s v="Low "/>
    <x v="0"/>
    <n v="2.4"/>
    <n v="2.3762376237623761"/>
    <m/>
    <m/>
    <m/>
    <m/>
    <m/>
    <m/>
    <s v="Rump"/>
    <d v="1899-12-30T00:05:00"/>
    <m/>
    <s v="Deep"/>
    <n v="35.700000000000003"/>
    <s v="N"/>
    <s v="Normal"/>
    <s v="Normal"/>
    <m/>
    <d v="2022-07-22T13:19:06"/>
    <d v="2022-07-22T13:29:03"/>
    <d v="1899-12-30T00:09:57"/>
    <n v="9.9499999999999993"/>
    <d v="2022-07-22T13:44:19"/>
    <d v="1899-12-30T00:15:16"/>
    <m/>
    <m/>
    <d v="1899-12-30T00:30:13"/>
    <n v="30.216666666666665"/>
    <n v="0"/>
    <m/>
    <m/>
    <m/>
    <m/>
    <m/>
    <m/>
    <m/>
    <x v="0"/>
    <m/>
    <m/>
    <m/>
    <m/>
  </r>
  <r>
    <s v="DM67"/>
    <x v="0"/>
    <s v="Mt Hutton Collared Pig 14"/>
    <x v="0"/>
    <s v="Rocky hills"/>
    <n v="-25.932623"/>
    <n v="148.35026500000001"/>
    <x v="32"/>
    <n v="14"/>
    <x v="0"/>
    <s v="-None Selected-"/>
    <x v="31"/>
    <m/>
    <n v="45417"/>
    <s v="Low "/>
    <x v="0"/>
    <n v="2.2000000000000002"/>
    <n v="2.1912350597609564"/>
    <m/>
    <m/>
    <m/>
    <m/>
    <m/>
    <m/>
    <s v="Rump"/>
    <d v="1899-12-30T00:04:00"/>
    <m/>
    <s v="Deep"/>
    <n v="37.200000000000003"/>
    <s v="N"/>
    <s v="Normal"/>
    <s v="Normal"/>
    <m/>
    <d v="2022-07-14T18:00:14"/>
    <d v="2022-07-14T18:00:15"/>
    <d v="1899-12-30T00:00:01"/>
    <n v="1.6666666666666666E-2"/>
    <d v="2022-07-14T18:43:16"/>
    <d v="1899-12-30T00:43:01"/>
    <m/>
    <m/>
    <d v="1899-12-30T00:47:02"/>
    <n v="47.033333333333331"/>
    <n v="0"/>
    <s v="Recollared"/>
    <m/>
    <m/>
    <m/>
    <m/>
    <m/>
    <m/>
    <x v="0"/>
    <m/>
    <m/>
    <m/>
    <m/>
  </r>
  <r>
    <s v="DM155"/>
    <x v="0"/>
    <s v="Alpine Collared Pig 16"/>
    <x v="1"/>
    <s v="Shellgrove"/>
    <n v="-36.244652000000002"/>
    <n v="149.33630199999999"/>
    <x v="33"/>
    <n v="-1"/>
    <x v="0"/>
    <s v="-None Selected-"/>
    <x v="32"/>
    <m/>
    <n v="45416"/>
    <s v="Moderate "/>
    <x v="0"/>
    <n v="2"/>
    <n v="3.5714285714285716"/>
    <m/>
    <m/>
    <m/>
    <m/>
    <m/>
    <m/>
    <s v="Rump"/>
    <d v="1899-12-30T00:03:00"/>
    <m/>
    <s v="Good"/>
    <n v="37.799999999999997"/>
    <s v="N"/>
    <s v="Normal"/>
    <s v="Normal"/>
    <m/>
    <d v="2022-06-29T09:12:34"/>
    <d v="2022-06-29T09:30:49"/>
    <d v="1899-12-30T00:18:15"/>
    <n v="18.25"/>
    <d v="2022-06-29T10:12:59"/>
    <d v="1899-12-30T00:42:10"/>
    <m/>
    <m/>
    <d v="1899-12-30T01:03:25"/>
    <n v="3.4166666666666665"/>
    <n v="0"/>
    <m/>
    <m/>
    <m/>
    <m/>
    <m/>
    <m/>
    <m/>
    <x v="0"/>
    <m/>
    <m/>
    <m/>
    <m/>
  </r>
  <r>
    <s v="DM154"/>
    <x v="0"/>
    <s v="Alpine Collared Pig 15"/>
    <x v="1"/>
    <s v="Shell grove"/>
    <n v="-36.244687999999996"/>
    <n v="149.336299"/>
    <x v="34"/>
    <n v="8"/>
    <x v="0"/>
    <s v="Non Lactating "/>
    <x v="33"/>
    <m/>
    <n v="45416"/>
    <s v="Low "/>
    <x v="0"/>
    <n v="1.8"/>
    <n v="4.4334975369458123"/>
    <m/>
    <m/>
    <m/>
    <m/>
    <m/>
    <m/>
    <s v="Rump"/>
    <d v="1899-12-30T00:04:00"/>
    <m/>
    <s v="Good"/>
    <n v="37.6"/>
    <s v="N"/>
    <s v="Normal"/>
    <s v="Normal"/>
    <m/>
    <d v="2022-06-28T12:41:45"/>
    <d v="2022-06-28T12:55:15"/>
    <d v="1899-12-30T00:13:30"/>
    <n v="13.5"/>
    <d v="2022-06-28T13:10:32"/>
    <d v="1899-12-30T00:15:17"/>
    <m/>
    <m/>
    <d v="1899-12-30T00:32:47"/>
    <n v="32.783333333333331"/>
    <n v="0"/>
    <m/>
    <m/>
    <m/>
    <m/>
    <m/>
    <m/>
    <m/>
    <x v="0"/>
    <m/>
    <m/>
    <m/>
    <m/>
  </r>
  <r>
    <s v="DM153"/>
    <x v="0"/>
    <s v="Alpine Collared Pig 14"/>
    <x v="1"/>
    <s v="Badaja mill"/>
    <n v="-36.058014"/>
    <n v="149.54166499999999"/>
    <x v="35"/>
    <n v="6"/>
    <x v="0"/>
    <s v="Non Lactating "/>
    <x v="34"/>
    <m/>
    <n v="45416"/>
    <s v="Low "/>
    <x v="0"/>
    <n v="2"/>
    <n v="3.215434083601286"/>
    <m/>
    <m/>
    <m/>
    <m/>
    <m/>
    <m/>
    <s v="Rump"/>
    <d v="1899-12-30T00:02:00"/>
    <m/>
    <s v="Good"/>
    <n v="38.200000000000003"/>
    <s v="N"/>
    <s v="Normal"/>
    <s v="Normal"/>
    <m/>
    <d v="2022-06-28T11:07:39"/>
    <d v="2022-06-28T11:39:45"/>
    <d v="1899-12-30T00:32:06"/>
    <n v="32.1"/>
    <d v="2022-06-28T12:12:14"/>
    <d v="1899-12-30T00:32:29"/>
    <m/>
    <m/>
    <d v="1899-12-30T01:06:35"/>
    <n v="6.583333333333333"/>
    <n v="0"/>
    <m/>
    <m/>
    <m/>
    <m/>
    <m/>
    <m/>
    <m/>
    <x v="0"/>
    <m/>
    <m/>
    <m/>
    <m/>
  </r>
  <r>
    <s v="DM152"/>
    <x v="0"/>
    <s v="Alpine Collared Pig 13"/>
    <x v="1"/>
    <s v="Baja mill"/>
    <n v="-36.058168999999999"/>
    <n v="149.54166499999999"/>
    <x v="36"/>
    <n v="6"/>
    <x v="1"/>
    <s v="Pregnant "/>
    <x v="35"/>
    <m/>
    <n v="45416"/>
    <s v="Low "/>
    <x v="0"/>
    <n v="2"/>
    <n v="3.4364261168384878"/>
    <m/>
    <m/>
    <m/>
    <m/>
    <m/>
    <m/>
    <s v="Rump"/>
    <d v="1899-12-30T00:05:00"/>
    <m/>
    <s v="Minimal "/>
    <n v="37.799999999999997"/>
    <s v="N"/>
    <s v="Normal"/>
    <s v="Normal"/>
    <m/>
    <d v="2022-06-28T11:04:34"/>
    <d v="2022-06-28T11:42:44"/>
    <d v="1899-12-30T00:38:10"/>
    <n v="38.166666666666664"/>
    <d v="2022-06-28T11:58:44"/>
    <d v="1899-12-30T00:16:00"/>
    <m/>
    <m/>
    <d v="1899-12-30T00:59:10"/>
    <n v="59.166666666666664"/>
    <m/>
    <m/>
    <m/>
    <m/>
    <m/>
    <m/>
    <m/>
    <m/>
    <x v="0"/>
    <m/>
    <m/>
    <m/>
    <m/>
  </r>
  <r>
    <s v="DM151"/>
    <x v="0"/>
    <s v="Alpine Collared Pig 12"/>
    <x v="1"/>
    <s v="Gaerloch"/>
    <n v="-36.223163"/>
    <n v="149.48423199999999"/>
    <x v="37"/>
    <n v="-1"/>
    <x v="0"/>
    <s v="Non Lactating "/>
    <x v="36"/>
    <m/>
    <n v="45416"/>
    <s v="Low "/>
    <x v="0"/>
    <n v="2"/>
    <n v="2.6315789473684212"/>
    <m/>
    <m/>
    <m/>
    <m/>
    <m/>
    <m/>
    <s v="Rump"/>
    <d v="1899-12-30T00:03:00"/>
    <m/>
    <s v="Good"/>
    <n v="35.799999999999997"/>
    <s v="N"/>
    <s v="Normal"/>
    <s v="Normal"/>
    <m/>
    <d v="2022-06-28T09:12:31"/>
    <d v="2022-06-28T09:32:08"/>
    <d v="1899-12-30T00:19:37"/>
    <n v="19.616666666666667"/>
    <d v="2022-06-28T10:02:28"/>
    <d v="1899-12-30T00:30:20"/>
    <m/>
    <m/>
    <d v="1899-12-30T00:52:57"/>
    <n v="52.95"/>
    <n v="0"/>
    <m/>
    <m/>
    <m/>
    <m/>
    <m/>
    <m/>
    <m/>
    <x v="0"/>
    <m/>
    <m/>
    <m/>
    <m/>
  </r>
  <r>
    <s v="DM150"/>
    <x v="0"/>
    <s v="Alpine Collared Pig 11"/>
    <x v="1"/>
    <s v="Shellgrove"/>
    <n v="-36.244677000000003"/>
    <n v="149.33626000000001"/>
    <x v="38"/>
    <n v="6"/>
    <x v="0"/>
    <s v="Non Lactating "/>
    <x v="37"/>
    <m/>
    <n v="45415"/>
    <s v="Low "/>
    <x v="0"/>
    <n v="2"/>
    <n v="3.6630036630036629"/>
    <m/>
    <m/>
    <m/>
    <m/>
    <m/>
    <m/>
    <s v="Rump"/>
    <d v="1899-12-30T00:03:00"/>
    <m/>
    <s v="Good"/>
    <n v="38.299999999999997"/>
    <s v="N"/>
    <s v="Normal"/>
    <s v="Normal"/>
    <m/>
    <d v="2022-06-27T16:44:43"/>
    <d v="2022-06-27T17:00:43"/>
    <d v="1899-12-30T00:16:00"/>
    <n v="16"/>
    <d v="2022-06-27T17:53:56"/>
    <d v="1899-12-30T00:53:13"/>
    <m/>
    <m/>
    <d v="1899-12-30T01:12:13"/>
    <n v="12.216666666666667"/>
    <n v="0"/>
    <m/>
    <m/>
    <m/>
    <m/>
    <m/>
    <m/>
    <m/>
    <x v="0"/>
    <m/>
    <m/>
    <m/>
    <m/>
  </r>
  <r>
    <s v="DM149"/>
    <x v="0"/>
    <s v="Alpine Collared Pig 10"/>
    <x v="1"/>
    <s v="Undo the swamp"/>
    <n v="-36.173608000000002"/>
    <n v="149.400228"/>
    <x v="39"/>
    <n v="8"/>
    <x v="1"/>
    <s v="Pregnant "/>
    <x v="38"/>
    <m/>
    <n v="45416"/>
    <s v="Moderate "/>
    <x v="0"/>
    <n v="2"/>
    <n v="3.9215686274509802"/>
    <m/>
    <m/>
    <m/>
    <m/>
    <m/>
    <m/>
    <s v="Rump"/>
    <d v="1899-12-30T00:03:00"/>
    <m/>
    <s v="Deep"/>
    <n v="38.6"/>
    <s v="N"/>
    <s v="Normal"/>
    <s v="Normal"/>
    <m/>
    <d v="2022-06-27T15:02:09"/>
    <d v="2022-06-27T15:26:22"/>
    <d v="1899-12-30T00:24:13"/>
    <n v="24.216666666666665"/>
    <d v="2022-06-27T16:16:34"/>
    <d v="1899-12-30T00:50:12"/>
    <m/>
    <m/>
    <d v="1899-12-30T01:17:25"/>
    <n v="17.416666666666668"/>
    <n v="0"/>
    <m/>
    <m/>
    <m/>
    <m/>
    <m/>
    <m/>
    <m/>
    <x v="0"/>
    <m/>
    <m/>
    <m/>
    <m/>
  </r>
  <r>
    <s v="DM79"/>
    <x v="0"/>
    <s v="Mulgate Creek Collared Pig 9"/>
    <x v="1"/>
    <s v="PBI"/>
    <n v="-30.263487999999999"/>
    <n v="149.819648"/>
    <x v="40"/>
    <n v="21"/>
    <x v="0"/>
    <s v="-None Selected-"/>
    <x v="39"/>
    <m/>
    <n v="45416"/>
    <s v="Moderate "/>
    <x v="0"/>
    <n v="2"/>
    <n v="3.1545741324921135"/>
    <m/>
    <m/>
    <m/>
    <m/>
    <m/>
    <m/>
    <s v="Rump"/>
    <d v="1899-12-30T00:03:00"/>
    <m/>
    <s v="Minimal "/>
    <n v="39.9"/>
    <s v="N"/>
    <s v="Normal"/>
    <s v="Normal"/>
    <m/>
    <d v="2022-05-24T13:42:10"/>
    <d v="2022-05-24T13:57:18"/>
    <d v="1899-12-30T00:15:08"/>
    <n v="15.133333333333333"/>
    <d v="2022-05-24T15:06:41"/>
    <d v="1899-12-30T01:09:23"/>
    <m/>
    <m/>
    <d v="1899-12-30T01:27:31"/>
    <n v="27.516666666666666"/>
    <n v="0"/>
    <m/>
    <m/>
    <m/>
    <m/>
    <m/>
    <m/>
    <m/>
    <x v="0"/>
    <m/>
    <m/>
    <m/>
    <m/>
  </r>
  <r>
    <s v="DM78"/>
    <x v="0"/>
    <s v="Mulgate Creek Collared Pig 8"/>
    <x v="1"/>
    <s v="Lara"/>
    <n v="-30.259547000000001"/>
    <n v="149.864092"/>
    <x v="41"/>
    <n v="17"/>
    <x v="1"/>
    <s v="Pregnant "/>
    <x v="32"/>
    <m/>
    <n v="45416"/>
    <s v="Low "/>
    <x v="0"/>
    <n v="2.1"/>
    <n v="3.75"/>
    <m/>
    <m/>
    <m/>
    <m/>
    <m/>
    <m/>
    <s v="Rump"/>
    <d v="1899-12-30T00:04:00"/>
    <m/>
    <s v="Deep"/>
    <n v="38.4"/>
    <s v="N"/>
    <s v="Normal"/>
    <s v="Normal"/>
    <m/>
    <d v="2022-05-18T10:22:08"/>
    <d v="2022-05-18T10:40:03"/>
    <d v="1899-12-30T00:17:55"/>
    <n v="17.916666666666668"/>
    <d v="2022-05-18T11:30:04"/>
    <d v="1899-12-30T00:50:01"/>
    <m/>
    <m/>
    <d v="1899-12-30T01:11:56"/>
    <n v="11.933333333333334"/>
    <n v="0"/>
    <m/>
    <m/>
    <m/>
    <m/>
    <m/>
    <m/>
    <m/>
    <x v="0"/>
    <m/>
    <m/>
    <m/>
    <m/>
  </r>
  <r>
    <s v="DM148"/>
    <x v="0"/>
    <s v="Alpine Collared Pig 64"/>
    <x v="1"/>
    <s v="Jinden"/>
    <n v="-35.900809000000002"/>
    <n v="149.61561599999999"/>
    <x v="42"/>
    <n v="10"/>
    <x v="1"/>
    <s v="Pregnant "/>
    <x v="40"/>
    <m/>
    <n v="45417"/>
    <s v="Moderate "/>
    <x v="0"/>
    <n v="2.2999999999999998"/>
    <n v="2.1495327102803734"/>
    <m/>
    <m/>
    <m/>
    <m/>
    <m/>
    <m/>
    <s v="Rump"/>
    <d v="1899-12-30T00:05:00"/>
    <m/>
    <s v="Minimal "/>
    <n v="38.6"/>
    <s v="N"/>
    <s v="Normal"/>
    <s v="Normal"/>
    <m/>
    <d v="2022-04-22T07:42:02"/>
    <d v="2022-04-22T08:29:56"/>
    <d v="1899-12-30T00:47:54"/>
    <n v="47.9"/>
    <d v="2022-04-22T08:46:42"/>
    <d v="1899-12-30T00:16:46"/>
    <m/>
    <m/>
    <d v="1899-12-30T01:09:40"/>
    <n v="9.6666666666666661"/>
    <m/>
    <m/>
    <m/>
    <m/>
    <m/>
    <m/>
    <m/>
    <m/>
    <x v="0"/>
    <m/>
    <m/>
    <m/>
    <m/>
  </r>
  <r>
    <s v="DM147"/>
    <x v="0"/>
    <s v="Alpine Collared Pig 63"/>
    <x v="1"/>
    <s v="Jinden"/>
    <n v="-35.900790000000001"/>
    <n v="149.61559500000001"/>
    <x v="43"/>
    <n v="9"/>
    <x v="0"/>
    <s v="-None Selected-"/>
    <x v="41"/>
    <m/>
    <n v="45417"/>
    <s v="Moderate "/>
    <x v="0"/>
    <n v="2.1"/>
    <n v="2.6923076923076925"/>
    <m/>
    <m/>
    <m/>
    <m/>
    <m/>
    <m/>
    <s v="Rump"/>
    <d v="1899-12-30T00:06:00"/>
    <m/>
    <s v="Minimal "/>
    <n v="38.700000000000003"/>
    <s v="N"/>
    <s v="Normal"/>
    <s v="Normal"/>
    <m/>
    <d v="2022-04-22T07:52:22"/>
    <d v="2022-04-22T08:13:23"/>
    <d v="1899-12-30T00:21:01"/>
    <n v="21.016666666666666"/>
    <d v="2022-04-22T08:36:26"/>
    <d v="1899-12-30T00:23:03"/>
    <m/>
    <m/>
    <d v="1899-12-30T00:50:04"/>
    <n v="50.06666666666667"/>
    <m/>
    <m/>
    <m/>
    <m/>
    <m/>
    <m/>
    <m/>
    <m/>
    <x v="0"/>
    <m/>
    <m/>
    <m/>
    <m/>
  </r>
  <r>
    <s v="DM146"/>
    <x v="0"/>
    <s v="Alpine Collared Pig 62"/>
    <x v="1"/>
    <s v="Jinden"/>
    <n v="-35.894706999999997"/>
    <n v="149.61311000000001"/>
    <x v="44"/>
    <n v="13"/>
    <x v="0"/>
    <s v="-None Selected-"/>
    <x v="42"/>
    <m/>
    <n v="45417"/>
    <s v="Moderate "/>
    <x v="0"/>
    <n v="2.1"/>
    <n v="2.8378378378378377"/>
    <m/>
    <m/>
    <m/>
    <m/>
    <m/>
    <m/>
    <s v="Rump"/>
    <d v="1899-12-30T00:04:00"/>
    <m/>
    <s v="Good"/>
    <n v="37.299999999999997"/>
    <s v="N"/>
    <s v="Normal"/>
    <s v="Normal"/>
    <m/>
    <d v="2022-04-21T10:41:10"/>
    <d v="2022-04-21T11:00:08"/>
    <d v="1899-12-30T00:18:58"/>
    <n v="18.966666666666665"/>
    <d v="2022-04-21T11:38:36"/>
    <d v="1899-12-30T00:38:28"/>
    <m/>
    <m/>
    <d v="1899-12-30T01:01:26"/>
    <n v="1.4333333333333333"/>
    <n v="0"/>
    <m/>
    <m/>
    <m/>
    <m/>
    <m/>
    <m/>
    <m/>
    <x v="0"/>
    <m/>
    <m/>
    <m/>
    <m/>
  </r>
  <r>
    <s v="DM37"/>
    <x v="0"/>
    <s v="Eastern Collared Pig 54"/>
    <x v="1"/>
    <s v="Glen burn "/>
    <n v="-29.802667"/>
    <n v="151.926241"/>
    <x v="45"/>
    <n v="19"/>
    <x v="0"/>
    <s v="-None Selected-"/>
    <x v="43"/>
    <m/>
    <n v="45416"/>
    <s v="Low "/>
    <x v="0"/>
    <n v="2"/>
    <n v="3.4482758620689653"/>
    <m/>
    <m/>
    <m/>
    <m/>
    <m/>
    <m/>
    <s v="Rump"/>
    <d v="1899-12-30T00:03:00"/>
    <m/>
    <s v="Deep"/>
    <n v="38.700000000000003"/>
    <s v="N"/>
    <s v="Normal"/>
    <s v="Normal"/>
    <m/>
    <d v="2022-04-03T11:46:43"/>
    <d v="2022-04-03T12:03:06"/>
    <d v="1899-12-30T00:16:23"/>
    <n v="16.383333333333333"/>
    <d v="2022-04-03T12:57:08"/>
    <d v="1899-12-30T00:54:02"/>
    <m/>
    <m/>
    <d v="1899-12-30T01:13:25"/>
    <n v="13.416666666666666"/>
    <n v="0"/>
    <m/>
    <m/>
    <m/>
    <m/>
    <m/>
    <m/>
    <m/>
    <x v="0"/>
    <m/>
    <m/>
    <m/>
    <m/>
  </r>
  <r>
    <s v="DM66"/>
    <x v="0"/>
    <s v="Mt Hutton Collared Pig 13"/>
    <x v="0"/>
    <s v="Cobbahdah"/>
    <n v="-25.796258999999999"/>
    <n v="148.326244"/>
    <x v="46"/>
    <n v="28"/>
    <x v="0"/>
    <s v="-None Selected-"/>
    <x v="44"/>
    <m/>
    <n v="45416"/>
    <s v="Low "/>
    <x v="0"/>
    <n v="2.1"/>
    <n v="2.7559055118110236"/>
    <m/>
    <m/>
    <m/>
    <m/>
    <m/>
    <m/>
    <s v="Rump"/>
    <d v="1899-12-30T00:03:00"/>
    <m/>
    <s v="Deep"/>
    <n v="38.5"/>
    <s v="N"/>
    <s v="Normal"/>
    <s v="Normal"/>
    <m/>
    <d v="2022-03-28T14:50:07"/>
    <d v="2022-03-28T15:11:18"/>
    <d v="1899-12-30T00:21:12"/>
    <n v="21.2"/>
    <d v="2022-03-28T16:13:04"/>
    <d v="1899-12-30T01:01:46"/>
    <m/>
    <m/>
    <d v="1899-12-30T01:25:58"/>
    <n v="25.966666666666665"/>
    <n v="0"/>
    <m/>
    <m/>
    <m/>
    <m/>
    <m/>
    <m/>
    <m/>
    <x v="0"/>
    <m/>
    <m/>
    <m/>
    <m/>
  </r>
  <r>
    <s v="DM65"/>
    <x v="0"/>
    <s v="Mt Hutton Collared Pig 12"/>
    <x v="0"/>
    <s v="Rocky hills"/>
    <n v="-25.875122000000001"/>
    <n v="148.29190299999999"/>
    <x v="47"/>
    <n v="34"/>
    <x v="0"/>
    <s v="-None Selected-"/>
    <x v="45"/>
    <m/>
    <n v="45416"/>
    <s v="Low "/>
    <x v="0"/>
    <n v="2.2999999999999998"/>
    <n v="2.4572649572649596"/>
    <m/>
    <m/>
    <m/>
    <m/>
    <m/>
    <m/>
    <s v="Rump"/>
    <d v="1899-12-30T00:04:00"/>
    <m/>
    <s v="Good"/>
    <n v="38.5"/>
    <s v="N"/>
    <s v="Normal"/>
    <s v="Normal"/>
    <m/>
    <d v="2022-03-23T16:58:37"/>
    <d v="2022-03-23T17:18:21"/>
    <d v="1899-12-30T00:19:44"/>
    <n v="19.733333333333334"/>
    <d v="2022-03-23T18:38:22"/>
    <d v="1899-12-30T01:20:01"/>
    <m/>
    <m/>
    <d v="1899-12-30T01:43:45"/>
    <n v="43.75"/>
    <n v="0"/>
    <m/>
    <m/>
    <m/>
    <m/>
    <m/>
    <m/>
    <m/>
    <x v="0"/>
    <m/>
    <m/>
    <m/>
    <m/>
  </r>
  <r>
    <s v="DM64"/>
    <x v="0"/>
    <s v="Mt Hutton Collared Pig 11"/>
    <x v="0"/>
    <s v="Glentulloch"/>
    <n v="-25.767852999999999"/>
    <n v="148.38873599999999"/>
    <x v="48"/>
    <n v="37.799999999999997"/>
    <x v="0"/>
    <s v="-None Selected-"/>
    <x v="46"/>
    <m/>
    <n v="45416"/>
    <s v="Low "/>
    <x v="0"/>
    <n v="2.1"/>
    <n v="3.3018867924528301"/>
    <m/>
    <m/>
    <m/>
    <m/>
    <m/>
    <m/>
    <s v="Rump"/>
    <d v="1899-12-30T00:03:00"/>
    <m/>
    <s v="Deep"/>
    <n v="37.6"/>
    <s v="N"/>
    <s v="Normal"/>
    <s v="Normal"/>
    <m/>
    <d v="2022-03-22T16:55:20"/>
    <d v="2022-03-22T17:11:52"/>
    <d v="1899-12-30T00:16:32"/>
    <n v="16.533333333333335"/>
    <d v="2022-03-22T18:12:15"/>
    <d v="1899-12-30T01:00:23"/>
    <m/>
    <m/>
    <d v="1899-12-30T01:19:55"/>
    <n v="19.916666666666668"/>
    <n v="0"/>
    <m/>
    <m/>
    <m/>
    <m/>
    <m/>
    <m/>
    <m/>
    <x v="0"/>
    <m/>
    <m/>
    <m/>
    <m/>
  </r>
  <r>
    <s v="DM63"/>
    <x v="0"/>
    <s v="Mt Hutton Collared Pig 10"/>
    <x v="0"/>
    <s v="Cobbadah"/>
    <n v="-25.793476999999999"/>
    <n v="148.374481"/>
    <x v="49"/>
    <n v="30"/>
    <x v="1"/>
    <s v="Non Lactating "/>
    <x v="47"/>
    <m/>
    <n v="45415"/>
    <s v="Low "/>
    <x v="0"/>
    <n v="2"/>
    <n v="5.1282051282051286"/>
    <m/>
    <m/>
    <m/>
    <m/>
    <m/>
    <m/>
    <s v="Rump"/>
    <d v="1899-12-30T00:08:00"/>
    <m/>
    <s v="Minimal "/>
    <n v="40"/>
    <s v="Y"/>
    <s v="Rapid"/>
    <s v="Shallow"/>
    <m/>
    <d v="2022-03-21T17:12:08"/>
    <d v="2022-03-21T17:31:23"/>
    <d v="1899-12-30T00:19:15"/>
    <n v="19.25"/>
    <d v="2022-03-21T18:18:28"/>
    <d v="1899-12-30T00:47:05"/>
    <m/>
    <m/>
    <d v="1899-12-30T01:14:20"/>
    <n v="14.333333333333334"/>
    <m/>
    <m/>
    <m/>
    <m/>
    <m/>
    <m/>
    <m/>
    <m/>
    <x v="0"/>
    <m/>
    <m/>
    <m/>
    <m/>
  </r>
  <r>
    <s v="DM41"/>
    <x v="0"/>
    <s v="Eastern Collared Pig 31"/>
    <x v="1"/>
    <s v="Oakwood state forest "/>
    <n v="-29.901254000000002"/>
    <n v="152.100844"/>
    <x v="50"/>
    <n v="14"/>
    <x v="1"/>
    <s v="Pregnant "/>
    <x v="48"/>
    <m/>
    <n v="45416"/>
    <s v="Moderate "/>
    <x v="0"/>
    <n v="2"/>
    <n v="4.5454545454545459"/>
    <m/>
    <m/>
    <m/>
    <m/>
    <m/>
    <m/>
    <s v="Rump"/>
    <d v="1899-12-30T00:04:00"/>
    <m/>
    <s v="Good"/>
    <n v="37.1"/>
    <s v="N"/>
    <s v="Normal"/>
    <s v="Normal"/>
    <m/>
    <d v="2022-03-11T09:34:33"/>
    <d v="2022-03-11T09:56:43"/>
    <d v="1899-12-30T00:22:10"/>
    <n v="22.166666666666668"/>
    <d v="2022-03-11T10:44:00"/>
    <d v="1899-12-30T00:47:17"/>
    <m/>
    <m/>
    <d v="1899-12-30T01:13:27"/>
    <n v="13.45"/>
    <n v="0"/>
    <s v="Pig was shot. Collar was also shot and no longer works. Guy Ballard retrieved collar and left at Guyra "/>
    <m/>
    <m/>
    <m/>
    <m/>
    <m/>
    <m/>
    <x v="0"/>
    <m/>
    <m/>
    <m/>
    <m/>
  </r>
  <r>
    <s v="DM33"/>
    <x v="0"/>
    <s v="Eastern Collared Pig 50"/>
    <x v="1"/>
    <s v="Kingsgate station "/>
    <n v="-29.810224999999999"/>
    <n v="152.06451799999999"/>
    <x v="51"/>
    <n v="19"/>
    <x v="0"/>
    <s v="-None Selected-"/>
    <x v="49"/>
    <m/>
    <n v="45415"/>
    <s v="Low "/>
    <x v="0"/>
    <n v="2"/>
    <n v="3.7313432835820897"/>
    <m/>
    <m/>
    <m/>
    <m/>
    <m/>
    <m/>
    <s v="Rump"/>
    <d v="1899-12-30T00:05:00"/>
    <m/>
    <s v="Good"/>
    <n v="38.5"/>
    <s v="N"/>
    <s v="Normal"/>
    <s v="Normal"/>
    <m/>
    <d v="2022-03-03T09:54:52"/>
    <d v="2022-03-03T10:13:59"/>
    <d v="1899-12-30T00:19:07"/>
    <n v="19.116666666666667"/>
    <d v="2022-03-03T11:07:59"/>
    <d v="1899-12-30T00:54:00"/>
    <m/>
    <m/>
    <d v="1899-12-30T01:18:07"/>
    <n v="18.116666666666667"/>
    <n v="0"/>
    <m/>
    <m/>
    <m/>
    <m/>
    <m/>
    <m/>
    <m/>
    <x v="0"/>
    <m/>
    <m/>
    <m/>
    <m/>
  </r>
  <r>
    <s v="DM145"/>
    <x v="0"/>
    <s v="Alpine Collared Pig 7"/>
    <x v="1"/>
    <s v="Mt Numeralla"/>
    <n v="-36.173833999999999"/>
    <n v="149.39958200000001"/>
    <x v="52"/>
    <n v="20"/>
    <x v="1"/>
    <s v="Pregnant "/>
    <x v="50"/>
    <m/>
    <n v="45416"/>
    <s v="Moderate "/>
    <x v="0"/>
    <n v="2"/>
    <n v="4.1841004184100417"/>
    <m/>
    <m/>
    <m/>
    <m/>
    <m/>
    <m/>
    <s v="Rump"/>
    <d v="1899-12-30T00:03:00"/>
    <m/>
    <s v="Good"/>
    <n v="38.700000000000003"/>
    <s v="N"/>
    <s v="Normal"/>
    <s v="Normal"/>
    <m/>
    <d v="2022-03-01T08:27:52"/>
    <d v="2022-03-01T08:55:38"/>
    <d v="1899-12-30T00:27:46"/>
    <n v="27.766666666666666"/>
    <d v="2022-03-01T09:36:18"/>
    <d v="1899-12-30T00:40:40"/>
    <m/>
    <m/>
    <d v="1899-12-30T01:11:26"/>
    <n v="11.433333333333334"/>
    <n v="0"/>
    <m/>
    <m/>
    <m/>
    <m/>
    <m/>
    <m/>
    <m/>
    <x v="0"/>
    <m/>
    <m/>
    <m/>
    <m/>
  </r>
  <r>
    <s v="DM32"/>
    <x v="0"/>
    <s v="Eastern Collared Pig 49"/>
    <x v="1"/>
    <s v="Eastern river"/>
    <n v="-29.899927999999999"/>
    <n v="152.012193"/>
    <x v="53"/>
    <n v="15"/>
    <x v="0"/>
    <s v="-None Selected-"/>
    <x v="51"/>
    <m/>
    <n v="45416"/>
    <s v="Low "/>
    <x v="0"/>
    <n v="2"/>
    <n v="5.0632911392405067"/>
    <m/>
    <m/>
    <m/>
    <m/>
    <m/>
    <m/>
    <s v="Rump"/>
    <d v="1899-12-30T00:01:00"/>
    <m/>
    <s v="Deep"/>
    <n v="38.5"/>
    <s v="N"/>
    <s v="Normal"/>
    <s v="Normal"/>
    <m/>
    <d v="2022-02-28T12:47:27"/>
    <d v="2022-02-28T13:00:40"/>
    <d v="1899-12-30T00:13:13"/>
    <n v="13.216666666666667"/>
    <d v="2022-02-28T14:13:42"/>
    <d v="1899-12-30T01:13:02"/>
    <m/>
    <m/>
    <d v="1899-12-30T01:27:15"/>
    <n v="27.25"/>
    <n v="1"/>
    <s v="Left eye was infected. 1inch cut to the top of the head._x000a__x000a_Died on the 1/5/2022"/>
    <m/>
    <m/>
    <m/>
    <m/>
    <m/>
    <m/>
    <x v="0"/>
    <m/>
    <m/>
    <m/>
    <m/>
  </r>
  <r>
    <s v="DM62"/>
    <x v="0"/>
    <s v="Mt Hutton Collared Pig 9"/>
    <x v="0"/>
    <s v="Glentulloch_x000a_"/>
    <n v="-25.729937"/>
    <n v="148.422718"/>
    <x v="54"/>
    <n v="28"/>
    <x v="1"/>
    <s v="Pregnant "/>
    <x v="52"/>
    <m/>
    <n v="45416"/>
    <s v="Moderate "/>
    <x v="0"/>
    <n v="2.1"/>
    <n v="3.3870967741935485"/>
    <m/>
    <m/>
    <m/>
    <m/>
    <m/>
    <m/>
    <s v="Rump"/>
    <d v="1899-12-30T00:06:00"/>
    <m/>
    <s v="Good"/>
    <n v="38.799999999999997"/>
    <s v="N"/>
    <s v="Normal"/>
    <s v="Normal"/>
    <m/>
    <d v="2022-02-24T15:08:45"/>
    <d v="2022-02-24T15:33:59"/>
    <d v="1899-12-30T00:25:14"/>
    <n v="25.233333333333334"/>
    <d v="2022-02-24T16:18:09"/>
    <d v="1899-12-30T00:44:10"/>
    <m/>
    <m/>
    <d v="1899-12-30T01:15:24"/>
    <n v="15.4"/>
    <m/>
    <m/>
    <m/>
    <m/>
    <m/>
    <m/>
    <m/>
    <m/>
    <x v="0"/>
    <m/>
    <m/>
    <m/>
    <m/>
  </r>
  <r>
    <s v="DM29"/>
    <x v="0"/>
    <s v="Eastern Collared Pig 47"/>
    <x v="1"/>
    <s v="Kingsgate Station"/>
    <n v="-29.755585"/>
    <n v="151.98005699999999"/>
    <x v="55"/>
    <n v="18"/>
    <x v="0"/>
    <s v="-None Selected-"/>
    <x v="53"/>
    <m/>
    <n v="45416"/>
    <s v="Moderate "/>
    <x v="0"/>
    <n v="2"/>
    <n v="2.4449877750611249"/>
    <m/>
    <m/>
    <m/>
    <m/>
    <m/>
    <m/>
    <s v="Rump"/>
    <d v="1899-12-30T00:04:00"/>
    <m/>
    <s v="Good"/>
    <n v="38.799999999999997"/>
    <s v="N"/>
    <s v="Normal"/>
    <s v="Normal"/>
    <m/>
    <d v="2022-02-23T08:10:02"/>
    <d v="2022-02-23T08:31:55"/>
    <d v="1899-12-30T00:21:53"/>
    <n v="21.883333333333333"/>
    <d v="2022-02-23T08:58:22"/>
    <d v="1899-12-30T00:26:27"/>
    <m/>
    <m/>
    <d v="1899-12-30T00:52:20"/>
    <n v="52.333333333333336"/>
    <n v="0"/>
    <s v="Collar never worked "/>
    <m/>
    <m/>
    <m/>
    <m/>
    <m/>
    <m/>
    <x v="0"/>
    <m/>
    <m/>
    <m/>
    <m/>
  </r>
  <r>
    <s v="DM61"/>
    <x v="0"/>
    <s v="Mt Hutton Collared Pig 8"/>
    <x v="0"/>
    <s v="Glentulloch"/>
    <n v="-25.729932999999999"/>
    <n v="148.422811"/>
    <x v="56"/>
    <n v="30"/>
    <x v="0"/>
    <s v="-None Selected-"/>
    <x v="54"/>
    <m/>
    <n v="45417"/>
    <s v="Moderate "/>
    <x v="0"/>
    <n v="2.5"/>
    <n v="2.059308072487644"/>
    <m/>
    <m/>
    <m/>
    <m/>
    <m/>
    <m/>
    <s v="Rump"/>
    <d v="1899-12-30T00:09:00"/>
    <m/>
    <s v="Deep"/>
    <n v="40.6"/>
    <s v="Y"/>
    <s v="Normal"/>
    <s v="Deep"/>
    <m/>
    <d v="2022-02-16T16:54:08"/>
    <d v="2022-02-16T17:19:15"/>
    <d v="1899-12-30T00:25:07"/>
    <n v="25.116666666666667"/>
    <d v="2022-02-16T18:36:42"/>
    <d v="1899-12-30T01:17:27"/>
    <m/>
    <m/>
    <d v="1899-12-30T01:51:34"/>
    <n v="51.56666666666667"/>
    <m/>
    <m/>
    <m/>
    <m/>
    <m/>
    <m/>
    <m/>
    <m/>
    <x v="0"/>
    <m/>
    <m/>
    <m/>
    <m/>
  </r>
  <r>
    <s v="DM77"/>
    <x v="0"/>
    <s v="Mulgate Creek Collared Pig 7"/>
    <x v="1"/>
    <s v="Nioka"/>
    <n v="-30.238381"/>
    <n v="149.965439"/>
    <x v="57"/>
    <n v="22"/>
    <x v="0"/>
    <s v="-None Selected-"/>
    <x v="55"/>
    <m/>
    <n v="45416"/>
    <s v="Moderate "/>
    <x v="0"/>
    <n v="2"/>
    <n v="2.5188916876574305"/>
    <m/>
    <m/>
    <m/>
    <m/>
    <m/>
    <m/>
    <s v="Rump"/>
    <d v="1899-12-30T00:12:00"/>
    <m/>
    <s v="Good"/>
    <n v="39.200000000000003"/>
    <s v="N"/>
    <s v="Normal"/>
    <s v="Normal"/>
    <m/>
    <d v="2022-02-05T08:38:17"/>
    <d v="2022-02-05T09:09:51"/>
    <d v="1899-12-30T00:31:34"/>
    <n v="31.566666666666666"/>
    <d v="2022-02-05T09:10:15"/>
    <d v="1899-12-30T00:00:24"/>
    <m/>
    <m/>
    <d v="1899-12-30T00:43:58"/>
    <n v="43.966666666666669"/>
    <m/>
    <s v="Collar had to have leather extension strap attached as original collar size was to small."/>
    <m/>
    <m/>
    <m/>
    <m/>
    <m/>
    <m/>
    <x v="0"/>
    <m/>
    <m/>
    <m/>
    <m/>
  </r>
  <r>
    <s v="DM76"/>
    <x v="0"/>
    <s v="Mulgate Creek Collared Pig 6"/>
    <x v="1"/>
    <s v="Nioka "/>
    <n v="-30.238333000000001"/>
    <n v="149.96548300000001"/>
    <x v="58"/>
    <n v="25"/>
    <x v="1"/>
    <s v="Pregnant "/>
    <x v="56"/>
    <m/>
    <n v="45417"/>
    <s v="Low "/>
    <x v="0"/>
    <n v="2.1"/>
    <n v="3.2608695652173911"/>
    <m/>
    <m/>
    <m/>
    <m/>
    <m/>
    <m/>
    <s v="Rump"/>
    <d v="1899-12-30T00:04:00"/>
    <m/>
    <s v="Deep"/>
    <n v="38.5"/>
    <s v="N"/>
    <s v="Normal"/>
    <s v="Normal"/>
    <m/>
    <d v="2022-02-04T17:20:57"/>
    <d v="2022-02-04T17:39:54"/>
    <d v="1899-12-30T00:18:57"/>
    <n v="18.95"/>
    <d v="2022-02-04T18:07:56"/>
    <d v="1899-12-30T00:28:02"/>
    <m/>
    <m/>
    <d v="1899-12-30T00:50:59"/>
    <n v="50.983333333333334"/>
    <n v="0"/>
    <m/>
    <m/>
    <m/>
    <m/>
    <m/>
    <m/>
    <m/>
    <x v="0"/>
    <m/>
    <m/>
    <m/>
    <m/>
  </r>
  <r>
    <s v="DM75"/>
    <x v="0"/>
    <s v="Mulgate Creek Collared Pig 5"/>
    <x v="1"/>
    <s v="Nioka"/>
    <n v="-30.245684000000001"/>
    <n v="149.964887"/>
    <x v="59"/>
    <n v="26"/>
    <x v="0"/>
    <s v="-None Selected-"/>
    <x v="57"/>
    <m/>
    <n v="45415"/>
    <s v="Low "/>
    <x v="0"/>
    <n v="2"/>
    <n v="3.5842293906810037"/>
    <m/>
    <m/>
    <m/>
    <m/>
    <m/>
    <m/>
    <s v="Rump"/>
    <d v="1899-12-30T00:08:00"/>
    <m/>
    <s v="Deep"/>
    <n v="39"/>
    <s v="N"/>
    <s v="Normal"/>
    <s v="Normal"/>
    <m/>
    <d v="2022-02-04T16:38:48"/>
    <d v="2022-02-04T17:00:56"/>
    <d v="1899-12-30T00:22:08"/>
    <n v="22.133333333333333"/>
    <d v="2022-02-04T18:33:43"/>
    <d v="1899-12-30T01:32:47"/>
    <m/>
    <m/>
    <d v="1899-12-30T02:02:55"/>
    <n v="2.9166666666666665"/>
    <m/>
    <m/>
    <m/>
    <m/>
    <m/>
    <m/>
    <m/>
    <m/>
    <x v="0"/>
    <m/>
    <m/>
    <m/>
    <m/>
  </r>
  <r>
    <s v="DM144"/>
    <x v="0"/>
    <s v="Alpine Collared Pig 9"/>
    <x v="1"/>
    <s v="M and S farmSiege"/>
    <n v="-36.651108999999998"/>
    <n v="149.387947"/>
    <x v="60"/>
    <n v="15"/>
    <x v="0"/>
    <s v="-None Selected-"/>
    <x v="58"/>
    <m/>
    <n v="45416"/>
    <s v="High"/>
    <x v="0"/>
    <n v="2"/>
    <n v="3.6363636363636362"/>
    <m/>
    <m/>
    <m/>
    <m/>
    <m/>
    <m/>
    <s v="Rump"/>
    <d v="1899-12-30T00:03:00"/>
    <m/>
    <s v="Good"/>
    <n v="37.799999999999997"/>
    <s v="N"/>
    <s v="Normal"/>
    <s v="Normal"/>
    <m/>
    <d v="2022-02-04T11:56:58"/>
    <d v="2022-02-04T12:37:07"/>
    <d v="1899-12-30T00:40:09"/>
    <n v="40.15"/>
    <d v="2022-02-04T13:47:11"/>
    <d v="1899-12-30T01:10:04"/>
    <m/>
    <m/>
    <d v="1899-12-30T01:53:13"/>
    <n v="53.216666666666669"/>
    <n v="0"/>
    <m/>
    <m/>
    <m/>
    <m/>
    <m/>
    <m/>
    <m/>
    <x v="0"/>
    <m/>
    <m/>
    <m/>
    <m/>
  </r>
  <r>
    <s v="DM143"/>
    <x v="0"/>
    <s v="Alpine Collared Pig 8"/>
    <x v="1"/>
    <s v="M and S Farm_x000a__x000a_Mareea"/>
    <n v="-36.655029999999996"/>
    <n v="149.36753899999999"/>
    <x v="61"/>
    <n v="15"/>
    <x v="1"/>
    <s v="Lactating "/>
    <x v="59"/>
    <m/>
    <n v="45415"/>
    <s v="High"/>
    <x v="0"/>
    <n v="2"/>
    <n v="4.4543429844097995"/>
    <m/>
    <m/>
    <m/>
    <m/>
    <m/>
    <m/>
    <s v="Rump"/>
    <d v="1899-12-30T00:02:00"/>
    <m/>
    <s v="Good"/>
    <n v="38.4"/>
    <s v="N"/>
    <s v="Normal"/>
    <s v="Normal"/>
    <m/>
    <d v="2022-02-04T11:55:05"/>
    <d v="2022-02-04T12:30:11"/>
    <d v="1899-12-30T00:35:06"/>
    <n v="35.1"/>
    <d v="2022-02-04T13:57:32"/>
    <d v="1899-12-30T01:27:21"/>
    <m/>
    <m/>
    <d v="1899-12-30T02:04:27"/>
    <n v="4.45"/>
    <n v="0"/>
    <m/>
    <m/>
    <m/>
    <m/>
    <m/>
    <m/>
    <m/>
    <x v="0"/>
    <m/>
    <m/>
    <m/>
    <m/>
  </r>
  <r>
    <s v="DM142"/>
    <x v="0"/>
    <s v="Alpine Collared Pig 6"/>
    <x v="1"/>
    <s v="Green Hills"/>
    <n v="-35.996721000000001"/>
    <n v="149.46680599999999"/>
    <x v="62"/>
    <n v="25"/>
    <x v="1"/>
    <s v="Pregnant "/>
    <x v="60"/>
    <m/>
    <n v="45416"/>
    <s v="Moderate "/>
    <x v="0"/>
    <n v="2"/>
    <n v="4.5248868778280542"/>
    <m/>
    <m/>
    <m/>
    <m/>
    <m/>
    <m/>
    <s v="Rump"/>
    <d v="1899-12-30T00:06:00"/>
    <m/>
    <s v="Minimal "/>
    <n v="39.1"/>
    <s v="N"/>
    <s v="Normal"/>
    <s v="Normal"/>
    <m/>
    <d v="2021-12-21T11:11:58"/>
    <d v="2021-12-21T11:48:08"/>
    <d v="1899-12-30T00:36:10"/>
    <n v="36.166666666666664"/>
    <d v="2021-12-21T12:12:37"/>
    <d v="1899-12-30T00:24:29"/>
    <m/>
    <m/>
    <d v="1899-12-30T01:06:39"/>
    <n v="6.65"/>
    <m/>
    <m/>
    <m/>
    <m/>
    <m/>
    <m/>
    <m/>
    <m/>
    <x v="0"/>
    <m/>
    <m/>
    <m/>
    <m/>
  </r>
  <r>
    <s v="DM141"/>
    <x v="0"/>
    <s v="Alpine Collared Pig 61"/>
    <x v="1"/>
    <s v="Krawarree"/>
    <n v="-35.853732000000001"/>
    <n v="149.582661"/>
    <x v="63"/>
    <n v="19"/>
    <x v="1"/>
    <s v="Pregnant "/>
    <x v="26"/>
    <m/>
    <n v="45416"/>
    <s v="Moderate "/>
    <x v="0"/>
    <n v="2"/>
    <n v="3.3112582781456954"/>
    <m/>
    <m/>
    <m/>
    <m/>
    <m/>
    <m/>
    <s v="Rump"/>
    <d v="1899-12-30T00:04:00"/>
    <m/>
    <s v="Good"/>
    <n v="37.799999999999997"/>
    <s v="N"/>
    <s v="Normal"/>
    <s v="Normal"/>
    <m/>
    <d v="2021-12-16T11:36:46"/>
    <d v="2021-12-16T12:00:53"/>
    <d v="1899-12-30T00:24:07"/>
    <n v="24.116666666666667"/>
    <d v="2021-12-16T13:08:52"/>
    <d v="1899-12-30T01:07:59"/>
    <m/>
    <m/>
    <d v="1899-12-30T01:36:06"/>
    <n v="36.1"/>
    <n v="0"/>
    <m/>
    <m/>
    <m/>
    <m/>
    <m/>
    <m/>
    <m/>
    <x v="0"/>
    <m/>
    <m/>
    <m/>
    <m/>
  </r>
  <r>
    <s v="DM140"/>
    <x v="0"/>
    <s v="Alpine Collared Pig 60"/>
    <x v="1"/>
    <s v="Jinden"/>
    <n v="-35.894694999999999"/>
    <n v="149.61311000000001"/>
    <x v="64"/>
    <n v="19"/>
    <x v="0"/>
    <s v="-None Selected-"/>
    <x v="61"/>
    <m/>
    <n v="45417"/>
    <s v="Moderate "/>
    <x v="0"/>
    <n v="2"/>
    <n v="3.8314176245210727"/>
    <m/>
    <m/>
    <m/>
    <m/>
    <m/>
    <m/>
    <s v="Rump"/>
    <d v="1899-12-30T00:03:00"/>
    <m/>
    <s v="Good"/>
    <n v="39.799999999999997"/>
    <s v="N"/>
    <s v="Normal"/>
    <s v="Normal"/>
    <m/>
    <d v="2021-12-16T09:52:32"/>
    <d v="2021-12-16T10:12:29"/>
    <d v="1899-12-30T00:19:57"/>
    <n v="19.95"/>
    <d v="2021-12-16T10:37:10"/>
    <d v="1899-12-30T00:24:41"/>
    <m/>
    <m/>
    <d v="1899-12-30T00:47:38"/>
    <n v="47.633333333333333"/>
    <n v="0"/>
    <m/>
    <m/>
    <m/>
    <m/>
    <m/>
    <m/>
    <m/>
    <x v="0"/>
    <m/>
    <m/>
    <m/>
    <m/>
  </r>
  <r>
    <s v="DM139"/>
    <x v="0"/>
    <s v="Alpine Collared Pig 59"/>
    <x v="1"/>
    <s v="The Junction"/>
    <n v="-35.702933999999999"/>
    <n v="149.86215899999999"/>
    <x v="65"/>
    <n v="21"/>
    <x v="1"/>
    <s v="Lactating "/>
    <x v="62"/>
    <m/>
    <n v="45413"/>
    <s v="Low "/>
    <x v="0"/>
    <n v="1.9"/>
    <n v="5.8641975308641978"/>
    <m/>
    <m/>
    <m/>
    <m/>
    <m/>
    <m/>
    <s v="Rump"/>
    <d v="1899-12-30T00:02:00"/>
    <m/>
    <s v="Deep"/>
    <n v="38.200000000000003"/>
    <s v="N"/>
    <s v="Normal"/>
    <s v="Normal"/>
    <m/>
    <d v="2021-12-15T09:43:11"/>
    <d v="2021-12-15T10:18:26"/>
    <d v="1899-12-30T00:35:15"/>
    <n v="35.25"/>
    <d v="2021-12-15T11:30:00"/>
    <d v="1899-12-30T01:11:34"/>
    <m/>
    <m/>
    <d v="1899-12-30T01:48:49"/>
    <n v="48.81666666666667"/>
    <n v="0"/>
    <s v="2 x swims in Araluen Creek"/>
    <m/>
    <m/>
    <m/>
    <m/>
    <m/>
    <m/>
    <x v="0"/>
    <m/>
    <m/>
    <m/>
    <m/>
  </r>
  <r>
    <s v="DM138"/>
    <x v="0"/>
    <s v="Alpine Collared Pig 58"/>
    <x v="1"/>
    <s v="Telowar"/>
    <n v="-35.705454000000003"/>
    <n v="149.75670600000001"/>
    <x v="66"/>
    <n v="20"/>
    <x v="1"/>
    <s v="Pregnant "/>
    <x v="63"/>
    <m/>
    <n v="45415"/>
    <s v="High"/>
    <x v="0"/>
    <n v="2"/>
    <n v="3.4246575342465753"/>
    <m/>
    <m/>
    <m/>
    <m/>
    <m/>
    <m/>
    <s v="Rump"/>
    <d v="1899-12-30T00:03:00"/>
    <m/>
    <s v="Good"/>
    <n v="36.200000000000003"/>
    <s v="N"/>
    <s v="Normal"/>
    <s v="Normal"/>
    <m/>
    <d v="2021-12-15T07:00:13"/>
    <d v="2021-12-15T07:15:25"/>
    <d v="1899-12-30T00:15:12"/>
    <n v="15.2"/>
    <d v="2021-12-15T08:04:20"/>
    <d v="1899-12-30T00:48:55"/>
    <m/>
    <m/>
    <d v="1899-12-30T01:07:07"/>
    <n v="7.1166666666666663"/>
    <n v="0"/>
    <m/>
    <m/>
    <m/>
    <m/>
    <m/>
    <m/>
    <m/>
    <x v="0"/>
    <m/>
    <m/>
    <m/>
    <m/>
  </r>
  <r>
    <s v="DM137"/>
    <x v="0"/>
    <s v="Alpine Collared Pig 55"/>
    <x v="1"/>
    <s v="Tim Reynolds"/>
    <n v="-35.698644999999999"/>
    <n v="149.75500099999999"/>
    <x v="67"/>
    <n v="18"/>
    <x v="1"/>
    <s v="Pregnant "/>
    <x v="64"/>
    <m/>
    <n v="45415"/>
    <s v="High"/>
    <x v="0"/>
    <n v="2"/>
    <n v="3.6764705882352944"/>
    <m/>
    <m/>
    <m/>
    <m/>
    <m/>
    <m/>
    <s v="Rump"/>
    <d v="1899-12-30T00:03:00"/>
    <m/>
    <s v="Good"/>
    <n v="37.200000000000003"/>
    <s v="N"/>
    <s v="Normal"/>
    <s v="Normal"/>
    <m/>
    <d v="2021-12-15T06:15:17"/>
    <d v="2021-12-15T06:32:38"/>
    <d v="1899-12-30T00:17:21"/>
    <n v="17.350000000000001"/>
    <d v="2021-12-15T07:18:04"/>
    <d v="1899-12-30T00:45:26"/>
    <m/>
    <m/>
    <d v="1899-12-30T01:05:47"/>
    <n v="5.7833333333333332"/>
    <n v="0"/>
    <m/>
    <m/>
    <m/>
    <m/>
    <m/>
    <m/>
    <m/>
    <x v="0"/>
    <m/>
    <m/>
    <m/>
    <m/>
  </r>
  <r>
    <s v="DM136"/>
    <x v="0"/>
    <s v="AlpineCollared Pig 56"/>
    <x v="1"/>
    <s v="Krewaree"/>
    <n v="-35.853741999999997"/>
    <n v="149.58258900000001"/>
    <x v="68"/>
    <n v="24"/>
    <x v="0"/>
    <s v="-None Selected-"/>
    <x v="26"/>
    <m/>
    <n v="45416"/>
    <s v="Moderate "/>
    <x v="0"/>
    <n v="2"/>
    <n v="3.3112582781456954"/>
    <m/>
    <m/>
    <m/>
    <m/>
    <m/>
    <m/>
    <s v="Rump"/>
    <d v="1899-12-30T00:03:00"/>
    <m/>
    <s v="Deep"/>
    <n v="35.5"/>
    <s v="N"/>
    <s v="Normal"/>
    <s v="Normal"/>
    <m/>
    <d v="2021-12-14T10:03:43"/>
    <d v="2021-12-14T10:55:22"/>
    <d v="1899-12-30T00:51:39"/>
    <n v="51.65"/>
    <d v="2021-12-14T10:56:41"/>
    <d v="1899-12-30T00:01:19"/>
    <m/>
    <m/>
    <d v="1899-12-30T00:55:58"/>
    <n v="55.966666666666669"/>
    <n v="0"/>
    <m/>
    <m/>
    <m/>
    <m/>
    <m/>
    <m/>
    <m/>
    <x v="0"/>
    <m/>
    <m/>
    <m/>
    <m/>
  </r>
  <r>
    <s v="DM135"/>
    <x v="0"/>
    <s v="Alpine Collared Pig 57"/>
    <x v="1"/>
    <s v="Krawaree"/>
    <n v="-35.853791000000001"/>
    <n v="149.58269799999999"/>
    <x v="69"/>
    <n v="24"/>
    <x v="0"/>
    <s v="-None Selected-"/>
    <x v="65"/>
    <m/>
    <n v="45416"/>
    <s v="Moderate "/>
    <x v="0"/>
    <n v="2.1"/>
    <n v="2.2826086956521738"/>
    <m/>
    <m/>
    <m/>
    <m/>
    <m/>
    <m/>
    <s v="Rump"/>
    <d v="1899-12-30T00:06:00"/>
    <m/>
    <s v="Good"/>
    <n v="36"/>
    <s v="N"/>
    <s v="Normal"/>
    <s v="Normal"/>
    <m/>
    <d v="2021-12-14T10:07:49"/>
    <d v="2021-12-14T10:43:27"/>
    <d v="1899-12-30T00:35:38"/>
    <n v="35.633333333333333"/>
    <d v="2021-12-14T11:05:09"/>
    <d v="1899-12-30T00:21:42"/>
    <m/>
    <m/>
    <d v="1899-12-30T01:03:20"/>
    <n v="3.3333333333333335"/>
    <m/>
    <m/>
    <m/>
    <m/>
    <m/>
    <m/>
    <m/>
    <m/>
    <x v="0"/>
    <m/>
    <m/>
    <m/>
    <m/>
  </r>
  <r>
    <s v="DM60"/>
    <x v="0"/>
    <s v="Mt Hutton Collared Pig 7"/>
    <x v="0"/>
    <s v="Rocky Hills"/>
    <n v="-25.932834"/>
    <n v="148.34173100000001"/>
    <x v="70"/>
    <n v="26"/>
    <x v="0"/>
    <s v="-None Selected-"/>
    <x v="66"/>
    <m/>
    <n v="45417"/>
    <s v="Low "/>
    <x v="0"/>
    <n v="2.2000000000000002"/>
    <n v="2.4017467248908329"/>
    <m/>
    <m/>
    <m/>
    <m/>
    <m/>
    <m/>
    <s v="Rump"/>
    <d v="1899-12-30T00:03:00"/>
    <m/>
    <s v="Deep"/>
    <n v="37.799999999999997"/>
    <s v="N"/>
    <s v="Normal"/>
    <s v="Normal"/>
    <m/>
    <d v="2021-11-25T13:48:16"/>
    <d v="2021-11-25T14:17:32"/>
    <d v="1899-12-30T00:29:17"/>
    <n v="29.283333333333335"/>
    <d v="2021-11-25T16:39:19"/>
    <d v="1899-12-30T02:21:47"/>
    <m/>
    <m/>
    <d v="1899-12-30T02:54:03"/>
    <n v="54.05"/>
    <n v="0"/>
    <m/>
    <m/>
    <m/>
    <m/>
    <m/>
    <m/>
    <m/>
    <x v="0"/>
    <m/>
    <m/>
    <m/>
    <m/>
  </r>
  <r>
    <s v="DM134"/>
    <x v="0"/>
    <s v="Alpine Collared Pig 55a"/>
    <x v="1"/>
    <s v="Don Collett"/>
    <n v="-35.682028000000003"/>
    <n v="149.753142"/>
    <x v="71"/>
    <n v="16"/>
    <x v="1"/>
    <s v="Pregnant "/>
    <x v="67"/>
    <m/>
    <n v="45417"/>
    <s v="High"/>
    <x v="0"/>
    <n v="2.5"/>
    <n v="2.3062730627306274"/>
    <m/>
    <m/>
    <m/>
    <m/>
    <m/>
    <m/>
    <s v="Rump"/>
    <d v="1899-12-30T00:04:00"/>
    <m/>
    <s v="Minimal "/>
    <n v="38.200000000000003"/>
    <s v="N"/>
    <s v="Normal"/>
    <s v="Normal"/>
    <m/>
    <d v="2021-11-15T06:10:16"/>
    <d v="2021-11-15T06:36:08"/>
    <d v="1899-12-30T00:25:52"/>
    <n v="25.866666666666667"/>
    <d v="2021-11-15T07:12:05"/>
    <d v="1899-12-30T00:35:57"/>
    <m/>
    <m/>
    <d v="1899-12-30T01:05:49"/>
    <n v="5.8166666666666664"/>
    <n v="0"/>
    <m/>
    <m/>
    <m/>
    <m/>
    <m/>
    <m/>
    <m/>
    <x v="0"/>
    <m/>
    <m/>
    <m/>
    <m/>
  </r>
  <r>
    <s v="DM133"/>
    <x v="0"/>
    <s v="Alpine Collared Pig 54"/>
    <x v="1"/>
    <s v="Don Collett"/>
    <n v="-35.679603"/>
    <n v="149.75144700000001"/>
    <x v="72"/>
    <n v="16"/>
    <x v="0"/>
    <s v="Non Lactating "/>
    <x v="68"/>
    <m/>
    <n v="45416"/>
    <s v="High"/>
    <x v="0"/>
    <n v="2.4"/>
    <n v="3.2876712328767121"/>
    <m/>
    <m/>
    <m/>
    <m/>
    <m/>
    <m/>
    <s v="Rump"/>
    <d v="1899-12-30T00:03:00"/>
    <m/>
    <s v="Good"/>
    <n v="39.6"/>
    <s v="N"/>
    <s v="Normal"/>
    <s v="Normal"/>
    <m/>
    <d v="2021-11-15T05:22:23"/>
    <d v="2021-11-15T05:42:31"/>
    <d v="1899-12-30T00:20:08"/>
    <n v="20.133333333333333"/>
    <d v="2021-11-15T06:36:10"/>
    <d v="1899-12-30T00:53:39"/>
    <m/>
    <m/>
    <d v="1899-12-30T01:16:47"/>
    <n v="16.783333333333335"/>
    <n v="0"/>
    <m/>
    <m/>
    <m/>
    <m/>
    <m/>
    <m/>
    <m/>
    <x v="0"/>
    <m/>
    <m/>
    <m/>
    <m/>
  </r>
  <r>
    <s v="DM132"/>
    <x v="0"/>
    <s v="Alpine Collared Pig 106"/>
    <x v="1"/>
    <s v="Losbys"/>
    <n v="-34.506132000000001"/>
    <n v="150.052471"/>
    <x v="73"/>
    <n v="16"/>
    <x v="1"/>
    <s v="Pregnant "/>
    <x v="69"/>
    <m/>
    <n v="45415"/>
    <s v="Low "/>
    <x v="0"/>
    <n v="2"/>
    <n v="4.6082949308755765"/>
    <m/>
    <m/>
    <m/>
    <m/>
    <m/>
    <m/>
    <s v="Rump"/>
    <d v="1899-12-30T00:03:00"/>
    <m/>
    <s v="Minimal "/>
    <n v="38.4"/>
    <s v="N"/>
    <s v="Normal"/>
    <s v="Normal"/>
    <m/>
    <d v="2021-11-10T09:00:12"/>
    <d v="2021-11-10T09:28:22"/>
    <d v="1899-12-30T00:28:10"/>
    <n v="28.166666666666668"/>
    <d v="2021-11-10T10:00:28"/>
    <d v="1899-12-30T00:32:06"/>
    <m/>
    <m/>
    <d v="1899-12-30T01:03:16"/>
    <n v="3.2666666666666666"/>
    <n v="0"/>
    <m/>
    <m/>
    <m/>
    <m/>
    <m/>
    <m/>
    <m/>
    <x v="0"/>
    <m/>
    <m/>
    <m/>
    <m/>
  </r>
  <r>
    <s v="DM131"/>
    <x v="0"/>
    <s v="Alpine Collared Pig 105"/>
    <x v="1"/>
    <s v="Lowsebys"/>
    <n v="-34.506132000000001"/>
    <n v="150.05255700000001"/>
    <x v="74"/>
    <n v="16"/>
    <x v="0"/>
    <s v="-None Selected-"/>
    <x v="52"/>
    <m/>
    <n v="45416"/>
    <s v="Low "/>
    <x v="0"/>
    <n v="2"/>
    <n v="3.225806451612903"/>
    <m/>
    <m/>
    <m/>
    <m/>
    <m/>
    <m/>
    <s v="Rump"/>
    <d v="1899-12-30T00:03:00"/>
    <m/>
    <s v="Minimal "/>
    <n v="36"/>
    <s v="N"/>
    <s v="Normal"/>
    <s v="Normal"/>
    <m/>
    <d v="2021-11-10T08:58:28"/>
    <d v="2021-11-10T09:21:52"/>
    <d v="1899-12-30T00:23:24"/>
    <n v="23.4"/>
    <d v="2021-11-10T09:21:58"/>
    <d v="1899-12-30T00:00:06"/>
    <m/>
    <m/>
    <d v="1899-12-30T00:26:30"/>
    <n v="26.5"/>
    <n v="0"/>
    <m/>
    <m/>
    <m/>
    <m/>
    <m/>
    <m/>
    <m/>
    <x v="0"/>
    <m/>
    <m/>
    <m/>
    <m/>
  </r>
  <r>
    <s v="DM130"/>
    <x v="0"/>
    <s v="Alpine Collared Pig 53"/>
    <x v="1"/>
    <s v="Alpine"/>
    <n v="-35.849404"/>
    <n v="149.79038299999999"/>
    <x v="75"/>
    <n v="18"/>
    <x v="0"/>
    <s v="-None Selected-"/>
    <x v="70"/>
    <m/>
    <n v="45417"/>
    <s v="High"/>
    <x v="0"/>
    <n v="2.4"/>
    <n v="3"/>
    <m/>
    <m/>
    <m/>
    <m/>
    <m/>
    <m/>
    <s v="Rump"/>
    <d v="1899-12-30T00:04:00"/>
    <m/>
    <s v="Good"/>
    <n v="38"/>
    <s v="N"/>
    <s v="Normal"/>
    <s v="Normal"/>
    <m/>
    <d v="2021-11-09T07:09:49"/>
    <d v="2021-11-09T07:26:58"/>
    <d v="1899-12-30T00:17:09"/>
    <n v="17.149999999999999"/>
    <d v="2021-11-09T07:35:29"/>
    <d v="1899-12-30T00:08:31"/>
    <m/>
    <m/>
    <d v="1899-12-30T00:29:40"/>
    <n v="29.666666666666668"/>
    <n v="0"/>
    <m/>
    <m/>
    <m/>
    <m/>
    <m/>
    <m/>
    <m/>
    <x v="0"/>
    <m/>
    <m/>
    <m/>
    <m/>
  </r>
  <r>
    <s v="DM59"/>
    <x v="0"/>
    <s v="Mt Hutton Collared Pig 6"/>
    <x v="0"/>
    <s v="Rocky Hills"/>
    <n v="-25.875018000000001"/>
    <n v="148.28442899999999"/>
    <x v="76"/>
    <n v="21"/>
    <x v="0"/>
    <s v="-None Selected-"/>
    <x v="71"/>
    <m/>
    <n v="45417"/>
    <s v="Low "/>
    <x v="0"/>
    <n v="2.4"/>
    <n v="2.7972027972027971"/>
    <m/>
    <m/>
    <m/>
    <m/>
    <m/>
    <m/>
    <s v="Rump"/>
    <d v="1899-12-30T00:05:00"/>
    <m/>
    <s v="Deep"/>
    <n v="37.4"/>
    <s v="N"/>
    <s v="Normal"/>
    <s v="Normal"/>
    <m/>
    <d v="2021-11-06T15:02:10"/>
    <d v="2021-11-06T15:24:09"/>
    <d v="1899-12-30T00:21:59"/>
    <n v="21.983333333333334"/>
    <d v="2021-11-06T16:08:18"/>
    <d v="1899-12-30T00:44:09"/>
    <m/>
    <m/>
    <d v="1899-12-30T01:11:08"/>
    <n v="11.133333333333333"/>
    <n v="0"/>
    <m/>
    <m/>
    <m/>
    <m/>
    <m/>
    <m/>
    <m/>
    <x v="0"/>
    <m/>
    <m/>
    <m/>
    <m/>
  </r>
  <r>
    <s v="DM58"/>
    <x v="0"/>
    <s v="Mt Hutton Collared Pig 5"/>
    <x v="0"/>
    <s v="Ninderra"/>
    <n v="-25.703099000000002"/>
    <n v="148.36362600000001"/>
    <x v="77"/>
    <n v="28"/>
    <x v="1"/>
    <s v="Lactating "/>
    <x v="10"/>
    <m/>
    <n v="45415"/>
    <s v="Low "/>
    <x v="0"/>
    <n v="2.2000000000000002"/>
    <n v="3.956834532374101"/>
    <m/>
    <m/>
    <m/>
    <m/>
    <m/>
    <m/>
    <s v="Rump"/>
    <d v="1899-12-30T00:03:00"/>
    <m/>
    <s v="Good"/>
    <n v="38.9"/>
    <s v="N"/>
    <s v="Normal"/>
    <s v="Normal"/>
    <m/>
    <d v="2021-11-04T15:49:27"/>
    <d v="2021-11-04T16:14:19"/>
    <d v="1899-12-30T00:24:52"/>
    <n v="24.866666666666667"/>
    <d v="2021-11-04T17:00:34"/>
    <d v="1899-12-30T00:46:15"/>
    <m/>
    <m/>
    <d v="1899-12-30T01:14:07"/>
    <n v="14.116666666666667"/>
    <n v="0"/>
    <m/>
    <m/>
    <m/>
    <m/>
    <m/>
    <m/>
    <m/>
    <x v="0"/>
    <m/>
    <m/>
    <m/>
    <m/>
  </r>
  <r>
    <s v="DM57"/>
    <x v="0"/>
    <s v="Mt Hutton Collared Pig 4"/>
    <x v="0"/>
    <s v="Rocky Hills"/>
    <n v="-25.874979"/>
    <n v="148.28401600000001"/>
    <x v="78"/>
    <n v="24"/>
    <x v="0"/>
    <s v="-None Selected-"/>
    <x v="72"/>
    <m/>
    <n v="45417"/>
    <s v="Moderate "/>
    <x v="0"/>
    <n v="2"/>
    <n v="2.4539877300613497"/>
    <m/>
    <m/>
    <m/>
    <m/>
    <m/>
    <m/>
    <s v="Rump"/>
    <d v="1899-12-30T00:10:00"/>
    <m/>
    <s v="Good"/>
    <n v="39.299999999999997"/>
    <s v="N"/>
    <s v="Normal"/>
    <s v="Normal"/>
    <m/>
    <d v="2021-10-29T06:24:23"/>
    <d v="2021-10-29T06:56:46"/>
    <d v="1899-12-30T00:32:23"/>
    <n v="32.383333333333333"/>
    <d v="2021-10-29T07:45:15"/>
    <d v="1899-12-30T00:48:29"/>
    <m/>
    <m/>
    <d v="1899-12-30T01:30:52"/>
    <n v="30.866666666666667"/>
    <m/>
    <m/>
    <m/>
    <m/>
    <m/>
    <m/>
    <m/>
    <m/>
    <x v="0"/>
    <m/>
    <m/>
    <m/>
    <m/>
  </r>
  <r>
    <s v="DM56"/>
    <x v="0"/>
    <s v="Mt Hutton Collared Pig 3"/>
    <x v="0"/>
    <s v="Oakey creek dam"/>
    <n v="-25.733105999999999"/>
    <n v="148.30923300000001"/>
    <x v="79"/>
    <n v="33"/>
    <x v="0"/>
    <s v="-None Selected-"/>
    <x v="73"/>
    <m/>
    <n v="45417"/>
    <s v="Low "/>
    <x v="0"/>
    <n v="2"/>
    <n v="3.3003300330033003"/>
    <m/>
    <m/>
    <m/>
    <m/>
    <m/>
    <m/>
    <s v="Rump"/>
    <d v="1899-12-30T00:04:00"/>
    <m/>
    <s v="Good"/>
    <n v="39.6"/>
    <s v="N"/>
    <s v="Normal"/>
    <s v="Normal"/>
    <m/>
    <d v="2021-10-28T17:00:01"/>
    <d v="2021-10-28T17:21:05"/>
    <d v="1899-12-30T00:21:04"/>
    <n v="21.066666666666666"/>
    <d v="2021-10-28T18:44:04"/>
    <d v="1899-12-30T01:22:59"/>
    <m/>
    <m/>
    <d v="1899-12-30T01:48:03"/>
    <n v="48.05"/>
    <n v="0"/>
    <s v="Water applied at 5:23pm"/>
    <m/>
    <m/>
    <m/>
    <m/>
    <m/>
    <m/>
    <x v="0"/>
    <m/>
    <m/>
    <m/>
    <m/>
  </r>
  <r>
    <s v="DM55"/>
    <x v="0"/>
    <s v="Mt Hutton Collared Pig 2"/>
    <x v="0"/>
    <s v="Rocky hills"/>
    <n v="-25.872299000000002"/>
    <n v="148.30306200000001"/>
    <x v="80"/>
    <n v="31"/>
    <x v="1"/>
    <s v="Non Lactating "/>
    <x v="74"/>
    <m/>
    <n v="45415"/>
    <s v="High"/>
    <x v="0"/>
    <n v="2.5"/>
    <n v="4.3706293706293708"/>
    <m/>
    <m/>
    <m/>
    <m/>
    <m/>
    <m/>
    <s v="Rump"/>
    <d v="1899-12-30T00:12:00"/>
    <m/>
    <s v="Minimal "/>
    <n v="40.6"/>
    <s v="Y"/>
    <s v="Panting "/>
    <s v="Deep"/>
    <m/>
    <d v="2021-10-26T17:44:27"/>
    <d v="2021-10-26T18:21:03"/>
    <d v="1899-12-30T00:36:36"/>
    <n v="36.6"/>
    <d v="2021-10-26T19:40:57"/>
    <d v="1899-12-30T01:19:54"/>
    <m/>
    <m/>
    <d v="1899-12-30T02:08:30"/>
    <n v="8.5"/>
    <m/>
    <s v="6:06pm second jab time to induct from then 2 mins"/>
    <m/>
    <m/>
    <m/>
    <m/>
    <m/>
    <m/>
    <x v="0"/>
    <m/>
    <m/>
    <m/>
    <m/>
  </r>
  <r>
    <s v="DM54"/>
    <x v="0"/>
    <s v="Mt Hutton Collared Pig 1"/>
    <x v="0"/>
    <s v="Rocky Hills"/>
    <n v="-25.872316999999999"/>
    <n v="148.30329399999999"/>
    <x v="81"/>
    <n v="25"/>
    <x v="1"/>
    <s v="Non Lactating "/>
    <x v="75"/>
    <m/>
    <n v="45415"/>
    <s v="Low "/>
    <x v="0"/>
    <n v="2"/>
    <n v="4.048582995951417"/>
    <m/>
    <m/>
    <m/>
    <m/>
    <m/>
    <m/>
    <s v="Rump"/>
    <d v="1899-12-30T00:05:00"/>
    <m/>
    <s v="Good"/>
    <n v="39.4"/>
    <s v="N"/>
    <s v="Normal"/>
    <s v="Normal"/>
    <m/>
    <d v="2021-10-25T15:13:29"/>
    <d v="2021-10-25T15:36:10"/>
    <d v="1899-12-30T00:22:41"/>
    <n v="22.683333333333334"/>
    <d v="2021-10-25T16:39:18"/>
    <d v="1899-12-30T01:03:08"/>
    <m/>
    <m/>
    <d v="1899-12-30T01:30:49"/>
    <n v="30.816666666666666"/>
    <n v="0"/>
    <m/>
    <m/>
    <m/>
    <m/>
    <m/>
    <m/>
    <m/>
    <x v="0"/>
    <m/>
    <m/>
    <m/>
    <m/>
  </r>
  <r>
    <s v="DM129"/>
    <x v="0"/>
    <s v="Western Collared Pig 42"/>
    <x v="1"/>
    <s v="My Jack_x000a_"/>
    <n v="-30.806189"/>
    <n v="143.777287"/>
    <x v="82"/>
    <n v="17"/>
    <x v="0"/>
    <s v="-None Selected-"/>
    <x v="76"/>
    <m/>
    <n v="45416"/>
    <s v="Moderate "/>
    <x v="0"/>
    <n v="2"/>
    <n v="4.0816326530612246"/>
    <m/>
    <m/>
    <m/>
    <m/>
    <m/>
    <m/>
    <s v="Rump"/>
    <d v="1899-12-30T00:04:00"/>
    <m/>
    <s v="Good"/>
    <n v="35.799999999999997"/>
    <s v="N"/>
    <s v="Normal"/>
    <s v="Normal"/>
    <m/>
    <d v="2021-10-14T07:46:35"/>
    <d v="2021-10-14T07:57:19"/>
    <d v="1899-12-30T00:10:44"/>
    <n v="10.733333333333333"/>
    <d v="2021-10-14T08:18:43"/>
    <d v="1899-12-30T00:21:24"/>
    <m/>
    <m/>
    <d v="1899-12-30T00:36:08"/>
    <n v="36.133333333333333"/>
    <n v="0"/>
    <m/>
    <m/>
    <m/>
    <m/>
    <m/>
    <m/>
    <m/>
    <x v="0"/>
    <m/>
    <m/>
    <m/>
    <m/>
  </r>
  <r>
    <s v="DM128"/>
    <x v="0"/>
    <s v="Western Collared Pig 41"/>
    <x v="1"/>
    <s v="Mt Jack_x000a_"/>
    <n v="-30.806954999999999"/>
    <n v="143.76364699999999"/>
    <x v="83"/>
    <n v="23"/>
    <x v="1"/>
    <s v="Pregnant "/>
    <x v="76"/>
    <m/>
    <n v="45415"/>
    <s v="Moderate "/>
    <x v="0"/>
    <n v="2"/>
    <n v="4.0816326530612246"/>
    <m/>
    <m/>
    <m/>
    <m/>
    <m/>
    <m/>
    <s v="Rump"/>
    <d v="1899-12-30T00:03:00"/>
    <m/>
    <s v="Good"/>
    <n v="38.4"/>
    <s v="N"/>
    <s v="Normal"/>
    <s v="Normal"/>
    <m/>
    <d v="2021-10-13T09:16:57"/>
    <d v="2021-10-13T09:32:13"/>
    <d v="1899-12-30T00:15:16"/>
    <n v="15.266666666666667"/>
    <d v="2021-10-13T11:20:18"/>
    <d v="1899-12-30T01:48:05"/>
    <m/>
    <m/>
    <d v="1899-12-30T02:06:21"/>
    <n v="6.35"/>
    <n v="0"/>
    <m/>
    <m/>
    <m/>
    <m/>
    <m/>
    <m/>
    <m/>
    <x v="0"/>
    <m/>
    <m/>
    <m/>
    <m/>
  </r>
  <r>
    <s v="DM126"/>
    <x v="0"/>
    <s v="Western Collared Pig 39"/>
    <x v="1"/>
    <s v="Mt Jack"/>
    <n v="-30.866130999999999"/>
    <n v="143.65611100000001"/>
    <x v="84"/>
    <n v="12"/>
    <x v="0"/>
    <s v="-None Selected-"/>
    <x v="77"/>
    <m/>
    <n v="45416"/>
    <s v="Moderate "/>
    <x v="0"/>
    <n v="2.1"/>
    <n v="3.0612244897959231"/>
    <m/>
    <m/>
    <m/>
    <m/>
    <m/>
    <m/>
    <s v="Rump"/>
    <d v="1899-12-30T00:14:00"/>
    <m/>
    <s v="Minimal "/>
    <n v="39.4"/>
    <s v="N"/>
    <s v="Normal"/>
    <s v="Normal"/>
    <m/>
    <d v="2021-10-11T10:28:00"/>
    <d v="2021-10-11T11:01:09"/>
    <d v="1899-12-30T00:33:09"/>
    <n v="33.15"/>
    <d v="2021-10-11T11:43:13"/>
    <d v="1899-12-30T00:42:04"/>
    <m/>
    <m/>
    <d v="1899-12-30T01:29:13"/>
    <n v="29.216666666666665"/>
    <m/>
    <s v="Time to induction 14 mins and fought it the whole way_x000a__x000a_Paddling during process"/>
    <m/>
    <m/>
    <m/>
    <m/>
    <m/>
    <m/>
    <x v="0"/>
    <m/>
    <m/>
    <m/>
    <m/>
  </r>
  <r>
    <s v="DM125"/>
    <x v="0"/>
    <s v="Western Collared Pig 38"/>
    <x v="1"/>
    <s v="Mt Jack"/>
    <n v="-30.826789999999999"/>
    <n v="143.74242599999999"/>
    <x v="85"/>
    <n v="20"/>
    <x v="0"/>
    <s v="-None Selected-"/>
    <x v="78"/>
    <m/>
    <n v="45415"/>
    <s v="Moderate "/>
    <x v="0"/>
    <n v="2"/>
    <n v="2.9239766081871341"/>
    <m/>
    <m/>
    <m/>
    <m/>
    <m/>
    <m/>
    <s v="Rump"/>
    <d v="1899-12-30T00:02:00"/>
    <m/>
    <s v="Good"/>
    <n v="36"/>
    <s v="N"/>
    <s v="Normal"/>
    <s v="Normal"/>
    <m/>
    <d v="2021-10-10T08:55:32"/>
    <d v="2021-10-10T09:20:30"/>
    <d v="1899-12-30T00:24:58"/>
    <n v="24.966666666666665"/>
    <d v="2021-10-10T10:00:33"/>
    <d v="1899-12-30T00:40:03"/>
    <m/>
    <m/>
    <d v="1899-12-30T01:07:01"/>
    <n v="7.0166666666666666"/>
    <n v="0"/>
    <m/>
    <m/>
    <m/>
    <m/>
    <m/>
    <m/>
    <m/>
    <x v="0"/>
    <m/>
    <m/>
    <m/>
    <m/>
  </r>
  <r>
    <s v="DM124"/>
    <x v="0"/>
    <s v="Western Collared Pig 37"/>
    <x v="1"/>
    <s v="My Jack_x000a_"/>
    <n v="-30.807172999999999"/>
    <n v="143.67945700000001"/>
    <x v="86"/>
    <n v="18"/>
    <x v="0"/>
    <s v="-None Selected-"/>
    <x v="79"/>
    <m/>
    <n v="45415"/>
    <s v="Moderate "/>
    <x v="0"/>
    <n v="1.8"/>
    <n v="2.8662420382165608"/>
    <m/>
    <m/>
    <m/>
    <m/>
    <m/>
    <m/>
    <s v="Rump"/>
    <d v="1899-12-30T00:04:00"/>
    <m/>
    <s v="Good"/>
    <n v="36.6"/>
    <s v="N"/>
    <s v="Normal"/>
    <s v="Normal"/>
    <m/>
    <d v="2021-10-10T07:00:00"/>
    <d v="2021-10-10T07:20:53"/>
    <d v="1899-12-30T00:20:53"/>
    <n v="20.883333333333333"/>
    <d v="2021-10-10T08:46:02"/>
    <d v="1899-12-30T01:25:09"/>
    <m/>
    <m/>
    <d v="1899-12-30T01:50:02"/>
    <n v="50.033333333333331"/>
    <n v="0"/>
    <m/>
    <m/>
    <m/>
    <m/>
    <m/>
    <m/>
    <m/>
    <x v="0"/>
    <m/>
    <m/>
    <m/>
    <m/>
  </r>
  <r>
    <s v="DM123"/>
    <x v="0"/>
    <s v="Western Collared Pig 36"/>
    <x v="1"/>
    <s v="CMt Jack"/>
    <n v="-30.866205000000001"/>
    <n v="143.65619699999999"/>
    <x v="87"/>
    <n v="27"/>
    <x v="0"/>
    <s v="-None Selected-"/>
    <x v="80"/>
    <m/>
    <n v="45416"/>
    <s v="Moderate "/>
    <x v="0"/>
    <n v="2"/>
    <n v="3.134796238244514"/>
    <m/>
    <m/>
    <m/>
    <m/>
    <m/>
    <m/>
    <s v="Rump"/>
    <d v="1899-12-30T00:05:00"/>
    <m/>
    <s v="Good"/>
    <n v="39.4"/>
    <s v="N"/>
    <s v="Normal"/>
    <s v="Normal"/>
    <m/>
    <d v="2021-10-09T09:15:27"/>
    <d v="2021-10-09T09:37:08"/>
    <d v="1899-12-30T00:21:41"/>
    <n v="21.683333333333334"/>
    <d v="2021-10-09T10:14:05"/>
    <d v="1899-12-30T00:36:57"/>
    <m/>
    <m/>
    <d v="1899-12-30T01:03:38"/>
    <n v="3.6333333333333333"/>
    <m/>
    <m/>
    <m/>
    <m/>
    <m/>
    <m/>
    <m/>
    <m/>
    <x v="0"/>
    <m/>
    <m/>
    <m/>
    <m/>
  </r>
  <r>
    <s v="DM122"/>
    <x v="0"/>
    <s v="Western Collared Pig 35"/>
    <x v="1"/>
    <s v="Clondyke"/>
    <n v="-30.718706000000001"/>
    <n v="143.74319"/>
    <x v="88"/>
    <n v="21"/>
    <x v="0"/>
    <s v="-None Selected-"/>
    <x v="81"/>
    <m/>
    <n v="45416"/>
    <s v="Moderate "/>
    <x v="0"/>
    <n v="2"/>
    <n v="4.716981132075472"/>
    <m/>
    <m/>
    <m/>
    <m/>
    <m/>
    <m/>
    <s v="Rump"/>
    <d v="1899-12-30T00:03:00"/>
    <m/>
    <s v="Good"/>
    <n v="40.299999999999997"/>
    <s v="Y"/>
    <s v="Normal"/>
    <s v="Normal"/>
    <m/>
    <d v="2021-10-09T07:59:26"/>
    <d v="2021-10-09T08:22:25"/>
    <d v="1899-12-30T00:22:59"/>
    <n v="22.983333333333334"/>
    <d v="2021-10-09T09:42:55"/>
    <d v="1899-12-30T01:20:30"/>
    <m/>
    <m/>
    <d v="1899-12-30T01:46:29"/>
    <n v="46.483333333333334"/>
    <n v="0"/>
    <m/>
    <m/>
    <m/>
    <m/>
    <m/>
    <m/>
    <m/>
    <x v="0"/>
    <m/>
    <m/>
    <m/>
    <m/>
  </r>
  <r>
    <s v="DM74"/>
    <x v="0"/>
    <s v="Mulgate Creek Collared Pig 4"/>
    <x v="1"/>
    <s v="Llara"/>
    <n v="-30.253025999999998"/>
    <n v="149.87366900000001"/>
    <x v="89"/>
    <n v="10"/>
    <x v="1"/>
    <s v="Pregnant "/>
    <x v="82"/>
    <m/>
    <n v="45416"/>
    <s v="Moderate "/>
    <x v="0"/>
    <n v="2"/>
    <n v="4.5045045045045047"/>
    <m/>
    <m/>
    <m/>
    <m/>
    <m/>
    <m/>
    <s v="Rump"/>
    <d v="1899-12-30T00:04:00"/>
    <m/>
    <s v="Good"/>
    <n v="38.700000000000003"/>
    <s v="N"/>
    <s v="Normal"/>
    <s v="Normal"/>
    <m/>
    <d v="2021-07-21T11:15:20"/>
    <d v="2021-07-21T11:30:44"/>
    <d v="1899-12-30T00:15:24"/>
    <n v="15.4"/>
    <d v="2021-07-21T12:20:32"/>
    <d v="1899-12-30T00:49:48"/>
    <m/>
    <m/>
    <d v="1899-12-30T01:09:12"/>
    <n v="9.1999999999999993"/>
    <n v="0"/>
    <m/>
    <m/>
    <m/>
    <m/>
    <m/>
    <m/>
    <m/>
    <x v="0"/>
    <m/>
    <m/>
    <m/>
    <m/>
  </r>
  <r>
    <s v="DM73"/>
    <x v="0"/>
    <s v="Mulgate Creek Collared Pig 3"/>
    <x v="1"/>
    <s v="Llara"/>
    <n v="-30.253654999999998"/>
    <n v="149.89145300000001"/>
    <x v="90"/>
    <n v="8"/>
    <x v="0"/>
    <s v="-None Selected-"/>
    <x v="83"/>
    <m/>
    <n v="45416"/>
    <s v="Moderate "/>
    <x v="0"/>
    <n v="2"/>
    <n v="4.8780487804878048"/>
    <m/>
    <m/>
    <m/>
    <m/>
    <m/>
    <m/>
    <s v="Rump"/>
    <d v="1899-12-30T00:03:00"/>
    <m/>
    <s v="Good"/>
    <n v="39"/>
    <s v="N"/>
    <s v="Normal"/>
    <s v="Normal"/>
    <m/>
    <d v="2021-07-21T09:57:54"/>
    <d v="2021-07-21T10:08:51"/>
    <d v="1899-12-30T00:10:58"/>
    <n v="10.966666666666667"/>
    <d v="2021-07-21T10:47:53"/>
    <d v="1899-12-30T00:39:02"/>
    <m/>
    <m/>
    <d v="1899-12-30T00:52:59"/>
    <n v="52.983333333333334"/>
    <n v="0"/>
    <m/>
    <m/>
    <m/>
    <m/>
    <m/>
    <m/>
    <m/>
    <x v="0"/>
    <m/>
    <m/>
    <m/>
    <m/>
  </r>
  <r>
    <s v="DM72"/>
    <x v="0"/>
    <s v="Mulgate Creek Collared Pig 2"/>
    <x v="1"/>
    <s v="Nioka"/>
    <n v="-30.234537"/>
    <n v="149.96280999999999"/>
    <x v="91"/>
    <n v="12"/>
    <x v="1"/>
    <s v="Pregnant "/>
    <x v="84"/>
    <m/>
    <n v="45417"/>
    <s v="Moderate "/>
    <x v="0"/>
    <n v="2.2000000000000002"/>
    <n v="2.301255230125526"/>
    <m/>
    <m/>
    <m/>
    <m/>
    <m/>
    <m/>
    <s v="Rump"/>
    <d v="1899-12-30T00:05:00"/>
    <m/>
    <s v="Good"/>
    <n v="35.4"/>
    <s v="N"/>
    <s v="Normal"/>
    <s v="Normal"/>
    <m/>
    <d v="2021-07-20T15:40:42"/>
    <d v="2021-07-20T16:16:05"/>
    <d v="1899-12-30T00:35:23"/>
    <n v="35.383333333333333"/>
    <d v="2021-07-20T16:22:02"/>
    <d v="1899-12-30T00:05:57"/>
    <m/>
    <m/>
    <d v="1899-12-30T00:46:20"/>
    <n v="46.333333333333336"/>
    <n v="0"/>
    <m/>
    <m/>
    <m/>
    <m/>
    <m/>
    <m/>
    <m/>
    <x v="0"/>
    <m/>
    <m/>
    <m/>
    <m/>
  </r>
  <r>
    <s v="DM71"/>
    <x v="0"/>
    <s v="Mulgate Creek Collared Pig 1"/>
    <x v="1"/>
    <s v="Nioka"/>
    <n v="-30.234598999999999"/>
    <n v="149.96303599999999"/>
    <x v="92"/>
    <n v="12"/>
    <x v="1"/>
    <s v="Pregnant "/>
    <x v="85"/>
    <m/>
    <n v="45417"/>
    <s v="Low "/>
    <x v="0"/>
    <n v="2.1"/>
    <n v="2.0388349514563107"/>
    <m/>
    <m/>
    <m/>
    <m/>
    <m/>
    <m/>
    <s v="Rump"/>
    <d v="1899-12-30T00:05:00"/>
    <m/>
    <s v="Minimal "/>
    <n v="39.200000000000003"/>
    <s v="N"/>
    <s v="Normal"/>
    <s v="Normal"/>
    <m/>
    <d v="2021-07-20T15:44:50"/>
    <d v="2021-07-20T16:10:16"/>
    <d v="1899-12-30T00:25:25"/>
    <n v="25.416666666666668"/>
    <d v="2021-07-20T16:15:17"/>
    <d v="1899-12-30T00:05:01"/>
    <m/>
    <m/>
    <d v="1899-12-30T00:35:27"/>
    <n v="35.450000000000003"/>
    <n v="0"/>
    <m/>
    <m/>
    <m/>
    <m/>
    <m/>
    <m/>
    <m/>
    <x v="0"/>
    <m/>
    <m/>
    <m/>
    <m/>
  </r>
  <r>
    <s v="DM120"/>
    <x v="0"/>
    <s v="Western Collared Pig 33"/>
    <x v="1"/>
    <s v="Mount Jack "/>
    <n v="-30.807245999999999"/>
    <n v="143.67951199999999"/>
    <x v="93"/>
    <n v="19"/>
    <x v="1"/>
    <s v="Pregnant "/>
    <x v="86"/>
    <m/>
    <n v="45416"/>
    <s v="Moderate "/>
    <x v="0"/>
    <n v="2"/>
    <n v="4.032258064516129"/>
    <m/>
    <m/>
    <m/>
    <m/>
    <m/>
    <m/>
    <s v="Rump"/>
    <d v="1899-12-30T00:05:00"/>
    <m/>
    <s v="Deep"/>
    <n v="39.799999999999997"/>
    <s v="N"/>
    <s v="Normal"/>
    <s v="Normal"/>
    <m/>
    <d v="2021-05-17T15:58:35"/>
    <d v="2021-05-17T16:22:21"/>
    <d v="1899-12-30T00:23:46"/>
    <n v="23.766666666666666"/>
    <d v="2021-05-17T17:14:20"/>
    <d v="1899-12-30T00:51:59"/>
    <m/>
    <m/>
    <d v="1899-12-30T01:20:45"/>
    <n v="20.75"/>
    <m/>
    <m/>
    <m/>
    <m/>
    <m/>
    <m/>
    <m/>
    <m/>
    <x v="0"/>
    <m/>
    <m/>
    <m/>
    <m/>
  </r>
  <r>
    <s v="DM82"/>
    <x v="0"/>
    <s v="Bottletree April 2021 Collared Pig 3"/>
    <x v="0"/>
    <s v="Bottle Tree"/>
    <n v="-25.226786000000001"/>
    <n v="148.7747"/>
    <x v="94"/>
    <n v="25"/>
    <x v="0"/>
    <s v="-None Selected-"/>
    <x v="87"/>
    <m/>
    <n v="45416"/>
    <s v="Moderate "/>
    <x v="0"/>
    <n v="2"/>
    <n v="3.5087719298245612"/>
    <m/>
    <m/>
    <m/>
    <m/>
    <m/>
    <m/>
    <s v="Rump"/>
    <d v="1899-12-30T00:03:00"/>
    <m/>
    <s v="Good"/>
    <n v="38.5"/>
    <s v="N"/>
    <s v="Normal"/>
    <s v="Normal"/>
    <m/>
    <d v="2021-05-06T15:46:25"/>
    <d v="2021-05-06T16:13:14"/>
    <d v="1899-12-30T00:26:49"/>
    <n v="26.816666666666666"/>
    <d v="2021-05-06T16:34:03"/>
    <d v="1899-12-30T00:20:48"/>
    <m/>
    <m/>
    <d v="1899-12-30T00:50:38"/>
    <n v="50.633333333333333"/>
    <n v="0"/>
    <m/>
    <m/>
    <m/>
    <m/>
    <m/>
    <m/>
    <m/>
    <x v="0"/>
    <m/>
    <m/>
    <m/>
    <m/>
  </r>
  <r>
    <s v="DM81"/>
    <x v="0"/>
    <s v="Bottletree April 2021 Collared Pig 2"/>
    <x v="0"/>
    <s v="bottle Tree"/>
    <n v="-25.226786000000001"/>
    <n v="148.7747"/>
    <x v="95"/>
    <n v="25"/>
    <x v="0"/>
    <s v="-None Selected-"/>
    <x v="88"/>
    <m/>
    <n v="45416"/>
    <s v="Moderate "/>
    <x v="0"/>
    <n v="2"/>
    <n v="2.9069767441860468"/>
    <m/>
    <m/>
    <m/>
    <m/>
    <m/>
    <m/>
    <s v="Rump"/>
    <d v="1899-12-30T00:04:00"/>
    <m/>
    <s v="Good"/>
    <n v="38.1"/>
    <s v="N"/>
    <s v="Normal"/>
    <s v="Normal"/>
    <m/>
    <d v="2021-05-06T15:43:17"/>
    <d v="2021-05-06T16:05:31"/>
    <d v="1899-12-30T00:22:14"/>
    <n v="22.233333333333334"/>
    <d v="2021-05-06T17:07:14"/>
    <d v="1899-12-30T01:01:43"/>
    <m/>
    <m/>
    <d v="1899-12-30T01:27:57"/>
    <n v="27.95"/>
    <n v="0"/>
    <m/>
    <m/>
    <m/>
    <m/>
    <m/>
    <m/>
    <m/>
    <x v="0"/>
    <m/>
    <m/>
    <m/>
    <m/>
  </r>
  <r>
    <s v="DM80"/>
    <x v="0"/>
    <s v="Bottletree April 2021 Collared Pig 1"/>
    <x v="0"/>
    <s v="Bottle Tree"/>
    <n v="-25.205777999999999"/>
    <n v="148.817286"/>
    <x v="96"/>
    <n v="24"/>
    <x v="0"/>
    <s v="-None Selected-"/>
    <x v="52"/>
    <m/>
    <n v="45416"/>
    <s v="Moderate "/>
    <x v="0"/>
    <n v="2"/>
    <n v="3.225806451612903"/>
    <m/>
    <m/>
    <m/>
    <m/>
    <m/>
    <m/>
    <s v="Rump"/>
    <d v="1899-12-30T00:03:00"/>
    <m/>
    <s v="Good"/>
    <n v="38.799999999999997"/>
    <s v="N"/>
    <s v="Normal"/>
    <s v="Normal"/>
    <m/>
    <d v="2021-05-05T16:27:29"/>
    <d v="2021-05-05T16:45:46"/>
    <d v="1899-12-30T00:18:17"/>
    <n v="18.283333333333335"/>
    <d v="2021-05-05T17:58:37"/>
    <d v="1899-12-30T01:12:51"/>
    <m/>
    <m/>
    <d v="1899-12-30T01:34:08"/>
    <n v="34.133333333333333"/>
    <n v="0"/>
    <m/>
    <m/>
    <m/>
    <m/>
    <m/>
    <m/>
    <m/>
    <x v="0"/>
    <m/>
    <m/>
    <m/>
    <m/>
  </r>
  <r>
    <s v="DM119"/>
    <x v="0"/>
    <s v="Western Collared Pig 32"/>
    <x v="1"/>
    <s v="Norma Downs"/>
    <n v="-30.629760999999998"/>
    <n v="143.92334199999999"/>
    <x v="97"/>
    <n v="25"/>
    <x v="0"/>
    <s v="-None Selected-"/>
    <x v="89"/>
    <m/>
    <n v="45417"/>
    <s v="Moderate "/>
    <x v="0"/>
    <n v="2"/>
    <n v="3.0581039755351678"/>
    <m/>
    <m/>
    <m/>
    <m/>
    <m/>
    <m/>
    <s v="Rump"/>
    <d v="1899-12-30T00:04:00"/>
    <m/>
    <s v="Good"/>
    <n v="38.200000000000003"/>
    <s v="N"/>
    <s v="Normal"/>
    <s v="Normal"/>
    <m/>
    <d v="2020-12-18T05:55:23"/>
    <d v="2020-12-18T06:10:43"/>
    <d v="1899-12-30T00:15:20"/>
    <n v="15.333333333333334"/>
    <d v="2020-12-18T07:13:57"/>
    <d v="1899-12-30T01:03:14"/>
    <m/>
    <m/>
    <d v="1899-12-30T01:22:34"/>
    <n v="22.566666666666666"/>
    <n v="0"/>
    <m/>
    <m/>
    <m/>
    <m/>
    <m/>
    <m/>
    <m/>
    <x v="0"/>
    <m/>
    <m/>
    <m/>
    <m/>
  </r>
  <r>
    <s v="DM118"/>
    <x v="0"/>
    <s v="Western Collared Pig 31"/>
    <x v="1"/>
    <s v="Norma Downs"/>
    <n v="-30.600663999999998"/>
    <n v="143.923326"/>
    <x v="98"/>
    <n v="25"/>
    <x v="0"/>
    <s v="-None Selected-"/>
    <x v="90"/>
    <m/>
    <n v="45416"/>
    <s v="Moderate "/>
    <x v="0"/>
    <n v="2"/>
    <n v="2.8571428571428572"/>
    <m/>
    <m/>
    <m/>
    <m/>
    <m/>
    <m/>
    <s v="Rump"/>
    <d v="1899-12-30T00:06:00"/>
    <m/>
    <s v="Good"/>
    <n v="38.5"/>
    <s v="N"/>
    <s v="Normal"/>
    <s v="Normal"/>
    <m/>
    <d v="2020-12-18T05:29:25"/>
    <d v="2020-12-18T05:32:08"/>
    <d v="1899-12-30T00:02:43"/>
    <n v="2.7166666666666668"/>
    <d v="2020-12-18T06:17:39"/>
    <d v="1899-12-30T00:45:31"/>
    <m/>
    <m/>
    <d v="1899-12-30T00:54:14"/>
    <n v="54.233333333333334"/>
    <m/>
    <m/>
    <m/>
    <m/>
    <m/>
    <m/>
    <m/>
    <m/>
    <x v="0"/>
    <m/>
    <m/>
    <m/>
    <m/>
  </r>
  <r>
    <s v="DM117"/>
    <x v="0"/>
    <s v="Western Collared Pig 30"/>
    <x v="1"/>
    <s v="Norma Downs"/>
    <n v="-30.696196"/>
    <n v="143.89426"/>
    <x v="99"/>
    <n v="38"/>
    <x v="1"/>
    <s v="Lactating "/>
    <x v="91"/>
    <m/>
    <n v="45415"/>
    <s v="Moderate "/>
    <x v="0"/>
    <n v="2"/>
    <n v="4.3103448275862073"/>
    <m/>
    <m/>
    <m/>
    <m/>
    <m/>
    <m/>
    <s v="Rump"/>
    <d v="1899-12-30T00:04:00"/>
    <m/>
    <s v="Good"/>
    <n v="39.799999999999997"/>
    <s v="N"/>
    <s v="Normal"/>
    <s v="Normal"/>
    <m/>
    <d v="2020-12-17T19:02:27"/>
    <d v="2020-12-17T19:17:45"/>
    <d v="1899-12-30T00:15:18"/>
    <n v="15.3"/>
    <d v="2020-12-17T20:36:08"/>
    <d v="1899-12-30T01:18:23"/>
    <m/>
    <m/>
    <d v="1899-12-30T01:37:41"/>
    <n v="37.68333333333333"/>
    <n v="0"/>
    <m/>
    <m/>
    <m/>
    <m/>
    <m/>
    <m/>
    <m/>
    <x v="0"/>
    <m/>
    <m/>
    <m/>
    <m/>
  </r>
  <r>
    <s v="DM116"/>
    <x v="0"/>
    <s v="Western Collared Pig 29"/>
    <x v="1"/>
    <s v="Norma Downs"/>
    <n v="-30.634060000000002"/>
    <n v="143.96922000000001"/>
    <x v="100"/>
    <n v="42"/>
    <x v="1"/>
    <s v="Pregnant "/>
    <x v="92"/>
    <m/>
    <n v="45417"/>
    <s v="Moderate "/>
    <x v="0"/>
    <n v="2"/>
    <n v="3.5587188612099641"/>
    <m/>
    <m/>
    <m/>
    <m/>
    <m/>
    <m/>
    <s v="Rump"/>
    <d v="1899-12-30T00:05:00"/>
    <m/>
    <s v="Good"/>
    <n v="40.700000000000003"/>
    <s v="Y"/>
    <s v="Normal"/>
    <s v="Normal"/>
    <m/>
    <d v="2020-12-17T17:24:07"/>
    <d v="2020-12-17T17:45:29"/>
    <d v="1899-12-30T00:21:22"/>
    <n v="21.366666666666667"/>
    <d v="2020-12-17T19:23:50"/>
    <d v="1899-12-30T01:38:21"/>
    <m/>
    <m/>
    <d v="1899-12-30T02:04:43"/>
    <n v="4.7166666666666668"/>
    <m/>
    <s v="See photo_x000a__x000a_DNA black f and first two piglets _x000a_f 20kg AQF7010493_x000a_Ginger m 10kg AQF7010494_x000a_Black m 10kg AQF7010495"/>
    <m/>
    <m/>
    <m/>
    <m/>
    <m/>
    <m/>
    <x v="0"/>
    <m/>
    <m/>
    <m/>
    <m/>
  </r>
  <r>
    <s v="DM114"/>
    <x v="0"/>
    <s v="Western Collared Pig 27"/>
    <x v="1"/>
    <s v="Norma Downs"/>
    <n v="-30.557690999999998"/>
    <n v="143.964291"/>
    <x v="101"/>
    <n v="30"/>
    <x v="0"/>
    <s v="-None Selected-"/>
    <x v="87"/>
    <m/>
    <n v="45416"/>
    <s v="Moderate "/>
    <x v="0"/>
    <n v="1.9"/>
    <n v="3.3333333333333335"/>
    <m/>
    <m/>
    <m/>
    <m/>
    <m/>
    <m/>
    <s v="Rump"/>
    <d v="1899-12-30T00:03:00"/>
    <m/>
    <s v="Good"/>
    <n v="37.700000000000003"/>
    <s v="N"/>
    <s v="Normal"/>
    <s v="Normal"/>
    <m/>
    <d v="2020-11-30T08:45:16"/>
    <d v="2020-11-30T09:04:35"/>
    <d v="1899-12-30T00:19:19"/>
    <n v="19.316666666666666"/>
    <d v="2020-11-30T10:42:53"/>
    <d v="1899-12-30T01:38:18"/>
    <m/>
    <m/>
    <d v="1899-12-30T02:00:37"/>
    <n v="0.6166666666666667"/>
    <n v="0"/>
    <m/>
    <m/>
    <m/>
    <m/>
    <m/>
    <m/>
    <m/>
    <x v="0"/>
    <m/>
    <m/>
    <m/>
    <m/>
  </r>
  <r>
    <s v="DM113"/>
    <x v="0"/>
    <s v="Western Collared Pig 26"/>
    <x v="1"/>
    <s v="Tongo_x000a_"/>
    <n v="-30.474421"/>
    <n v="143.675511"/>
    <x v="102"/>
    <n v="24"/>
    <x v="0"/>
    <s v="-None Selected-"/>
    <x v="93"/>
    <m/>
    <n v="45416"/>
    <s v="Moderate "/>
    <x v="0"/>
    <n v="2"/>
    <n v="4.2194092827004219"/>
    <m/>
    <m/>
    <m/>
    <m/>
    <m/>
    <m/>
    <s v="Rump"/>
    <d v="1899-12-30T00:04:00"/>
    <m/>
    <s v="Good"/>
    <n v="37.6"/>
    <s v="N"/>
    <s v="Normal"/>
    <s v="Normal"/>
    <m/>
    <d v="2020-11-30T06:37:33"/>
    <d v="2020-11-30T07:03:54"/>
    <d v="1899-12-30T00:26:21"/>
    <n v="26.35"/>
    <d v="2020-11-30T07:49:11"/>
    <d v="1899-12-30T00:45:17"/>
    <m/>
    <m/>
    <d v="1899-12-30T01:15:38"/>
    <n v="15.633333333333333"/>
    <n v="0"/>
    <m/>
    <m/>
    <m/>
    <m/>
    <m/>
    <m/>
    <m/>
    <x v="0"/>
    <m/>
    <m/>
    <m/>
    <m/>
  </r>
  <r>
    <s v="DM112"/>
    <x v="0"/>
    <s v="Western Collared Pig 25"/>
    <x v="1"/>
    <s v="Tongo"/>
    <n v="-30.405021000000001"/>
    <n v="143.570583"/>
    <x v="103"/>
    <n v="35"/>
    <x v="0"/>
    <s v="-None Selected-"/>
    <x v="94"/>
    <m/>
    <n v="45416"/>
    <s v="Moderate "/>
    <x v="0"/>
    <n v="2"/>
    <n v="4.329004329004329"/>
    <m/>
    <m/>
    <m/>
    <m/>
    <m/>
    <m/>
    <s v="Rump"/>
    <d v="1899-12-30T00:03:00"/>
    <m/>
    <s v="Good"/>
    <n v="39.1"/>
    <s v="N"/>
    <s v="Normal"/>
    <s v="Normal"/>
    <m/>
    <d v="2020-11-29T13:49:16"/>
    <d v="2020-11-29T14:05:40"/>
    <d v="1899-12-30T00:16:24"/>
    <n v="16.399999999999999"/>
    <d v="2020-11-29T14:10:59"/>
    <d v="1899-12-30T00:05:19"/>
    <m/>
    <m/>
    <d v="1899-12-30T00:24:43"/>
    <n v="24.716666666666665"/>
    <n v="0"/>
    <m/>
    <m/>
    <m/>
    <m/>
    <m/>
    <m/>
    <m/>
    <x v="0"/>
    <m/>
    <m/>
    <m/>
    <m/>
  </r>
  <r>
    <s v="DM111"/>
    <x v="0"/>
    <s v="Western Collared Pig 24"/>
    <x v="1"/>
    <s v="Tiltawera"/>
    <n v="-30.035039999999999"/>
    <n v="144.09591699999999"/>
    <x v="104"/>
    <n v="39"/>
    <x v="1"/>
    <s v="Lactating "/>
    <x v="63"/>
    <m/>
    <n v="45415"/>
    <s v="Moderate "/>
    <x v="0"/>
    <n v="2"/>
    <n v="3.4246575342465753"/>
    <m/>
    <m/>
    <m/>
    <m/>
    <m/>
    <m/>
    <s v="Rump"/>
    <d v="1899-12-30T00:06:00"/>
    <m/>
    <s v="Minimal "/>
    <n v="38.4"/>
    <s v="N"/>
    <s v="Normal"/>
    <s v="Normal"/>
    <m/>
    <d v="2020-11-28T22:02:18"/>
    <d v="2020-11-28T22:23:31"/>
    <d v="1899-12-30T00:21:13"/>
    <n v="21.216666666666665"/>
    <d v="2020-11-28T22:59:49"/>
    <d v="1899-12-30T00:36:18"/>
    <m/>
    <m/>
    <d v="1899-12-30T01:03:31"/>
    <n v="3.5166666666666666"/>
    <m/>
    <m/>
    <m/>
    <m/>
    <m/>
    <m/>
    <m/>
    <m/>
    <x v="0"/>
    <m/>
    <m/>
    <m/>
    <m/>
  </r>
  <r>
    <s v="DM110"/>
    <x v="0"/>
    <s v="Western Collared Pig 23"/>
    <x v="1"/>
    <s v="Laurel vale"/>
    <n v="-30.548172000000001"/>
    <n v="143.94122400000001"/>
    <x v="105"/>
    <n v="42"/>
    <x v="0"/>
    <s v="-None Selected-"/>
    <x v="95"/>
    <m/>
    <n v="45417"/>
    <s v="High"/>
    <x v="0"/>
    <n v="2"/>
    <n v="2.7777777777777777"/>
    <m/>
    <m/>
    <m/>
    <m/>
    <m/>
    <m/>
    <s v="Rump"/>
    <d v="1899-12-30T00:04:00"/>
    <m/>
    <s v="Good"/>
    <n v="39.1"/>
    <s v="N"/>
    <s v="Normal"/>
    <s v="Normal"/>
    <m/>
    <d v="2020-11-28T19:40:28"/>
    <d v="2020-11-28T20:20:50"/>
    <d v="1899-12-30T00:40:22"/>
    <n v="40.366666666666667"/>
    <d v="2020-11-28T20:23:03"/>
    <d v="1899-12-30T00:02:13"/>
    <m/>
    <m/>
    <d v="1899-12-30T00:46:35"/>
    <n v="46.583333333333336"/>
    <n v="0"/>
    <m/>
    <m/>
    <m/>
    <m/>
    <m/>
    <m/>
    <m/>
    <x v="0"/>
    <m/>
    <m/>
    <m/>
    <m/>
  </r>
  <r>
    <s v="DM109"/>
    <x v="0"/>
    <s v="Western Collared Pig 22"/>
    <x v="1"/>
    <s v="Laurel vale "/>
    <n v="-30.547868000000001"/>
    <n v="143.94143399999999"/>
    <x v="106"/>
    <n v="42"/>
    <x v="0"/>
    <s v="-None Selected-"/>
    <x v="96"/>
    <m/>
    <n v="45416"/>
    <s v="High"/>
    <x v="0"/>
    <n v="2"/>
    <n v="3.7593984962406015"/>
    <m/>
    <m/>
    <m/>
    <m/>
    <m/>
    <m/>
    <s v="Rump"/>
    <d v="1899-12-30T00:02:00"/>
    <m/>
    <s v="Good"/>
    <n v="39.9"/>
    <s v="N"/>
    <s v="Normal"/>
    <s v="Normal"/>
    <m/>
    <d v="2020-11-28T19:43:40"/>
    <d v="2020-11-28T20:03:56"/>
    <d v="1899-12-30T00:20:16"/>
    <n v="20.266666666666666"/>
    <d v="2020-11-28T20:36:11"/>
    <d v="1899-12-30T00:32:15"/>
    <m/>
    <m/>
    <d v="1899-12-30T00:54:31"/>
    <n v="54.516666666666666"/>
    <n v="0"/>
    <m/>
    <m/>
    <m/>
    <m/>
    <m/>
    <m/>
    <m/>
    <x v="0"/>
    <m/>
    <m/>
    <m/>
    <m/>
  </r>
  <r>
    <s v="DM108"/>
    <x v="0"/>
    <s v="Western Collared Pig 21"/>
    <x v="1"/>
    <s v="Norma Downs "/>
    <n v="-30.664756000000001"/>
    <n v="143.92321100000001"/>
    <x v="107"/>
    <n v="27"/>
    <x v="0"/>
    <s v="-None Selected-"/>
    <x v="97"/>
    <m/>
    <n v="45414"/>
    <s v="Low "/>
    <x v="0"/>
    <n v="2"/>
    <n v="4.1928721174004187"/>
    <m/>
    <m/>
    <m/>
    <m/>
    <m/>
    <m/>
    <s v="Rump"/>
    <d v="1899-12-30T00:05:00"/>
    <m/>
    <s v="Deep"/>
    <n v="34.700000000000003"/>
    <s v="N"/>
    <s v="Normal"/>
    <s v="Normal"/>
    <m/>
    <d v="2020-11-27T06:19:44"/>
    <d v="2020-11-27T06:46:02"/>
    <d v="1899-12-30T00:26:18"/>
    <n v="26.3"/>
    <d v="2020-11-27T09:00:15"/>
    <d v="1899-12-30T02:14:13"/>
    <m/>
    <m/>
    <d v="1899-12-30T02:45:31"/>
    <n v="45.516666666666666"/>
    <m/>
    <m/>
    <m/>
    <m/>
    <m/>
    <m/>
    <m/>
    <m/>
    <x v="0"/>
    <m/>
    <m/>
    <m/>
    <m/>
  </r>
  <r>
    <s v="DM107"/>
    <x v="0"/>
    <s v="Western Collared Pig 20"/>
    <x v="1"/>
    <s v="Tongo "/>
    <n v="-30.474616000000001"/>
    <n v="143.675567"/>
    <x v="108"/>
    <n v="28"/>
    <x v="0"/>
    <s v="-None Selected-"/>
    <x v="98"/>
    <m/>
    <n v="45415"/>
    <s v="Moderate "/>
    <x v="0"/>
    <n v="2"/>
    <n v="4.0983606557377055"/>
    <m/>
    <m/>
    <m/>
    <m/>
    <m/>
    <m/>
    <s v="Rump"/>
    <d v="1899-12-30T00:03:00"/>
    <m/>
    <s v="Deep"/>
    <n v="37.799999999999997"/>
    <s v="N"/>
    <s v="Normal"/>
    <s v="Normal"/>
    <m/>
    <d v="2020-11-25T21:27:36"/>
    <d v="2020-11-25T21:42:48"/>
    <d v="1899-12-30T00:15:12"/>
    <n v="15.2"/>
    <d v="2020-11-25T22:36:00"/>
    <d v="1899-12-30T00:53:12"/>
    <m/>
    <m/>
    <d v="1899-12-30T01:11:24"/>
    <n v="11.4"/>
    <n v="0"/>
    <m/>
    <m/>
    <m/>
    <m/>
    <m/>
    <m/>
    <m/>
    <x v="0"/>
    <m/>
    <m/>
    <m/>
    <m/>
  </r>
  <r>
    <s v="DM106"/>
    <x v="0"/>
    <s v="Western Collared Pig 19"/>
    <x v="1"/>
    <s v="Tongo"/>
    <n v="-30.405080000000002"/>
    <n v="143.57014000000001"/>
    <x v="109"/>
    <n v="33"/>
    <x v="1"/>
    <s v="Pregnant "/>
    <x v="99"/>
    <m/>
    <n v="45417"/>
    <s v="Moderate "/>
    <x v="0"/>
    <n v="2.2000000000000002"/>
    <n v="2.4802705749718155"/>
    <m/>
    <m/>
    <m/>
    <m/>
    <m/>
    <m/>
    <s v="Rump"/>
    <d v="1899-12-30T00:06:00"/>
    <m/>
    <s v="Good"/>
    <n v="38.9"/>
    <s v="N"/>
    <s v="Normal"/>
    <s v="Normal"/>
    <m/>
    <d v="2020-11-25T19:56:48"/>
    <d v="2020-11-25T20:21:13"/>
    <d v="1899-12-30T00:24:25"/>
    <n v="24.416666666666668"/>
    <d v="2020-11-25T21:26:25"/>
    <d v="1899-12-30T01:05:12"/>
    <m/>
    <m/>
    <d v="1899-12-30T01:35:37"/>
    <n v="35.616666666666667"/>
    <m/>
    <m/>
    <m/>
    <m/>
    <m/>
    <m/>
    <m/>
    <m/>
    <x v="0"/>
    <m/>
    <m/>
    <m/>
    <m/>
  </r>
  <r>
    <s v="DM104"/>
    <x v="0"/>
    <s v="Western Collared Pig 17"/>
    <x v="1"/>
    <s v="Tongo"/>
    <n v="-30.494847"/>
    <n v="143.590869"/>
    <x v="110"/>
    <n v="31"/>
    <x v="0"/>
    <s v="-None Selected-"/>
    <x v="100"/>
    <m/>
    <n v="45416"/>
    <s v="High"/>
    <x v="0"/>
    <n v="2"/>
    <n v="2.5974025974025974"/>
    <m/>
    <m/>
    <m/>
    <m/>
    <m/>
    <m/>
    <s v="Rump"/>
    <d v="1899-12-30T00:05:00"/>
    <m/>
    <s v="Minimal "/>
    <n v="39.700000000000003"/>
    <s v="N"/>
    <s v="Normal"/>
    <s v="Normal"/>
    <m/>
    <d v="2020-11-24T14:04:02"/>
    <d v="2020-11-24T14:31:16"/>
    <d v="1899-12-30T00:27:14"/>
    <n v="27.233333333333334"/>
    <d v="2020-11-24T14:31:32"/>
    <d v="1899-12-30T00:00:16"/>
    <m/>
    <m/>
    <d v="1899-12-30T00:32:30"/>
    <n v="32.5"/>
    <m/>
    <m/>
    <m/>
    <m/>
    <m/>
    <m/>
    <m/>
    <m/>
    <x v="0"/>
    <m/>
    <m/>
    <m/>
    <m/>
  </r>
  <r>
    <s v="DM105"/>
    <x v="0"/>
    <s v="Western Collared Pig 18"/>
    <x v="1"/>
    <s v="Warramutty"/>
    <n v="-30.466201000000002"/>
    <n v="143.95928799999999"/>
    <x v="111"/>
    <n v="22.7"/>
    <x v="1"/>
    <s v="Pregnant "/>
    <x v="101"/>
    <m/>
    <n v="45415"/>
    <s v="Moderate "/>
    <x v="0"/>
    <n v="2"/>
    <n v="2.9940119760479043"/>
    <m/>
    <m/>
    <m/>
    <m/>
    <m/>
    <m/>
    <s v="Rump"/>
    <d v="1899-12-30T00:05:00"/>
    <m/>
    <s v="Good"/>
    <n v="37.200000000000003"/>
    <s v="N"/>
    <s v="Normal"/>
    <s v="Normal"/>
    <m/>
    <d v="2020-11-25T10:52:48"/>
    <d v="2020-11-25T11:12:21"/>
    <d v="1899-12-30T00:19:33"/>
    <n v="19.55"/>
    <d v="2020-11-25T12:11:05"/>
    <d v="1899-12-30T00:58:44"/>
    <m/>
    <m/>
    <d v="1899-12-30T01:23:17"/>
    <n v="23.283333333333335"/>
    <m/>
    <s v="Ear tagged 10 pigs in system_x000a_Destroyed 11 pigs 6 ms 5 fs all approx 10kg"/>
    <m/>
    <m/>
    <m/>
    <m/>
    <m/>
    <m/>
    <x v="0"/>
    <m/>
    <m/>
    <m/>
    <m/>
  </r>
  <r>
    <s v="DM103"/>
    <x v="0"/>
    <s v="Western Collared Pig 16"/>
    <x v="1"/>
    <s v="Nocoleche west"/>
    <n v="-29.884402000000001"/>
    <n v="144.08357100000001"/>
    <x v="112"/>
    <n v="25"/>
    <x v="1"/>
    <s v="Pregnant "/>
    <x v="102"/>
    <m/>
    <n v="45416"/>
    <s v="High"/>
    <x v="0"/>
    <n v="2"/>
    <n v="4.2372881355932197"/>
    <m/>
    <m/>
    <m/>
    <m/>
    <m/>
    <m/>
    <s v="Rump"/>
    <d v="1899-12-30T00:03:00"/>
    <m/>
    <s v="Good"/>
    <n v="39.799999999999997"/>
    <s v="N"/>
    <s v="Rapid"/>
    <s v="Normal"/>
    <m/>
    <d v="2020-11-12T09:56:05"/>
    <d v="2020-11-12T10:15:14"/>
    <d v="1899-12-30T00:19:09"/>
    <n v="19.149999999999999"/>
    <d v="2020-11-12T11:51:12"/>
    <d v="1899-12-30T01:35:58"/>
    <m/>
    <m/>
    <d v="1899-12-30T01:58:07"/>
    <n v="58.116666666666667"/>
    <n v="0"/>
    <s v="Very humid"/>
    <m/>
    <m/>
    <m/>
    <m/>
    <m/>
    <m/>
    <x v="0"/>
    <m/>
    <m/>
    <m/>
    <m/>
  </r>
  <r>
    <s v="DM102"/>
    <x v="0"/>
    <s v="Western Collared Pig 15"/>
    <x v="1"/>
    <s v="Noceleche"/>
    <n v="-29.961558"/>
    <n v="144.12756899999999"/>
    <x v="113"/>
    <n v="34"/>
    <x v="0"/>
    <s v="-None Selected-"/>
    <x v="43"/>
    <m/>
    <n v="45416"/>
    <s v="Moderate "/>
    <x v="0"/>
    <n v="2"/>
    <n v="3.4482758620689653"/>
    <m/>
    <m/>
    <m/>
    <m/>
    <m/>
    <m/>
    <s v="Rump"/>
    <d v="1899-12-30T00:04:00"/>
    <m/>
    <s v="Good"/>
    <n v="38.4"/>
    <s v="N"/>
    <s v="Normal"/>
    <s v="Normal"/>
    <m/>
    <d v="2020-11-11T18:39:05"/>
    <d v="2020-11-11T18:50:54"/>
    <d v="1899-12-30T00:11:49"/>
    <n v="11.816666666666666"/>
    <d v="2020-11-11T19:21:59"/>
    <d v="1899-12-30T00:31:05"/>
    <m/>
    <m/>
    <d v="1899-12-30T00:46:54"/>
    <n v="46.9"/>
    <n v="0"/>
    <m/>
    <m/>
    <m/>
    <m/>
    <m/>
    <m/>
    <m/>
    <x v="0"/>
    <m/>
    <m/>
    <m/>
    <m/>
  </r>
  <r>
    <s v="DM88"/>
    <x v="0"/>
    <s v="Bottletree Oct 2020 Collared Pig 6"/>
    <x v="0"/>
    <s v="Bottle tree"/>
    <n v="-25.224727000000001"/>
    <n v="148.76856900000001"/>
    <x v="114"/>
    <n v="17"/>
    <x v="1"/>
    <s v="Pregnant "/>
    <x v="90"/>
    <m/>
    <n v="45415"/>
    <s v="Low "/>
    <x v="0"/>
    <n v="2"/>
    <n v="2.8571428571428572"/>
    <m/>
    <e v="#DIV/0!"/>
    <m/>
    <m/>
    <m/>
    <m/>
    <s v="Rump"/>
    <d v="1899-12-30T00:05:00"/>
    <m/>
    <s v="Deep"/>
    <n v="37.6"/>
    <s v="N"/>
    <s v="Normal"/>
    <s v="Normal"/>
    <m/>
    <d v="2020-11-06T05:54:52"/>
    <d v="2020-11-06T06:13:56"/>
    <d v="1899-12-30T00:19:04"/>
    <n v="19.066666666666666"/>
    <d v="2020-11-06T07:11:26"/>
    <d v="1899-12-30T00:57:30"/>
    <m/>
    <m/>
    <d v="1899-12-30T01:21:34"/>
    <n v="21.566666666666666"/>
    <m/>
    <m/>
    <m/>
    <m/>
    <m/>
    <m/>
    <m/>
    <m/>
    <x v="0"/>
    <m/>
    <m/>
    <m/>
    <m/>
  </r>
  <r>
    <s v="DM87"/>
    <x v="0"/>
    <s v="Bottletree Oct 2020 Collared Pig 5"/>
    <x v="0"/>
    <s v="Bottle tree"/>
    <n v="-25.163404"/>
    <n v="148.850933"/>
    <x v="115"/>
    <n v="26"/>
    <x v="1"/>
    <s v="Lactating "/>
    <x v="58"/>
    <m/>
    <n v="45414"/>
    <s v="Low "/>
    <x v="0"/>
    <n v="2"/>
    <n v="3.6363636363636362"/>
    <m/>
    <e v="#DIV/0!"/>
    <m/>
    <m/>
    <m/>
    <m/>
    <s v="Rump"/>
    <d v="1899-12-30T00:03:00"/>
    <m/>
    <s v="Good"/>
    <n v="37.799999999999997"/>
    <s v="N"/>
    <s v="Normal"/>
    <s v="Normal"/>
    <m/>
    <d v="2020-11-05T07:23:40"/>
    <d v="2020-11-05T07:46:56"/>
    <d v="1899-12-30T00:23:16"/>
    <n v="23.266666666666666"/>
    <d v="2020-11-05T08:34:58"/>
    <d v="1899-12-30T00:48:02"/>
    <m/>
    <m/>
    <d v="1899-12-30T01:14:18"/>
    <n v="14.3"/>
    <n v="0"/>
    <s v="9 other pigs trapped with collared f. All released to keep family group in tact. Recollared f"/>
    <m/>
    <m/>
    <m/>
    <m/>
    <m/>
    <m/>
    <x v="0"/>
    <m/>
    <m/>
    <m/>
    <m/>
  </r>
  <r>
    <s v="DM86"/>
    <x v="0"/>
    <s v="Bottletree Oct 2020 Collared Pig 4"/>
    <x v="0"/>
    <s v="Bottle tree"/>
    <n v="-25.163868999999998"/>
    <n v="148.851665"/>
    <x v="116"/>
    <n v="26"/>
    <x v="1"/>
    <s v="Pregnant "/>
    <x v="103"/>
    <m/>
    <n v="45416"/>
    <s v="Moderate "/>
    <x v="0"/>
    <n v="2"/>
    <n v="2.2624434389140271"/>
    <m/>
    <n v="1.3333333333333333"/>
    <m/>
    <m/>
    <m/>
    <m/>
    <s v="Rump"/>
    <d v="1899-12-30T00:06:00"/>
    <m/>
    <s v="Good"/>
    <n v="38.1"/>
    <s v="N"/>
    <s v="Normal"/>
    <s v="Normal"/>
    <m/>
    <d v="2020-11-05T07:18:18"/>
    <d v="2020-11-05T07:43:47"/>
    <d v="1899-12-30T00:25:29"/>
    <n v="25.483333333333334"/>
    <d v="2020-11-05T08:21:44"/>
    <d v="1899-12-30T00:37:57"/>
    <m/>
    <m/>
    <d v="1899-12-30T01:09:26"/>
    <n v="9.4333333333333336"/>
    <m/>
    <s v="9 other pigs trapped with collared f. All released to keep family group in tact. "/>
    <m/>
    <m/>
    <m/>
    <m/>
    <m/>
    <m/>
    <x v="0"/>
    <m/>
    <m/>
    <m/>
    <m/>
  </r>
  <r>
    <s v="DM85"/>
    <x v="0"/>
    <s v="Bottletree Oct 2020 Collared Pig 3"/>
    <x v="0"/>
    <s v="Austral Park"/>
    <n v="-25.085677"/>
    <n v="148.79290599999999"/>
    <x v="117"/>
    <n v="31"/>
    <x v="0"/>
    <s v="-None Selected-"/>
    <x v="104"/>
    <m/>
    <n v="45415"/>
    <s v="Low "/>
    <x v="0"/>
    <n v="1.8"/>
    <n v="2.7777777777777777"/>
    <m/>
    <e v="#DIV/0!"/>
    <m/>
    <m/>
    <m/>
    <m/>
    <s v="Rump"/>
    <d v="1899-12-30T00:04:00"/>
    <m/>
    <s v="Good"/>
    <n v="39.1"/>
    <s v="N"/>
    <s v="Normal"/>
    <s v="Normal"/>
    <m/>
    <d v="2020-11-04T18:37:07"/>
    <d v="2020-11-04T18:50:05"/>
    <d v="1899-12-30T00:12:58"/>
    <n v="12.966666666666667"/>
    <d v="2020-11-04T20:00:34"/>
    <d v="1899-12-30T01:10:29"/>
    <m/>
    <m/>
    <d v="1899-12-30T01:27:27"/>
    <n v="27.45"/>
    <n v="0"/>
    <s v="Six other pigs"/>
    <m/>
    <m/>
    <m/>
    <m/>
    <m/>
    <m/>
    <x v="0"/>
    <m/>
    <m/>
    <m/>
    <m/>
  </r>
  <r>
    <s v="DM84"/>
    <x v="0"/>
    <s v="Bottletree Oct 2020 Collared Pig 2"/>
    <x v="0"/>
    <s v="Austral park"/>
    <n v="-25.097725000000001"/>
    <n v="148.732224"/>
    <x v="118"/>
    <n v="33"/>
    <x v="0"/>
    <s v="-None Selected-"/>
    <x v="27"/>
    <m/>
    <n v="45415"/>
    <s v="Low "/>
    <x v="0"/>
    <n v="1.8"/>
    <n v="3.4351145038167941"/>
    <m/>
    <e v="#DIV/0!"/>
    <m/>
    <m/>
    <m/>
    <m/>
    <s v="Rump"/>
    <d v="1899-12-30T00:04:00"/>
    <m/>
    <s v="Deep"/>
    <n v="39.799999999999997"/>
    <s v="N"/>
    <s v="Normal"/>
    <s v="Normal"/>
    <m/>
    <d v="2020-11-04T17:48:46"/>
    <d v="2020-11-04T18:03:37"/>
    <d v="1899-12-30T00:14:51"/>
    <n v="14.85"/>
    <d v="2020-11-04T18:03:39"/>
    <d v="1899-12-30T00:00:02"/>
    <m/>
    <m/>
    <d v="1899-12-30T00:18:52"/>
    <n v="18.866666666666667"/>
    <n v="0"/>
    <s v="Trapped 11 other pigs with this collared pig "/>
    <m/>
    <m/>
    <m/>
    <m/>
    <m/>
    <m/>
    <x v="0"/>
    <m/>
    <m/>
    <m/>
    <m/>
  </r>
  <r>
    <s v="DM83"/>
    <x v="0"/>
    <s v="Bottletree Oct 2020 Collared Pig 1"/>
    <x v="0"/>
    <s v="Bottle Tree"/>
    <n v="-25.192354000000002"/>
    <n v="148.839856"/>
    <x v="119"/>
    <n v="34"/>
    <x v="0"/>
    <s v="-None Selected-"/>
    <x v="105"/>
    <m/>
    <n v="45416"/>
    <s v="Low "/>
    <x v="0"/>
    <n v="2.4"/>
    <n v="2.6845637583892614"/>
    <m/>
    <e v="#DIV/0!"/>
    <m/>
    <m/>
    <m/>
    <m/>
    <s v="Rump"/>
    <d v="1899-12-30T00:05:00"/>
    <m/>
    <s v="Good"/>
    <n v="38.299999999999997"/>
    <s v="N"/>
    <s v="Normal"/>
    <s v="Normal"/>
    <m/>
    <d v="2020-11-03T17:35:59"/>
    <d v="2020-11-03T18:00:32"/>
    <d v="1899-12-30T00:24:33"/>
    <n v="24.55"/>
    <d v="2020-11-03T18:45:23"/>
    <d v="1899-12-30T00:44:51"/>
    <m/>
    <m/>
    <d v="1899-12-30T01:14:24"/>
    <n v="14.4"/>
    <d v="1899-12-31T00:00:00"/>
    <s v="Two large abscess  under chin. One also on back left leg. "/>
    <m/>
    <m/>
    <m/>
    <m/>
    <m/>
    <m/>
    <x v="0"/>
    <m/>
    <m/>
    <m/>
    <m/>
  </r>
  <r>
    <s v="DM98"/>
    <x v="0"/>
    <s v="Western Collared Pig 10"/>
    <x v="1"/>
    <s v="Noch"/>
    <n v="-29.961516"/>
    <n v="144.12726499999999"/>
    <x v="120"/>
    <n v="18"/>
    <x v="1"/>
    <s v="Pregnant "/>
    <x v="39"/>
    <m/>
    <n v="45416"/>
    <s v="Moderate "/>
    <x v="0"/>
    <n v="5.0999999999999996"/>
    <n v="8.0441640378548893"/>
    <m/>
    <e v="#DIV/0!"/>
    <m/>
    <m/>
    <m/>
    <m/>
    <s v="Rump"/>
    <d v="1899-12-30T00:06:00"/>
    <m/>
    <s v="Minimal "/>
    <n v="39.299999999999997"/>
    <s v="N"/>
    <s v="Normal"/>
    <s v="Normal"/>
    <m/>
    <d v="2020-09-25T14:49:59"/>
    <d v="2020-09-25T15:32:32"/>
    <d v="1899-12-30T00:42:33"/>
    <n v="42.55"/>
    <d v="2020-09-25T16:36:12"/>
    <d v="1899-12-30T01:03:40"/>
    <m/>
    <m/>
    <d v="1899-12-30T01:52:13"/>
    <n v="52.216666666666669"/>
    <m/>
    <m/>
    <m/>
    <m/>
    <m/>
    <m/>
    <m/>
    <m/>
    <x v="0"/>
    <m/>
    <m/>
    <m/>
    <m/>
  </r>
  <r>
    <s v="DM97"/>
    <x v="0"/>
    <s v="Western Collared Pig 9"/>
    <x v="1"/>
    <s v="Barcheka"/>
    <n v="-29.637463"/>
    <n v="143.94515899999999"/>
    <x v="121"/>
    <n v="18"/>
    <x v="1"/>
    <s v="Pregnant "/>
    <x v="106"/>
    <m/>
    <n v="45416"/>
    <s v="Moderate "/>
    <x v="0"/>
    <n v="2.1"/>
    <n v="4.0697674418604652"/>
    <m/>
    <e v="#DIV/0!"/>
    <m/>
    <m/>
    <m/>
    <m/>
    <s v="Rump"/>
    <d v="1899-12-30T00:05:00"/>
    <m/>
    <s v="Good"/>
    <n v="39.200000000000003"/>
    <s v="N"/>
    <s v="Normal"/>
    <s v="Normal"/>
    <m/>
    <d v="2020-09-24T19:07:16"/>
    <d v="2020-09-24T19:37:01"/>
    <d v="1899-12-30T00:29:45"/>
    <n v="29.75"/>
    <d v="2020-09-24T20:01:03"/>
    <d v="1899-12-30T00:24:02"/>
    <m/>
    <m/>
    <d v="1899-12-30T00:58:47"/>
    <n v="58.783333333333331"/>
    <m/>
    <m/>
    <m/>
    <m/>
    <m/>
    <m/>
    <m/>
    <m/>
    <x v="0"/>
    <m/>
    <m/>
    <m/>
    <m/>
  </r>
  <r>
    <s v="DM96"/>
    <x v="0"/>
    <s v="Western Collared Pig 8"/>
    <x v="1"/>
    <s v="Barchecar "/>
    <n v="-29.637463"/>
    <n v="143.94515899999999"/>
    <x v="122"/>
    <n v="18"/>
    <x v="1"/>
    <s v="Pregnant "/>
    <x v="107"/>
    <m/>
    <n v="45416"/>
    <s v="Low "/>
    <x v="0"/>
    <n v="2.2000000000000002"/>
    <n v="3.2835820895522394"/>
    <m/>
    <e v="#DIV/0!"/>
    <m/>
    <m/>
    <m/>
    <m/>
    <s v="Rump"/>
    <d v="1899-12-30T00:05:00"/>
    <m/>
    <s v="Good"/>
    <n v="39.4"/>
    <s v="N"/>
    <s v="Slow"/>
    <s v="Shallow"/>
    <m/>
    <d v="2020-09-24T19:07:09"/>
    <d v="2020-09-24T19:18:18"/>
    <d v="1899-12-30T00:11:09"/>
    <n v="11.15"/>
    <d v="2020-09-24T19:45:16"/>
    <d v="1899-12-30T00:26:58"/>
    <m/>
    <m/>
    <d v="1899-12-30T00:43:07"/>
    <n v="43.116666666666667"/>
    <m/>
    <m/>
    <m/>
    <m/>
    <m/>
    <m/>
    <m/>
    <m/>
    <x v="0"/>
    <m/>
    <m/>
    <m/>
    <m/>
  </r>
  <r>
    <s v="DM95"/>
    <x v="0"/>
    <s v="Western Collared Pig 7"/>
    <x v="1"/>
    <s v="Moorland Downs"/>
    <n v="-29.446497000000001"/>
    <n v="144.34016800000001"/>
    <x v="123"/>
    <n v="22"/>
    <x v="0"/>
    <s v="-None Selected-"/>
    <x v="108"/>
    <m/>
    <n v="45416"/>
    <s v="Low "/>
    <x v="0"/>
    <n v="2"/>
    <n v="3.8610038610038613"/>
    <m/>
    <n v="2.6315789473684212"/>
    <m/>
    <m/>
    <m/>
    <m/>
    <s v="Rump"/>
    <d v="1899-12-30T00:03:00"/>
    <m/>
    <s v="Good"/>
    <n v="37.9"/>
    <s v="N"/>
    <s v="Normal"/>
    <s v="Normal"/>
    <m/>
    <d v="2020-09-24T15:17:57"/>
    <d v="2020-09-24T15:33:06"/>
    <d v="1899-12-30T00:15:09"/>
    <n v="15.15"/>
    <d v="2020-09-24T17:14:12"/>
    <d v="1899-12-30T01:41:06"/>
    <m/>
    <m/>
    <d v="1899-12-30T01:59:15"/>
    <n v="59.25"/>
    <n v="0"/>
    <m/>
    <m/>
    <m/>
    <m/>
    <m/>
    <m/>
    <m/>
    <x v="0"/>
    <m/>
    <m/>
    <m/>
    <m/>
  </r>
  <r>
    <s v="DM94"/>
    <x v="0"/>
    <s v="Western Collared Pig 6"/>
    <x v="1"/>
    <s v="Noch"/>
    <n v="-29.979023999999999"/>
    <n v="144.222544"/>
    <x v="124"/>
    <n v="29"/>
    <x v="0"/>
    <s v="-None Selected-"/>
    <x v="33"/>
    <m/>
    <n v="45415"/>
    <s v="Low "/>
    <x v="0"/>
    <n v="2"/>
    <n v="4.9261083743842367"/>
    <m/>
    <n v="2.9411764705882355"/>
    <m/>
    <m/>
    <m/>
    <m/>
    <s v="Rump"/>
    <d v="1899-12-30T00:03:00"/>
    <m/>
    <s v="Deep"/>
    <n v="39.4"/>
    <s v="N"/>
    <s v="Normal"/>
    <s v="Normal"/>
    <m/>
    <d v="2020-09-18T17:14:53"/>
    <d v="2020-09-18T17:59:03"/>
    <d v="1899-12-30T00:44:10"/>
    <n v="44.166666666666664"/>
    <d v="2020-09-18T18:10:05"/>
    <d v="1899-12-30T00:11:02"/>
    <m/>
    <m/>
    <d v="1899-12-30T00:58:12"/>
    <n v="58.2"/>
    <n v="0"/>
    <m/>
    <m/>
    <m/>
    <m/>
    <m/>
    <m/>
    <m/>
    <x v="0"/>
    <m/>
    <m/>
    <m/>
    <m/>
  </r>
  <r>
    <s v="DM93"/>
    <x v="0"/>
    <s v="Western Collared Pig 5"/>
    <x v="1"/>
    <s v="Noch"/>
    <n v="-29.979074000000001"/>
    <n v="144.222544"/>
    <x v="125"/>
    <n v="29"/>
    <x v="1"/>
    <s v="Lactating "/>
    <x v="109"/>
    <m/>
    <n v="45414"/>
    <s v="Low "/>
    <x v="0"/>
    <n v="2.2000000000000002"/>
    <n v="5.1401869158878517"/>
    <m/>
    <n v="4.084507042253521"/>
    <m/>
    <m/>
    <m/>
    <m/>
    <s v="Rump"/>
    <d v="1899-12-30T00:05:00"/>
    <m/>
    <s v="Deep"/>
    <n v="39.299999999999997"/>
    <s v="N"/>
    <s v="Normal"/>
    <s v="Normal"/>
    <m/>
    <d v="2020-09-18T17:23:50"/>
    <d v="2020-09-18T17:56:01"/>
    <d v="1899-12-30T00:32:11"/>
    <n v="32.18333333333333"/>
    <d v="2020-09-18T19:20:04"/>
    <d v="1899-12-30T01:24:03"/>
    <m/>
    <m/>
    <d v="1899-12-30T02:01:14"/>
    <n v="1.2333333333333334"/>
    <m/>
    <m/>
    <m/>
    <m/>
    <m/>
    <m/>
    <m/>
    <m/>
    <x v="0"/>
    <m/>
    <m/>
    <m/>
    <m/>
  </r>
  <r>
    <s v="DM92"/>
    <x v="0"/>
    <s v="Western Collared Pig 4"/>
    <x v="1"/>
    <s v="Noch"/>
    <n v="-29.979023999999999"/>
    <n v="144.222544"/>
    <x v="126"/>
    <n v="29"/>
    <x v="1"/>
    <s v="Pregnant "/>
    <x v="110"/>
    <m/>
    <n v="45415"/>
    <s v="Low "/>
    <x v="0"/>
    <n v="2"/>
    <n v="4.4247787610619467"/>
    <m/>
    <n v="2.8571428571428572"/>
    <m/>
    <m/>
    <m/>
    <m/>
    <s v="Rump"/>
    <d v="1899-12-30T00:03:00"/>
    <m/>
    <s v="Deep"/>
    <n v="39.9"/>
    <s v="N"/>
    <s v="Normal"/>
    <s v="Normal"/>
    <m/>
    <d v="2020-09-18T17:23:52"/>
    <d v="2020-09-18T17:51:01"/>
    <d v="1899-12-30T00:27:09"/>
    <n v="27.15"/>
    <d v="2020-09-18T18:10:02"/>
    <d v="1899-12-30T00:19:01"/>
    <m/>
    <m/>
    <d v="1899-12-30T00:49:10"/>
    <n v="49.166666666666664"/>
    <n v="0"/>
    <m/>
    <m/>
    <m/>
    <m/>
    <m/>
    <m/>
    <m/>
    <x v="0"/>
    <m/>
    <m/>
    <m/>
    <m/>
  </r>
  <r>
    <s v="DM90"/>
    <x v="0"/>
    <s v="Western Collared Pig 2"/>
    <x v="1"/>
    <s v="Lenroy"/>
    <n v="-29.512525"/>
    <n v="144.28224599999999"/>
    <x v="127"/>
    <n v="31"/>
    <x v="0"/>
    <s v="-None Selected-"/>
    <x v="64"/>
    <m/>
    <n v="45416"/>
    <s v="Low "/>
    <x v="0"/>
    <n v="2"/>
    <n v="3.6764705882352944"/>
    <m/>
    <n v="4.5333333333333332"/>
    <m/>
    <m/>
    <m/>
    <m/>
    <s v="Rump"/>
    <d v="1899-12-30T00:05:00"/>
    <m/>
    <s v="Good"/>
    <n v="40.299999999999997"/>
    <s v="Y"/>
    <s v="Normal"/>
    <s v="Normal"/>
    <m/>
    <d v="2020-09-16T17:49:03"/>
    <d v="2020-09-16T17:57:17"/>
    <d v="1899-12-30T00:08:14"/>
    <n v="8.2333333333333325"/>
    <d v="2020-09-16T18:50:19"/>
    <d v="1899-12-30T00:53:02"/>
    <m/>
    <m/>
    <d v="1899-12-30T01:06:16"/>
    <n v="6.2666666666666666"/>
    <m/>
    <m/>
    <m/>
    <m/>
    <m/>
    <m/>
    <m/>
    <m/>
    <x v="0"/>
    <m/>
    <m/>
    <m/>
    <m/>
  </r>
  <r>
    <s v="DM100"/>
    <x v="0"/>
    <s v="Western Collared Pig 13"/>
    <x v="1"/>
    <s v="Gov tank"/>
    <n v="-30.594318999999999"/>
    <n v="143.678169"/>
    <x v="128"/>
    <n v="26"/>
    <x v="0"/>
    <s v="-None Selected-"/>
    <x v="50"/>
    <m/>
    <n v="45415"/>
    <s v="Moderate "/>
    <x v="0"/>
    <n v="2"/>
    <n v="4.1841004184100417"/>
    <m/>
    <n v="2.5806451612903225"/>
    <m/>
    <m/>
    <m/>
    <m/>
    <s v="Rump"/>
    <d v="1899-12-30T00:05:00"/>
    <m/>
    <s v="Good"/>
    <n v="39.799999999999997"/>
    <s v="N"/>
    <s v="Normal"/>
    <s v="Normal"/>
    <m/>
    <d v="2020-09-15T15:40:56"/>
    <d v="2020-09-15T16:10:10"/>
    <d v="1899-12-30T00:29:14"/>
    <n v="29.233333333333334"/>
    <d v="2020-09-15T16:28:21"/>
    <d v="1899-12-30T00:18:11"/>
    <m/>
    <m/>
    <d v="1899-12-30T00:52:25"/>
    <n v="52.416666666666664"/>
    <m/>
    <m/>
    <m/>
    <m/>
    <m/>
    <m/>
    <m/>
    <m/>
    <x v="0"/>
    <m/>
    <m/>
    <m/>
    <m/>
  </r>
  <r>
    <s v="PC075"/>
    <x v="1"/>
    <s v="Calamity Jane"/>
    <x v="2"/>
    <s v="Mogumber"/>
    <n v="-31.2279144"/>
    <n v="115.6294949"/>
    <x v="129"/>
    <n v="18.600000000000001"/>
    <x v="1"/>
    <s v="Yes"/>
    <x v="90"/>
    <s v="Y"/>
    <m/>
    <m/>
    <x v="1"/>
    <n v="140"/>
    <n v="2"/>
    <n v="140"/>
    <n v="2"/>
    <s v="-"/>
    <s v="-"/>
    <n v="10.5"/>
    <n v="0.15"/>
    <s v="Rump"/>
    <m/>
    <n v="4"/>
    <m/>
    <n v="38.5"/>
    <s v="N"/>
    <n v="24"/>
    <m/>
    <n v="56"/>
    <m/>
    <m/>
    <d v="1899-12-30T00:39:00"/>
    <n v="39"/>
    <m/>
    <m/>
    <s v="Slow recovery, ery long time taken to stand up and move off, just laid down and stayed next to trap."/>
    <n v="44"/>
    <m/>
    <n v="87"/>
    <m/>
    <m/>
    <m/>
    <m/>
    <m/>
    <m/>
    <m/>
    <s v="Unknown"/>
    <x v="0"/>
    <m/>
    <m/>
    <m/>
    <s v="No"/>
  </r>
  <r>
    <s v="JH05"/>
    <x v="1"/>
    <s v="JH5"/>
    <x v="3"/>
    <m/>
    <m/>
    <m/>
    <x v="130"/>
    <m/>
    <x v="2"/>
    <m/>
    <x v="24"/>
    <m/>
    <m/>
    <m/>
    <x v="1"/>
    <m/>
    <n v="1.7777777777777777"/>
    <m/>
    <n v="1.7777777777777777"/>
    <m/>
    <n v="0.22222222222222221"/>
    <m/>
    <n v="0"/>
    <s v="Rump"/>
    <d v="1899-12-30T00:04:00"/>
    <m/>
    <m/>
    <n v="38.9"/>
    <s v="N"/>
    <n v="28"/>
    <m/>
    <n v="52"/>
    <m/>
    <m/>
    <d v="1899-12-30T00:36:00"/>
    <n v="36"/>
    <m/>
    <m/>
    <m/>
    <m/>
    <d v="1899-12-30T00:40:00"/>
    <n v="40"/>
    <m/>
    <m/>
    <m/>
    <m/>
    <m/>
    <m/>
    <m/>
    <m/>
    <x v="0"/>
    <m/>
    <m/>
    <m/>
    <m/>
  </r>
  <r>
    <s v="JH04"/>
    <x v="1"/>
    <s v="JH4"/>
    <x v="3"/>
    <m/>
    <m/>
    <m/>
    <x v="131"/>
    <m/>
    <x v="2"/>
    <m/>
    <x v="24"/>
    <m/>
    <m/>
    <m/>
    <x v="1"/>
    <m/>
    <n v="2.4444444444444446"/>
    <m/>
    <n v="2.4444444444444446"/>
    <m/>
    <n v="0.22222222222222221"/>
    <m/>
    <n v="0"/>
    <s v="Rump"/>
    <d v="1899-12-30T00:07:00"/>
    <m/>
    <m/>
    <n v="38.799999999999997"/>
    <s v="N"/>
    <n v="30"/>
    <m/>
    <n v="44"/>
    <m/>
    <m/>
    <d v="1899-12-30T00:53:00"/>
    <n v="53"/>
    <m/>
    <m/>
    <m/>
    <m/>
    <m/>
    <n v="60"/>
    <m/>
    <m/>
    <m/>
    <m/>
    <m/>
    <m/>
    <m/>
    <m/>
    <x v="0"/>
    <m/>
    <m/>
    <m/>
    <m/>
  </r>
  <r>
    <s v="JH02"/>
    <x v="1"/>
    <s v="JH3"/>
    <x v="3"/>
    <m/>
    <m/>
    <m/>
    <x v="132"/>
    <m/>
    <x v="2"/>
    <m/>
    <x v="111"/>
    <m/>
    <m/>
    <m/>
    <x v="1"/>
    <m/>
    <n v="2.3333333333333335"/>
    <m/>
    <n v="3.5"/>
    <m/>
    <n v="0.2"/>
    <m/>
    <n v="0"/>
    <s v="Rump"/>
    <d v="1899-12-30T00:07:00"/>
    <m/>
    <m/>
    <n v="39.4"/>
    <s v="N"/>
    <n v="20"/>
    <m/>
    <n v="42"/>
    <m/>
    <m/>
    <d v="1899-12-30T01:13:00"/>
    <n v="13"/>
    <m/>
    <m/>
    <m/>
    <m/>
    <m/>
    <n v="80"/>
    <m/>
    <m/>
    <m/>
    <m/>
    <m/>
    <m/>
    <m/>
    <m/>
    <x v="0"/>
    <m/>
    <m/>
    <m/>
    <m/>
  </r>
  <r>
    <s v="JH03"/>
    <x v="1"/>
    <s v="JH2"/>
    <x v="3"/>
    <m/>
    <m/>
    <m/>
    <x v="132"/>
    <m/>
    <x v="2"/>
    <m/>
    <x v="6"/>
    <m/>
    <m/>
    <m/>
    <x v="1"/>
    <m/>
    <n v="2.4"/>
    <m/>
    <n v="3.6"/>
    <m/>
    <n v="0.2"/>
    <m/>
    <n v="0"/>
    <s v="Rump"/>
    <d v="1899-12-30T00:05:00"/>
    <m/>
    <m/>
    <n v="39.1"/>
    <s v="N"/>
    <n v="24"/>
    <m/>
    <n v="36"/>
    <m/>
    <m/>
    <d v="1899-12-30T01:45:00"/>
    <n v="45"/>
    <m/>
    <m/>
    <m/>
    <m/>
    <m/>
    <n v="110"/>
    <m/>
    <m/>
    <m/>
    <m/>
    <m/>
    <m/>
    <m/>
    <m/>
    <x v="0"/>
    <m/>
    <m/>
    <m/>
    <m/>
  </r>
  <r>
    <s v="JH01"/>
    <x v="1"/>
    <s v="JH1"/>
    <x v="3"/>
    <m/>
    <m/>
    <m/>
    <x v="133"/>
    <m/>
    <x v="2"/>
    <m/>
    <x v="90"/>
    <m/>
    <m/>
    <m/>
    <x v="1"/>
    <m/>
    <n v="2.1428571428571428"/>
    <m/>
    <n v="3.5714285714285716"/>
    <m/>
    <n v="0.21428571428571427"/>
    <m/>
    <n v="0"/>
    <s v="Rump"/>
    <d v="1899-12-30T00:04:00"/>
    <m/>
    <m/>
    <n v="38.9"/>
    <s v="N"/>
    <n v="30"/>
    <m/>
    <n v="40"/>
    <m/>
    <m/>
    <d v="1899-12-30T00:56:00"/>
    <n v="56"/>
    <m/>
    <m/>
    <m/>
    <m/>
    <d v="1899-12-30T01:00:00"/>
    <n v="0"/>
    <m/>
    <m/>
    <m/>
    <m/>
    <m/>
    <m/>
    <m/>
    <m/>
    <x v="0"/>
    <m/>
    <m/>
    <m/>
    <m/>
  </r>
  <r>
    <s v="AB35"/>
    <x v="2"/>
    <m/>
    <x v="1"/>
    <s v="booligal"/>
    <n v="-33.813679"/>
    <n v="144.81097399999999"/>
    <x v="134"/>
    <n v="11.9"/>
    <x v="1"/>
    <m/>
    <x v="112"/>
    <m/>
    <n v="3"/>
    <m/>
    <x v="2"/>
    <m/>
    <m/>
    <m/>
    <n v="0"/>
    <m/>
    <m/>
    <m/>
    <m/>
    <m/>
    <m/>
    <s v="-"/>
    <m/>
    <n v="38.5"/>
    <s v="N"/>
    <m/>
    <m/>
    <m/>
    <d v="1899-12-30T00:12:15"/>
    <d v="1899-12-30T00:15:22"/>
    <d v="1899-12-30T00:03:07"/>
    <n v="187"/>
    <m/>
    <m/>
    <m/>
    <m/>
    <d v="1899-12-30T00:15:22"/>
    <n v="15.366666666666667"/>
    <n v="0"/>
    <m/>
    <n v="5"/>
    <m/>
    <m/>
    <m/>
    <d v="2021-02-11T00:00:00"/>
    <m/>
    <x v="1"/>
    <s v="dead_unknown"/>
    <s v="NA"/>
    <m/>
    <m/>
  </r>
  <r>
    <s v="PC012"/>
    <x v="1"/>
    <s v="Babe's friend"/>
    <x v="2"/>
    <s v="Northcliffe"/>
    <n v="-34.591909999999999"/>
    <n v="116.35"/>
    <x v="135"/>
    <n v="17.100000000000001"/>
    <x v="1"/>
    <s v="No"/>
    <x v="113"/>
    <m/>
    <m/>
    <m/>
    <x v="1"/>
    <n v="45"/>
    <n v="2"/>
    <n v="45"/>
    <n v="2"/>
    <s v="-"/>
    <s v="-"/>
    <s v="-"/>
    <s v="-"/>
    <s v="Rump"/>
    <m/>
    <n v="3"/>
    <m/>
    <s v="-"/>
    <m/>
    <m/>
    <m/>
    <m/>
    <m/>
    <m/>
    <s v="-"/>
    <s v="-"/>
    <m/>
    <m/>
    <m/>
    <s v="-"/>
    <m/>
    <m/>
    <m/>
    <m/>
    <m/>
    <m/>
    <m/>
    <m/>
    <d v="2015-04-24T00:00:00"/>
    <s v="-"/>
    <x v="2"/>
    <s v="Trapped"/>
    <m/>
    <m/>
    <s v="No"/>
  </r>
  <r>
    <s v="PC018"/>
    <x v="1"/>
    <s v="Pig5"/>
    <x v="2"/>
    <s v="Perth region"/>
    <n v="-31.60435"/>
    <n v="116.10781"/>
    <x v="136"/>
    <n v="11.7"/>
    <x v="0"/>
    <s v="-"/>
    <x v="114"/>
    <m/>
    <m/>
    <m/>
    <x v="1"/>
    <n v="100"/>
    <n v="4.5454545454545459"/>
    <n v="100"/>
    <n v="4.5454545454545459"/>
    <s v="-"/>
    <s v="-"/>
    <s v="-"/>
    <s v="-"/>
    <s v="Rump"/>
    <m/>
    <n v="4"/>
    <m/>
    <n v="37.299999999999997"/>
    <s v="N"/>
    <n v="24"/>
    <m/>
    <n v="92"/>
    <m/>
    <m/>
    <s v="-"/>
    <s v="-"/>
    <m/>
    <m/>
    <m/>
    <s v="-"/>
    <m/>
    <n v="73"/>
    <m/>
    <m/>
    <m/>
    <m/>
    <m/>
    <m/>
    <d v="2015-12-28T00:00:00"/>
    <s v="-"/>
    <x v="2"/>
    <s v="Shot after sedation"/>
    <m/>
    <s v="Darted twice by mistake, received double dose. "/>
    <s v="No"/>
  </r>
  <r>
    <s v="PC019"/>
    <x v="1"/>
    <s v="Pig6"/>
    <x v="2"/>
    <s v="Perth region"/>
    <n v="-31.60435"/>
    <n v="116.10781"/>
    <x v="136"/>
    <n v="11.7"/>
    <x v="1"/>
    <s v="Yes"/>
    <x v="115"/>
    <m/>
    <m/>
    <m/>
    <x v="1"/>
    <n v="70"/>
    <n v="1.8421052631578947"/>
    <n v="70"/>
    <n v="1.8421052631578947"/>
    <s v="-"/>
    <s v="-"/>
    <s v="-"/>
    <s v="-"/>
    <s v="Rump"/>
    <m/>
    <n v="7"/>
    <m/>
    <n v="36"/>
    <s v="N"/>
    <n v="28"/>
    <m/>
    <n v="66"/>
    <m/>
    <m/>
    <s v="-"/>
    <s v="-"/>
    <m/>
    <m/>
    <m/>
    <s v="-"/>
    <m/>
    <n v="52"/>
    <m/>
    <m/>
    <m/>
    <m/>
    <m/>
    <m/>
    <d v="2015-12-28T00:00:00"/>
    <s v="-"/>
    <x v="2"/>
    <s v="Shot after sedation"/>
    <m/>
    <m/>
    <s v="No"/>
  </r>
  <r>
    <s v="PC020"/>
    <x v="1"/>
    <s v="Pig7"/>
    <x v="2"/>
    <s v="Perth region"/>
    <n v="-31.60435"/>
    <n v="116.10781"/>
    <x v="136"/>
    <n v="11.7"/>
    <x v="0"/>
    <s v="-"/>
    <x v="113"/>
    <m/>
    <m/>
    <m/>
    <x v="1"/>
    <n v="60"/>
    <n v="2.6666666666666665"/>
    <n v="60"/>
    <n v="2.6666666666666665"/>
    <s v="-"/>
    <s v="-"/>
    <s v="-"/>
    <s v="-"/>
    <s v="Rump"/>
    <m/>
    <n v="10"/>
    <m/>
    <n v="37.5"/>
    <s v="N"/>
    <n v="16"/>
    <m/>
    <n v="92"/>
    <m/>
    <m/>
    <s v="-"/>
    <s v="-"/>
    <m/>
    <m/>
    <m/>
    <s v="-"/>
    <m/>
    <n v="60"/>
    <m/>
    <m/>
    <m/>
    <m/>
    <m/>
    <m/>
    <d v="2015-12-28T00:00:00"/>
    <s v="-"/>
    <x v="2"/>
    <s v="Shot after sedation"/>
    <m/>
    <m/>
    <s v="No"/>
  </r>
  <r>
    <s v="PC021"/>
    <x v="1"/>
    <s v="Pig2"/>
    <x v="2"/>
    <s v="Perth region"/>
    <n v="-31.60435"/>
    <n v="116.10781"/>
    <x v="136"/>
    <n v="11.7"/>
    <x v="1"/>
    <s v="No"/>
    <x v="116"/>
    <m/>
    <m/>
    <m/>
    <x v="1"/>
    <n v="100"/>
    <n v="6.25"/>
    <n v="100"/>
    <n v="6.25"/>
    <s v="-"/>
    <s v="-"/>
    <s v="-"/>
    <s v="-"/>
    <s v="Rump"/>
    <m/>
    <n v="28"/>
    <s v="Light - Given second top up dose at about 3:10(double dosed). "/>
    <n v="34.6"/>
    <s v="N"/>
    <n v="32"/>
    <m/>
    <n v="76"/>
    <m/>
    <m/>
    <s v="-"/>
    <s v="-"/>
    <m/>
    <m/>
    <m/>
    <s v="-"/>
    <m/>
    <n v="73"/>
    <m/>
    <m/>
    <m/>
    <m/>
    <m/>
    <m/>
    <d v="2015-12-28T00:00:00"/>
    <s v="-"/>
    <x v="2"/>
    <s v="Shot after sedation"/>
    <m/>
    <m/>
    <s v="No"/>
  </r>
  <r>
    <s v="PC088"/>
    <x v="1"/>
    <s v="Troy"/>
    <x v="2"/>
    <s v="Northampton"/>
    <n v="-28.448191699999999"/>
    <n v="114.5517486"/>
    <x v="137"/>
    <n v="20.5"/>
    <x v="0"/>
    <s v="-"/>
    <x v="117"/>
    <m/>
    <m/>
    <m/>
    <x v="1"/>
    <n v="280"/>
    <n v="4.0579710144927539"/>
    <n v="280"/>
    <n v="4.0579710144927539"/>
    <s v="-"/>
    <s v="-"/>
    <n v="17"/>
    <n v="0.24637681159420291"/>
    <s v="Rump"/>
    <m/>
    <n v="7"/>
    <s v="Medium - fought hard against sedation. "/>
    <n v="39"/>
    <s v="N"/>
    <n v="16"/>
    <m/>
    <n v="112"/>
    <m/>
    <m/>
    <d v="1899-12-30T00:57:00"/>
    <n v="57"/>
    <m/>
    <m/>
    <s v="Deceased during recovery"/>
    <n v="12"/>
    <m/>
    <n v="76"/>
    <m/>
    <m/>
    <m/>
    <m/>
    <m/>
    <m/>
    <d v="2021-01-22T00:00:00"/>
    <d v="2021-01-22T00:00:00"/>
    <x v="2"/>
    <m/>
    <m/>
    <m/>
    <s v="No"/>
  </r>
  <r>
    <s v="AB31"/>
    <x v="2"/>
    <m/>
    <x v="1"/>
    <s v="Yantabulla"/>
    <n v="-29.291640000000001"/>
    <n v="144.97530800000001"/>
    <x v="138"/>
    <n v="22.6"/>
    <x v="0"/>
    <m/>
    <x v="112"/>
    <m/>
    <n v="2"/>
    <m/>
    <x v="2"/>
    <m/>
    <m/>
    <m/>
    <n v="2.2580645161290325"/>
    <m/>
    <m/>
    <m/>
    <m/>
    <m/>
    <m/>
    <s v="-"/>
    <m/>
    <n v="38.200000000000003"/>
    <s v="N"/>
    <m/>
    <m/>
    <m/>
    <d v="1899-12-30T00:09:45"/>
    <d v="1899-12-30T00:11:25"/>
    <d v="1899-12-30T00:01:40"/>
    <n v="100"/>
    <m/>
    <m/>
    <m/>
    <m/>
    <d v="1899-12-30T00:11:25"/>
    <n v="11.416666666666666"/>
    <n v="0"/>
    <m/>
    <n v="23"/>
    <m/>
    <d v="2023-09-21T05:00:41"/>
    <m/>
    <d v="2023-09-20T20:00:00"/>
    <m/>
    <x v="3"/>
    <s v="dead_unknown"/>
    <s v="assume capture myopathy"/>
    <m/>
    <m/>
  </r>
  <r>
    <s v="DM115"/>
    <x v="0"/>
    <s v="Western Collared Pig 28"/>
    <x v="1"/>
    <s v="Tiltawera"/>
    <n v="-30.044785999999998"/>
    <n v="144.08230499999999"/>
    <x v="139"/>
    <n v="43"/>
    <x v="0"/>
    <s v="-None Selected-"/>
    <x v="26"/>
    <m/>
    <n v="45417"/>
    <s v="Moderate "/>
    <x v="0"/>
    <n v="1.9"/>
    <n v="3.1456953642384105"/>
    <m/>
    <m/>
    <m/>
    <m/>
    <m/>
    <m/>
    <s v="Rump"/>
    <d v="1899-12-30T00:03:00"/>
    <m/>
    <s v="Good"/>
    <n v="41.5"/>
    <s v="Y"/>
    <s v="Rapid"/>
    <s v="Normal"/>
    <m/>
    <d v="2020-12-17T12:49:44"/>
    <d v="2020-12-17T13:04:54"/>
    <d v="1899-12-30T00:15:10"/>
    <n v="15.166666666666666"/>
    <d v="2020-12-17T14:33:08"/>
    <d v="1899-12-30T01:28:14"/>
    <m/>
    <m/>
    <d v="1899-12-30T01:46:24"/>
    <n v="46.4"/>
    <n v="0"/>
    <m/>
    <m/>
    <m/>
    <m/>
    <m/>
    <d v="2020-12-18T13:04:54"/>
    <m/>
    <x v="4"/>
    <s v="Unknown"/>
    <s v="Died within 24hrs of collaring"/>
    <m/>
    <m/>
  </r>
  <r>
    <s v="DM127"/>
    <x v="0"/>
    <s v="Western Collared Pig 40"/>
    <x v="1"/>
    <s v="Mt Jack"/>
    <n v="-30.831793000000001"/>
    <n v="143.62624199999999"/>
    <x v="140"/>
    <n v="20"/>
    <x v="0"/>
    <s v="-None Selected-"/>
    <x v="10"/>
    <m/>
    <n v="45415"/>
    <s v="Moderate "/>
    <x v="0"/>
    <n v="2"/>
    <n v="3.5971223021582732"/>
    <m/>
    <m/>
    <m/>
    <m/>
    <m/>
    <m/>
    <s v="Rump"/>
    <d v="1899-12-30T00:07:00"/>
    <m/>
    <s v="Minimal "/>
    <n v="39.5"/>
    <s v="N"/>
    <s v="Normal"/>
    <s v="Normal"/>
    <m/>
    <d v="2021-10-12T10:20:16"/>
    <d v="2021-10-12T10:36:22"/>
    <d v="1899-12-30T00:16:06"/>
    <n v="16.100000000000001"/>
    <d v="2021-10-12T11:35:58"/>
    <d v="1899-12-30T00:59:36"/>
    <m/>
    <m/>
    <d v="1899-12-30T01:22:42"/>
    <n v="22.7"/>
    <m/>
    <m/>
    <m/>
    <m/>
    <m/>
    <m/>
    <d v="2021-10-13T10:20:16"/>
    <m/>
    <x v="5"/>
    <m/>
    <s v="Died day after collaring "/>
    <m/>
    <m/>
  </r>
  <r>
    <s v="PC115"/>
    <x v="1"/>
    <s v="Yada"/>
    <x v="2"/>
    <s v="Northampton"/>
    <n v="-28.187176000000001"/>
    <n v="114.527929"/>
    <x v="141"/>
    <n v="18.399999999999999"/>
    <x v="0"/>
    <s v="-"/>
    <x v="118"/>
    <m/>
    <m/>
    <m/>
    <x v="1"/>
    <n v="290"/>
    <n v="4.084507042253521"/>
    <n v="290"/>
    <n v="4.084507042253521"/>
    <s v="-"/>
    <s v="-"/>
    <n v="4.2"/>
    <n v="5.9154929577464793E-2"/>
    <s v="Rump"/>
    <m/>
    <n v="35"/>
    <s v="Light - Recumbant @ 0650 but still alert, Challenged @ 0701 became responsive, Administered top up at 0709."/>
    <n v="39.6"/>
    <s v="N"/>
    <n v="20"/>
    <m/>
    <n v="56"/>
    <m/>
    <m/>
    <d v="1899-12-30T00:21:00"/>
    <n v="21"/>
    <m/>
    <m/>
    <m/>
    <n v="38"/>
    <m/>
    <n v="94"/>
    <m/>
    <m/>
    <m/>
    <m/>
    <m/>
    <m/>
    <d v="2023-03-23T00:00:00"/>
    <s v="-"/>
    <x v="6"/>
    <s v="Shot"/>
    <m/>
    <m/>
    <s v="No"/>
  </r>
  <r>
    <s v="AB52"/>
    <x v="2"/>
    <m/>
    <x v="1"/>
    <s v="willowtree"/>
    <n v="-31.822872"/>
    <n v="150.50396000000001"/>
    <x v="142"/>
    <n v="16"/>
    <x v="0"/>
    <m/>
    <x v="112"/>
    <m/>
    <n v="4"/>
    <m/>
    <x v="2"/>
    <m/>
    <m/>
    <m/>
    <n v="2.4324324324324325"/>
    <m/>
    <m/>
    <m/>
    <m/>
    <m/>
    <m/>
    <s v="-"/>
    <m/>
    <n v="39.299999999999997"/>
    <s v="N"/>
    <m/>
    <m/>
    <m/>
    <d v="1899-12-30T00:12:52"/>
    <d v="1899-12-30T00:18:36"/>
    <d v="1899-12-30T00:05:44"/>
    <n v="344"/>
    <m/>
    <m/>
    <m/>
    <m/>
    <d v="1899-12-30T00:18:36"/>
    <n v="18.600000000000001"/>
    <n v="1"/>
    <s v="laceration rhs chest from tusk of another large pig in trap"/>
    <n v="3"/>
    <m/>
    <d v="2022-12-24T15:01:52"/>
    <m/>
    <d v="2022-12-26T00:00:00"/>
    <m/>
    <x v="7"/>
    <s v="dead_shotlandholder"/>
    <s v="NA"/>
    <m/>
    <m/>
  </r>
  <r>
    <s v="PC011"/>
    <x v="1"/>
    <s v="Babe"/>
    <x v="2"/>
    <s v="Northcliffe"/>
    <n v="-34.509010000000004"/>
    <n v="116.36551"/>
    <x v="135"/>
    <n v="17.100000000000001"/>
    <x v="0"/>
    <s v="-"/>
    <x v="119"/>
    <m/>
    <m/>
    <m/>
    <x v="1"/>
    <n v="45"/>
    <n v="1.7307692307692308"/>
    <n v="45"/>
    <n v="1.7307692307692308"/>
    <s v="-"/>
    <s v="-"/>
    <s v="-"/>
    <s v="-"/>
    <s v="Rump"/>
    <m/>
    <n v="3"/>
    <s v="Medium - recovered consciousness during collaring, physically restrained"/>
    <s v="-"/>
    <m/>
    <m/>
    <m/>
    <m/>
    <m/>
    <m/>
    <s v="-"/>
    <s v="-"/>
    <m/>
    <m/>
    <m/>
    <s v="-"/>
    <m/>
    <n v="8"/>
    <m/>
    <m/>
    <m/>
    <m/>
    <m/>
    <m/>
    <d v="2015-05-01T00:00:00"/>
    <d v="2015-05-01T00:00:00"/>
    <x v="8"/>
    <s v="Veh strike"/>
    <m/>
    <m/>
    <s v="No"/>
  </r>
  <r>
    <s v="AB44"/>
    <x v="2"/>
    <m/>
    <x v="1"/>
    <s v="Yantabulla"/>
    <n v="-29.295978999999999"/>
    <n v="144.97931299999999"/>
    <x v="143"/>
    <n v="26.7"/>
    <x v="0"/>
    <m/>
    <x v="112"/>
    <m/>
    <n v="2"/>
    <m/>
    <x v="2"/>
    <m/>
    <m/>
    <m/>
    <n v="2.2727272727272725"/>
    <m/>
    <m/>
    <m/>
    <m/>
    <m/>
    <m/>
    <s v="-"/>
    <m/>
    <n v="39"/>
    <s v="N"/>
    <m/>
    <m/>
    <m/>
    <d v="1899-12-30T00:10:14"/>
    <d v="1899-12-30T00:12:24"/>
    <d v="1899-12-30T00:02:10"/>
    <n v="130"/>
    <m/>
    <m/>
    <m/>
    <m/>
    <d v="1899-12-30T00:12:24"/>
    <n v="12.4"/>
    <n v="0"/>
    <m/>
    <s v="NA"/>
    <m/>
    <d v="2023-09-30T04:00:41"/>
    <m/>
    <d v="2023-09-29T19:00:00"/>
    <m/>
    <x v="9"/>
    <s v="dead_shotlandholder"/>
    <s v="recovered from Comeroo"/>
    <m/>
    <m/>
  </r>
  <r>
    <s v="SC10"/>
    <x v="2"/>
    <s v="Bingara Collared Pig 10"/>
    <x v="1"/>
    <s v="Bingara"/>
    <n v="-29.757562"/>
    <n v="150.480041"/>
    <x v="144"/>
    <n v="21"/>
    <x v="1"/>
    <s v="lactating"/>
    <x v="120"/>
    <m/>
    <n v="2"/>
    <m/>
    <x v="2"/>
    <m/>
    <m/>
    <m/>
    <m/>
    <m/>
    <m/>
    <m/>
    <m/>
    <m/>
    <m/>
    <s v="-"/>
    <m/>
    <n v="39.799999999999997"/>
    <s v="N"/>
    <m/>
    <m/>
    <m/>
    <d v="1899-12-30T00:43:00"/>
    <d v="1899-12-30T00:58:19"/>
    <d v="1899-12-30T00:15:19"/>
    <n v="15.316666666666666"/>
    <m/>
    <m/>
    <m/>
    <m/>
    <d v="1899-12-30T00:15:19"/>
    <n v="15.316666666666666"/>
    <n v="0"/>
    <m/>
    <n v="15"/>
    <m/>
    <d v="2025-02-26T02:00:00"/>
    <s v="Y"/>
    <d v="2025-02-27T09:00:00"/>
    <m/>
    <x v="10"/>
    <s v="dead"/>
    <s v="vehicle collision"/>
    <s v="collar was too large, took a bit of time to punch new holes"/>
    <m/>
  </r>
  <r>
    <s v="PC068"/>
    <x v="1"/>
    <s v="George"/>
    <x v="2"/>
    <s v="Northampton"/>
    <n v="-28.055997219999998"/>
    <n v="114.58380556"/>
    <x v="145"/>
    <n v="25.4"/>
    <x v="0"/>
    <s v="-"/>
    <x v="52"/>
    <m/>
    <m/>
    <m/>
    <x v="1"/>
    <n v="240"/>
    <n v="3.870967741935484"/>
    <n v="240"/>
    <n v="3.870967741935484"/>
    <s v="-"/>
    <s v="-"/>
    <n v="9"/>
    <n v="0.14516129032258066"/>
    <s v="Rump"/>
    <m/>
    <n v="3"/>
    <s v="Darted and sedated, recumbent. But wole up at 245ish, re-darted for another attempt. "/>
    <n v="40.799999999999997"/>
    <m/>
    <n v="24"/>
    <m/>
    <n v="68"/>
    <m/>
    <m/>
    <d v="1899-12-30T00:35:00"/>
    <n v="35"/>
    <m/>
    <m/>
    <m/>
    <n v="9"/>
    <m/>
    <n v="47"/>
    <m/>
    <m/>
    <m/>
    <m/>
    <m/>
    <m/>
    <d v="2020-01-04T00:00:00"/>
    <d v="2020-01-04T00:00:00"/>
    <x v="11"/>
    <s v="Unknown"/>
    <m/>
    <m/>
    <s v="Yes"/>
  </r>
  <r>
    <s v="AB33"/>
    <x v="2"/>
    <m/>
    <x v="1"/>
    <s v="booligal"/>
    <n v="-33.812990999999997"/>
    <n v="144.74294399999999"/>
    <x v="146"/>
    <n v="16.899999999999999"/>
    <x v="0"/>
    <m/>
    <x v="112"/>
    <m/>
    <n v="3"/>
    <m/>
    <x v="2"/>
    <m/>
    <m/>
    <m/>
    <e v="#DIV/0!"/>
    <m/>
    <m/>
    <m/>
    <m/>
    <m/>
    <m/>
    <s v="-"/>
    <m/>
    <n v="38.4"/>
    <s v="N"/>
    <m/>
    <m/>
    <m/>
    <d v="1899-12-30T00:07:20"/>
    <d v="1899-12-30T00:11:07"/>
    <d v="1899-12-30T00:03:47"/>
    <n v="227"/>
    <m/>
    <m/>
    <m/>
    <m/>
    <d v="1899-12-30T00:11:07"/>
    <n v="11.116666666666667"/>
    <n v="0"/>
    <m/>
    <n v="3"/>
    <m/>
    <d v="2021-11-14T10:00:11"/>
    <m/>
    <d v="2021-11-15T00:00:00"/>
    <m/>
    <x v="12"/>
    <s v="dead_unknown"/>
    <s v="NA"/>
    <m/>
    <m/>
  </r>
  <r>
    <s v="AB65"/>
    <x v="2"/>
    <m/>
    <x v="1"/>
    <s v="nimmie"/>
    <n v="-34.512886999999999"/>
    <n v="144.02440300000001"/>
    <x v="147"/>
    <s v="na"/>
    <x v="1"/>
    <m/>
    <x v="112"/>
    <m/>
    <n v="3"/>
    <m/>
    <x v="2"/>
    <m/>
    <m/>
    <m/>
    <n v="3.1578947368421053"/>
    <m/>
    <m/>
    <m/>
    <m/>
    <m/>
    <m/>
    <s v="-"/>
    <m/>
    <n v="40.1"/>
    <s v="Y"/>
    <m/>
    <m/>
    <m/>
    <d v="1899-12-30T00:01:38"/>
    <d v="1899-12-30T00:07:21"/>
    <d v="1899-12-30T00:05:43"/>
    <n v="343"/>
    <m/>
    <m/>
    <m/>
    <m/>
    <d v="1899-12-30T00:07:21"/>
    <n v="7.35"/>
    <n v="1"/>
    <s v="bloody nose, but no visible skin break"/>
    <n v="16"/>
    <m/>
    <d v="2021-04-23T09:00:33"/>
    <m/>
    <d v="2021-04-24T00:00:00"/>
    <m/>
    <x v="13"/>
    <s v="dead_unknown"/>
    <s v="NA"/>
    <s v="recaptured with 01 at same trap 19/3/2021"/>
    <m/>
  </r>
  <r>
    <s v="PC071"/>
    <x v="1"/>
    <s v="Chelsea"/>
    <x v="2"/>
    <s v="Northampton"/>
    <n v="-28.055997219999998"/>
    <n v="114.58380556"/>
    <x v="148"/>
    <n v="26.1"/>
    <x v="1"/>
    <s v="No"/>
    <x v="121"/>
    <m/>
    <m/>
    <m/>
    <x v="1"/>
    <n v="120"/>
    <n v="2.2222222222222223"/>
    <n v="120"/>
    <n v="2.2222222222222223"/>
    <s v="-"/>
    <s v="-"/>
    <n v="9"/>
    <n v="0.16666666666666666"/>
    <s v="Rump"/>
    <m/>
    <n v="5"/>
    <m/>
    <n v="38.200000000000003"/>
    <s v="N"/>
    <n v="40"/>
    <m/>
    <n v="72"/>
    <m/>
    <m/>
    <d v="1899-12-30T00:36:00"/>
    <n v="36"/>
    <m/>
    <m/>
    <m/>
    <n v="21"/>
    <m/>
    <n v="62"/>
    <m/>
    <m/>
    <m/>
    <m/>
    <m/>
    <m/>
    <d v="2020-01-26T00:00:00"/>
    <d v="2020-01-26T00:00:00"/>
    <x v="14"/>
    <s v="Trapped"/>
    <m/>
    <m/>
    <s v="Yes"/>
  </r>
  <r>
    <s v="AB36"/>
    <x v="2"/>
    <m/>
    <x v="1"/>
    <s v="booligal"/>
    <n v="-33.812945999999997"/>
    <n v="144.742919"/>
    <x v="149"/>
    <n v="13.7"/>
    <x v="1"/>
    <m/>
    <x v="112"/>
    <m/>
    <n v="3"/>
    <m/>
    <x v="2"/>
    <m/>
    <m/>
    <m/>
    <n v="0"/>
    <m/>
    <m/>
    <m/>
    <m/>
    <m/>
    <m/>
    <s v="-"/>
    <m/>
    <n v="38.5"/>
    <s v="N"/>
    <m/>
    <m/>
    <m/>
    <d v="1899-12-30T00:05:29"/>
    <d v="1899-12-30T00:08:38"/>
    <d v="1899-12-30T00:03:09"/>
    <n v="189"/>
    <m/>
    <m/>
    <m/>
    <m/>
    <d v="1899-12-30T00:08:38"/>
    <n v="8.6333333333333329"/>
    <n v="0"/>
    <m/>
    <n v="1"/>
    <m/>
    <d v="2021-12-04T10:01:09"/>
    <m/>
    <d v="2021-12-05T00:00:00"/>
    <m/>
    <x v="15"/>
    <s v="dead_unknown"/>
    <s v="NA"/>
    <m/>
    <m/>
  </r>
  <r>
    <s v="PC023"/>
    <x v="1"/>
    <s v="Lucky"/>
    <x v="2"/>
    <s v="Northcliffe"/>
    <n v="-34.757739999999998"/>
    <n v="116.19237"/>
    <x v="150"/>
    <n v="27.2"/>
    <x v="0"/>
    <s v="-"/>
    <x v="28"/>
    <m/>
    <m/>
    <m/>
    <x v="1"/>
    <n v="180"/>
    <n v="4.2857142857142856"/>
    <n v="180"/>
    <n v="4.2857142857142856"/>
    <n v="9"/>
    <n v="0.21428571428571427"/>
    <s v="-"/>
    <s v="-"/>
    <s v="Rump"/>
    <m/>
    <n v="10"/>
    <m/>
    <n v="39.9"/>
    <m/>
    <n v="44"/>
    <m/>
    <n v="72"/>
    <m/>
    <m/>
    <d v="1899-12-30T00:45:00"/>
    <n v="45"/>
    <m/>
    <m/>
    <m/>
    <n v="63"/>
    <m/>
    <n v="118"/>
    <m/>
    <m/>
    <m/>
    <m/>
    <m/>
    <m/>
    <d v="2016-03-24T00:00:00"/>
    <d v="2016-03-24T00:00:00"/>
    <x v="16"/>
    <s v="Trapped"/>
    <m/>
    <s v="First dart &quot;missed&quot; and injected just above scrotum, became reactive/responsive when weighing.. "/>
    <s v="Yes"/>
  </r>
  <r>
    <s v="PC114"/>
    <x v="1"/>
    <s v="Tara"/>
    <x v="2"/>
    <s v="Northampton"/>
    <n v="-28.093670299999999"/>
    <n v="114.5058308"/>
    <x v="151"/>
    <n v="24.8"/>
    <x v="1"/>
    <s v="Unknown"/>
    <x v="76"/>
    <m/>
    <m/>
    <m/>
    <x v="1"/>
    <n v="140"/>
    <n v="2.8571428571428572"/>
    <n v="140"/>
    <n v="2.8571428571428572"/>
    <s v="-"/>
    <s v="-"/>
    <n v="10.5"/>
    <n v="0.21428571428571427"/>
    <s v="Rump"/>
    <m/>
    <n v="8"/>
    <m/>
    <n v="39.6"/>
    <s v="N"/>
    <m/>
    <m/>
    <m/>
    <m/>
    <m/>
    <d v="1899-12-30T00:23:00"/>
    <n v="23"/>
    <m/>
    <m/>
    <m/>
    <n v="25"/>
    <m/>
    <n v="56"/>
    <m/>
    <m/>
    <m/>
    <m/>
    <m/>
    <m/>
    <d v="2023-03-22T00:00:00"/>
    <d v="2023-03-22T00:00:00"/>
    <x v="16"/>
    <s v="Shot"/>
    <m/>
    <m/>
    <s v="Yes"/>
  </r>
  <r>
    <s v="PC065"/>
    <x v="1"/>
    <s v="Jansen"/>
    <x v="2"/>
    <s v="Northampton"/>
    <n v="-28.23151944"/>
    <n v="114.5022639"/>
    <x v="152"/>
    <m/>
    <x v="1"/>
    <s v="Yes"/>
    <x v="122"/>
    <m/>
    <m/>
    <m/>
    <x v="1"/>
    <n v="110"/>
    <n v="2.2916666666666665"/>
    <n v="110"/>
    <n v="2.2916666666666665"/>
    <s v="-"/>
    <s v="-"/>
    <n v="8.25"/>
    <n v="0.171875"/>
    <s v="Rump"/>
    <m/>
    <n v="4"/>
    <s v="Good - Calm, quick recumbency"/>
    <n v="37.9"/>
    <s v="N"/>
    <n v="20"/>
    <m/>
    <n v="64"/>
    <m/>
    <m/>
    <d v="1899-12-30T00:46:00"/>
    <n v="46"/>
    <m/>
    <m/>
    <s v="long time recumbent during recovery"/>
    <n v="32"/>
    <m/>
    <n v="82"/>
    <m/>
    <m/>
    <m/>
    <m/>
    <m/>
    <m/>
    <d v="2020-01-31T00:00:00"/>
    <d v="2020-01-31T00:00:00"/>
    <x v="17"/>
    <s v="Shot"/>
    <m/>
    <m/>
    <s v="No"/>
  </r>
  <r>
    <s v="PC005"/>
    <x v="1"/>
    <s v="Brutus"/>
    <x v="2"/>
    <s v="Northcliffe"/>
    <n v="-34.691740000000003"/>
    <n v="116.24012"/>
    <x v="153"/>
    <n v="16.8"/>
    <x v="0"/>
    <s v="-"/>
    <x v="68"/>
    <m/>
    <m/>
    <m/>
    <x v="1"/>
    <n v="200"/>
    <n v="2.7397260273972601"/>
    <n v="100"/>
    <n v="1.3698630136986301"/>
    <n v="3.5"/>
    <n v="4.7945205479452052E-2"/>
    <s v="-"/>
    <s v="-"/>
    <s v="Rump"/>
    <m/>
    <n v="3"/>
    <m/>
    <n v="38"/>
    <s v="N"/>
    <n v="32"/>
    <m/>
    <n v="56"/>
    <m/>
    <m/>
    <d v="1899-12-30T00:53:00"/>
    <n v="53"/>
    <m/>
    <m/>
    <m/>
    <n v="23"/>
    <m/>
    <n v="79"/>
    <m/>
    <m/>
    <m/>
    <m/>
    <m/>
    <m/>
    <d v="2015-02-03T00:00:00"/>
    <d v="2015-02-03T00:00:00"/>
    <x v="18"/>
    <s v="Dies in fire"/>
    <m/>
    <m/>
    <s v="Yes"/>
  </r>
  <r>
    <s v="AB20"/>
    <x v="2"/>
    <m/>
    <x v="1"/>
    <s v="willowtree"/>
    <n v="-31.822863000000002"/>
    <n v="150.50389300000001"/>
    <x v="154"/>
    <n v="15.6"/>
    <x v="0"/>
    <m/>
    <x v="112"/>
    <m/>
    <n v="3"/>
    <m/>
    <x v="2"/>
    <m/>
    <m/>
    <m/>
    <n v="3.6956521739130435"/>
    <m/>
    <m/>
    <m/>
    <m/>
    <m/>
    <m/>
    <s v="-"/>
    <m/>
    <n v="37.4"/>
    <s v="N"/>
    <m/>
    <m/>
    <m/>
    <d v="1899-12-30T00:30:18"/>
    <d v="1899-12-30T00:34:12"/>
    <d v="1899-12-30T00:03:54"/>
    <n v="234"/>
    <m/>
    <m/>
    <m/>
    <m/>
    <d v="1899-12-30T00:34:12"/>
    <n v="34.200000000000003"/>
    <n v="0"/>
    <m/>
    <n v="5"/>
    <m/>
    <d v="2023-01-24T06:00:43"/>
    <m/>
    <d v="2023-01-24T20:00:00"/>
    <m/>
    <x v="19"/>
    <s v="dead_shotlandholder"/>
    <s v="caught by Michael P's dogs on 2023-01-23"/>
    <s v="went for a long swim in the dam after release"/>
    <m/>
  </r>
  <r>
    <s v="AB57"/>
    <x v="2"/>
    <m/>
    <x v="1"/>
    <s v="marimley"/>
    <n v="-34.421911999999999"/>
    <n v="143.730368"/>
    <x v="155"/>
    <s v="na"/>
    <x v="1"/>
    <m/>
    <x v="112"/>
    <m/>
    <n v="4"/>
    <m/>
    <x v="2"/>
    <m/>
    <m/>
    <m/>
    <n v="3.2307692307692308"/>
    <m/>
    <m/>
    <m/>
    <m/>
    <m/>
    <m/>
    <s v="-"/>
    <m/>
    <n v="39.5"/>
    <s v="N"/>
    <m/>
    <m/>
    <m/>
    <d v="1899-12-30T00:00:50"/>
    <d v="1899-12-30T00:08:05"/>
    <d v="1899-12-30T00:07:15"/>
    <n v="435"/>
    <m/>
    <m/>
    <m/>
    <m/>
    <d v="1899-12-30T00:08:05"/>
    <n v="8.0833333333333339"/>
    <n v="0"/>
    <m/>
    <n v="11"/>
    <m/>
    <d v="2021-05-17T09:00:39"/>
    <m/>
    <d v="2021-05-18T00:00:00"/>
    <m/>
    <x v="20"/>
    <s v="dead_unknown"/>
    <s v="NA"/>
    <m/>
    <m/>
  </r>
  <r>
    <s v="AB03"/>
    <x v="2"/>
    <m/>
    <x v="1"/>
    <s v="Yantabulla"/>
    <n v="-29.252607000000001"/>
    <n v="144.98176599999999"/>
    <x v="156"/>
    <n v="17.7"/>
    <x v="0"/>
    <m/>
    <x v="112"/>
    <m/>
    <n v="2"/>
    <m/>
    <x v="2"/>
    <m/>
    <m/>
    <m/>
    <n v="2.5844930417495031"/>
    <m/>
    <m/>
    <m/>
    <m/>
    <m/>
    <m/>
    <s v="-"/>
    <m/>
    <n v="34.299999999999997"/>
    <s v="N"/>
    <m/>
    <m/>
    <m/>
    <d v="1899-12-30T00:05:45"/>
    <d v="1899-12-30T00:06:13"/>
    <d v="1899-12-30T00:00:28"/>
    <n v="28"/>
    <m/>
    <m/>
    <m/>
    <m/>
    <d v="1899-12-30T00:06:13"/>
    <n v="6.2166666666666668"/>
    <n v="0"/>
    <m/>
    <s v="NA"/>
    <m/>
    <d v="2023-11-25T10:00:14"/>
    <m/>
    <d v="2023-11-26T21:02:00"/>
    <m/>
    <x v="21"/>
    <s v="dead_unknown"/>
    <m/>
    <m/>
    <m/>
  </r>
  <r>
    <s v="DM27"/>
    <x v="0"/>
    <s v="Eastern Collared Pig 44"/>
    <x v="1"/>
    <s v="Old farm "/>
    <n v="-29.960884"/>
    <n v="152.06545800000001"/>
    <x v="157"/>
    <n v="19"/>
    <x v="0"/>
    <s v="-None Selected-"/>
    <x v="10"/>
    <m/>
    <n v="45416"/>
    <s v="High"/>
    <x v="0"/>
    <n v="2"/>
    <n v="3.5971223021582732"/>
    <m/>
    <m/>
    <m/>
    <m/>
    <m/>
    <m/>
    <s v="Rump"/>
    <d v="1899-12-30T00:03:00"/>
    <m/>
    <s v="Minimal "/>
    <n v="39.200000000000003"/>
    <s v="N"/>
    <s v="Rapid"/>
    <s v="Shallow"/>
    <m/>
    <d v="2022-02-22T09:01:32"/>
    <d v="2022-02-22T09:31:40"/>
    <d v="1899-12-30T00:30:08"/>
    <n v="30.133333333333333"/>
    <d v="2022-02-22T09:47:41"/>
    <d v="1899-12-30T00:16:01"/>
    <m/>
    <m/>
    <d v="1899-12-30T00:49:09"/>
    <n v="49.15"/>
    <n v="0"/>
    <m/>
    <m/>
    <m/>
    <m/>
    <m/>
    <d v="2022-05-04T00:00:00"/>
    <m/>
    <x v="22"/>
    <s v="Unknown"/>
    <s v="Died on the 4/5/2022"/>
    <m/>
    <m/>
  </r>
  <r>
    <s v="PC001"/>
    <x v="1"/>
    <s v="Shelly"/>
    <x v="2"/>
    <s v="Northcliffe"/>
    <n v="-34.679049999999997"/>
    <n v="116.24003999999999"/>
    <x v="158"/>
    <n v="16.899999999999999"/>
    <x v="1"/>
    <s v="No"/>
    <x v="123"/>
    <m/>
    <m/>
    <m/>
    <x v="1"/>
    <n v="240"/>
    <n v="7.2727272727272725"/>
    <n v="120"/>
    <n v="3.6363636363636362"/>
    <n v="3"/>
    <n v="9.0909090909090912E-2"/>
    <s v="-"/>
    <s v="-"/>
    <s v="Rump"/>
    <m/>
    <n v="42"/>
    <s v="Nil"/>
    <s v="-"/>
    <m/>
    <m/>
    <m/>
    <m/>
    <m/>
    <m/>
    <d v="1899-12-30T00:30:00"/>
    <n v="30"/>
    <m/>
    <m/>
    <m/>
    <n v="300"/>
    <m/>
    <n v="372"/>
    <m/>
    <m/>
    <m/>
    <m/>
    <m/>
    <m/>
    <d v="2015-02-03T00:00:00"/>
    <d v="2015-02-03T00:00:00"/>
    <x v="23"/>
    <s v="Dies in fire"/>
    <m/>
    <m/>
    <s v="Yes"/>
  </r>
  <r>
    <s v="DM23"/>
    <x v="0"/>
    <s v="NTLLS FMD Collared Pig 13"/>
    <x v="1"/>
    <s v="Kasmir"/>
    <n v="-29.526060999999999"/>
    <n v="151.26675399999999"/>
    <x v="159"/>
    <n v="25"/>
    <x v="0"/>
    <s v="-None Selected-"/>
    <x v="124"/>
    <m/>
    <n v="45416"/>
    <s v="Low "/>
    <x v="0"/>
    <n v="2"/>
    <n v="2.5062656641604013"/>
    <m/>
    <m/>
    <m/>
    <m/>
    <m/>
    <m/>
    <s v="Rump"/>
    <d v="1899-12-30T00:05:00"/>
    <m/>
    <s v="Deep"/>
    <n v="36.9"/>
    <s v="N"/>
    <s v="Normal"/>
    <s v="Normal"/>
    <m/>
    <d v="2023-02-15T12:00:35"/>
    <d v="2023-02-15T12:24:41"/>
    <d v="1899-12-30T00:24:06"/>
    <n v="24.1"/>
    <d v="2023-02-15T12:24:42"/>
    <d v="1899-12-30T00:00:01"/>
    <m/>
    <m/>
    <d v="1899-12-30T00:29:07"/>
    <n v="29.116666666666667"/>
    <n v="0"/>
    <m/>
    <m/>
    <m/>
    <m/>
    <m/>
    <d v="2023-05-04T00:00:00"/>
    <m/>
    <x v="24"/>
    <m/>
    <s v="Shot on the 4/5/23 in aerial shoot. Final weight was 79.5kg"/>
    <m/>
    <m/>
  </r>
  <r>
    <s v="PC047"/>
    <x v="1"/>
    <s v="Crackers"/>
    <x v="2"/>
    <s v="Gascoyne"/>
    <n v="25.031020000000002"/>
    <n v="117.45159"/>
    <x v="160"/>
    <n v="18.5"/>
    <x v="1"/>
    <s v="No"/>
    <x v="125"/>
    <m/>
    <m/>
    <m/>
    <x v="1"/>
    <n v="100"/>
    <n v="2.7027027027027026"/>
    <n v="100"/>
    <n v="2.7027027027027026"/>
    <n v="7.5"/>
    <n v="0.20270270270270271"/>
    <s v="-"/>
    <s v="-"/>
    <s v="Rump"/>
    <m/>
    <n v="2"/>
    <s v="Medium - some movement "/>
    <n v="37.6"/>
    <s v="N"/>
    <n v="40"/>
    <m/>
    <n v="40"/>
    <m/>
    <m/>
    <d v="1899-12-30T00:39:00"/>
    <n v="39"/>
    <m/>
    <m/>
    <m/>
    <n v="87"/>
    <m/>
    <n v="128"/>
    <m/>
    <m/>
    <m/>
    <m/>
    <m/>
    <m/>
    <d v="2018-01-09T00:00:00"/>
    <d v="2018-01-09T00:00:00"/>
    <x v="25"/>
    <s v="Unknown"/>
    <m/>
    <m/>
    <s v="Yes"/>
  </r>
  <r>
    <s v="AB74"/>
    <x v="2"/>
    <m/>
    <x v="1"/>
    <s v="booligal"/>
    <n v="-33.813679"/>
    <n v="144.81097399999999"/>
    <x v="134"/>
    <n v="11.9"/>
    <x v="0"/>
    <m/>
    <x v="112"/>
    <m/>
    <n v="3"/>
    <m/>
    <x v="2"/>
    <m/>
    <m/>
    <m/>
    <n v="2"/>
    <m/>
    <m/>
    <m/>
    <m/>
    <m/>
    <m/>
    <s v="-"/>
    <m/>
    <n v="40.9"/>
    <s v="Y"/>
    <m/>
    <m/>
    <m/>
    <d v="1899-12-30T00:30:00"/>
    <d v="1899-12-30T00:32:00"/>
    <d v="1899-12-30T00:02:00"/>
    <n v="120"/>
    <m/>
    <m/>
    <m/>
    <m/>
    <d v="1899-12-30T00:32:00"/>
    <n v="32"/>
    <n v="0"/>
    <m/>
    <n v="5"/>
    <m/>
    <d v="2022-01-16T10:01:10"/>
    <m/>
    <d v="2022-01-17T00:00:00"/>
    <m/>
    <x v="26"/>
    <s v="dead_unknown"/>
    <s v="NA"/>
    <m/>
    <m/>
  </r>
  <r>
    <s v="AB66"/>
    <x v="2"/>
    <m/>
    <x v="1"/>
    <s v="nimmie"/>
    <n v="-34.516581000000002"/>
    <n v="144.03489500000001"/>
    <x v="161"/>
    <s v="na"/>
    <x v="1"/>
    <m/>
    <x v="112"/>
    <m/>
    <n v="3"/>
    <m/>
    <x v="2"/>
    <m/>
    <m/>
    <m/>
    <n v="1.935483870967742"/>
    <m/>
    <m/>
    <m/>
    <m/>
    <m/>
    <m/>
    <s v="-"/>
    <m/>
    <n v="40.1"/>
    <s v="Y"/>
    <m/>
    <m/>
    <m/>
    <d v="1899-12-30T00:03:26"/>
    <d v="1899-12-30T00:34:42"/>
    <d v="1899-12-30T00:31:16"/>
    <n v="1876"/>
    <m/>
    <m/>
    <m/>
    <m/>
    <d v="1899-12-30T00:34:42"/>
    <n v="34.700000000000003"/>
    <n v="0"/>
    <m/>
    <n v="2"/>
    <m/>
    <d v="2021-06-18T08:01:08"/>
    <m/>
    <d v="2021-06-19T00:00:00"/>
    <m/>
    <x v="27"/>
    <s v="dead_unknown"/>
    <s v="NA"/>
    <m/>
    <m/>
  </r>
  <r>
    <s v="DM18"/>
    <x v="0"/>
    <s v="NTLLS FMD Collared Pig 8"/>
    <x v="1"/>
    <s v="Pindaroi station"/>
    <n v="-29.502336"/>
    <n v="151.296369"/>
    <x v="162"/>
    <n v="29"/>
    <x v="1"/>
    <s v="Pregnant "/>
    <x v="50"/>
    <m/>
    <n v="45416"/>
    <s v="Low "/>
    <x v="0"/>
    <n v="2"/>
    <n v="4.1841004184100417"/>
    <m/>
    <m/>
    <m/>
    <m/>
    <m/>
    <m/>
    <s v="Rump"/>
    <d v="1899-12-30T00:04:00"/>
    <m/>
    <s v="Deep"/>
    <n v="39.700000000000003"/>
    <s v="N"/>
    <s v="Normal"/>
    <s v="Normal"/>
    <m/>
    <d v="2023-01-29T16:36:35"/>
    <d v="2023-01-29T16:52:43"/>
    <d v="1899-12-30T00:16:08"/>
    <n v="16.133333333333333"/>
    <d v="2023-01-29T19:00:44"/>
    <d v="1899-12-30T02:08:01"/>
    <m/>
    <m/>
    <d v="1899-12-30T02:28:09"/>
    <n v="28.15"/>
    <n v="0"/>
    <m/>
    <m/>
    <m/>
    <m/>
    <m/>
    <d v="2023-05-05T00:00:00"/>
    <m/>
    <x v="28"/>
    <m/>
    <s v="Shot on the 5/5/2023"/>
    <m/>
    <m/>
  </r>
  <r>
    <s v="DM36"/>
    <x v="0"/>
    <s v="Eastern Collared Pig 53"/>
    <x v="1"/>
    <s v="Oban View"/>
    <n v="-30.088925"/>
    <n v="151.88899000000001"/>
    <x v="163"/>
    <n v="19"/>
    <x v="0"/>
    <s v="-None Selected-"/>
    <x v="126"/>
    <m/>
    <n v="45415"/>
    <s v="Low "/>
    <x v="0"/>
    <n v="2.1"/>
    <n v="2.9494382022471908"/>
    <m/>
    <m/>
    <m/>
    <m/>
    <m/>
    <m/>
    <s v="Rump"/>
    <d v="1899-12-30T00:05:00"/>
    <m/>
    <s v="Good"/>
    <n v="38.1"/>
    <s v="N"/>
    <s v="Normal"/>
    <s v="Normal"/>
    <m/>
    <d v="2022-03-07T12:05:50"/>
    <d v="2022-03-07T12:24:56"/>
    <d v="1899-12-30T00:19:06"/>
    <n v="19.100000000000001"/>
    <d v="2022-03-07T13:27:24"/>
    <d v="1899-12-30T01:02:28"/>
    <m/>
    <m/>
    <d v="1899-12-30T01:26:34"/>
    <n v="26.566666666666666"/>
    <n v="0"/>
    <m/>
    <m/>
    <m/>
    <m/>
    <m/>
    <d v="2022-06-11T00:00:00"/>
    <m/>
    <x v="29"/>
    <s v="Hunter shot"/>
    <s v="Died on 11/6/22. Hunters took him out"/>
    <m/>
    <m/>
  </r>
  <r>
    <s v="DM14"/>
    <x v="0"/>
    <s v="NTLLS FMD Collared Pig 4"/>
    <x v="1"/>
    <s v="Glen more "/>
    <n v="-29.482565000000001"/>
    <n v="151.25619699999999"/>
    <x v="164"/>
    <n v="29"/>
    <x v="0"/>
    <s v="-None Selected-"/>
    <x v="24"/>
    <m/>
    <n v="45415"/>
    <s v="Low "/>
    <x v="0"/>
    <n v="2"/>
    <n v="4.4444444444444446"/>
    <m/>
    <m/>
    <m/>
    <m/>
    <m/>
    <m/>
    <s v="Rump"/>
    <d v="1899-12-30T00:03:00"/>
    <m/>
    <s v="Good"/>
    <n v="41.8"/>
    <s v="Y"/>
    <s v="Normal"/>
    <s v="Normal"/>
    <m/>
    <d v="2023-01-25T10:54:52"/>
    <d v="2023-01-25T11:25:53"/>
    <d v="1899-12-30T00:31:01"/>
    <n v="31.016666666666666"/>
    <d v="2023-01-25T12:22:54"/>
    <d v="1899-12-30T00:57:01"/>
    <m/>
    <m/>
    <d v="1899-12-30T01:31:02"/>
    <n v="31.033333333333335"/>
    <n v="0"/>
    <m/>
    <m/>
    <m/>
    <m/>
    <m/>
    <d v="2023-05-02T00:00:00"/>
    <m/>
    <x v="30"/>
    <s v="Shot"/>
    <s v="Aerial shot on the 2/5/23"/>
    <m/>
    <m/>
  </r>
  <r>
    <s v="DM15"/>
    <x v="0"/>
    <s v="NTLLS FMD Collared Pig 5"/>
    <x v="1"/>
    <s v="Maryland"/>
    <n v="-29.548622000000002"/>
    <n v="151.319445"/>
    <x v="165"/>
    <n v="33"/>
    <x v="1"/>
    <s v="Pregnant "/>
    <x v="52"/>
    <m/>
    <n v="45417"/>
    <s v="Moderate "/>
    <x v="0"/>
    <n v="2"/>
    <n v="3.225806451612903"/>
    <m/>
    <m/>
    <m/>
    <m/>
    <m/>
    <m/>
    <s v="Rump"/>
    <d v="1899-12-30T00:03:00"/>
    <m/>
    <s v="Good"/>
    <n v="41.3"/>
    <s v="Y"/>
    <s v="Normal"/>
    <s v="Normal"/>
    <m/>
    <d v="2023-01-25T15:37:53"/>
    <d v="2023-01-25T16:00:22"/>
    <d v="1899-12-30T00:22:29"/>
    <n v="22.483333333333334"/>
    <d v="2023-01-25T17:17:20"/>
    <d v="1899-12-30T01:16:58"/>
    <m/>
    <m/>
    <d v="1899-12-30T01:42:27"/>
    <n v="42.45"/>
    <n v="0"/>
    <m/>
    <m/>
    <m/>
    <m/>
    <m/>
    <d v="2023-05-04T00:00:00"/>
    <m/>
    <x v="31"/>
    <m/>
    <s v="Shot on the 4/5/23. Weighed 48kg "/>
    <m/>
    <m/>
  </r>
  <r>
    <s v="DM17"/>
    <x v="0"/>
    <s v="NTLLS FMD Collared Pig 7"/>
    <x v="1"/>
    <s v="Maryland"/>
    <n v="-29.548522999999999"/>
    <n v="151.318577"/>
    <x v="166"/>
    <n v="33"/>
    <x v="0"/>
    <s v="-None Selected-"/>
    <x v="58"/>
    <m/>
    <n v="45416"/>
    <s v="Low "/>
    <x v="0"/>
    <n v="2"/>
    <n v="3.6363636363636362"/>
    <m/>
    <m/>
    <m/>
    <m/>
    <m/>
    <m/>
    <s v="Rump"/>
    <d v="1899-12-30T00:03:00"/>
    <m/>
    <s v="Good"/>
    <n v="40.700000000000003"/>
    <s v="Y"/>
    <s v="Normal"/>
    <s v="Normal"/>
    <m/>
    <d v="2023-01-25T15:43:05"/>
    <d v="2023-01-25T16:08:09"/>
    <d v="1899-12-30T00:25:04"/>
    <n v="25.066666666666666"/>
    <d v="2023-01-25T17:08:06"/>
    <d v="1899-12-30T00:59:57"/>
    <m/>
    <m/>
    <d v="1899-12-30T01:28:01"/>
    <n v="28.016666666666666"/>
    <n v="0"/>
    <m/>
    <m/>
    <m/>
    <m/>
    <m/>
    <d v="2023-05-05T00:00:00"/>
    <m/>
    <x v="32"/>
    <m/>
    <s v="Shot on the 5/5/23"/>
    <m/>
    <m/>
  </r>
  <r>
    <s v="AB68"/>
    <x v="2"/>
    <m/>
    <x v="1"/>
    <s v="marimley"/>
    <n v="-34.421911999999999"/>
    <n v="143.730368"/>
    <x v="155"/>
    <s v="na"/>
    <x v="1"/>
    <m/>
    <x v="112"/>
    <m/>
    <n v="4"/>
    <m/>
    <x v="2"/>
    <m/>
    <m/>
    <m/>
    <n v="2.7027027027027026"/>
    <m/>
    <m/>
    <m/>
    <m/>
    <m/>
    <m/>
    <s v="-"/>
    <m/>
    <n v="40.200000000000003"/>
    <s v="Y"/>
    <m/>
    <m/>
    <m/>
    <d v="1899-12-30T00:02:15"/>
    <d v="1899-12-30T00:17:15"/>
    <d v="1899-12-30T00:15:00"/>
    <n v="900"/>
    <m/>
    <m/>
    <m/>
    <m/>
    <d v="1899-12-30T00:17:15"/>
    <n v="17.25"/>
    <n v="1"/>
    <s v="bloody nose, but no visible skin break, very fat neck"/>
    <n v="11"/>
    <m/>
    <d v="2021-06-26T05:01:01"/>
    <m/>
    <d v="2021-06-27T00:00:00"/>
    <m/>
    <x v="33"/>
    <s v="dead_shothunter"/>
    <s v="NA"/>
    <m/>
    <m/>
  </r>
  <r>
    <s v="DM13"/>
    <x v="0"/>
    <s v="NTLLS FMD Collared Pig 3"/>
    <x v="1"/>
    <s v="Kahmoo"/>
    <n v="-29.551582"/>
    <n v="151.240487"/>
    <x v="167"/>
    <n v="20"/>
    <x v="1"/>
    <s v="Non Lactating "/>
    <x v="127"/>
    <m/>
    <n v="45415"/>
    <s v="Moderate "/>
    <x v="0"/>
    <n v="2"/>
    <n v="4.7393364928909953"/>
    <m/>
    <m/>
    <m/>
    <m/>
    <m/>
    <m/>
    <s v="Rump"/>
    <d v="1899-12-30T00:03:00"/>
    <m/>
    <s v="Good"/>
    <n v="40.200000000000003"/>
    <s v="Y"/>
    <s v="Normal"/>
    <s v="Normal"/>
    <m/>
    <d v="2023-01-25T07:06:31"/>
    <d v="2023-01-25T07:23:45"/>
    <d v="1899-12-30T00:17:14"/>
    <n v="17.233333333333334"/>
    <d v="2023-01-25T08:11:46"/>
    <d v="1899-12-30T00:48:01"/>
    <m/>
    <m/>
    <d v="1899-12-30T01:08:15"/>
    <n v="8.25"/>
    <n v="0"/>
    <m/>
    <m/>
    <m/>
    <m/>
    <m/>
    <d v="2023-05-07T00:00:00"/>
    <m/>
    <x v="34"/>
    <s v="Shot"/>
    <s v="Aerial shot on the 7/5/23"/>
    <m/>
    <m/>
  </r>
  <r>
    <s v="AB23"/>
    <x v="2"/>
    <m/>
    <x v="1"/>
    <s v="nimmie"/>
    <n v="-34.515964699999998"/>
    <n v="144.03490400000001"/>
    <x v="168"/>
    <s v="na"/>
    <x v="1"/>
    <m/>
    <x v="112"/>
    <m/>
    <n v="4"/>
    <m/>
    <x v="2"/>
    <m/>
    <m/>
    <m/>
    <n v="2.0689655172413794"/>
    <m/>
    <m/>
    <m/>
    <m/>
    <m/>
    <m/>
    <s v="-"/>
    <m/>
    <n v="37.700000000000003"/>
    <s v="N"/>
    <m/>
    <m/>
    <m/>
    <d v="1899-12-30T00:02:04"/>
    <d v="1899-12-30T00:06:46"/>
    <d v="1899-12-30T00:04:42"/>
    <n v="282"/>
    <m/>
    <m/>
    <m/>
    <m/>
    <d v="1899-12-30T00:06:46"/>
    <n v="6.7666666666666666"/>
    <n v="0"/>
    <m/>
    <n v="4"/>
    <m/>
    <d v="2021-06-29T09:00:05"/>
    <m/>
    <d v="2021-06-30T00:00:00"/>
    <m/>
    <x v="35"/>
    <s v="dead_unknown"/>
    <s v="NA"/>
    <m/>
    <m/>
  </r>
  <r>
    <s v="DM12"/>
    <x v="0"/>
    <s v="NTLLS FMD Collared Pig 2"/>
    <x v="1"/>
    <s v="Pindaroi station "/>
    <n v="-29.510141999999998"/>
    <n v="151.27471199999999"/>
    <x v="169"/>
    <n v="31"/>
    <x v="0"/>
    <s v="-None Selected-"/>
    <x v="128"/>
    <m/>
    <n v="45416"/>
    <s v="Moderate "/>
    <x v="0"/>
    <n v="2"/>
    <n v="2.6385224274406331"/>
    <m/>
    <m/>
    <m/>
    <m/>
    <m/>
    <m/>
    <s v="Rump"/>
    <d v="1899-12-30T00:06:00"/>
    <m/>
    <s v="Good"/>
    <n v="39.6"/>
    <s v="N"/>
    <s v="Normal"/>
    <s v="Normal"/>
    <m/>
    <d v="2023-01-17T16:51:49"/>
    <d v="2023-01-17T17:11:26"/>
    <d v="1899-12-30T00:19:37"/>
    <n v="19.616666666666667"/>
    <d v="2023-01-17T17:32:59"/>
    <d v="1899-12-30T00:21:33"/>
    <m/>
    <m/>
    <d v="1899-12-30T00:47:10"/>
    <n v="47.166666666666664"/>
    <m/>
    <m/>
    <m/>
    <m/>
    <m/>
    <m/>
    <d v="2023-05-04T00:00:00"/>
    <m/>
    <x v="36"/>
    <m/>
    <s v="Shot on the 4th of May in aerial shoot. Weight was 89kg "/>
    <m/>
    <m/>
  </r>
  <r>
    <s v="PC022"/>
    <x v="1"/>
    <s v="Arnie"/>
    <x v="2"/>
    <s v="Perth region"/>
    <n v="-31.60435"/>
    <n v="116.10781"/>
    <x v="170"/>
    <n v="18"/>
    <x v="0"/>
    <s v="-"/>
    <x v="52"/>
    <m/>
    <m/>
    <m/>
    <x v="1"/>
    <n v="240"/>
    <n v="3.870967741935484"/>
    <n v="240"/>
    <n v="3.870967741935484"/>
    <n v="6"/>
    <n v="9.6774193548387094E-2"/>
    <s v="-"/>
    <s v="-"/>
    <s v="Rump"/>
    <m/>
    <n v="1"/>
    <s v="Medium - Roo in trap stirring pig up, roo removed from trap at 1:08, second full dose administered at 1:20. "/>
    <n v="40"/>
    <m/>
    <n v="28"/>
    <m/>
    <n v="132"/>
    <m/>
    <m/>
    <d v="1899-12-30T00:58:00"/>
    <n v="58"/>
    <m/>
    <m/>
    <m/>
    <n v="2"/>
    <m/>
    <n v="61"/>
    <m/>
    <m/>
    <m/>
    <m/>
    <m/>
    <m/>
    <d v="2016-04-22T00:00:00"/>
    <d v="2016-04-22T00:00:00"/>
    <x v="37"/>
    <s v="Trapped"/>
    <m/>
    <m/>
    <s v="No"/>
  </r>
  <r>
    <s v="AB75"/>
    <x v="2"/>
    <m/>
    <x v="1"/>
    <s v="napnap"/>
    <n v="-34.499611999999999"/>
    <n v="144.21579"/>
    <x v="171"/>
    <s v="na"/>
    <x v="0"/>
    <m/>
    <x v="112"/>
    <m/>
    <n v="3"/>
    <m/>
    <x v="2"/>
    <m/>
    <m/>
    <m/>
    <n v="1.5873015873015872"/>
    <m/>
    <m/>
    <m/>
    <m/>
    <m/>
    <m/>
    <s v="-"/>
    <m/>
    <n v="41"/>
    <s v="Y"/>
    <m/>
    <m/>
    <m/>
    <d v="1899-12-30T00:01:45"/>
    <d v="1899-12-30T00:15:53"/>
    <d v="1899-12-30T00:14:08"/>
    <n v="848"/>
    <m/>
    <m/>
    <m/>
    <m/>
    <d v="1899-12-30T00:15:53"/>
    <n v="15.883333333333333"/>
    <n v="0"/>
    <m/>
    <n v="6"/>
    <m/>
    <m/>
    <m/>
    <d v="2021-08-06T00:00:00"/>
    <m/>
    <x v="38"/>
    <s v="Unknown"/>
    <s v="NA"/>
    <m/>
    <m/>
  </r>
  <r>
    <s v="PC108"/>
    <x v="1"/>
    <s v="Mud"/>
    <x v="2"/>
    <s v="Northampton"/>
    <n v="-28.463154899999999"/>
    <n v="114.56594579999999"/>
    <x v="172"/>
    <n v="14.4"/>
    <x v="0"/>
    <s v="-"/>
    <x v="87"/>
    <m/>
    <m/>
    <m/>
    <x v="1"/>
    <n v="160"/>
    <n v="2.807017543859649"/>
    <n v="160"/>
    <n v="2.807017543859649"/>
    <s v="-"/>
    <s v="-"/>
    <n v="12"/>
    <n v="0.21052631578947367"/>
    <s v="Rump"/>
    <m/>
    <n v="3"/>
    <m/>
    <s v="-"/>
    <m/>
    <m/>
    <m/>
    <m/>
    <m/>
    <m/>
    <d v="1899-12-30T00:58:00"/>
    <n v="58"/>
    <m/>
    <m/>
    <m/>
    <n v="4"/>
    <m/>
    <n v="65"/>
    <m/>
    <m/>
    <m/>
    <m/>
    <m/>
    <m/>
    <d v="2022-03-07T00:00:00"/>
    <d v="2022-03-07T00:00:00"/>
    <x v="39"/>
    <s v="Shot"/>
    <m/>
    <m/>
    <s v="Yes"/>
  </r>
  <r>
    <s v="PC109"/>
    <x v="1"/>
    <s v="McCartney"/>
    <x v="2"/>
    <s v="Northampton"/>
    <n v="-28.463154899999999"/>
    <n v="114.56594579999999"/>
    <x v="172"/>
    <n v="14.4"/>
    <x v="0"/>
    <s v="-"/>
    <x v="52"/>
    <m/>
    <m/>
    <m/>
    <x v="1"/>
    <n v="160"/>
    <n v="2.5806451612903225"/>
    <n v="160"/>
    <n v="2.5806451612903225"/>
    <s v="-"/>
    <s v="-"/>
    <n v="12"/>
    <n v="0.19354838709677419"/>
    <s v="Rump"/>
    <m/>
    <n v="12"/>
    <m/>
    <s v="-"/>
    <m/>
    <m/>
    <m/>
    <m/>
    <m/>
    <m/>
    <d v="1899-12-30T00:24:00"/>
    <n v="24"/>
    <m/>
    <m/>
    <m/>
    <n v="2"/>
    <m/>
    <n v="38"/>
    <m/>
    <m/>
    <m/>
    <m/>
    <m/>
    <m/>
    <d v="2022-03-07T00:00:00"/>
    <d v="2022-03-07T00:00:00"/>
    <x v="39"/>
    <s v="Shot"/>
    <m/>
    <m/>
    <s v="Yes"/>
  </r>
  <r>
    <s v="AB32"/>
    <x v="2"/>
    <m/>
    <x v="1"/>
    <s v="willowtree"/>
    <n v="-31.800267000000002"/>
    <n v="150.51078999999999"/>
    <x v="173"/>
    <n v="13"/>
    <x v="1"/>
    <m/>
    <x v="112"/>
    <m/>
    <n v="3"/>
    <m/>
    <x v="2"/>
    <m/>
    <m/>
    <m/>
    <n v="5.3571428571428568"/>
    <m/>
    <m/>
    <m/>
    <m/>
    <m/>
    <m/>
    <s v="-"/>
    <m/>
    <n v="38.299999999999997"/>
    <s v="N"/>
    <m/>
    <m/>
    <m/>
    <d v="1899-12-30T00:16:12"/>
    <d v="1899-12-30T00:18:57"/>
    <d v="1899-12-30T00:02:45"/>
    <n v="165"/>
    <m/>
    <m/>
    <m/>
    <m/>
    <d v="1899-12-30T00:18:57"/>
    <n v="18.95"/>
    <n v="0"/>
    <m/>
    <n v="5"/>
    <m/>
    <d v="2023-05-18T09:01:04"/>
    <m/>
    <d v="2023-05-19T00:00:00"/>
    <m/>
    <x v="40"/>
    <s v="dead_shotlandholder"/>
    <s v="NA"/>
    <m/>
    <m/>
  </r>
  <r>
    <s v="PC017"/>
    <x v="1"/>
    <s v="Lenni"/>
    <x v="2"/>
    <s v="Northcliffe"/>
    <n v="-34.643230000000003"/>
    <n v="116.31983"/>
    <x v="174"/>
    <n v="17.899999999999999"/>
    <x v="1"/>
    <s v="Yes"/>
    <x v="129"/>
    <m/>
    <m/>
    <m/>
    <x v="1"/>
    <n v="90"/>
    <n v="1.9148936170212767"/>
    <n v="90"/>
    <n v="1.9148936170212767"/>
    <n v="4.5"/>
    <n v="9.5744680851063829E-2"/>
    <s v="-"/>
    <s v="-"/>
    <s v="Rump"/>
    <m/>
    <n v="3"/>
    <s v="Good - text book induction"/>
    <s v="-"/>
    <m/>
    <n v="44"/>
    <m/>
    <n v="60"/>
    <m/>
    <m/>
    <d v="1899-12-30T00:29:00"/>
    <n v="29"/>
    <m/>
    <m/>
    <s v="Smooth recovery"/>
    <n v="14"/>
    <m/>
    <n v="46"/>
    <m/>
    <m/>
    <m/>
    <m/>
    <m/>
    <m/>
    <d v="2015-11-03T00:00:00"/>
    <d v="2015-11-03T00:00:00"/>
    <x v="41"/>
    <s v="Trapped"/>
    <m/>
    <m/>
    <s v="Yes"/>
  </r>
  <r>
    <s v="AB17"/>
    <x v="2"/>
    <m/>
    <x v="1"/>
    <s v="willowtree"/>
    <n v="-31.822863000000002"/>
    <n v="150.50389300000001"/>
    <x v="154"/>
    <n v="15.6"/>
    <x v="0"/>
    <m/>
    <x v="112"/>
    <m/>
    <n v="3"/>
    <m/>
    <x v="2"/>
    <m/>
    <m/>
    <m/>
    <n v="2.8503562945368168"/>
    <m/>
    <m/>
    <m/>
    <m/>
    <m/>
    <m/>
    <s v="-"/>
    <m/>
    <n v="37.299999999999997"/>
    <s v="N"/>
    <m/>
    <m/>
    <m/>
    <d v="1899-12-30T00:12:46"/>
    <d v="1899-12-30T00:16:57"/>
    <d v="1899-12-30T00:04:11"/>
    <n v="251"/>
    <m/>
    <m/>
    <m/>
    <m/>
    <d v="1899-12-30T00:16:57"/>
    <n v="16.95"/>
    <n v="0"/>
    <m/>
    <n v="5"/>
    <m/>
    <d v="2023-05-02T10:00:05"/>
    <m/>
    <d v="2023-05-03T00:16:00"/>
    <m/>
    <x v="42"/>
    <s v="unknown_collarslip"/>
    <s v="NA"/>
    <m/>
    <m/>
  </r>
  <r>
    <s v="DM45"/>
    <x v="0"/>
    <s v="Eastern Collared Pig 58"/>
    <x v="1"/>
    <s v="Starlight river trap. Guy fawkes "/>
    <n v="-29.941189999999999"/>
    <n v="152.17347699999999"/>
    <x v="175"/>
    <n v="11"/>
    <x v="0"/>
    <s v="-None Selected-"/>
    <x v="130"/>
    <m/>
    <n v="45417"/>
    <s v="Moderate "/>
    <x v="0"/>
    <n v="2.2000000000000002"/>
    <n v="2.7848101265822787"/>
    <m/>
    <m/>
    <m/>
    <m/>
    <m/>
    <m/>
    <s v="Rump"/>
    <d v="1899-12-30T00:04:00"/>
    <m/>
    <s v="Good"/>
    <n v="39"/>
    <s v="N"/>
    <s v="Normal"/>
    <s v="Normal"/>
    <m/>
    <d v="2022-09-07T14:55:17"/>
    <d v="2022-09-07T15:36:25"/>
    <d v="1899-12-30T00:41:08"/>
    <n v="41.133333333333333"/>
    <d v="2022-09-07T15:57:39"/>
    <d v="1899-12-30T00:21:14"/>
    <m/>
    <m/>
    <d v="1899-12-30T01:06:22"/>
    <n v="6.3666666666666663"/>
    <n v="0"/>
    <m/>
    <m/>
    <m/>
    <m/>
    <m/>
    <d v="2023-03-25T00:00:00"/>
    <m/>
    <x v="43"/>
    <s v="Unknown"/>
    <s v="Died 25/3/23"/>
    <m/>
    <m/>
  </r>
  <r>
    <s v="AB05"/>
    <x v="2"/>
    <m/>
    <x v="1"/>
    <s v="willowtree"/>
    <n v="-31.786463999999999"/>
    <n v="150.520252"/>
    <x v="176"/>
    <n v="14.8"/>
    <x v="0"/>
    <m/>
    <x v="112"/>
    <m/>
    <n v="3"/>
    <m/>
    <x v="2"/>
    <m/>
    <m/>
    <m/>
    <n v="2.2222222222222223"/>
    <m/>
    <m/>
    <m/>
    <m/>
    <m/>
    <m/>
    <s v="-"/>
    <m/>
    <n v="35.9"/>
    <s v="N"/>
    <m/>
    <m/>
    <m/>
    <s v="NA"/>
    <d v="1899-12-30T00:08:40"/>
    <s v="NA"/>
    <s v="NA"/>
    <m/>
    <m/>
    <m/>
    <m/>
    <d v="1899-12-30T00:08:40"/>
    <n v="8.6666666666666661"/>
    <n v="1"/>
    <s v="NA"/>
    <n v="1"/>
    <m/>
    <d v="2023-06-22T21:00:00"/>
    <m/>
    <d v="2023-06-22T21:00:00"/>
    <m/>
    <x v="44"/>
    <s v="dead_shotlandholder"/>
    <s v="NA"/>
    <m/>
    <m/>
  </r>
  <r>
    <s v="AB60"/>
    <x v="2"/>
    <m/>
    <x v="1"/>
    <s v="nimmie"/>
    <n v="-34.526294"/>
    <n v="144.024585"/>
    <x v="177"/>
    <s v="na"/>
    <x v="1"/>
    <m/>
    <x v="112"/>
    <m/>
    <n v="4"/>
    <m/>
    <x v="2"/>
    <m/>
    <m/>
    <m/>
    <n v="2"/>
    <m/>
    <m/>
    <m/>
    <m/>
    <m/>
    <m/>
    <s v="-"/>
    <m/>
    <n v="39.700000000000003"/>
    <s v="N"/>
    <m/>
    <m/>
    <m/>
    <d v="1899-12-30T00:04:00"/>
    <d v="1899-12-30T00:16:00"/>
    <d v="1899-12-30T00:12:00"/>
    <n v="720"/>
    <m/>
    <m/>
    <m/>
    <m/>
    <d v="1899-12-30T00:16:00"/>
    <n v="16"/>
    <n v="0"/>
    <m/>
    <n v="5"/>
    <m/>
    <d v="2021-10-08T10:00:25"/>
    <m/>
    <d v="2021-10-09T00:00:00"/>
    <m/>
    <x v="45"/>
    <s v="dead_unknown"/>
    <s v="NA"/>
    <m/>
    <m/>
  </r>
  <r>
    <s v="PC095"/>
    <x v="1"/>
    <s v="Wilson"/>
    <x v="2"/>
    <s v="Northampton"/>
    <n v="-28.095040999999998"/>
    <n v="114.5103192"/>
    <x v="178"/>
    <n v="13"/>
    <x v="0"/>
    <s v="-"/>
    <x v="70"/>
    <s v="Y"/>
    <m/>
    <m/>
    <x v="1"/>
    <n v="160"/>
    <n v="2"/>
    <n v="160"/>
    <n v="2"/>
    <s v="-"/>
    <s v="-"/>
    <s v="-"/>
    <s v="-"/>
    <s v="Rump"/>
    <m/>
    <n v="5"/>
    <s v="Medium - collared whilst physical restraint. "/>
    <s v="-"/>
    <m/>
    <m/>
    <m/>
    <m/>
    <m/>
    <m/>
    <d v="1899-12-30T00:16:00"/>
    <n v="16"/>
    <m/>
    <m/>
    <m/>
    <n v="1"/>
    <m/>
    <n v="22"/>
    <m/>
    <m/>
    <m/>
    <m/>
    <m/>
    <m/>
    <d v="2021-12-01T00:00:00"/>
    <d v="2021-12-01T00:00:00"/>
    <x v="46"/>
    <s v="Shot"/>
    <m/>
    <m/>
    <s v="Yes"/>
  </r>
  <r>
    <s v="AB61"/>
    <x v="2"/>
    <m/>
    <x v="1"/>
    <s v="booligal"/>
    <n v="-33.813823999999997"/>
    <n v="144.73831999999999"/>
    <x v="179"/>
    <n v="19.5"/>
    <x v="1"/>
    <m/>
    <x v="112"/>
    <m/>
    <n v="3"/>
    <m/>
    <x v="2"/>
    <m/>
    <m/>
    <m/>
    <e v="#DIV/0!"/>
    <m/>
    <m/>
    <m/>
    <m/>
    <m/>
    <m/>
    <s v="-"/>
    <m/>
    <n v="39.799999999999997"/>
    <s v="N"/>
    <m/>
    <m/>
    <m/>
    <d v="1899-12-30T00:13:45"/>
    <d v="1899-12-30T00:17:50"/>
    <d v="1899-12-30T00:04:05"/>
    <n v="245"/>
    <m/>
    <m/>
    <m/>
    <m/>
    <d v="1899-12-30T00:17:50"/>
    <n v="17.833333333333332"/>
    <n v="0"/>
    <m/>
    <n v="8"/>
    <m/>
    <d v="2022-05-23T00:00:23"/>
    <m/>
    <d v="2022-05-23T15:00:00"/>
    <m/>
    <x v="47"/>
    <s v="dead_unknown"/>
    <s v="NA"/>
    <m/>
    <m/>
  </r>
  <r>
    <s v="DM46"/>
    <x v="0"/>
    <s v="Eastern Collared Pig 59"/>
    <x v="1"/>
    <s v="Tom Williamson "/>
    <n v="-29.871144000000001"/>
    <n v="152.040952"/>
    <x v="180"/>
    <n v="16"/>
    <x v="1"/>
    <s v="Pregnant "/>
    <x v="91"/>
    <m/>
    <n v="45416"/>
    <s v="Moderate "/>
    <x v="0"/>
    <n v="2"/>
    <n v="4.3103448275862073"/>
    <m/>
    <m/>
    <m/>
    <m/>
    <m/>
    <m/>
    <s v="Neck"/>
    <d v="1899-12-30T00:03:00"/>
    <m/>
    <s v="Good"/>
    <n v="37.299999999999997"/>
    <s v="N"/>
    <s v="Normal"/>
    <s v="Normal"/>
    <m/>
    <d v="2022-09-08T12:10:22"/>
    <d v="2022-09-08T12:31:29"/>
    <d v="1899-12-30T00:21:07"/>
    <n v="21.116666666666667"/>
    <d v="2022-09-08T13:17:37"/>
    <d v="1899-12-30T00:46:08"/>
    <m/>
    <m/>
    <d v="1899-12-30T01:10:15"/>
    <n v="10.25"/>
    <n v="0"/>
    <m/>
    <m/>
    <m/>
    <m/>
    <m/>
    <d v="2023-04-16T00:00:00"/>
    <m/>
    <x v="48"/>
    <s v="Unknown"/>
    <s v="Died on the 16/4/23"/>
    <m/>
    <m/>
  </r>
  <r>
    <s v="DM39"/>
    <x v="0"/>
    <s v="Eastern Collared Pig 70"/>
    <x v="1"/>
    <s v="Not sure"/>
    <n v="-29.871074"/>
    <n v="152.040774"/>
    <x v="181"/>
    <n v="15"/>
    <x v="0"/>
    <s v="-None Selected-"/>
    <x v="129"/>
    <m/>
    <n v="45416"/>
    <s v="Low "/>
    <x v="0"/>
    <n v="2"/>
    <n v="4.2553191489361701"/>
    <m/>
    <m/>
    <m/>
    <m/>
    <m/>
    <m/>
    <s v="Rump"/>
    <d v="1899-12-30T00:03:00"/>
    <m/>
    <s v="Deep"/>
    <n v="41.1"/>
    <s v="Y"/>
    <s v="Normal"/>
    <s v="Normal"/>
    <m/>
    <d v="2022-08-31T10:54:22"/>
    <d v="2022-08-31T11:17:40"/>
    <d v="1899-12-30T00:23:18"/>
    <n v="23.3"/>
    <d v="2022-08-31T11:57:38"/>
    <d v="1899-12-30T00:39:58"/>
    <m/>
    <m/>
    <d v="1899-12-30T01:06:16"/>
    <n v="6.2666666666666666"/>
    <n v="0"/>
    <m/>
    <m/>
    <m/>
    <m/>
    <m/>
    <d v="2023-04-15T00:00:00"/>
    <m/>
    <x v="49"/>
    <s v="Unknown"/>
    <s v="Died 15/4/23"/>
    <m/>
    <m/>
  </r>
  <r>
    <s v="AB64"/>
    <x v="2"/>
    <m/>
    <x v="1"/>
    <s v="napnap"/>
    <n v="-34.499611999999999"/>
    <n v="144.21579"/>
    <x v="171"/>
    <s v="na"/>
    <x v="1"/>
    <m/>
    <x v="112"/>
    <m/>
    <n v="4"/>
    <m/>
    <x v="2"/>
    <m/>
    <m/>
    <m/>
    <n v="1.7777777777777777"/>
    <m/>
    <m/>
    <m/>
    <m/>
    <m/>
    <m/>
    <s v="-"/>
    <m/>
    <n v="40"/>
    <s v="Y"/>
    <m/>
    <m/>
    <m/>
    <d v="1899-12-30T00:00:56"/>
    <d v="1899-12-30T00:08:33"/>
    <d v="1899-12-30T00:07:37"/>
    <n v="457"/>
    <m/>
    <m/>
    <m/>
    <m/>
    <d v="1899-12-30T00:08:33"/>
    <n v="8.5500000000000007"/>
    <n v="0"/>
    <m/>
    <n v="6"/>
    <m/>
    <m/>
    <m/>
    <d v="2021-11-19T00:00:00"/>
    <m/>
    <x v="50"/>
    <s v="dead_unknown"/>
    <s v="NA"/>
    <m/>
    <m/>
  </r>
  <r>
    <s v="AB76"/>
    <x v="2"/>
    <m/>
    <x v="1"/>
    <s v="nimmie"/>
    <n v="-34.515964699999998"/>
    <n v="144.03490400000001"/>
    <x v="168"/>
    <s v="na"/>
    <x v="0"/>
    <m/>
    <x v="112"/>
    <m/>
    <n v="4"/>
    <m/>
    <x v="2"/>
    <m/>
    <m/>
    <m/>
    <n v="1.8461538461538463"/>
    <m/>
    <m/>
    <m/>
    <m/>
    <m/>
    <m/>
    <s v="-"/>
    <m/>
    <s v="-"/>
    <m/>
    <m/>
    <m/>
    <m/>
    <d v="1899-12-30T00:03:04"/>
    <d v="1899-12-30T00:14:00"/>
    <d v="1899-12-30T00:10:56"/>
    <n v="656"/>
    <m/>
    <m/>
    <m/>
    <m/>
    <d v="1899-12-30T00:14:00"/>
    <n v="14"/>
    <n v="1"/>
    <s v="superficial cut on right flank c 6 cm"/>
    <n v="1"/>
    <m/>
    <d v="2021-11-23T03:00:07"/>
    <m/>
    <d v="2021-11-23T17:00:00"/>
    <m/>
    <x v="51"/>
    <s v="dead_shotaerial"/>
    <s v="NA"/>
    <s v="escaped early"/>
    <m/>
  </r>
  <r>
    <s v="AB49"/>
    <x v="2"/>
    <m/>
    <x v="1"/>
    <s v="nimmie"/>
    <n v="-34.515762000000002"/>
    <n v="144.024655"/>
    <x v="182"/>
    <s v="na"/>
    <x v="1"/>
    <m/>
    <x v="112"/>
    <m/>
    <n v="3"/>
    <m/>
    <x v="2"/>
    <m/>
    <m/>
    <m/>
    <n v="2.6923076923076925"/>
    <m/>
    <m/>
    <m/>
    <m/>
    <m/>
    <m/>
    <s v="-"/>
    <m/>
    <n v="39.200000000000003"/>
    <s v="N"/>
    <m/>
    <m/>
    <m/>
    <d v="1899-12-30T00:01:26"/>
    <d v="1899-12-30T00:10:40"/>
    <d v="1899-12-30T00:09:14"/>
    <n v="554"/>
    <m/>
    <m/>
    <m/>
    <m/>
    <d v="1899-12-30T00:10:40"/>
    <n v="10.666666666666666"/>
    <n v="0"/>
    <m/>
    <n v="5"/>
    <m/>
    <d v="2021-11-24T01:00:04"/>
    <m/>
    <d v="2021-11-24T15:00:00"/>
    <m/>
    <x v="52"/>
    <s v="dead_shotaerial"/>
    <s v="NA"/>
    <m/>
    <m/>
  </r>
  <r>
    <s v="AB69"/>
    <x v="2"/>
    <m/>
    <x v="1"/>
    <s v="nimmie"/>
    <n v="-34.512886999999999"/>
    <n v="144.02440300000001"/>
    <x v="147"/>
    <s v="na"/>
    <x v="1"/>
    <m/>
    <x v="112"/>
    <m/>
    <n v="3"/>
    <m/>
    <x v="2"/>
    <m/>
    <m/>
    <m/>
    <n v="2.6666666666666665"/>
    <m/>
    <m/>
    <m/>
    <m/>
    <m/>
    <m/>
    <s v="-"/>
    <m/>
    <n v="40.4"/>
    <s v="Y"/>
    <m/>
    <m/>
    <m/>
    <s v="NA"/>
    <s v="NA"/>
    <s v="NA"/>
    <s v="NA"/>
    <m/>
    <m/>
    <m/>
    <m/>
    <m/>
    <s v="NA"/>
    <n v="0"/>
    <m/>
    <n v="16"/>
    <m/>
    <d v="2021-11-23T10:00:04"/>
    <m/>
    <d v="2021-11-24T00:00:00"/>
    <m/>
    <x v="53"/>
    <s v="dead_shotaerial"/>
    <s v="NA"/>
    <m/>
    <m/>
  </r>
  <r>
    <s v="AB72"/>
    <x v="2"/>
    <m/>
    <x v="1"/>
    <s v="nimmie"/>
    <n v="-34.516581000000002"/>
    <n v="144.03489500000001"/>
    <x v="161"/>
    <s v="na"/>
    <x v="0"/>
    <m/>
    <x v="112"/>
    <m/>
    <n v="3"/>
    <m/>
    <x v="2"/>
    <m/>
    <m/>
    <m/>
    <e v="#DIV/0!"/>
    <m/>
    <m/>
    <m/>
    <m/>
    <m/>
    <m/>
    <s v="-"/>
    <m/>
    <n v="40.799999999999997"/>
    <s v="Y"/>
    <m/>
    <m/>
    <m/>
    <d v="1899-12-30T00:07:30"/>
    <d v="1899-12-30T00:28:26"/>
    <d v="1899-12-30T00:20:56"/>
    <n v="1256"/>
    <m/>
    <m/>
    <m/>
    <m/>
    <d v="1899-12-30T00:28:26"/>
    <n v="28.433333333333334"/>
    <n v="0"/>
    <m/>
    <n v="2"/>
    <m/>
    <d v="2021-08-09T13:00:12"/>
    <m/>
    <d v="2021-11-24T00:00:00"/>
    <m/>
    <x v="54"/>
    <s v="dead_shotaerial"/>
    <s v="NA"/>
    <m/>
    <m/>
  </r>
  <r>
    <s v="AB16"/>
    <x v="2"/>
    <m/>
    <x v="1"/>
    <s v="napnap"/>
    <n v="-34.496248000000001"/>
    <n v="144.20433499999999"/>
    <x v="183"/>
    <s v="na"/>
    <x v="0"/>
    <m/>
    <x v="112"/>
    <m/>
    <n v="4"/>
    <m/>
    <x v="2"/>
    <m/>
    <m/>
    <m/>
    <n v="2.08955223880597"/>
    <m/>
    <m/>
    <m/>
    <m/>
    <m/>
    <m/>
    <s v="-"/>
    <m/>
    <n v="37.200000000000003"/>
    <s v="N"/>
    <m/>
    <m/>
    <m/>
    <d v="1899-12-30T00:06:45"/>
    <d v="1899-12-30T00:33:22"/>
    <d v="1899-12-30T00:26:37"/>
    <n v="1597"/>
    <m/>
    <m/>
    <m/>
    <m/>
    <d v="1899-12-30T00:33:22"/>
    <n v="33.366666666666667"/>
    <n v="1"/>
    <s v="bloody nose, but no visible skin break"/>
    <n v="1"/>
    <m/>
    <d v="2021-09-16T05:00:51"/>
    <m/>
    <d v="2021-12-09T00:00:00"/>
    <m/>
    <x v="55"/>
    <s v="dead_shotlandholder"/>
    <s v="NA"/>
    <m/>
    <m/>
  </r>
  <r>
    <s v="PC096"/>
    <x v="1"/>
    <s v="Wendy"/>
    <x v="2"/>
    <s v="Northampton"/>
    <n v="-28.095040999999998"/>
    <n v="114.5103192"/>
    <x v="178"/>
    <m/>
    <x v="1"/>
    <s v="Yes"/>
    <x v="131"/>
    <m/>
    <m/>
    <m/>
    <x v="1"/>
    <n v="160"/>
    <n v="2.2598870056497176"/>
    <n v="160"/>
    <n v="2.2598870056497176"/>
    <s v="-"/>
    <s v="-"/>
    <s v="-"/>
    <s v="-"/>
    <s v="Rump"/>
    <m/>
    <n v="3"/>
    <m/>
    <n v="38.4"/>
    <s v="N"/>
    <n v="32"/>
    <m/>
    <n v="80"/>
    <m/>
    <m/>
    <d v="1899-12-30T00:23:00"/>
    <n v="23"/>
    <m/>
    <m/>
    <m/>
    <n v="15"/>
    <m/>
    <n v="41"/>
    <m/>
    <m/>
    <m/>
    <m/>
    <m/>
    <m/>
    <d v="2022-03-03T00:00:00"/>
    <d v="2022-03-03T00:00:00"/>
    <x v="56"/>
    <s v="Shot"/>
    <m/>
    <m/>
    <s v="Yes"/>
  </r>
  <r>
    <s v="PC097"/>
    <x v="1"/>
    <s v="Wanda"/>
    <x v="2"/>
    <s v="Northampton"/>
    <n v="-28.095040999999998"/>
    <n v="114.5103192"/>
    <x v="178"/>
    <n v="12.3"/>
    <x v="1"/>
    <s v="Unknown"/>
    <x v="70"/>
    <s v="Y"/>
    <m/>
    <m/>
    <x v="1"/>
    <n v="160"/>
    <n v="2"/>
    <n v="160"/>
    <n v="2"/>
    <s v="-"/>
    <s v="-"/>
    <s v="-"/>
    <s v="-"/>
    <s v="Rump"/>
    <m/>
    <s v="-"/>
    <s v="Light - Did not go fully recumbent. Physical restraint for collar and eartage. No measurement collected. "/>
    <s v="-"/>
    <m/>
    <m/>
    <m/>
    <m/>
    <m/>
    <m/>
    <s v="-"/>
    <s v="-"/>
    <m/>
    <m/>
    <m/>
    <s v="-"/>
    <m/>
    <m/>
    <m/>
    <m/>
    <m/>
    <m/>
    <m/>
    <m/>
    <d v="2022-03-03T00:00:00"/>
    <d v="2022-03-03T00:00:00"/>
    <x v="56"/>
    <s v="Shot"/>
    <m/>
    <m/>
    <s v="Yes"/>
  </r>
  <r>
    <s v="DM35"/>
    <x v="0"/>
    <s v="Eastern Collared Pig 52"/>
    <x v="1"/>
    <s v="Kingsgate Station"/>
    <n v="-29.790973000000001"/>
    <n v="152.02503200000001"/>
    <x v="184"/>
    <n v="16"/>
    <x v="1"/>
    <s v="Lactating "/>
    <x v="132"/>
    <m/>
    <n v="45415"/>
    <s v="Low "/>
    <x v="0"/>
    <n v="2"/>
    <n v="5.6818181818181817"/>
    <m/>
    <m/>
    <m/>
    <m/>
    <m/>
    <m/>
    <s v="Rump"/>
    <d v="1899-12-30T00:02:00"/>
    <m/>
    <s v="Deep"/>
    <n v="39.4"/>
    <s v="N"/>
    <s v="Normal"/>
    <s v="Normal"/>
    <m/>
    <d v="2022-03-04T08:08:57"/>
    <d v="2022-03-04T08:30:10"/>
    <d v="1899-12-30T00:21:13"/>
    <n v="21.216666666666665"/>
    <d v="2022-03-04T09:03:10"/>
    <d v="1899-12-30T00:33:00"/>
    <m/>
    <m/>
    <d v="1899-12-30T00:56:13"/>
    <n v="56.216666666666669"/>
    <n v="0"/>
    <m/>
    <m/>
    <m/>
    <m/>
    <m/>
    <d v="2023-01-06T00:00:00"/>
    <m/>
    <x v="57"/>
    <s v="Unknown"/>
    <s v="Died 6/1/23"/>
    <m/>
    <m/>
  </r>
  <r>
    <s v="DM31"/>
    <x v="0"/>
    <s v="Eastern Collared Pig 48"/>
    <x v="1"/>
    <s v="KINGSGATE STATION_x000a_"/>
    <n v="-29.806539999999998"/>
    <n v="152.06365600000001"/>
    <x v="185"/>
    <n v="18"/>
    <x v="1"/>
    <s v="Lactating "/>
    <x v="122"/>
    <m/>
    <n v="45414"/>
    <s v="Moderate "/>
    <x v="0"/>
    <n v="2"/>
    <n v="4.166666666666667"/>
    <m/>
    <m/>
    <m/>
    <m/>
    <m/>
    <m/>
    <s v="Rump"/>
    <d v="1899-12-30T00:03:00"/>
    <m/>
    <s v="Good"/>
    <n v="39.700000000000003"/>
    <s v="N"/>
    <s v="Normal"/>
    <s v="Normal"/>
    <m/>
    <d v="2022-02-23T11:30:30"/>
    <d v="2022-02-23T11:45:28"/>
    <d v="1899-12-30T00:14:58"/>
    <n v="14.966666666666667"/>
    <d v="2022-02-23T12:24:28"/>
    <d v="1899-12-30T00:39:00"/>
    <m/>
    <m/>
    <d v="1899-12-30T00:56:58"/>
    <n v="56.966666666666669"/>
    <n v="0"/>
    <m/>
    <m/>
    <m/>
    <m/>
    <m/>
    <d v="2022-12-29T00:00:00"/>
    <m/>
    <x v="58"/>
    <s v="Unknown"/>
    <s v="Died on the 29/12/2022"/>
    <m/>
    <m/>
  </r>
  <r>
    <s v="DM40"/>
    <x v="0"/>
    <s v="Eastern Collared Pig 72"/>
    <x v="1"/>
    <s v="Newberries"/>
    <n v="-29.870956"/>
    <n v="152.04081199999999"/>
    <x v="186"/>
    <n v="14"/>
    <x v="0"/>
    <s v="-None Selected-"/>
    <x v="6"/>
    <m/>
    <n v="45416"/>
    <s v="Low "/>
    <x v="0"/>
    <n v="2"/>
    <n v="4"/>
    <m/>
    <m/>
    <m/>
    <m/>
    <m/>
    <m/>
    <s v="Rump"/>
    <d v="1899-12-30T00:03:00"/>
    <m/>
    <s v="Deep"/>
    <n v="40.200000000000003"/>
    <s v="Y"/>
    <s v="Normal"/>
    <s v="Normal"/>
    <m/>
    <d v="2022-09-01T10:19:39"/>
    <d v="2022-09-01T10:36:17"/>
    <d v="1899-12-30T00:16:37"/>
    <n v="16.616666666666667"/>
    <d v="2022-09-01T11:04:19"/>
    <d v="1899-12-30T00:28:02"/>
    <m/>
    <m/>
    <d v="1899-12-30T00:47:40"/>
    <n v="47.666666666666664"/>
    <n v="0"/>
    <m/>
    <m/>
    <m/>
    <m/>
    <m/>
    <d v="2023-07-16T00:00:00"/>
    <m/>
    <x v="59"/>
    <s v="Unknown"/>
    <s v="Died 13/7/23"/>
    <m/>
    <m/>
  </r>
  <r>
    <s v="DM30"/>
    <x v="0"/>
    <s v="Eastern Collared Pig 46"/>
    <x v="1"/>
    <s v="Kingsgate Station"/>
    <n v="-29.755633"/>
    <n v="151.980097"/>
    <x v="187"/>
    <n v="18"/>
    <x v="1"/>
    <s v="Pregnant "/>
    <x v="106"/>
    <m/>
    <n v="45416"/>
    <s v="Moderate "/>
    <x v="0"/>
    <n v="2"/>
    <n v="3.8759689922480618"/>
    <m/>
    <m/>
    <m/>
    <m/>
    <m/>
    <m/>
    <s v="Rump"/>
    <d v="1899-12-30T00:03:00"/>
    <m/>
    <s v="Good"/>
    <n v="39.1"/>
    <s v="N"/>
    <s v="Normal"/>
    <s v="Normal"/>
    <m/>
    <d v="2022-02-23T08:17:00"/>
    <d v="2022-02-23T08:38:45"/>
    <d v="1899-12-30T00:21:45"/>
    <n v="21.75"/>
    <d v="2022-02-23T08:54:59"/>
    <d v="1899-12-30T00:16:14"/>
    <m/>
    <m/>
    <d v="1899-12-30T00:40:59"/>
    <n v="40.983333333333334"/>
    <n v="0"/>
    <m/>
    <m/>
    <m/>
    <m/>
    <m/>
    <d v="2023-01-14T00:00:00"/>
    <m/>
    <x v="60"/>
    <s v="Unknown"/>
    <s v="Died on the 14th Jan 2023"/>
    <m/>
    <m/>
  </r>
  <r>
    <s v="DM34"/>
    <x v="0"/>
    <s v="Eastern Collared Pig 51"/>
    <x v="1"/>
    <s v="Kingsgate Station "/>
    <n v="-29.790899"/>
    <n v="152.02709200000001"/>
    <x v="188"/>
    <n v="16"/>
    <x v="0"/>
    <s v="-None Selected-"/>
    <x v="43"/>
    <m/>
    <n v="45416"/>
    <s v="High"/>
    <x v="0"/>
    <n v="2"/>
    <n v="3.4482758620689653"/>
    <m/>
    <m/>
    <m/>
    <m/>
    <m/>
    <m/>
    <s v="Rump"/>
    <d v="1899-12-30T00:12:00"/>
    <m/>
    <s v="Minimal "/>
    <n v="42.2"/>
    <s v="Y"/>
    <s v="Panting "/>
    <s v="Shallow"/>
    <m/>
    <d v="2022-03-04T07:32:14"/>
    <d v="2022-03-04T08:02:53"/>
    <d v="1899-12-30T00:30:39"/>
    <n v="30.65"/>
    <d v="2022-03-04T08:35:12"/>
    <d v="1899-12-30T00:32:19"/>
    <m/>
    <m/>
    <d v="1899-12-30T01:14:58"/>
    <n v="14.966666666666667"/>
    <m/>
    <m/>
    <m/>
    <m/>
    <m/>
    <m/>
    <d v="2023-01-28T00:00:00"/>
    <m/>
    <x v="61"/>
    <m/>
    <m/>
    <m/>
    <m/>
  </r>
  <r>
    <s v="PC039"/>
    <x v="1"/>
    <s v="Honey"/>
    <x v="2"/>
    <s v="Northcliffe"/>
    <n v="-34.757739999999998"/>
    <n v="116.19237"/>
    <x v="189"/>
    <n v="26.2"/>
    <x v="1"/>
    <s v="Yes"/>
    <x v="107"/>
    <m/>
    <m/>
    <m/>
    <x v="1"/>
    <n v="140"/>
    <n v="2.08955223880597"/>
    <n v="140"/>
    <n v="2.08955223880597"/>
    <n v="7"/>
    <n v="0.1044776119402985"/>
    <s v="-"/>
    <s v="-"/>
    <s v="Rump"/>
    <m/>
    <n v="3"/>
    <s v="Good - classic induction and sedation"/>
    <n v="38.700000000000003"/>
    <s v="N"/>
    <n v="32"/>
    <m/>
    <n v="72"/>
    <m/>
    <m/>
    <d v="1899-12-30T00:41:00"/>
    <n v="41"/>
    <m/>
    <m/>
    <m/>
    <n v="5"/>
    <m/>
    <n v="49"/>
    <m/>
    <m/>
    <m/>
    <m/>
    <m/>
    <m/>
    <d v="2017-11-15T00:00:00"/>
    <d v="2017-11-15T00:00:00"/>
    <x v="62"/>
    <s v="Trapped"/>
    <m/>
    <m/>
    <s v="No"/>
  </r>
  <r>
    <s v="AB15"/>
    <x v="2"/>
    <m/>
    <x v="1"/>
    <s v="willowtree"/>
    <n v="-31.786463999999999"/>
    <n v="150.520252"/>
    <x v="190"/>
    <n v="15.4"/>
    <x v="0"/>
    <m/>
    <x v="112"/>
    <m/>
    <n v="3"/>
    <m/>
    <x v="2"/>
    <m/>
    <m/>
    <m/>
    <n v="3.0360531309297909"/>
    <m/>
    <m/>
    <m/>
    <m/>
    <m/>
    <m/>
    <s v="-"/>
    <m/>
    <n v="37.1"/>
    <s v="N"/>
    <m/>
    <m/>
    <m/>
    <d v="1899-12-30T00:14:10"/>
    <d v="1899-12-30T00:16:24"/>
    <d v="1899-12-30T00:02:14"/>
    <n v="134"/>
    <m/>
    <m/>
    <m/>
    <m/>
    <d v="1899-12-30T00:16:24"/>
    <n v="16.399999999999999"/>
    <n v="1"/>
    <s v="bloody nose"/>
    <n v="1"/>
    <m/>
    <d v="2023-10-28T10:00:05"/>
    <m/>
    <d v="2023-10-28T10:00:05"/>
    <m/>
    <x v="63"/>
    <s v="dead_shothunter"/>
    <s v="NA"/>
    <m/>
    <m/>
  </r>
  <r>
    <s v="AB10"/>
    <x v="2"/>
    <m/>
    <x v="1"/>
    <s v="willowtree"/>
    <n v="-31.822863000000002"/>
    <n v="150.50389300000001"/>
    <x v="154"/>
    <n v="15.6"/>
    <x v="0"/>
    <m/>
    <x v="112"/>
    <m/>
    <n v="3"/>
    <m/>
    <x v="2"/>
    <m/>
    <m/>
    <m/>
    <n v="0"/>
    <m/>
    <m/>
    <m/>
    <m/>
    <m/>
    <m/>
    <s v="-"/>
    <m/>
    <n v="36.799999999999997"/>
    <s v="N"/>
    <m/>
    <m/>
    <m/>
    <d v="1899-12-30T00:08:47"/>
    <d v="1899-12-30T00:11:15"/>
    <d v="1899-12-30T00:02:28"/>
    <n v="148"/>
    <m/>
    <m/>
    <m/>
    <m/>
    <d v="1899-12-30T00:11:15"/>
    <n v="11.25"/>
    <n v="0"/>
    <m/>
    <n v="5"/>
    <m/>
    <d v="2023-10-29T10:00:44"/>
    <m/>
    <d v="2023-10-30T00:00:00"/>
    <m/>
    <x v="64"/>
    <s v="dead_shothunter"/>
    <s v="NA"/>
    <m/>
    <m/>
  </r>
  <r>
    <s v="AB70"/>
    <x v="2"/>
    <m/>
    <x v="1"/>
    <s v="booligal"/>
    <n v="-33.813667000000002"/>
    <n v="144.73801399999999"/>
    <x v="191"/>
    <n v="16.899999999999999"/>
    <x v="0"/>
    <m/>
    <x v="112"/>
    <m/>
    <n v="4"/>
    <m/>
    <x v="2"/>
    <m/>
    <m/>
    <m/>
    <n v="0"/>
    <m/>
    <m/>
    <m/>
    <m/>
    <m/>
    <m/>
    <s v="-"/>
    <m/>
    <n v="40.6"/>
    <s v="Y"/>
    <m/>
    <m/>
    <m/>
    <d v="1899-12-30T00:16:35"/>
    <d v="1899-12-30T00:19:43"/>
    <d v="1899-12-30T00:03:08"/>
    <n v="188"/>
    <m/>
    <m/>
    <m/>
    <m/>
    <d v="1899-12-30T00:19:43"/>
    <n v="19.716666666666665"/>
    <n v="0"/>
    <m/>
    <n v="3"/>
    <m/>
    <d v="2021-12-08T10:00:58"/>
    <m/>
    <d v="2022-10-01T11:00:00"/>
    <m/>
    <x v="65"/>
    <s v="dead_shotlandholder"/>
    <s v="NA"/>
    <m/>
    <m/>
  </r>
  <r>
    <s v="PC040"/>
    <x v="1"/>
    <s v="Hannah"/>
    <x v="2"/>
    <s v="Northcliffe"/>
    <n v="-34.757739999999998"/>
    <n v="116.19237"/>
    <x v="189"/>
    <n v="26.2"/>
    <x v="1"/>
    <s v="Yes"/>
    <x v="29"/>
    <m/>
    <m/>
    <m/>
    <x v="1"/>
    <n v="210"/>
    <n v="3.0882352941176472"/>
    <n v="210"/>
    <n v="3.0882352941176472"/>
    <n v="10"/>
    <n v="0.14705882352941177"/>
    <s v="-"/>
    <s v="-"/>
    <s v="Rump"/>
    <m/>
    <n v="7"/>
    <s v="Medium - fighting sedation effects, given a top up half dose"/>
    <n v="38.9"/>
    <s v="N"/>
    <n v="20"/>
    <m/>
    <n v="56"/>
    <m/>
    <m/>
    <d v="1899-12-30T00:51:00"/>
    <n v="51"/>
    <m/>
    <m/>
    <m/>
    <n v="17"/>
    <m/>
    <n v="75"/>
    <m/>
    <m/>
    <m/>
    <m/>
    <m/>
    <m/>
    <d v="2017-12-08T00:00:00"/>
    <d v="2017-12-08T00:00:00"/>
    <x v="66"/>
    <s v="Trapped"/>
    <m/>
    <m/>
    <s v="No"/>
  </r>
  <r>
    <s v="DM43"/>
    <x v="0"/>
    <s v="Eastern Collared Pig 56"/>
    <x v="1"/>
    <s v="Guy fawkes"/>
    <n v="-29.923542999999999"/>
    <n v="152.11393200000001"/>
    <x v="192"/>
    <n v="16"/>
    <x v="0"/>
    <s v="-None Selected-"/>
    <x v="133"/>
    <m/>
    <n v="45416"/>
    <s v="Moderate "/>
    <x v="0"/>
    <n v="2"/>
    <n v="5"/>
    <m/>
    <m/>
    <m/>
    <m/>
    <m/>
    <m/>
    <s v="Neck"/>
    <d v="1899-12-30T00:03:00"/>
    <m/>
    <s v="Good"/>
    <n v="39.700000000000003"/>
    <s v="N"/>
    <s v="Normal"/>
    <s v="Normal"/>
    <m/>
    <d v="2022-09-06T12:06:59"/>
    <d v="2022-09-06T12:23:14"/>
    <d v="1899-12-30T00:16:15"/>
    <n v="16.25"/>
    <d v="2022-09-06T13:46:25"/>
    <d v="1899-12-30T01:23:11"/>
    <m/>
    <m/>
    <d v="1899-12-30T01:42:26"/>
    <n v="42.43333333333333"/>
    <n v="0"/>
    <m/>
    <m/>
    <m/>
    <m/>
    <m/>
    <d v="2023-09-09T00:00:00"/>
    <m/>
    <x v="67"/>
    <s v="Unknown"/>
    <s v="Died on the 9/9/23"/>
    <m/>
    <m/>
  </r>
  <r>
    <s v="PC094"/>
    <x v="1"/>
    <s v="Bonny"/>
    <x v="2"/>
    <s v="Northampton"/>
    <n v="-28.482993100000002"/>
    <n v="114.54996"/>
    <x v="193"/>
    <n v="19.5"/>
    <x v="1"/>
    <s v="Unknown"/>
    <x v="7"/>
    <m/>
    <m/>
    <m/>
    <x v="1"/>
    <n v="120"/>
    <n v="2.2641509433962264"/>
    <n v="120"/>
    <n v="2.2641509433962264"/>
    <s v="-"/>
    <s v="-"/>
    <n v="9"/>
    <n v="0.16981132075471697"/>
    <s v="Rump"/>
    <m/>
    <n v="8"/>
    <m/>
    <n v="38.200000000000003"/>
    <s v="N"/>
    <n v="20"/>
    <m/>
    <n v="84"/>
    <m/>
    <m/>
    <d v="1899-12-30T00:38:00"/>
    <n v="38"/>
    <m/>
    <m/>
    <m/>
    <n v="11"/>
    <m/>
    <n v="57"/>
    <m/>
    <m/>
    <m/>
    <m/>
    <m/>
    <m/>
    <d v="2022-03-02T00:00:00"/>
    <d v="2022-03-02T00:00:00"/>
    <x v="68"/>
    <s v="Shot"/>
    <m/>
    <m/>
    <s v="Yes"/>
  </r>
  <r>
    <s v="PC015"/>
    <x v="1"/>
    <s v="Squirt"/>
    <x v="2"/>
    <s v="Northcliffe"/>
    <n v="-34.522530000000003"/>
    <n v="116.48694"/>
    <x v="194"/>
    <n v="10"/>
    <x v="0"/>
    <s v="-"/>
    <x v="134"/>
    <m/>
    <m/>
    <m/>
    <x v="1"/>
    <n v="80"/>
    <n v="2.5"/>
    <n v="80"/>
    <n v="2.5"/>
    <s v="-"/>
    <s v="-"/>
    <s v="-"/>
    <s v="-"/>
    <s v="Rump"/>
    <m/>
    <n v="2"/>
    <s v="Good, sedated quickly"/>
    <s v="-"/>
    <m/>
    <m/>
    <m/>
    <m/>
    <m/>
    <m/>
    <s v="-"/>
    <s v="-"/>
    <m/>
    <m/>
    <m/>
    <s v="-"/>
    <m/>
    <n v="50"/>
    <m/>
    <m/>
    <m/>
    <m/>
    <m/>
    <m/>
    <d v="2016-06-07T00:00:00"/>
    <d v="2016-06-07T00:00:00"/>
    <x v="69"/>
    <s v="Trapped"/>
    <m/>
    <m/>
    <s v="Yes"/>
  </r>
  <r>
    <s v="PC014"/>
    <x v="1"/>
    <s v="Shazza"/>
    <x v="2"/>
    <s v="Northcliffe"/>
    <n v="-34.522530000000003"/>
    <n v="116.48694"/>
    <x v="194"/>
    <n v="10"/>
    <x v="1"/>
    <s v="Yes"/>
    <x v="52"/>
    <m/>
    <m/>
    <m/>
    <x v="1"/>
    <n v="140"/>
    <n v="2.2580645161290325"/>
    <n v="140"/>
    <n v="2.2580645161290325"/>
    <s v="-"/>
    <s v="-"/>
    <s v="-"/>
    <s v="-"/>
    <s v="Rump"/>
    <m/>
    <n v="3"/>
    <s v="Light - Additional 0.7ml administered at 20 min post darting (still responsive to stimuli but mostly recumbent)"/>
    <s v="-"/>
    <m/>
    <m/>
    <m/>
    <m/>
    <m/>
    <m/>
    <s v="-"/>
    <s v="-"/>
    <m/>
    <m/>
    <m/>
    <s v="-"/>
    <m/>
    <n v="77"/>
    <m/>
    <m/>
    <m/>
    <m/>
    <m/>
    <m/>
    <d v="2016-06-08T00:00:00"/>
    <d v="2016-06-08T00:00:00"/>
    <x v="70"/>
    <s v="Trapped"/>
    <m/>
    <m/>
    <s v="No"/>
  </r>
  <r>
    <s v="PC117"/>
    <x v="1"/>
    <s v="Moondyne"/>
    <x v="2"/>
    <s v="Toodyay"/>
    <n v="-31.517603999999999"/>
    <n v="116.417013"/>
    <x v="195"/>
    <n v="15.3"/>
    <x v="0"/>
    <s v="-"/>
    <x v="87"/>
    <m/>
    <m/>
    <m/>
    <x v="1"/>
    <n v="150"/>
    <n v="2.6315789473684212"/>
    <n v="150"/>
    <n v="2.6315789473684212"/>
    <s v="-"/>
    <s v="-"/>
    <n v="11.25"/>
    <n v="0.19736842105263158"/>
    <s v="Rump"/>
    <m/>
    <n v="6"/>
    <m/>
    <n v="37.200000000000003"/>
    <s v="N"/>
    <n v="28"/>
    <m/>
    <n v="72"/>
    <m/>
    <m/>
    <d v="1899-12-30T00:42:00"/>
    <n v="42"/>
    <m/>
    <m/>
    <m/>
    <n v="4"/>
    <m/>
    <n v="52"/>
    <m/>
    <m/>
    <m/>
    <m/>
    <m/>
    <m/>
    <d v="2024-06-21T00:00:00"/>
    <d v="2024-06-21T00:00:00"/>
    <x v="71"/>
    <s v="Shot"/>
    <m/>
    <s v="Deliberate overdose to 70kg"/>
    <s v="No"/>
  </r>
  <r>
    <s v="AB37"/>
    <x v="2"/>
    <m/>
    <x v="1"/>
    <s v="napnap"/>
    <n v="-34.449019999999997"/>
    <n v="144.156856"/>
    <x v="196"/>
    <s v="na"/>
    <x v="1"/>
    <m/>
    <x v="112"/>
    <m/>
    <n v="3"/>
    <m/>
    <x v="2"/>
    <m/>
    <m/>
    <m/>
    <n v="2.2033898305084745"/>
    <m/>
    <m/>
    <m/>
    <m/>
    <m/>
    <m/>
    <s v="-"/>
    <m/>
    <n v="38.5"/>
    <s v="N"/>
    <m/>
    <m/>
    <m/>
    <d v="1899-12-30T00:02:12"/>
    <d v="1899-12-30T00:07:37"/>
    <d v="1899-12-30T00:05:25"/>
    <n v="325"/>
    <m/>
    <m/>
    <m/>
    <m/>
    <d v="1899-12-30T00:07:37"/>
    <n v="7.6166666666666671"/>
    <n v="0"/>
    <m/>
    <n v="15"/>
    <m/>
    <d v="2022-04-20T08:01:10"/>
    <m/>
    <d v="2022-04-21T00:00:00"/>
    <m/>
    <x v="72"/>
    <s v="Unknown"/>
    <s v="NA"/>
    <m/>
    <m/>
  </r>
  <r>
    <s v="PC116"/>
    <x v="1"/>
    <s v="Jo"/>
    <x v="2"/>
    <s v="Toodyay"/>
    <n v="-31.517603999999999"/>
    <n v="116.417013"/>
    <x v="195"/>
    <n v="15.3"/>
    <x v="1"/>
    <s v="Unknown"/>
    <x v="38"/>
    <m/>
    <m/>
    <m/>
    <x v="1"/>
    <n v="150"/>
    <n v="2.9411764705882355"/>
    <n v="150"/>
    <n v="2.9411764705882355"/>
    <s v="-"/>
    <s v="-"/>
    <n v="11.25"/>
    <n v="0.22058823529411764"/>
    <s v="Rump"/>
    <m/>
    <n v="3"/>
    <m/>
    <s v="-"/>
    <m/>
    <m/>
    <m/>
    <m/>
    <m/>
    <m/>
    <d v="1899-12-30T00:50:00"/>
    <n v="50"/>
    <m/>
    <m/>
    <m/>
    <n v="2"/>
    <m/>
    <n v="55"/>
    <m/>
    <m/>
    <m/>
    <m/>
    <m/>
    <m/>
    <d v="2024-07-06T00:00:00"/>
    <d v="2024-07-06T00:00:00"/>
    <x v="73"/>
    <s v="Shot"/>
    <m/>
    <s v="Deliberate overdose to 70kg"/>
    <s v="No"/>
  </r>
  <r>
    <s v="AB02"/>
    <x v="2"/>
    <m/>
    <x v="1"/>
    <s v="willowtree"/>
    <n v="-31.822863000000002"/>
    <n v="150.50389300000001"/>
    <x v="197"/>
    <n v="15.6"/>
    <x v="1"/>
    <m/>
    <x v="112"/>
    <m/>
    <n v="3"/>
    <m/>
    <x v="2"/>
    <m/>
    <m/>
    <m/>
    <n v="2.5"/>
    <m/>
    <m/>
    <m/>
    <m/>
    <m/>
    <m/>
    <s v="-"/>
    <m/>
    <n v="34.1"/>
    <s v="N"/>
    <m/>
    <m/>
    <m/>
    <d v="1899-12-30T00:15:48"/>
    <d v="1899-12-30T00:19:50"/>
    <d v="1899-12-30T00:04:02"/>
    <n v="242"/>
    <m/>
    <m/>
    <m/>
    <m/>
    <d v="1899-12-30T00:19:50"/>
    <n v="19.833333333333332"/>
    <n v="1"/>
    <s v="small cut rh shoulder"/>
    <n v="3"/>
    <m/>
    <d v="2023-06-18T04:00:45"/>
    <m/>
    <d v="2024-03-05T08:00:00"/>
    <m/>
    <x v="74"/>
    <s v="dead_shotdpi"/>
    <s v="NA"/>
    <m/>
    <m/>
  </r>
  <r>
    <s v="AB27"/>
    <x v="2"/>
    <m/>
    <x v="1"/>
    <s v="nimmie"/>
    <n v="-34.516001000000003"/>
    <n v="144.03498200000001"/>
    <x v="198"/>
    <s v="na"/>
    <x v="1"/>
    <m/>
    <x v="112"/>
    <m/>
    <n v="4"/>
    <m/>
    <x v="2"/>
    <m/>
    <m/>
    <m/>
    <n v="1.8518518518518519"/>
    <m/>
    <m/>
    <m/>
    <m/>
    <m/>
    <m/>
    <s v="-"/>
    <m/>
    <n v="38"/>
    <s v="N"/>
    <m/>
    <m/>
    <m/>
    <d v="1899-12-30T00:00:35"/>
    <d v="1899-12-30T00:04:36"/>
    <d v="1899-12-30T00:04:01"/>
    <n v="241"/>
    <m/>
    <m/>
    <m/>
    <m/>
    <d v="1899-12-30T00:04:36"/>
    <n v="4.5999999999999996"/>
    <n v="0"/>
    <m/>
    <n v="5"/>
    <m/>
    <d v="2022-06-21T18:01:05"/>
    <m/>
    <d v="2022-06-22T09:00:00"/>
    <m/>
    <x v="75"/>
    <s v="dead_shotaerial"/>
    <s v="NA"/>
    <m/>
    <m/>
  </r>
  <r>
    <s v="AB62"/>
    <x v="2"/>
    <m/>
    <x v="1"/>
    <s v="nimmie"/>
    <n v="-34.515762000000002"/>
    <n v="144.024655"/>
    <x v="182"/>
    <s v="na"/>
    <x v="1"/>
    <m/>
    <x v="112"/>
    <m/>
    <n v="4"/>
    <m/>
    <x v="2"/>
    <m/>
    <m/>
    <m/>
    <n v="2"/>
    <m/>
    <m/>
    <m/>
    <m/>
    <m/>
    <m/>
    <s v="-"/>
    <m/>
    <n v="39.799999999999997"/>
    <s v="N"/>
    <m/>
    <m/>
    <m/>
    <d v="1899-12-30T00:04:19"/>
    <d v="1899-12-30T00:19:23"/>
    <d v="1899-12-30T00:15:04"/>
    <n v="904"/>
    <m/>
    <m/>
    <m/>
    <m/>
    <d v="1899-12-30T00:19:23"/>
    <n v="19.383333333333333"/>
    <n v="0"/>
    <m/>
    <n v="5"/>
    <m/>
    <d v="2022-06-21T18:00:33"/>
    <m/>
    <d v="2022-06-22T09:00:00"/>
    <m/>
    <x v="76"/>
    <s v="dead_shotaerial"/>
    <s v="NA"/>
    <m/>
    <m/>
  </r>
  <r>
    <s v="AB71"/>
    <x v="2"/>
    <m/>
    <x v="1"/>
    <s v="nimmie"/>
    <n v="-34.512886999999999"/>
    <n v="144.02440300000001"/>
    <x v="147"/>
    <s v="na"/>
    <x v="1"/>
    <m/>
    <x v="112"/>
    <m/>
    <n v="3"/>
    <m/>
    <x v="2"/>
    <m/>
    <m/>
    <m/>
    <n v="2.1052631578947367"/>
    <m/>
    <m/>
    <m/>
    <m/>
    <m/>
    <m/>
    <s v="-"/>
    <m/>
    <n v="40.6"/>
    <s v="Y"/>
    <m/>
    <m/>
    <m/>
    <d v="1899-12-30T00:04:16"/>
    <d v="1899-12-30T00:12:12"/>
    <d v="1899-12-30T00:07:56"/>
    <n v="476"/>
    <m/>
    <m/>
    <m/>
    <m/>
    <d v="1899-12-30T00:12:12"/>
    <n v="12.2"/>
    <n v="0"/>
    <m/>
    <n v="16"/>
    <m/>
    <d v="2022-06-21T16:00:33"/>
    <m/>
    <d v="2022-06-22T09:00:00"/>
    <m/>
    <x v="77"/>
    <s v="dead_shotaerial"/>
    <s v="NA"/>
    <m/>
    <m/>
  </r>
  <r>
    <s v="AB43"/>
    <x v="2"/>
    <m/>
    <x v="1"/>
    <s v="nimmie"/>
    <n v="-34.515762000000002"/>
    <n v="144.024655"/>
    <x v="182"/>
    <s v="na"/>
    <x v="1"/>
    <m/>
    <x v="112"/>
    <m/>
    <n v="4"/>
    <m/>
    <x v="2"/>
    <m/>
    <m/>
    <m/>
    <n v="3.0882352941176472"/>
    <m/>
    <m/>
    <m/>
    <m/>
    <m/>
    <m/>
    <s v="-"/>
    <m/>
    <n v="39"/>
    <s v="N"/>
    <m/>
    <m/>
    <m/>
    <d v="1899-12-30T00:01:00"/>
    <d v="1899-12-30T00:06:00"/>
    <d v="1899-12-30T00:05:00"/>
    <n v="300"/>
    <m/>
    <m/>
    <m/>
    <m/>
    <d v="1899-12-30T00:06:00"/>
    <n v="6"/>
    <n v="0"/>
    <m/>
    <n v="5"/>
    <m/>
    <d v="2022-06-24T18:01:03"/>
    <m/>
    <d v="2022-06-25T09:00:00"/>
    <m/>
    <x v="78"/>
    <s v="dead_shotaerial"/>
    <s v="NA"/>
    <m/>
    <m/>
  </r>
  <r>
    <s v="DM89"/>
    <x v="0"/>
    <s v="Western Collared Pig 1"/>
    <x v="1"/>
    <s v="Len Roy "/>
    <n v="-29.512525"/>
    <n v="144.28224599999999"/>
    <x v="199"/>
    <n v="31"/>
    <x v="0"/>
    <s v="-None Selected-"/>
    <x v="69"/>
    <m/>
    <n v="45416"/>
    <s v="Low "/>
    <x v="0"/>
    <n v="2"/>
    <n v="4.6082949308755765"/>
    <m/>
    <n v="4.5333333333333332"/>
    <m/>
    <m/>
    <m/>
    <m/>
    <s v="Rump"/>
    <d v="1899-12-30T00:05:00"/>
    <m/>
    <s v="Good"/>
    <n v="39.1"/>
    <s v="N"/>
    <s v="Slow"/>
    <s v="Shallow"/>
    <m/>
    <d v="2020-09-16T17:45:52"/>
    <d v="2020-09-16T17:47:39"/>
    <d v="1899-12-30T00:01:47"/>
    <n v="1.7833333333333332"/>
    <d v="2020-09-16T18:49:21"/>
    <d v="1899-12-30T01:01:42"/>
    <m/>
    <m/>
    <d v="1899-12-30T01:08:29"/>
    <n v="8.4833333333333325"/>
    <m/>
    <m/>
    <m/>
    <m/>
    <m/>
    <m/>
    <d v="2022-02-28T00:00:00"/>
    <m/>
    <x v="79"/>
    <s v="Natural causes"/>
    <s v="Died of natural causes on the 28/2/2022"/>
    <m/>
    <m/>
  </r>
  <r>
    <s v="PC089"/>
    <x v="1"/>
    <s v="Trev"/>
    <x v="2"/>
    <s v="Northampton"/>
    <n v="-28.448191699999999"/>
    <n v="114.5517486"/>
    <x v="137"/>
    <n v="20.7"/>
    <x v="0"/>
    <s v="-"/>
    <x v="135"/>
    <m/>
    <m/>
    <m/>
    <x v="1"/>
    <n v="140"/>
    <n v="2.1148036253776432"/>
    <n v="140"/>
    <n v="2.1148036253776432"/>
    <s v="-"/>
    <s v="-"/>
    <n v="10.5"/>
    <n v="0.15861027190332325"/>
    <s v="Rump"/>
    <m/>
    <n v="6"/>
    <m/>
    <n v="39.299999999999997"/>
    <s v="N"/>
    <n v="20"/>
    <m/>
    <n v="76"/>
    <m/>
    <m/>
    <d v="1899-12-30T00:29:00"/>
    <n v="29"/>
    <m/>
    <m/>
    <m/>
    <n v="11"/>
    <m/>
    <n v="46"/>
    <m/>
    <m/>
    <m/>
    <m/>
    <m/>
    <m/>
    <d v="2022-07-07T00:00:00"/>
    <d v="2022-07-07T00:00:00"/>
    <x v="80"/>
    <s v="Shot"/>
    <m/>
    <m/>
    <s v="No"/>
  </r>
  <r>
    <s v="PC090"/>
    <x v="1"/>
    <s v="Tracy"/>
    <x v="2"/>
    <s v="Northampton"/>
    <n v="-28.448191699999999"/>
    <n v="114.5517486"/>
    <x v="137"/>
    <n v="20.5"/>
    <x v="1"/>
    <s v="Unknown"/>
    <x v="136"/>
    <m/>
    <m/>
    <m/>
    <x v="1"/>
    <n v="120"/>
    <n v="2.2429906542056073"/>
    <n v="120"/>
    <n v="2.2429906542056073"/>
    <s v="-"/>
    <s v="-"/>
    <n v="9"/>
    <n v="0.16822429906542055"/>
    <s v="Rump"/>
    <m/>
    <n v="5"/>
    <m/>
    <n v="38.200000000000003"/>
    <s v="N"/>
    <n v="32"/>
    <m/>
    <n v="64"/>
    <m/>
    <m/>
    <d v="1899-12-30T00:34:00"/>
    <n v="34"/>
    <m/>
    <m/>
    <m/>
    <n v="12"/>
    <m/>
    <n v="51"/>
    <m/>
    <m/>
    <m/>
    <m/>
    <m/>
    <m/>
    <d v="2022-07-07T00:00:00"/>
    <d v="2022-07-07T00:00:00"/>
    <x v="80"/>
    <s v="Shot"/>
    <m/>
    <m/>
    <s v="Yes"/>
  </r>
  <r>
    <s v="DM91"/>
    <x v="0"/>
    <s v="Western Collared Pig 3"/>
    <x v="1"/>
    <s v="Moreland Downs "/>
    <n v="-29.452432999999999"/>
    <n v="144.34046499999999"/>
    <x v="200"/>
    <n v="32"/>
    <x v="1"/>
    <s v="Lactating "/>
    <x v="82"/>
    <m/>
    <n v="45414"/>
    <s v="Moderate "/>
    <x v="0"/>
    <n v="2"/>
    <n v="4.5045045045045047"/>
    <m/>
    <n v="2.9473684210526314"/>
    <m/>
    <m/>
    <m/>
    <m/>
    <s v="Rump"/>
    <d v="1899-12-30T00:03:00"/>
    <m/>
    <s v="Good"/>
    <n v="39.4"/>
    <s v="N"/>
    <s v="Normal"/>
    <s v="Normal"/>
    <m/>
    <d v="2020-09-17T16:50:00"/>
    <d v="2020-09-17T17:04:27"/>
    <d v="1899-12-30T00:14:27"/>
    <n v="14.45"/>
    <d v="2020-09-17T18:01:37"/>
    <d v="1899-12-30T00:57:10"/>
    <m/>
    <m/>
    <d v="1899-12-30T01:14:37"/>
    <n v="14.616666666666667"/>
    <n v="0"/>
    <m/>
    <m/>
    <m/>
    <m/>
    <m/>
    <d v="2022-03-10T00:00:00"/>
    <m/>
    <x v="81"/>
    <m/>
    <s v="Shot in aerial shoot. 10/3/2022 at 7:30am"/>
    <m/>
    <m/>
  </r>
  <r>
    <s v="PC009"/>
    <x v="1"/>
    <s v="Molly"/>
    <x v="2"/>
    <s v="Northcliffe"/>
    <n v="-34.758020000000002"/>
    <n v="117.03861000000001"/>
    <x v="201"/>
    <n v="15.1"/>
    <x v="1"/>
    <s v="Yes"/>
    <x v="137"/>
    <m/>
    <m/>
    <m/>
    <x v="1"/>
    <n v="90"/>
    <n v="1.9565217391304348"/>
    <n v="90"/>
    <n v="1.9565217391304348"/>
    <n v="4.5"/>
    <n v="9.7826086956521743E-2"/>
    <s v="-"/>
    <s v="-"/>
    <s v="Rump"/>
    <m/>
    <n v="8"/>
    <m/>
    <n v="37.299999999999997"/>
    <s v="N"/>
    <n v="24"/>
    <m/>
    <n v="124"/>
    <m/>
    <m/>
    <d v="1899-12-30T00:45:00"/>
    <n v="45"/>
    <m/>
    <m/>
    <m/>
    <n v="8"/>
    <m/>
    <n v="61"/>
    <m/>
    <m/>
    <m/>
    <m/>
    <m/>
    <m/>
    <d v="2016-11-16T00:00:00"/>
    <d v="2016-11-16T00:00:00"/>
    <x v="82"/>
    <s v="Shot"/>
    <m/>
    <m/>
    <s v="Yes"/>
  </r>
  <r>
    <s v="PC010"/>
    <x v="1"/>
    <s v="Iron Mike"/>
    <x v="2"/>
    <s v="Northcliffe"/>
    <n v="-34.509010000000004"/>
    <n v="116.36551"/>
    <x v="135"/>
    <n v="18.5"/>
    <x v="0"/>
    <s v="-"/>
    <x v="138"/>
    <m/>
    <m/>
    <m/>
    <x v="1"/>
    <n v="220"/>
    <n v="2.0183486238532109"/>
    <n v="220"/>
    <n v="2.0183486238532109"/>
    <n v="10"/>
    <n v="9.1743119266055051E-2"/>
    <s v="-"/>
    <s v="-"/>
    <s v="Rump"/>
    <m/>
    <n v="10"/>
    <m/>
    <s v="-"/>
    <m/>
    <m/>
    <m/>
    <m/>
    <m/>
    <m/>
    <d v="1899-12-30T00:42:00"/>
    <n v="42"/>
    <m/>
    <m/>
    <m/>
    <n v="1"/>
    <m/>
    <n v="53"/>
    <m/>
    <m/>
    <m/>
    <m/>
    <m/>
    <m/>
    <d v="2016-11-22T00:00:00"/>
    <d v="2016-11-22T00:00:00"/>
    <x v="83"/>
    <s v="Trapped"/>
    <m/>
    <m/>
    <s v="Yes"/>
  </r>
  <r>
    <s v="AB73"/>
    <x v="2"/>
    <m/>
    <x v="1"/>
    <s v="booligal"/>
    <n v="-33.813679"/>
    <n v="144.81097399999999"/>
    <x v="134"/>
    <n v="11.9"/>
    <x v="0"/>
    <m/>
    <x v="112"/>
    <m/>
    <n v="3"/>
    <m/>
    <x v="2"/>
    <m/>
    <m/>
    <m/>
    <n v="2.2580645161290325"/>
    <m/>
    <m/>
    <m/>
    <m/>
    <m/>
    <m/>
    <s v="-"/>
    <m/>
    <n v="40.9"/>
    <s v="Y"/>
    <m/>
    <m/>
    <m/>
    <d v="1899-12-30T00:16:30"/>
    <d v="1899-12-30T00:20:00"/>
    <d v="1899-12-30T00:03:30"/>
    <n v="210"/>
    <m/>
    <m/>
    <m/>
    <m/>
    <d v="1899-12-30T00:20:00"/>
    <n v="20"/>
    <n v="0"/>
    <m/>
    <n v="5"/>
    <m/>
    <d v="2023-01-30T12:01:03"/>
    <m/>
    <d v="2023-05-20T13:00:00"/>
    <m/>
    <x v="84"/>
    <s v="dead_shotlandholder"/>
    <s v="NA"/>
    <s v="caught with dogs"/>
    <m/>
  </r>
  <r>
    <s v="DM101"/>
    <x v="0"/>
    <s v="Western Collared Pig 14"/>
    <x v="1"/>
    <s v="Nocheleche"/>
    <n v="-29.97673"/>
    <n v="144.131056"/>
    <x v="202"/>
    <n v="32"/>
    <x v="0"/>
    <s v="-None Selected-"/>
    <x v="79"/>
    <m/>
    <n v="45415"/>
    <s v="Moderate "/>
    <x v="0"/>
    <n v="2"/>
    <n v="3.1847133757961785"/>
    <m/>
    <e v="#DIV/0!"/>
    <m/>
    <m/>
    <m/>
    <m/>
    <s v="Rump"/>
    <d v="1899-12-30T00:03:00"/>
    <m/>
    <s v="Good"/>
    <n v="39.299999999999997"/>
    <s v="N"/>
    <s v="Normal"/>
    <s v="Normal"/>
    <m/>
    <d v="2020-11-11T17:48:36"/>
    <d v="2020-11-11T18:09:23"/>
    <d v="1899-12-30T00:20:47"/>
    <n v="20.783333333333335"/>
    <d v="2020-11-11T18:50:43"/>
    <d v="1899-12-30T00:41:20"/>
    <m/>
    <m/>
    <d v="1899-12-30T01:05:07"/>
    <n v="5.1166666666666663"/>
    <n v="0"/>
    <m/>
    <m/>
    <m/>
    <m/>
    <m/>
    <d v="2022-07-04T00:00:00"/>
    <m/>
    <x v="85"/>
    <m/>
    <s v="Shot on the 4th July 2022. Weighed 72.2kg. "/>
    <m/>
    <m/>
  </r>
  <r>
    <s v="AB51"/>
    <x v="2"/>
    <m/>
    <x v="1"/>
    <s v="booligal"/>
    <n v="-33.813690000000001"/>
    <n v="144.810992"/>
    <x v="203"/>
    <n v="17"/>
    <x v="0"/>
    <m/>
    <x v="112"/>
    <m/>
    <n v="4"/>
    <m/>
    <x v="2"/>
    <m/>
    <m/>
    <m/>
    <n v="3.8167938931297711"/>
    <m/>
    <m/>
    <m/>
    <m/>
    <m/>
    <m/>
    <s v="-"/>
    <m/>
    <n v="39.299999999999997"/>
    <s v="N"/>
    <m/>
    <m/>
    <m/>
    <d v="1899-12-30T00:10:12"/>
    <d v="1899-12-30T00:22:42"/>
    <d v="1899-12-30T00:12:30"/>
    <n v="690"/>
    <m/>
    <m/>
    <m/>
    <m/>
    <d v="1899-12-30T00:22:42"/>
    <n v="22.7"/>
    <n v="0"/>
    <m/>
    <n v="1"/>
    <m/>
    <d v="2021-11-28T08:00:01"/>
    <m/>
    <d v="2023-07-06T00:00:00"/>
    <m/>
    <x v="86"/>
    <s v="dead_shotlandholder"/>
    <s v="recovered with ear tag only, data stopped 39 days after capture, mortality is day killed"/>
    <m/>
    <m/>
  </r>
  <r>
    <s v="DM121"/>
    <x v="0"/>
    <s v="Western Collared Pig 34"/>
    <x v="1"/>
    <s v="Mount Jack"/>
    <n v="-30.826867"/>
    <n v="143.742165"/>
    <x v="204"/>
    <n v="19"/>
    <x v="0"/>
    <s v="-None Selected-"/>
    <x v="139"/>
    <m/>
    <n v="45416"/>
    <s v="Low "/>
    <x v="0"/>
    <n v="2"/>
    <n v="4.8309178743961354"/>
    <m/>
    <m/>
    <m/>
    <m/>
    <m/>
    <m/>
    <s v="Rump"/>
    <d v="1899-12-30T00:02:00"/>
    <m/>
    <s v="Good"/>
    <n v="37.799999999999997"/>
    <s v="N"/>
    <s v="Normal"/>
    <s v="Normal"/>
    <m/>
    <d v="2021-05-18T13:42:06"/>
    <d v="2021-05-18T14:07:26"/>
    <d v="1899-12-30T00:25:21"/>
    <n v="25.35"/>
    <d v="2021-05-18T14:48:14"/>
    <d v="1899-12-30T00:40:48"/>
    <m/>
    <m/>
    <d v="1899-12-30T01:08:09"/>
    <n v="8.15"/>
    <n v="0"/>
    <s v=". Pig weighed 80.2kg. Shot with Ray Dennis  ear tag 61"/>
    <m/>
    <m/>
    <m/>
    <m/>
    <d v="2023-02-19T00:00:00"/>
    <m/>
    <x v="87"/>
    <m/>
    <s v="Shot on the 19 Feb 2023"/>
    <m/>
    <m/>
  </r>
  <r>
    <s v="PC043"/>
    <x v="1"/>
    <s v="Hippo"/>
    <x v="2"/>
    <s v="Northcliffe"/>
    <n v="-34.760669999999998"/>
    <n v="116.19182000000001"/>
    <x v="205"/>
    <n v="28.6"/>
    <x v="0"/>
    <s v="-"/>
    <x v="140"/>
    <m/>
    <m/>
    <m/>
    <x v="1"/>
    <n v="160"/>
    <n v="1.7777777777777777"/>
    <n v="160"/>
    <n v="1.7777777777777777"/>
    <s v="-"/>
    <s v="-"/>
    <s v="-"/>
    <s v="-"/>
    <s v="Rump"/>
    <m/>
    <n v="2"/>
    <m/>
    <n v="40.6"/>
    <m/>
    <m/>
    <m/>
    <m/>
    <m/>
    <m/>
    <s v="-"/>
    <s v="-"/>
    <m/>
    <m/>
    <s v="Recovered during final collar fitment"/>
    <s v="-"/>
    <m/>
    <n v="30"/>
    <m/>
    <m/>
    <m/>
    <m/>
    <m/>
    <m/>
    <d v="2019-02-07T00:00:00"/>
    <d v="2019-02-07T00:00:00"/>
    <x v="88"/>
    <s v="Trapped"/>
    <m/>
    <m/>
    <s v="No"/>
  </r>
  <r>
    <s v="PC112"/>
    <x v="1"/>
    <s v="Tim"/>
    <x v="2"/>
    <s v="Northampton"/>
    <n v="-28.093670299999999"/>
    <n v="114.5058308"/>
    <x v="151"/>
    <n v="24.8"/>
    <x v="0"/>
    <s v="-"/>
    <x v="122"/>
    <m/>
    <m/>
    <m/>
    <x v="1"/>
    <n v="140"/>
    <n v="2.9166666666666665"/>
    <n v="140"/>
    <n v="2.9166666666666665"/>
    <s v="-"/>
    <s v="-"/>
    <n v="10.5"/>
    <n v="0.21875"/>
    <s v="Rump"/>
    <m/>
    <n v="10"/>
    <m/>
    <n v="37.1"/>
    <s v="N"/>
    <m/>
    <m/>
    <m/>
    <m/>
    <m/>
    <d v="1899-12-30T00:35:00"/>
    <n v="35"/>
    <m/>
    <m/>
    <m/>
    <n v="13"/>
    <m/>
    <n v="58"/>
    <m/>
    <m/>
    <m/>
    <m/>
    <m/>
    <m/>
    <d v="2025-03-13T00:00:00"/>
    <d v="2025-03-13T00:00:00"/>
    <x v="89"/>
    <s v="Shot"/>
    <m/>
    <m/>
    <s v="Yes"/>
  </r>
  <r>
    <s v="PC084"/>
    <x v="1"/>
    <s v="Kanga"/>
    <x v="2"/>
    <s v="Northampton"/>
    <n v="-28.497133900000001"/>
    <n v="115.06466469999999"/>
    <x v="206"/>
    <n v="14.9"/>
    <x v="0"/>
    <s v="-"/>
    <x v="141"/>
    <m/>
    <m/>
    <m/>
    <x v="1"/>
    <n v="160"/>
    <n v="2.3289665211062589"/>
    <n v="160"/>
    <n v="2.3289665211062589"/>
    <s v="-"/>
    <s v="-"/>
    <n v="12"/>
    <n v="0.17467248908296942"/>
    <s v="Rump"/>
    <m/>
    <n v="2"/>
    <m/>
    <n v="39.200000000000003"/>
    <s v="N"/>
    <n v="32"/>
    <m/>
    <n v="56"/>
    <m/>
    <m/>
    <d v="1899-12-30T00:25:00"/>
    <n v="25"/>
    <m/>
    <m/>
    <m/>
    <n v="20"/>
    <m/>
    <n v="47"/>
    <m/>
    <m/>
    <m/>
    <m/>
    <m/>
    <m/>
    <d v="2023-04-30T00:00:00"/>
    <d v="2022-05-01T00:00:00"/>
    <x v="90"/>
    <s v="Shot"/>
    <m/>
    <m/>
    <s v="Yes"/>
  </r>
  <r>
    <s v="AB01"/>
    <x v="2"/>
    <m/>
    <x v="1"/>
    <s v="Yantabulla"/>
    <n v="-29.257850999999999"/>
    <n v="144.97789399999999"/>
    <x v="207"/>
    <n v="16.600000000000001"/>
    <x v="0"/>
    <m/>
    <x v="112"/>
    <m/>
    <n v="2"/>
    <m/>
    <x v="2"/>
    <m/>
    <m/>
    <m/>
    <n v="2.0437956204379564"/>
    <m/>
    <m/>
    <m/>
    <m/>
    <m/>
    <m/>
    <s v="-"/>
    <m/>
    <n v="38.4"/>
    <s v="N"/>
    <m/>
    <m/>
    <m/>
    <d v="1899-12-30T00:15:37"/>
    <d v="1899-12-30T00:18:01"/>
    <d v="1899-12-30T00:02:24"/>
    <n v="144"/>
    <m/>
    <m/>
    <m/>
    <m/>
    <d v="1899-12-30T00:18:01"/>
    <n v="18.016666666666666"/>
    <n v="0"/>
    <m/>
    <s v="NA"/>
    <m/>
    <d v="2024-03-01T10:00:41"/>
    <m/>
    <s v="-"/>
    <m/>
    <x v="0"/>
    <s v="Unknown"/>
    <m/>
    <m/>
    <m/>
  </r>
  <r>
    <s v="AB04"/>
    <x v="2"/>
    <m/>
    <x v="1"/>
    <s v="willowtree"/>
    <n v="-31.822863000000002"/>
    <n v="150.50389300000001"/>
    <x v="208"/>
    <n v="13.4"/>
    <x v="1"/>
    <s v="pregnant"/>
    <x v="112"/>
    <m/>
    <n v="3"/>
    <m/>
    <x v="2"/>
    <m/>
    <m/>
    <m/>
    <n v="2.2916666666666665"/>
    <m/>
    <m/>
    <m/>
    <m/>
    <m/>
    <m/>
    <s v="-"/>
    <m/>
    <n v="34.5"/>
    <s v="N"/>
    <m/>
    <m/>
    <m/>
    <d v="1899-12-30T00:07:25"/>
    <d v="1899-12-30T00:10:45"/>
    <d v="1899-12-30T00:03:20"/>
    <n v="200"/>
    <m/>
    <m/>
    <m/>
    <m/>
    <d v="1899-12-30T00:10:45"/>
    <n v="10.75"/>
    <n v="1"/>
    <m/>
    <n v="2"/>
    <m/>
    <d v="2023-03-09T02:01:09"/>
    <m/>
    <s v="NA"/>
    <m/>
    <x v="0"/>
    <s v="unknown_collarslip"/>
    <s v="Collar slipped off pig"/>
    <m/>
    <m/>
  </r>
  <r>
    <s v="AB06"/>
    <x v="2"/>
    <m/>
    <x v="1"/>
    <s v="Yantabulla"/>
    <n v="-29.256284999999998"/>
    <n v="144.97361599999999"/>
    <x v="209"/>
    <n v="18.899999999999999"/>
    <x v="0"/>
    <m/>
    <x v="112"/>
    <m/>
    <n v="3"/>
    <m/>
    <x v="2"/>
    <m/>
    <m/>
    <m/>
    <e v="#DIV/0!"/>
    <m/>
    <m/>
    <m/>
    <m/>
    <m/>
    <m/>
    <s v="-"/>
    <m/>
    <n v="36.1"/>
    <s v="N"/>
    <m/>
    <m/>
    <m/>
    <n v="7.25"/>
    <s v="NA"/>
    <s v="NA"/>
    <s v="NA"/>
    <m/>
    <m/>
    <m/>
    <m/>
    <m/>
    <s v="NA"/>
    <n v="0"/>
    <m/>
    <s v="NA"/>
    <m/>
    <d v="2024-08-02T06:00:14"/>
    <m/>
    <s v="-"/>
    <m/>
    <x v="0"/>
    <s v="Unknown"/>
    <m/>
    <m/>
    <m/>
  </r>
  <r>
    <s v="AB07"/>
    <x v="2"/>
    <m/>
    <x v="1"/>
    <s v="Yantabulla"/>
    <n v="-29.254100999999999"/>
    <n v="144.97134600000001"/>
    <x v="210"/>
    <n v="18.8"/>
    <x v="0"/>
    <m/>
    <x v="112"/>
    <m/>
    <n v="2"/>
    <m/>
    <x v="2"/>
    <m/>
    <m/>
    <m/>
    <n v="3.2432432432432434"/>
    <m/>
    <m/>
    <m/>
    <m/>
    <m/>
    <m/>
    <s v="-"/>
    <m/>
    <n v="36.1"/>
    <s v="N"/>
    <m/>
    <m/>
    <m/>
    <s v="NA"/>
    <s v="NA"/>
    <s v="NA"/>
    <s v="NA"/>
    <m/>
    <m/>
    <m/>
    <m/>
    <m/>
    <s v="NA"/>
    <n v="0"/>
    <m/>
    <s v="NA"/>
    <m/>
    <m/>
    <m/>
    <s v="-"/>
    <m/>
    <x v="0"/>
    <s v="alive"/>
    <m/>
    <m/>
    <m/>
  </r>
  <r>
    <s v="AB08"/>
    <x v="2"/>
    <m/>
    <x v="1"/>
    <s v="Yantabulla"/>
    <n v="-29.257809000000002"/>
    <n v="144.97793100000001"/>
    <x v="211"/>
    <n v="19.8"/>
    <x v="1"/>
    <m/>
    <x v="112"/>
    <m/>
    <n v="2"/>
    <m/>
    <x v="2"/>
    <m/>
    <m/>
    <m/>
    <n v="2.4096385542168677"/>
    <m/>
    <m/>
    <m/>
    <m/>
    <m/>
    <m/>
    <s v="-"/>
    <m/>
    <n v="36.4"/>
    <s v="N"/>
    <m/>
    <m/>
    <m/>
    <d v="1899-12-30T00:13:25"/>
    <d v="1899-12-30T00:21:51"/>
    <d v="1899-12-30T00:08:26"/>
    <n v="506"/>
    <m/>
    <m/>
    <m/>
    <m/>
    <d v="1899-12-30T00:21:51"/>
    <n v="21.85"/>
    <n v="0"/>
    <m/>
    <s v="NA"/>
    <m/>
    <d v="2024-04-22T09:00:39"/>
    <m/>
    <s v="-"/>
    <m/>
    <x v="0"/>
    <s v="Unknown"/>
    <m/>
    <m/>
    <m/>
  </r>
  <r>
    <s v="AB09"/>
    <x v="2"/>
    <m/>
    <x v="1"/>
    <s v="Yantabulla"/>
    <n v="-29.257883"/>
    <n v="144.97794200000001"/>
    <x v="212"/>
    <n v="17.399999999999999"/>
    <x v="0"/>
    <m/>
    <x v="112"/>
    <m/>
    <n v="2"/>
    <m/>
    <x v="2"/>
    <m/>
    <m/>
    <m/>
    <n v="2.6315789473684212"/>
    <m/>
    <m/>
    <m/>
    <m/>
    <m/>
    <m/>
    <s v="-"/>
    <m/>
    <n v="36.700000000000003"/>
    <s v="N"/>
    <m/>
    <m/>
    <m/>
    <d v="1899-12-30T00:19:00"/>
    <d v="1899-12-30T00:23:19"/>
    <d v="1899-12-30T00:04:19"/>
    <n v="259"/>
    <m/>
    <m/>
    <m/>
    <m/>
    <d v="1899-12-30T00:23:19"/>
    <n v="23.316666666666666"/>
    <n v="0"/>
    <m/>
    <s v="NA"/>
    <m/>
    <m/>
    <m/>
    <s v="-"/>
    <m/>
    <x v="0"/>
    <s v="alive"/>
    <m/>
    <m/>
    <m/>
  </r>
  <r>
    <s v="AB11"/>
    <x v="2"/>
    <m/>
    <x v="1"/>
    <s v="willowtree"/>
    <n v="-31.822863000000002"/>
    <n v="150.50389300000001"/>
    <x v="197"/>
    <n v="15.6"/>
    <x v="1"/>
    <s v="pregnant"/>
    <x v="112"/>
    <m/>
    <n v="3"/>
    <m/>
    <x v="2"/>
    <m/>
    <m/>
    <m/>
    <n v="2.0833333333333335"/>
    <m/>
    <m/>
    <m/>
    <m/>
    <m/>
    <m/>
    <s v="-"/>
    <m/>
    <n v="36.799999999999997"/>
    <s v="N"/>
    <m/>
    <m/>
    <m/>
    <d v="1899-12-30T00:08:12"/>
    <d v="1899-12-30T00:12:46"/>
    <d v="1899-12-30T00:04:34"/>
    <n v="274"/>
    <m/>
    <m/>
    <m/>
    <m/>
    <d v="1899-12-30T00:12:46"/>
    <n v="12.766666666666667"/>
    <n v="1"/>
    <s v="broken skin on snout. "/>
    <n v="3"/>
    <m/>
    <d v="2023-03-09T12:03:02"/>
    <m/>
    <s v="NA"/>
    <m/>
    <x v="0"/>
    <s v="unknown_collarslip"/>
    <s v="Collar slipped off pig"/>
    <s v="Mort alert 19/12/2022 - farrowing?"/>
    <m/>
  </r>
  <r>
    <s v="AB12"/>
    <x v="2"/>
    <m/>
    <x v="1"/>
    <s v="willowtree"/>
    <n v="-31.822863000000002"/>
    <n v="150.50389300000001"/>
    <x v="154"/>
    <n v="15.5"/>
    <x v="0"/>
    <m/>
    <x v="112"/>
    <m/>
    <n v="3"/>
    <m/>
    <x v="2"/>
    <m/>
    <m/>
    <m/>
    <n v="2.807017543859649"/>
    <m/>
    <m/>
    <m/>
    <m/>
    <m/>
    <m/>
    <s v="-"/>
    <m/>
    <n v="36.799999999999997"/>
    <s v="N"/>
    <m/>
    <m/>
    <m/>
    <d v="1899-12-30T00:11:26"/>
    <d v="1899-12-30T00:15:24"/>
    <d v="1899-12-30T00:03:58"/>
    <n v="238"/>
    <m/>
    <m/>
    <m/>
    <m/>
    <d v="1899-12-30T00:15:24"/>
    <n v="15.4"/>
    <n v="0"/>
    <s v="NA"/>
    <n v="1"/>
    <m/>
    <d v="2023-07-20T09:00:33"/>
    <m/>
    <s v="NA"/>
    <m/>
    <x v="0"/>
    <s v="dead_unknown"/>
    <s v="NA"/>
    <m/>
    <m/>
  </r>
  <r>
    <s v="AB13"/>
    <x v="2"/>
    <m/>
    <x v="1"/>
    <s v="Yantabulla"/>
    <n v="-29.291630000000001"/>
    <n v="144.962412"/>
    <x v="213"/>
    <n v="18.3"/>
    <x v="0"/>
    <m/>
    <x v="112"/>
    <m/>
    <n v="2"/>
    <m/>
    <x v="2"/>
    <m/>
    <m/>
    <m/>
    <n v="3.0386740331491708"/>
    <m/>
    <m/>
    <m/>
    <m/>
    <m/>
    <m/>
    <s v="-"/>
    <m/>
    <n v="37"/>
    <s v="N"/>
    <m/>
    <m/>
    <m/>
    <d v="1899-12-30T00:14:20"/>
    <d v="1899-12-30T00:19:03"/>
    <d v="1899-12-30T00:04:43"/>
    <n v="283"/>
    <m/>
    <m/>
    <m/>
    <m/>
    <d v="1899-12-30T00:19:03"/>
    <n v="19.05"/>
    <n v="0"/>
    <m/>
    <s v="NA"/>
    <m/>
    <d v="2024-01-10T10:00:41"/>
    <m/>
    <s v="-"/>
    <m/>
    <x v="0"/>
    <s v="Unknown"/>
    <m/>
    <m/>
    <m/>
  </r>
  <r>
    <s v="AB14"/>
    <x v="2"/>
    <m/>
    <x v="1"/>
    <s v="Yantabulla"/>
    <n v="-29.296026999999999"/>
    <n v="144.97928400000001"/>
    <x v="214"/>
    <n v="21.7"/>
    <x v="0"/>
    <m/>
    <x v="112"/>
    <m/>
    <n v="2"/>
    <m/>
    <x v="2"/>
    <m/>
    <m/>
    <m/>
    <n v="2.2598870056497176"/>
    <m/>
    <m/>
    <m/>
    <m/>
    <m/>
    <m/>
    <s v="-"/>
    <m/>
    <n v="37"/>
    <s v="N"/>
    <m/>
    <m/>
    <m/>
    <d v="1899-12-30T00:13:26"/>
    <d v="1899-12-30T00:19:03"/>
    <d v="1899-12-30T00:05:37"/>
    <n v="337"/>
    <m/>
    <m/>
    <m/>
    <m/>
    <d v="1899-12-30T00:19:03"/>
    <n v="19.05"/>
    <n v="0"/>
    <m/>
    <s v="NA"/>
    <m/>
    <m/>
    <m/>
    <s v="-"/>
    <m/>
    <x v="0"/>
    <s v="alive"/>
    <m/>
    <s v="shot 2 pigs due to welfare reasons (extremely poor condition) in trap"/>
    <m/>
  </r>
  <r>
    <s v="AB18"/>
    <x v="2"/>
    <m/>
    <x v="1"/>
    <s v="Yantabulla"/>
    <n v="-29.554020000000001"/>
    <n v="144.97133400000001"/>
    <x v="215"/>
    <n v="23.8"/>
    <x v="1"/>
    <m/>
    <x v="112"/>
    <m/>
    <n v="2"/>
    <m/>
    <x v="2"/>
    <m/>
    <m/>
    <m/>
    <n v="2.359882005899705"/>
    <m/>
    <m/>
    <m/>
    <m/>
    <m/>
    <m/>
    <s v="-"/>
    <m/>
    <n v="37.299999999999997"/>
    <s v="N"/>
    <m/>
    <m/>
    <m/>
    <d v="1899-12-30T00:18:30"/>
    <d v="1899-12-30T00:20:28"/>
    <d v="1899-12-30T00:01:58"/>
    <n v="118"/>
    <m/>
    <m/>
    <m/>
    <m/>
    <d v="1899-12-30T00:20:28"/>
    <n v="20.466666666666665"/>
    <n v="0"/>
    <m/>
    <s v="NA"/>
    <m/>
    <d v="2024-05-11T01:00:14"/>
    <m/>
    <s v="-"/>
    <m/>
    <x v="0"/>
    <s v="Unknown"/>
    <m/>
    <m/>
    <m/>
  </r>
  <r>
    <s v="AB19"/>
    <x v="2"/>
    <m/>
    <x v="1"/>
    <s v="booligal"/>
    <n v="-33.813667000000002"/>
    <n v="144.73801399999999"/>
    <x v="191"/>
    <n v="16.899999999999999"/>
    <x v="0"/>
    <m/>
    <x v="112"/>
    <m/>
    <n v="4"/>
    <m/>
    <x v="2"/>
    <m/>
    <m/>
    <m/>
    <e v="#DIV/0!"/>
    <m/>
    <m/>
    <m/>
    <m/>
    <m/>
    <m/>
    <s v="-"/>
    <m/>
    <n v="37.4"/>
    <s v="N"/>
    <m/>
    <m/>
    <m/>
    <d v="1899-12-30T00:07:07"/>
    <d v="1899-12-30T00:11:17"/>
    <d v="1899-12-30T00:04:10"/>
    <n v="250"/>
    <m/>
    <m/>
    <m/>
    <m/>
    <d v="1899-12-30T00:11:17"/>
    <n v="11.283333333333333"/>
    <n v="0"/>
    <m/>
    <n v="3"/>
    <m/>
    <d v="2023-01-30T12:00:28"/>
    <m/>
    <s v="NA"/>
    <m/>
    <x v="0"/>
    <s v="Unknown"/>
    <s v="NA"/>
    <m/>
    <m/>
  </r>
  <r>
    <s v="AB21"/>
    <x v="2"/>
    <m/>
    <x v="1"/>
    <s v="Yantabulla"/>
    <n v="-29.303716000000001"/>
    <n v="144.95024699999999"/>
    <x v="216"/>
    <n v="28.8"/>
    <x v="0"/>
    <m/>
    <x v="112"/>
    <m/>
    <n v="2"/>
    <m/>
    <x v="2"/>
    <m/>
    <m/>
    <m/>
    <n v="2.2429906542056073"/>
    <m/>
    <m/>
    <m/>
    <m/>
    <m/>
    <m/>
    <s v="-"/>
    <m/>
    <n v="37.4"/>
    <s v="N"/>
    <m/>
    <m/>
    <m/>
    <d v="1899-12-30T00:04:45"/>
    <d v="1899-12-30T00:07:03"/>
    <d v="1899-12-30T00:02:18"/>
    <n v="138"/>
    <m/>
    <m/>
    <m/>
    <m/>
    <d v="1899-12-30T00:07:03"/>
    <n v="7.05"/>
    <n v="0"/>
    <m/>
    <s v="NA"/>
    <m/>
    <d v="2024-01-10T10:00:44"/>
    <m/>
    <s v="-"/>
    <m/>
    <x v="0"/>
    <s v="Unknown"/>
    <m/>
    <m/>
    <m/>
  </r>
  <r>
    <s v="AB22"/>
    <x v="2"/>
    <m/>
    <x v="1"/>
    <s v="booligal"/>
    <n v="-33.813679"/>
    <n v="144.81097399999999"/>
    <x v="134"/>
    <n v="11.9"/>
    <x v="1"/>
    <m/>
    <x v="112"/>
    <m/>
    <n v="3"/>
    <m/>
    <x v="2"/>
    <m/>
    <m/>
    <m/>
    <e v="#DIV/0!"/>
    <m/>
    <m/>
    <m/>
    <m/>
    <m/>
    <m/>
    <s v="-"/>
    <m/>
    <n v="37.6"/>
    <s v="N"/>
    <m/>
    <m/>
    <m/>
    <d v="1899-12-30T00:05:20"/>
    <d v="1899-12-30T00:11:40"/>
    <d v="1899-12-30T00:06:20"/>
    <n v="380"/>
    <m/>
    <m/>
    <m/>
    <m/>
    <d v="1899-12-30T00:11:40"/>
    <n v="11.666666666666666"/>
    <n v="0"/>
    <m/>
    <n v="5"/>
    <m/>
    <d v="2023-01-30T16:00:27"/>
    <m/>
    <s v="NA"/>
    <m/>
    <x v="0"/>
    <s v="Unknown"/>
    <s v="NA"/>
    <m/>
    <m/>
  </r>
  <r>
    <s v="AB24"/>
    <x v="2"/>
    <m/>
    <x v="1"/>
    <s v="Yantabulla"/>
    <n v="-29.252558000000001"/>
    <n v="144.98182800000001"/>
    <x v="217"/>
    <n v="17.899999999999999"/>
    <x v="0"/>
    <m/>
    <x v="112"/>
    <m/>
    <n v="2"/>
    <m/>
    <x v="2"/>
    <m/>
    <m/>
    <m/>
    <e v="#DIV/0!"/>
    <m/>
    <m/>
    <m/>
    <m/>
    <m/>
    <m/>
    <s v="-"/>
    <m/>
    <n v="37.700000000000003"/>
    <s v="N"/>
    <m/>
    <m/>
    <m/>
    <d v="1899-12-30T00:16:18"/>
    <d v="1899-12-30T00:20:18"/>
    <d v="1899-12-30T00:04:00"/>
    <n v="240"/>
    <m/>
    <m/>
    <m/>
    <m/>
    <d v="1899-12-30T00:20:18"/>
    <n v="20.3"/>
    <n v="0"/>
    <m/>
    <s v="NA"/>
    <m/>
    <m/>
    <m/>
    <s v="-"/>
    <m/>
    <x v="0"/>
    <s v="alive"/>
    <m/>
    <m/>
    <m/>
  </r>
  <r>
    <s v="AB25"/>
    <x v="2"/>
    <m/>
    <x v="1"/>
    <s v="Yantabulla"/>
    <n v="-29.256353000000001"/>
    <n v="144.97363799999999"/>
    <x v="218"/>
    <n v="15.6"/>
    <x v="0"/>
    <m/>
    <x v="112"/>
    <m/>
    <s v="NA"/>
    <m/>
    <x v="2"/>
    <m/>
    <m/>
    <m/>
    <n v="2"/>
    <m/>
    <m/>
    <m/>
    <m/>
    <m/>
    <m/>
    <s v="-"/>
    <m/>
    <n v="37.9"/>
    <s v="N"/>
    <m/>
    <m/>
    <m/>
    <d v="1899-12-30T00:12:15"/>
    <d v="1899-12-30T00:13:45"/>
    <d v="1899-12-30T00:01:30"/>
    <n v="90"/>
    <m/>
    <m/>
    <m/>
    <m/>
    <d v="1899-12-30T00:13:45"/>
    <n v="13.75"/>
    <n v="0"/>
    <m/>
    <s v="NA"/>
    <m/>
    <m/>
    <m/>
    <s v="-"/>
    <m/>
    <x v="0"/>
    <s v="alive"/>
    <m/>
    <m/>
    <m/>
  </r>
  <r>
    <s v="AB26"/>
    <x v="2"/>
    <m/>
    <x v="1"/>
    <s v="Yantabulla"/>
    <n v="-29.256353000000001"/>
    <n v="144.97363799999999"/>
    <x v="219"/>
    <n v="15.6"/>
    <x v="0"/>
    <m/>
    <x v="112"/>
    <m/>
    <s v="NA"/>
    <m/>
    <x v="2"/>
    <m/>
    <m/>
    <m/>
    <n v="2.8985507246376812"/>
    <m/>
    <m/>
    <m/>
    <m/>
    <m/>
    <m/>
    <s v="-"/>
    <m/>
    <n v="37.9"/>
    <s v="N"/>
    <m/>
    <m/>
    <m/>
    <d v="1899-12-30T00:08:30"/>
    <d v="1899-12-30T00:10:15"/>
    <d v="1899-12-30T00:01:45"/>
    <n v="105"/>
    <m/>
    <m/>
    <m/>
    <m/>
    <d v="1899-12-30T00:10:15"/>
    <n v="10.25"/>
    <n v="0"/>
    <m/>
    <s v="NA"/>
    <m/>
    <m/>
    <m/>
    <s v="-"/>
    <m/>
    <x v="0"/>
    <s v="alive"/>
    <m/>
    <m/>
    <m/>
  </r>
  <r>
    <s v="AB28"/>
    <x v="2"/>
    <m/>
    <x v="1"/>
    <s v="willowtree"/>
    <n v="-31.800267000000002"/>
    <n v="150.51078999999999"/>
    <x v="173"/>
    <n v="13"/>
    <x v="1"/>
    <m/>
    <x v="112"/>
    <m/>
    <n v="3"/>
    <m/>
    <x v="2"/>
    <m/>
    <m/>
    <m/>
    <n v="2.8846153846153846"/>
    <m/>
    <m/>
    <m/>
    <m/>
    <m/>
    <m/>
    <s v="-"/>
    <m/>
    <n v="38"/>
    <s v="N"/>
    <m/>
    <m/>
    <m/>
    <d v="1899-12-30T00:24:57"/>
    <d v="1899-12-30T00:28:12"/>
    <d v="1899-12-30T00:03:15"/>
    <n v="195"/>
    <m/>
    <m/>
    <m/>
    <m/>
    <d v="1899-12-30T00:28:12"/>
    <n v="28.2"/>
    <n v="0"/>
    <m/>
    <n v="5"/>
    <m/>
    <d v="2023-11-04T21:00:13"/>
    <m/>
    <s v="NA"/>
    <m/>
    <x v="0"/>
    <s v="unknown_collarslip"/>
    <s v="NA"/>
    <m/>
    <m/>
  </r>
  <r>
    <s v="AB29"/>
    <x v="2"/>
    <m/>
    <x v="1"/>
    <s v="Yantabulla"/>
    <n v="-29.257809000000002"/>
    <n v="144.97793100000001"/>
    <x v="220"/>
    <n v="19.8"/>
    <x v="1"/>
    <m/>
    <x v="112"/>
    <m/>
    <n v="2"/>
    <m/>
    <x v="2"/>
    <m/>
    <m/>
    <m/>
    <n v="2.6143790849673203"/>
    <m/>
    <m/>
    <m/>
    <m/>
    <m/>
    <m/>
    <s v="-"/>
    <m/>
    <n v="38.1"/>
    <s v="N"/>
    <m/>
    <m/>
    <m/>
    <d v="1899-12-30T00:07:45"/>
    <d v="1899-12-30T00:11:05"/>
    <d v="1899-12-30T00:03:20"/>
    <n v="200"/>
    <m/>
    <m/>
    <m/>
    <m/>
    <d v="1899-12-30T00:11:05"/>
    <n v="11.083333333333334"/>
    <n v="0"/>
    <m/>
    <s v="NA"/>
    <m/>
    <m/>
    <m/>
    <s v="-"/>
    <m/>
    <x v="0"/>
    <s v="alive"/>
    <m/>
    <m/>
    <m/>
  </r>
  <r>
    <s v="AB30"/>
    <x v="2"/>
    <m/>
    <x v="1"/>
    <s v="Yantabulla"/>
    <n v="-29.291613000000002"/>
    <n v="144.96240800000001"/>
    <x v="221"/>
    <n v="20.100000000000001"/>
    <x v="0"/>
    <m/>
    <x v="112"/>
    <m/>
    <n v="2"/>
    <m/>
    <x v="2"/>
    <m/>
    <m/>
    <m/>
    <n v="2.2388059701492535"/>
    <m/>
    <m/>
    <m/>
    <m/>
    <m/>
    <m/>
    <s v="-"/>
    <m/>
    <n v="38.1"/>
    <s v="N"/>
    <m/>
    <m/>
    <m/>
    <d v="1899-12-30T00:19:55"/>
    <d v="1899-12-30T00:23:05"/>
    <d v="1899-12-30T00:03:10"/>
    <n v="190"/>
    <m/>
    <m/>
    <m/>
    <m/>
    <d v="1899-12-30T00:23:05"/>
    <n v="23.083333333333332"/>
    <n v="0"/>
    <m/>
    <s v="NA"/>
    <m/>
    <m/>
    <m/>
    <s v="-"/>
    <m/>
    <x v="0"/>
    <s v="alive"/>
    <m/>
    <m/>
    <m/>
  </r>
  <r>
    <s v="AB34"/>
    <x v="2"/>
    <m/>
    <x v="1"/>
    <s v="Yantabulla"/>
    <n v="-29.256409999999999"/>
    <n v="144.973758"/>
    <x v="222"/>
    <n v="20.100000000000001"/>
    <x v="0"/>
    <m/>
    <x v="112"/>
    <m/>
    <n v="2"/>
    <m/>
    <x v="2"/>
    <m/>
    <m/>
    <m/>
    <n v="2.3289665211062589"/>
    <m/>
    <m/>
    <m/>
    <m/>
    <m/>
    <m/>
    <s v="-"/>
    <m/>
    <n v="38.4"/>
    <s v="N"/>
    <m/>
    <m/>
    <m/>
    <n v="4.2"/>
    <s v="NA"/>
    <s v="NA"/>
    <s v="NA"/>
    <m/>
    <m/>
    <m/>
    <m/>
    <m/>
    <s v="NA"/>
    <n v="0"/>
    <m/>
    <s v="NA"/>
    <m/>
    <d v="2024-08-02T06:00:41"/>
    <m/>
    <s v="-"/>
    <m/>
    <x v="0"/>
    <s v="Unknown"/>
    <m/>
    <m/>
    <m/>
  </r>
  <r>
    <s v="AB38"/>
    <x v="2"/>
    <m/>
    <x v="1"/>
    <s v="willowtree"/>
    <n v="-31.822863000000002"/>
    <n v="150.50389300000001"/>
    <x v="154"/>
    <n v="15.6"/>
    <x v="0"/>
    <m/>
    <x v="112"/>
    <m/>
    <n v="4"/>
    <m/>
    <x v="2"/>
    <m/>
    <m/>
    <m/>
    <n v="2.3636363636363638"/>
    <m/>
    <m/>
    <m/>
    <m/>
    <m/>
    <m/>
    <s v="-"/>
    <m/>
    <n v="38.6"/>
    <s v="N"/>
    <m/>
    <m/>
    <m/>
    <d v="1899-12-30T00:22:38"/>
    <d v="1899-12-30T00:28:31"/>
    <d v="1899-12-30T00:05:53"/>
    <n v="353"/>
    <m/>
    <m/>
    <m/>
    <m/>
    <d v="1899-12-30T00:28:31"/>
    <n v="28.516666666666666"/>
    <n v="1"/>
    <s v="bloody nose"/>
    <n v="5"/>
    <m/>
    <d v="2023-08-08T17:00:47"/>
    <m/>
    <s v="NA"/>
    <m/>
    <x v="0"/>
    <s v="unknown_collarslip"/>
    <s v="NA"/>
    <m/>
    <m/>
  </r>
  <r>
    <s v="AB39"/>
    <x v="2"/>
    <m/>
    <x v="1"/>
    <s v="marimley"/>
    <n v="-34.430999999999997"/>
    <n v="143.69999999999999"/>
    <x v="223"/>
    <s v="na"/>
    <x v="1"/>
    <m/>
    <x v="112"/>
    <m/>
    <n v="4"/>
    <m/>
    <x v="2"/>
    <m/>
    <m/>
    <m/>
    <n v="1.75"/>
    <m/>
    <m/>
    <m/>
    <m/>
    <m/>
    <m/>
    <s v="-"/>
    <m/>
    <n v="38.799999999999997"/>
    <s v="N"/>
    <m/>
    <m/>
    <m/>
    <d v="1899-12-30T00:02:20"/>
    <d v="1899-12-30T00:09:41"/>
    <d v="1899-12-30T00:07:21"/>
    <n v="441"/>
    <m/>
    <m/>
    <m/>
    <m/>
    <d v="1899-12-30T00:09:41"/>
    <n v="9.6833333333333336"/>
    <n v="0"/>
    <m/>
    <n v="2"/>
    <m/>
    <d v="2022-11-29T23:00:33"/>
    <m/>
    <s v="NA"/>
    <m/>
    <x v="0"/>
    <s v="Unknown"/>
    <s v="NA"/>
    <m/>
    <m/>
  </r>
  <r>
    <s v="AB40"/>
    <x v="2"/>
    <m/>
    <x v="1"/>
    <s v="Yantabulla"/>
    <n v="-29.254020000000001"/>
    <n v="144.97133400000001"/>
    <x v="215"/>
    <n v="23.9"/>
    <x v="0"/>
    <m/>
    <x v="112"/>
    <m/>
    <n v="2"/>
    <m/>
    <x v="2"/>
    <m/>
    <m/>
    <m/>
    <n v="3"/>
    <m/>
    <m/>
    <m/>
    <m/>
    <m/>
    <m/>
    <s v="-"/>
    <m/>
    <n v="38.799999999999997"/>
    <s v="N"/>
    <m/>
    <m/>
    <m/>
    <d v="1899-12-30T00:23:00"/>
    <d v="1899-12-30T00:26:07"/>
    <d v="1899-12-30T00:03:07"/>
    <n v="187"/>
    <m/>
    <m/>
    <m/>
    <m/>
    <d v="1899-12-30T00:26:07"/>
    <n v="26.116666666666667"/>
    <n v="0"/>
    <m/>
    <s v="NA"/>
    <m/>
    <d v="2023-11-30T10:00:22"/>
    <m/>
    <s v="-"/>
    <m/>
    <x v="0"/>
    <s v="Unknown"/>
    <m/>
    <m/>
    <m/>
  </r>
  <r>
    <s v="AB41"/>
    <x v="2"/>
    <m/>
    <x v="1"/>
    <s v="Yantabulla"/>
    <n v="-29.257850999999999"/>
    <n v="144.97789399999999"/>
    <x v="207"/>
    <n v="16.600000000000001"/>
    <x v="0"/>
    <m/>
    <x v="112"/>
    <m/>
    <n v="2"/>
    <m/>
    <x v="2"/>
    <m/>
    <m/>
    <m/>
    <e v="#DIV/0!"/>
    <m/>
    <m/>
    <m/>
    <m/>
    <m/>
    <m/>
    <s v="-"/>
    <m/>
    <n v="38.799999999999997"/>
    <s v="N"/>
    <m/>
    <m/>
    <m/>
    <d v="1899-12-30T00:08:15"/>
    <d v="1899-12-30T00:10:35"/>
    <d v="1899-12-30T00:02:20"/>
    <n v="140"/>
    <m/>
    <m/>
    <m/>
    <m/>
    <d v="1899-12-30T00:10:35"/>
    <n v="10.583333333333334"/>
    <n v="0"/>
    <m/>
    <s v="NA"/>
    <m/>
    <m/>
    <m/>
    <s v="-"/>
    <m/>
    <x v="0"/>
    <s v="alive"/>
    <m/>
    <m/>
    <m/>
  </r>
  <r>
    <s v="AB42"/>
    <x v="2"/>
    <m/>
    <x v="1"/>
    <s v="Yantabulla"/>
    <n v="-29.308050999999999"/>
    <n v="144.96118300000001"/>
    <x v="224"/>
    <n v="31.3"/>
    <x v="0"/>
    <m/>
    <x v="112"/>
    <m/>
    <n v="2"/>
    <m/>
    <x v="2"/>
    <m/>
    <m/>
    <m/>
    <n v="2.1276595744680851"/>
    <m/>
    <m/>
    <m/>
    <m/>
    <m/>
    <m/>
    <s v="-"/>
    <m/>
    <n v="38.9"/>
    <s v="N"/>
    <m/>
    <m/>
    <m/>
    <d v="1899-12-30T00:04:00"/>
    <d v="1899-12-30T00:05:35"/>
    <d v="1899-12-30T00:01:35"/>
    <n v="95"/>
    <m/>
    <m/>
    <m/>
    <m/>
    <d v="1899-12-30T00:05:35"/>
    <n v="5.583333333333333"/>
    <n v="0"/>
    <m/>
    <s v="NA"/>
    <m/>
    <m/>
    <m/>
    <s v="-"/>
    <m/>
    <x v="0"/>
    <s v="alive"/>
    <m/>
    <m/>
    <m/>
  </r>
  <r>
    <s v="AB45"/>
    <x v="2"/>
    <m/>
    <x v="1"/>
    <s v="Yantabulla"/>
    <n v="-29.328106999999999"/>
    <n v="144.9735"/>
    <x v="225"/>
    <n v="37.700000000000003"/>
    <x v="0"/>
    <m/>
    <x v="112"/>
    <m/>
    <n v="2"/>
    <m/>
    <x v="2"/>
    <m/>
    <m/>
    <m/>
    <n v="2.4561403508771931"/>
    <m/>
    <m/>
    <m/>
    <m/>
    <m/>
    <m/>
    <s v="-"/>
    <m/>
    <n v="39"/>
    <s v="N"/>
    <m/>
    <m/>
    <m/>
    <d v="1899-12-30T00:03:45"/>
    <d v="1899-12-30T00:07:15"/>
    <d v="1899-12-30T00:03:30"/>
    <n v="210"/>
    <m/>
    <m/>
    <m/>
    <m/>
    <d v="1899-12-30T00:07:15"/>
    <n v="7.25"/>
    <n v="0"/>
    <m/>
    <s v="NA"/>
    <m/>
    <m/>
    <m/>
    <s v="-"/>
    <m/>
    <x v="0"/>
    <s v="alive"/>
    <m/>
    <m/>
    <m/>
  </r>
  <r>
    <s v="AB46"/>
    <x v="2"/>
    <m/>
    <x v="1"/>
    <s v="Yantabulla"/>
    <n v="-29.254020000000001"/>
    <n v="144.97133400000001"/>
    <x v="226"/>
    <n v="22.5"/>
    <x v="0"/>
    <m/>
    <x v="112"/>
    <m/>
    <n v="2"/>
    <m/>
    <x v="2"/>
    <m/>
    <m/>
    <m/>
    <n v="2.1148036253776432"/>
    <m/>
    <m/>
    <m/>
    <m/>
    <m/>
    <m/>
    <s v="-"/>
    <m/>
    <n v="39"/>
    <s v="N"/>
    <m/>
    <m/>
    <m/>
    <n v="16.260000000000002"/>
    <s v="NA"/>
    <s v="NA"/>
    <s v="NA"/>
    <m/>
    <m/>
    <m/>
    <m/>
    <m/>
    <s v="NA"/>
    <n v="0"/>
    <m/>
    <s v="NA"/>
    <m/>
    <m/>
    <m/>
    <s v="-"/>
    <m/>
    <x v="0"/>
    <s v="alive"/>
    <m/>
    <m/>
    <m/>
  </r>
  <r>
    <s v="AB47"/>
    <x v="2"/>
    <m/>
    <x v="1"/>
    <s v="Yantabulla"/>
    <n v="-29.295978999999999"/>
    <n v="144.97931299999999"/>
    <x v="143"/>
    <n v="26.9"/>
    <x v="1"/>
    <m/>
    <x v="112"/>
    <m/>
    <n v="2"/>
    <m/>
    <x v="2"/>
    <m/>
    <m/>
    <m/>
    <e v="#DIV/0!"/>
    <m/>
    <m/>
    <m/>
    <m/>
    <m/>
    <m/>
    <s v="-"/>
    <m/>
    <n v="39.1"/>
    <s v="N"/>
    <m/>
    <m/>
    <m/>
    <d v="1899-12-30T00:13:45"/>
    <d v="1899-12-30T00:16:52"/>
    <d v="1899-12-30T00:03:07"/>
    <n v="187"/>
    <m/>
    <m/>
    <m/>
    <m/>
    <d v="1899-12-30T00:16:52"/>
    <n v="16.866666666666667"/>
    <n v="0"/>
    <m/>
    <s v="NA"/>
    <m/>
    <m/>
    <m/>
    <s v="-"/>
    <m/>
    <x v="0"/>
    <s v="alive"/>
    <m/>
    <m/>
    <m/>
  </r>
  <r>
    <s v="AB48"/>
    <x v="2"/>
    <m/>
    <x v="1"/>
    <s v="nimmie"/>
    <n v="-34.516309"/>
    <n v="144.024584"/>
    <x v="177"/>
    <s v="na"/>
    <x v="1"/>
    <m/>
    <x v="112"/>
    <m/>
    <n v="4"/>
    <m/>
    <x v="2"/>
    <m/>
    <m/>
    <m/>
    <n v="1.8181818181818181"/>
    <m/>
    <m/>
    <m/>
    <m/>
    <m/>
    <m/>
    <s v="-"/>
    <m/>
    <n v="39.200000000000003"/>
    <s v="N"/>
    <m/>
    <m/>
    <m/>
    <d v="1899-12-30T00:06:00"/>
    <d v="1899-12-30T00:22:05"/>
    <d v="1899-12-30T00:16:05"/>
    <n v="965"/>
    <m/>
    <m/>
    <m/>
    <m/>
    <d v="1899-12-30T00:22:05"/>
    <n v="22.083333333333332"/>
    <n v="0"/>
    <m/>
    <n v="5"/>
    <m/>
    <d v="2022-09-07T00:00:35"/>
    <m/>
    <s v="NA"/>
    <m/>
    <x v="0"/>
    <s v="dead_unknown"/>
    <s v="NA"/>
    <m/>
    <m/>
  </r>
  <r>
    <s v="AB50"/>
    <x v="2"/>
    <m/>
    <x v="1"/>
    <s v="Yantabulla"/>
    <n v="-29.296014"/>
    <n v="144.97919999999999"/>
    <x v="227"/>
    <n v="26.8"/>
    <x v="0"/>
    <m/>
    <x v="112"/>
    <m/>
    <n v="2"/>
    <m/>
    <x v="2"/>
    <m/>
    <m/>
    <m/>
    <e v="#DIV/0!"/>
    <m/>
    <m/>
    <m/>
    <m/>
    <m/>
    <m/>
    <s v="-"/>
    <m/>
    <n v="39.200000000000003"/>
    <s v="N"/>
    <m/>
    <m/>
    <m/>
    <d v="1899-12-30T00:11:15"/>
    <d v="1899-12-30T00:14:20"/>
    <d v="1899-12-30T00:03:05"/>
    <n v="185"/>
    <m/>
    <m/>
    <m/>
    <m/>
    <d v="1899-12-30T00:14:20"/>
    <n v="14.333333333333334"/>
    <n v="0"/>
    <m/>
    <s v="NA"/>
    <m/>
    <d v="2024-01-10T10:00:18"/>
    <m/>
    <s v="-"/>
    <m/>
    <x v="0"/>
    <s v="Unknown"/>
    <m/>
    <m/>
    <m/>
  </r>
  <r>
    <s v="AB53"/>
    <x v="2"/>
    <m/>
    <x v="1"/>
    <s v="Yantabulla"/>
    <n v="-29.291640000000001"/>
    <n v="144.97530800000001"/>
    <x v="228"/>
    <n v="22.6"/>
    <x v="0"/>
    <m/>
    <x v="112"/>
    <m/>
    <n v="2"/>
    <m/>
    <x v="2"/>
    <m/>
    <m/>
    <m/>
    <n v="2.2641509433962264"/>
    <m/>
    <m/>
    <m/>
    <m/>
    <m/>
    <m/>
    <s v="-"/>
    <m/>
    <n v="39.299999999999997"/>
    <s v="N"/>
    <m/>
    <m/>
    <m/>
    <d v="1899-12-30T00:13:15"/>
    <d v="1899-12-30T00:16:11"/>
    <d v="1899-12-30T00:02:56"/>
    <n v="176"/>
    <m/>
    <m/>
    <m/>
    <m/>
    <d v="1899-12-30T00:16:11"/>
    <n v="16.183333333333334"/>
    <n v="0"/>
    <m/>
    <n v="23"/>
    <m/>
    <m/>
    <m/>
    <s v="-"/>
    <m/>
    <x v="0"/>
    <s v="alive"/>
    <m/>
    <m/>
    <m/>
  </r>
  <r>
    <s v="AB54"/>
    <x v="2"/>
    <m/>
    <x v="1"/>
    <s v="booligal"/>
    <n v="-33.813679"/>
    <n v="144.81097399999999"/>
    <x v="134"/>
    <n v="11.9"/>
    <x v="1"/>
    <m/>
    <x v="112"/>
    <m/>
    <n v="3"/>
    <m/>
    <x v="2"/>
    <m/>
    <m/>
    <m/>
    <n v="2.0270270270270272"/>
    <m/>
    <m/>
    <m/>
    <m/>
    <m/>
    <m/>
    <s v="-"/>
    <m/>
    <n v="39.4"/>
    <s v="N"/>
    <m/>
    <m/>
    <m/>
    <d v="1899-12-30T00:22:45"/>
    <d v="1899-12-30T00:26:10"/>
    <d v="1899-12-30T00:03:25"/>
    <n v="215"/>
    <m/>
    <m/>
    <m/>
    <m/>
    <d v="1899-12-30T00:26:10"/>
    <n v="26.166666666666668"/>
    <n v="0"/>
    <m/>
    <n v="5"/>
    <m/>
    <d v="2023-01-30T15:00:10"/>
    <m/>
    <s v="NA"/>
    <m/>
    <x v="0"/>
    <s v="Unknown"/>
    <s v="NA"/>
    <m/>
    <m/>
  </r>
  <r>
    <s v="AB55"/>
    <x v="2"/>
    <m/>
    <x v="1"/>
    <s v="Yantabulla"/>
    <n v="-29.329163999999999"/>
    <n v="144.97530800000001"/>
    <x v="229"/>
    <n v="22.6"/>
    <x v="0"/>
    <m/>
    <x v="112"/>
    <m/>
    <n v="2"/>
    <m/>
    <x v="2"/>
    <m/>
    <m/>
    <m/>
    <n v="4.0532715691951361E-2"/>
    <m/>
    <m/>
    <m/>
    <m/>
    <m/>
    <m/>
    <s v="-"/>
    <m/>
    <n v="39.4"/>
    <s v="N"/>
    <m/>
    <m/>
    <m/>
    <d v="1899-12-30T00:19:02"/>
    <d v="1899-12-30T00:22:10"/>
    <d v="1899-12-30T00:03:08"/>
    <n v="188"/>
    <m/>
    <m/>
    <m/>
    <m/>
    <d v="1899-12-30T00:22:10"/>
    <n v="22.166666666666668"/>
    <n v="0"/>
    <m/>
    <s v="NA"/>
    <m/>
    <d v="2024-01-10T10:00:15"/>
    <m/>
    <s v="-"/>
    <m/>
    <x v="0"/>
    <s v="Unknown"/>
    <m/>
    <m/>
    <m/>
  </r>
  <r>
    <s v="AB56"/>
    <x v="2"/>
    <m/>
    <x v="1"/>
    <s v="Yantabulla"/>
    <n v="-29.296014"/>
    <n v="144.97919999999999"/>
    <x v="230"/>
    <n v="26.8"/>
    <x v="0"/>
    <m/>
    <x v="112"/>
    <m/>
    <n v="3"/>
    <m/>
    <x v="2"/>
    <m/>
    <m/>
    <m/>
    <e v="#DIV/0!"/>
    <m/>
    <m/>
    <m/>
    <m/>
    <m/>
    <m/>
    <s v="-"/>
    <m/>
    <n v="39.4"/>
    <s v="N"/>
    <m/>
    <m/>
    <m/>
    <d v="1899-12-30T00:18:54"/>
    <d v="1899-12-30T00:22:30"/>
    <d v="1899-12-30T00:03:36"/>
    <n v="216"/>
    <m/>
    <m/>
    <m/>
    <m/>
    <d v="1899-12-30T00:22:30"/>
    <n v="22.5"/>
    <n v="0"/>
    <m/>
    <s v="NA"/>
    <m/>
    <m/>
    <m/>
    <s v="-"/>
    <m/>
    <x v="0"/>
    <s v="alive"/>
    <m/>
    <m/>
    <m/>
  </r>
  <r>
    <s v="AB58"/>
    <x v="2"/>
    <m/>
    <x v="1"/>
    <s v="Yantabulla"/>
    <n v="-29.295978999999999"/>
    <n v="144.97931299999999"/>
    <x v="231"/>
    <n v="26.9"/>
    <x v="1"/>
    <m/>
    <x v="112"/>
    <m/>
    <n v="2"/>
    <m/>
    <x v="2"/>
    <m/>
    <m/>
    <m/>
    <n v="2.1479713603818618"/>
    <m/>
    <m/>
    <m/>
    <m/>
    <m/>
    <m/>
    <s v="-"/>
    <m/>
    <n v="39.5"/>
    <s v="N"/>
    <m/>
    <m/>
    <m/>
    <d v="1899-12-30T00:19:08"/>
    <d v="1899-12-30T00:21:02"/>
    <d v="1899-12-30T00:01:54"/>
    <n v="114"/>
    <m/>
    <m/>
    <m/>
    <m/>
    <d v="1899-12-30T00:21:02"/>
    <n v="21.033333333333335"/>
    <n v="0"/>
    <m/>
    <s v="NA"/>
    <m/>
    <m/>
    <m/>
    <s v="-"/>
    <m/>
    <x v="0"/>
    <s v="alive"/>
    <m/>
    <m/>
    <m/>
  </r>
  <r>
    <s v="AB59"/>
    <x v="2"/>
    <m/>
    <x v="1"/>
    <s v="booligal"/>
    <n v="-33.812990999999997"/>
    <n v="144.74294399999999"/>
    <x v="146"/>
    <n v="16.899999999999999"/>
    <x v="1"/>
    <m/>
    <x v="112"/>
    <m/>
    <n v="3"/>
    <m/>
    <x v="2"/>
    <m/>
    <m/>
    <m/>
    <n v="3.4542314335060449"/>
    <m/>
    <m/>
    <m/>
    <m/>
    <m/>
    <m/>
    <s v="-"/>
    <m/>
    <n v="39.700000000000003"/>
    <s v="N"/>
    <m/>
    <m/>
    <m/>
    <d v="1899-12-30T00:13:15"/>
    <d v="1899-12-30T00:17:18"/>
    <d v="1899-12-30T00:04:03"/>
    <n v="243"/>
    <m/>
    <m/>
    <m/>
    <m/>
    <d v="1899-12-30T00:17:18"/>
    <n v="17.3"/>
    <n v="0"/>
    <m/>
    <n v="3"/>
    <m/>
    <d v="2022-05-23T12:00:34"/>
    <m/>
    <s v="NA"/>
    <m/>
    <x v="0"/>
    <s v="dead_unknown"/>
    <s v="NA"/>
    <m/>
    <m/>
  </r>
  <r>
    <s v="AB63"/>
    <x v="2"/>
    <m/>
    <x v="1"/>
    <s v="willowtree"/>
    <n v="-31.800267000000002"/>
    <n v="150.51078999999999"/>
    <x v="173"/>
    <n v="13"/>
    <x v="0"/>
    <m/>
    <x v="112"/>
    <m/>
    <n v="3"/>
    <m/>
    <x v="2"/>
    <m/>
    <m/>
    <m/>
    <n v="3.870967741935484"/>
    <m/>
    <m/>
    <m/>
    <m/>
    <m/>
    <m/>
    <s v="-"/>
    <m/>
    <n v="39.799999999999997"/>
    <s v="N"/>
    <m/>
    <m/>
    <m/>
    <d v="1899-12-30T00:32:15"/>
    <d v="1899-12-30T00:37:40"/>
    <d v="1899-12-30T00:05:25"/>
    <n v="325"/>
    <m/>
    <m/>
    <m/>
    <m/>
    <d v="1899-12-30T00:37:40"/>
    <n v="37.666666666666664"/>
    <n v="0"/>
    <m/>
    <n v="5"/>
    <m/>
    <d v="2023-06-16T02:03:56"/>
    <m/>
    <s v="NA"/>
    <m/>
    <x v="0"/>
    <s v="Unknown"/>
    <s v="NA"/>
    <m/>
    <m/>
  </r>
  <r>
    <s v="AB67"/>
    <x v="2"/>
    <m/>
    <x v="1"/>
    <s v="booligal"/>
    <n v="-33.813667000000002"/>
    <n v="144.73801399999999"/>
    <x v="191"/>
    <n v="16.899999999999999"/>
    <x v="1"/>
    <m/>
    <x v="112"/>
    <m/>
    <n v="4"/>
    <m/>
    <x v="2"/>
    <m/>
    <m/>
    <m/>
    <n v="2.0289855072463769"/>
    <m/>
    <m/>
    <m/>
    <m/>
    <m/>
    <m/>
    <s v="-"/>
    <m/>
    <n v="40.200000000000003"/>
    <s v="Y"/>
    <m/>
    <m/>
    <m/>
    <d v="1899-12-30T00:12:44"/>
    <d v="1899-12-30T00:14:43"/>
    <d v="1899-12-30T00:01:59"/>
    <n v="119"/>
    <m/>
    <m/>
    <m/>
    <m/>
    <d v="1899-12-30T00:14:43"/>
    <n v="14.716666666666667"/>
    <n v="0"/>
    <m/>
    <n v="3"/>
    <m/>
    <d v="2022-01-21T11:00:35"/>
    <m/>
    <s v="NA"/>
    <m/>
    <x v="0"/>
    <s v="dead_unknown"/>
    <s v="NA"/>
    <m/>
    <m/>
  </r>
  <r>
    <s v="AB77"/>
    <x v="2"/>
    <m/>
    <x v="1"/>
    <s v="Yantabulla"/>
    <n v="-29.296026999999999"/>
    <n v="144.97928400000001"/>
    <x v="214"/>
    <n v="21.7"/>
    <x v="0"/>
    <m/>
    <x v="112"/>
    <m/>
    <n v="2"/>
    <m/>
    <x v="2"/>
    <m/>
    <m/>
    <m/>
    <e v="#DIV/0!"/>
    <m/>
    <m/>
    <m/>
    <m/>
    <m/>
    <m/>
    <s v="-"/>
    <m/>
    <s v="-"/>
    <m/>
    <m/>
    <m/>
    <m/>
    <d v="1899-12-30T00:00:08"/>
    <d v="1899-12-30T00:10:52"/>
    <d v="1899-12-30T00:10:44"/>
    <n v="644"/>
    <m/>
    <m/>
    <m/>
    <m/>
    <d v="1899-12-30T00:10:52"/>
    <n v="10.866666666666667"/>
    <n v="0"/>
    <m/>
    <s v="NA"/>
    <m/>
    <m/>
    <m/>
    <s v="-"/>
    <m/>
    <x v="0"/>
    <s v="alive"/>
    <m/>
    <m/>
    <m/>
  </r>
  <r>
    <s v="DM28"/>
    <x v="0"/>
    <s v="Eastern Collared Pig 45"/>
    <x v="1"/>
    <s v="Old farm "/>
    <n v="-29.960884"/>
    <n v="152.06545800000001"/>
    <x v="232"/>
    <n v="19"/>
    <x v="1"/>
    <s v="Non Lactating "/>
    <x v="142"/>
    <m/>
    <n v="45415"/>
    <s v="Low "/>
    <x v="0"/>
    <n v="2"/>
    <n v="5.025125628140704"/>
    <m/>
    <m/>
    <m/>
    <m/>
    <m/>
    <m/>
    <s v="Rump"/>
    <d v="1899-12-30T00:03:00"/>
    <m/>
    <s v="Deep"/>
    <n v="39.5"/>
    <s v="N"/>
    <s v="Normal"/>
    <s v="Normal"/>
    <m/>
    <d v="2022-02-22T09:10:58"/>
    <d v="2022-02-22T09:40:06"/>
    <d v="1899-12-30T00:29:08"/>
    <n v="29.133333333333333"/>
    <d v="2022-02-22T10:10:07"/>
    <d v="1899-12-30T00:30:01"/>
    <m/>
    <m/>
    <d v="1899-12-30T01:02:09"/>
    <n v="2.15"/>
    <n v="0"/>
    <m/>
    <m/>
    <m/>
    <m/>
    <m/>
    <s v="Unknown after 37 days"/>
    <d v="2022-04-01T00:00:00"/>
    <x v="0"/>
    <m/>
    <s v="Collar retrieved 1 April 2022"/>
    <m/>
    <m/>
  </r>
  <r>
    <s v="DM99"/>
    <x v="0"/>
    <s v="Western Collared Pig 11"/>
    <x v="1"/>
    <s v="Tongo_x000a_"/>
    <n v="-30.541561999999999"/>
    <n v="143.701087"/>
    <x v="233"/>
    <n v="27"/>
    <x v="1"/>
    <s v="Lactating "/>
    <x v="50"/>
    <m/>
    <n v="45415"/>
    <s v="Low "/>
    <x v="0"/>
    <n v="2.1"/>
    <n v="4.3933054393305442"/>
    <m/>
    <n v="2.9166666666666665"/>
    <m/>
    <m/>
    <m/>
    <m/>
    <s v="Rump"/>
    <d v="1899-12-30T00:03:00"/>
    <m/>
    <s v="Good"/>
    <n v="38.6"/>
    <s v="N"/>
    <s v="Normal"/>
    <s v="Normal"/>
    <m/>
    <d v="2020-09-17T08:43:19"/>
    <d v="2020-09-17T08:56:33"/>
    <d v="1899-12-30T00:13:14"/>
    <n v="13.233333333333333"/>
    <d v="2020-09-17T09:45:52"/>
    <d v="1899-12-30T00:49:19"/>
    <m/>
    <m/>
    <d v="1899-12-30T01:05:33"/>
    <n v="5.55"/>
    <n v="0"/>
    <m/>
    <m/>
    <m/>
    <m/>
    <m/>
    <s v="Unknown after 1095 days"/>
    <d v="2023-09-18T00:00:00"/>
    <x v="0"/>
    <m/>
    <s v="Collar collected on 18 September 2023. Ray Dennis shot end of last year. "/>
    <m/>
    <m/>
  </r>
  <r>
    <s v="PC002"/>
    <x v="1"/>
    <s v="Cathy"/>
    <x v="2"/>
    <s v="Northcliffe"/>
    <n v="-34.719180000000001"/>
    <n v="116.27244"/>
    <x v="234"/>
    <n v="20"/>
    <x v="1"/>
    <s v="Yes"/>
    <x v="83"/>
    <m/>
    <m/>
    <m/>
    <x v="1"/>
    <n v="160"/>
    <n v="3.9024390243902438"/>
    <n v="80"/>
    <n v="1.9512195121951219"/>
    <n v="2"/>
    <n v="4.878048780487805E-2"/>
    <s v="-"/>
    <s v="-"/>
    <s v="Rump"/>
    <m/>
    <n v="7"/>
    <s v="Medium - Responsive to external stimuli"/>
    <n v="38.5"/>
    <s v="N"/>
    <m/>
    <m/>
    <m/>
    <m/>
    <m/>
    <d v="1899-12-30T00:43:00"/>
    <n v="43"/>
    <m/>
    <m/>
    <m/>
    <n v="36"/>
    <m/>
    <n v="86"/>
    <m/>
    <m/>
    <m/>
    <m/>
    <m/>
    <m/>
    <s v="Unknown after 7 days"/>
    <d v="2014-12-03T00:00:00"/>
    <x v="0"/>
    <m/>
    <m/>
    <m/>
    <s v="Yes"/>
  </r>
  <r>
    <s v="PC007"/>
    <x v="1"/>
    <s v="Boris"/>
    <x v="2"/>
    <s v="Northcliffe"/>
    <n v="-34.767150000000001"/>
    <n v="117.12141"/>
    <x v="235"/>
    <n v="22.8"/>
    <x v="0"/>
    <s v="-"/>
    <x v="143"/>
    <m/>
    <m/>
    <m/>
    <x v="1"/>
    <n v="400"/>
    <n v="3.6363636363636362"/>
    <n v="200"/>
    <n v="1.8181818181818181"/>
    <n v="10"/>
    <n v="9.0909090909090912E-2"/>
    <s v="-"/>
    <s v="-"/>
    <s v="Rump"/>
    <m/>
    <n v="20"/>
    <m/>
    <s v="-"/>
    <m/>
    <n v="16"/>
    <m/>
    <n v="64"/>
    <m/>
    <m/>
    <d v="1899-12-30T00:37:00"/>
    <n v="37"/>
    <m/>
    <m/>
    <s v="Started snoring after fitment of collar, lots of fat on body. Excessinve fat slowing induction and recovery?"/>
    <n v="74"/>
    <m/>
    <n v="131"/>
    <m/>
    <m/>
    <m/>
    <m/>
    <m/>
    <m/>
    <s v="Unknown after 48 days"/>
    <d v="2015-05-27T00:00:00"/>
    <x v="0"/>
    <m/>
    <m/>
    <m/>
    <s v="Yes"/>
  </r>
  <r>
    <s v="PC008"/>
    <x v="1"/>
    <s v="Daisy"/>
    <x v="2"/>
    <s v="Northcliffe"/>
    <n v="-34.758020000000002"/>
    <n v="117.03861000000001"/>
    <x v="201"/>
    <n v="15.1"/>
    <x v="1"/>
    <s v="Yes"/>
    <x v="137"/>
    <m/>
    <m/>
    <m/>
    <x v="1"/>
    <n v="100"/>
    <n v="2.1739130434782608"/>
    <n v="100"/>
    <n v="2.1739130434782608"/>
    <n v="4.5"/>
    <n v="9.7826086956521743E-2"/>
    <s v="-"/>
    <s v="-"/>
    <s v="Rump"/>
    <m/>
    <n v="7"/>
    <m/>
    <n v="37.9"/>
    <s v="N"/>
    <n v="24"/>
    <m/>
    <n v="152"/>
    <m/>
    <m/>
    <d v="1899-12-30T00:46:00"/>
    <n v="46"/>
    <m/>
    <m/>
    <m/>
    <n v="15"/>
    <m/>
    <n v="68"/>
    <m/>
    <m/>
    <m/>
    <m/>
    <m/>
    <m/>
    <s v="Unknown after 43 days"/>
    <d v="2015-06-05T00:00:00"/>
    <x v="0"/>
    <m/>
    <m/>
    <m/>
    <s v="Yes"/>
  </r>
  <r>
    <s v="PC013"/>
    <x v="1"/>
    <s v="Charlotte"/>
    <x v="2"/>
    <s v="Northcliffe"/>
    <n v="-34.694830000000003"/>
    <n v="116.62993"/>
    <x v="236"/>
    <n v="16.7"/>
    <x v="1"/>
    <s v="Yes"/>
    <x v="24"/>
    <m/>
    <m/>
    <m/>
    <x v="1"/>
    <n v="80"/>
    <n v="1.7777777777777777"/>
    <n v="80"/>
    <n v="1.7777777777777777"/>
    <n v="4"/>
    <n v="8.8888888888888892E-2"/>
    <s v="-"/>
    <s v="-"/>
    <s v="Rump"/>
    <m/>
    <n v="4"/>
    <m/>
    <n v="38.4"/>
    <s v="N"/>
    <n v="28"/>
    <m/>
    <n v="60"/>
    <m/>
    <m/>
    <d v="1899-12-30T00:31:00"/>
    <n v="31"/>
    <m/>
    <m/>
    <m/>
    <n v="21"/>
    <m/>
    <n v="56"/>
    <m/>
    <m/>
    <m/>
    <m/>
    <m/>
    <m/>
    <s v="Unknown after -42130 days"/>
    <m/>
    <x v="0"/>
    <m/>
    <m/>
    <m/>
    <s v="No"/>
  </r>
  <r>
    <s v="PC016"/>
    <x v="1"/>
    <s v="Eddy"/>
    <x v="2"/>
    <s v="Northcliffe"/>
    <n v="-34.633670000000002"/>
    <n v="116.34690000000001"/>
    <x v="237"/>
    <n v="6.1"/>
    <x v="0"/>
    <s v="-"/>
    <x v="144"/>
    <m/>
    <m/>
    <m/>
    <x v="1"/>
    <n v="120"/>
    <n v="1.8181818181818181"/>
    <n v="120"/>
    <n v="1.8181818181818181"/>
    <s v="-"/>
    <s v="-"/>
    <s v="-"/>
    <s v="-"/>
    <s v="Rump"/>
    <m/>
    <n v="10"/>
    <m/>
    <s v="-"/>
    <m/>
    <m/>
    <m/>
    <m/>
    <m/>
    <m/>
    <s v="-"/>
    <s v="-"/>
    <m/>
    <m/>
    <m/>
    <s v="-"/>
    <m/>
    <n v="51"/>
    <m/>
    <s v="Left eye closed with pus coming out, old injury, stick?"/>
    <m/>
    <m/>
    <m/>
    <m/>
    <s v="Unknown after 0 days"/>
    <d v="2015-05-29T00:00:00"/>
    <x v="0"/>
    <m/>
    <m/>
    <m/>
    <s v="Yes"/>
  </r>
  <r>
    <s v="PC024"/>
    <x v="1"/>
    <s v="Honey"/>
    <x v="2"/>
    <s v="Northcliffe"/>
    <n v="-34.757739999999998"/>
    <n v="116.19237"/>
    <x v="150"/>
    <n v="27.2"/>
    <x v="1"/>
    <s v="No"/>
    <x v="134"/>
    <m/>
    <m/>
    <m/>
    <x v="1"/>
    <n v="70"/>
    <n v="2.1875"/>
    <n v="70"/>
    <n v="2.1875"/>
    <n v="3.5"/>
    <n v="0.109375"/>
    <s v="-"/>
    <s v="-"/>
    <s v="Rump"/>
    <m/>
    <n v="8"/>
    <m/>
    <n v="39.700000000000003"/>
    <m/>
    <n v="28"/>
    <m/>
    <n v="84"/>
    <m/>
    <m/>
    <d v="1899-12-30T00:41:00"/>
    <n v="41"/>
    <m/>
    <m/>
    <m/>
    <n v="3"/>
    <m/>
    <n v="52"/>
    <m/>
    <m/>
    <m/>
    <m/>
    <m/>
    <m/>
    <s v="Unknown after 88 days"/>
    <d v="2016-05-03T00:00:00"/>
    <x v="0"/>
    <m/>
    <m/>
    <m/>
    <s v="Yes"/>
  </r>
  <r>
    <s v="PC025"/>
    <x v="1"/>
    <s v="Hannah"/>
    <x v="2"/>
    <s v="Northcliffe"/>
    <n v="-34.760669999999998"/>
    <n v="116.19182000000001"/>
    <x v="238"/>
    <n v="28.2"/>
    <x v="1"/>
    <s v="No"/>
    <x v="145"/>
    <m/>
    <m/>
    <m/>
    <x v="1"/>
    <n v="70"/>
    <n v="2.2580645161290325"/>
    <n v="70"/>
    <n v="2.2580645161290325"/>
    <n v="3.5"/>
    <n v="0.11290322580645161"/>
    <s v="-"/>
    <s v="-"/>
    <s v="Rump"/>
    <m/>
    <n v="3"/>
    <m/>
    <s v="42+"/>
    <m/>
    <n v="104"/>
    <m/>
    <n v="76"/>
    <m/>
    <m/>
    <d v="1899-12-30T00:18:00"/>
    <n v="18"/>
    <m/>
    <m/>
    <m/>
    <n v="7"/>
    <m/>
    <n v="28"/>
    <m/>
    <m/>
    <m/>
    <m/>
    <m/>
    <m/>
    <s v="Unknown after 30 days"/>
    <d v="2016-03-11T00:00:00"/>
    <x v="0"/>
    <m/>
    <m/>
    <m/>
    <s v="No"/>
  </r>
  <r>
    <s v="PC026"/>
    <x v="1"/>
    <s v="Jaws"/>
    <x v="2"/>
    <s v="Northcliffe"/>
    <n v="-34.757739999999998"/>
    <n v="116.19237"/>
    <x v="238"/>
    <n v="27.2"/>
    <x v="0"/>
    <s v="-"/>
    <x v="43"/>
    <m/>
    <m/>
    <m/>
    <x v="1"/>
    <n v="120"/>
    <n v="2.0689655172413794"/>
    <n v="120"/>
    <n v="2.0689655172413794"/>
    <n v="6"/>
    <n v="0.10344827586206896"/>
    <s v="-"/>
    <s v="-"/>
    <s v="Rump"/>
    <m/>
    <n v="4"/>
    <m/>
    <n v="40"/>
    <m/>
    <n v="28"/>
    <m/>
    <n v="112"/>
    <m/>
    <m/>
    <d v="1899-12-30T00:37:00"/>
    <n v="37"/>
    <m/>
    <m/>
    <s v="Thrashing at 17:45 on feet at 17:53"/>
    <n v="18"/>
    <m/>
    <n v="59"/>
    <m/>
    <m/>
    <m/>
    <m/>
    <m/>
    <m/>
    <s v="Unknown after 106 days"/>
    <d v="2016-05-26T00:00:00"/>
    <x v="0"/>
    <s v="Shot (hunters)"/>
    <m/>
    <m/>
    <s v="Yes"/>
  </r>
  <r>
    <s v="PC027"/>
    <x v="1"/>
    <s v="Rosie"/>
    <x v="2"/>
    <s v="Northcliffe"/>
    <n v="-34.7667"/>
    <n v="116.19158"/>
    <x v="239"/>
    <n v="28.3"/>
    <x v="1"/>
    <s v="No"/>
    <x v="146"/>
    <m/>
    <m/>
    <m/>
    <x v="1"/>
    <n v="70"/>
    <n v="2.0289855072463769"/>
    <n v="70"/>
    <n v="2.0289855072463769"/>
    <n v="3.5"/>
    <n v="0.10144927536231885"/>
    <s v="-"/>
    <s v="-"/>
    <s v="Rump"/>
    <m/>
    <n v="3"/>
    <m/>
    <n v="40.299999999999997"/>
    <m/>
    <n v="32"/>
    <m/>
    <n v="104"/>
    <m/>
    <m/>
    <d v="1899-12-30T00:37:00"/>
    <n v="37"/>
    <m/>
    <m/>
    <m/>
    <n v="4"/>
    <m/>
    <n v="44"/>
    <m/>
    <m/>
    <m/>
    <m/>
    <m/>
    <m/>
    <s v="Unknown after 14 days"/>
    <d v="2016-03-11T00:00:00"/>
    <x v="0"/>
    <m/>
    <m/>
    <m/>
    <s v="Yes"/>
  </r>
  <r>
    <s v="PC028"/>
    <x v="1"/>
    <s v="Hayley"/>
    <x v="2"/>
    <s v="Northcliffe"/>
    <n v="-34.7667"/>
    <n v="116.19158"/>
    <x v="239"/>
    <n v="28.3"/>
    <x v="1"/>
    <s v="No"/>
    <x v="134"/>
    <m/>
    <m/>
    <m/>
    <x v="1"/>
    <n v="60"/>
    <n v="1.875"/>
    <n v="60"/>
    <n v="1.875"/>
    <n v="3"/>
    <n v="9.375E-2"/>
    <s v="-"/>
    <s v="-"/>
    <s v="Rump"/>
    <m/>
    <n v="2"/>
    <m/>
    <n v="39.6"/>
    <s v="N"/>
    <n v="24"/>
    <m/>
    <n v="108"/>
    <m/>
    <m/>
    <d v="1899-12-30T00:39:00"/>
    <n v="39"/>
    <m/>
    <m/>
    <s v="Recovered during collar fitment. "/>
    <s v="-"/>
    <m/>
    <n v="32"/>
    <m/>
    <m/>
    <m/>
    <m/>
    <m/>
    <m/>
    <s v="Unknown after 14 days"/>
    <d v="2016-03-11T00:00:00"/>
    <x v="0"/>
    <m/>
    <m/>
    <m/>
    <s v="Yes"/>
  </r>
  <r>
    <s v="PC029"/>
    <x v="1"/>
    <s v="Hippo"/>
    <x v="2"/>
    <s v="Northcliffe"/>
    <n v="-34.757739999999998"/>
    <n v="116.19237"/>
    <x v="240"/>
    <n v="20.2"/>
    <x v="0"/>
    <s v="-"/>
    <x v="107"/>
    <m/>
    <m/>
    <m/>
    <x v="1"/>
    <n v="180"/>
    <n v="2.6865671641791047"/>
    <n v="180"/>
    <n v="2.6865671641791047"/>
    <n v="9"/>
    <n v="0.13432835820895522"/>
    <s v="-"/>
    <s v="-"/>
    <s v="Rump"/>
    <m/>
    <n v="4"/>
    <m/>
    <n v="39.200000000000003"/>
    <s v="N"/>
    <n v="32"/>
    <m/>
    <n v="76"/>
    <m/>
    <m/>
    <d v="1899-12-30T00:30:00"/>
    <n v="30"/>
    <m/>
    <m/>
    <m/>
    <n v="31"/>
    <m/>
    <n v="65"/>
    <m/>
    <m/>
    <m/>
    <m/>
    <m/>
    <m/>
    <s v="Unknown after 344 days"/>
    <d v="2017-03-03T00:00:00"/>
    <x v="0"/>
    <m/>
    <m/>
    <m/>
    <s v="No"/>
  </r>
  <r>
    <s v="PC030"/>
    <x v="1"/>
    <s v="Lincoln"/>
    <x v="2"/>
    <s v="Northcliffe"/>
    <n v="-34.840530000000001"/>
    <n v="116.3746"/>
    <x v="241"/>
    <n v="24.5"/>
    <x v="0"/>
    <s v="-"/>
    <x v="95"/>
    <m/>
    <m/>
    <m/>
    <x v="1"/>
    <n v="190"/>
    <n v="2.6388888888888888"/>
    <n v="190"/>
    <n v="2.6388888888888888"/>
    <n v="10"/>
    <n v="0.1388888888888889"/>
    <s v="-"/>
    <s v="-"/>
    <s v="Rump"/>
    <m/>
    <n v="4"/>
    <m/>
    <n v="40"/>
    <m/>
    <n v="16"/>
    <m/>
    <n v="68"/>
    <m/>
    <m/>
    <d v="1899-12-30T00:33:00"/>
    <n v="33"/>
    <m/>
    <m/>
    <m/>
    <n v="32"/>
    <m/>
    <n v="69"/>
    <m/>
    <m/>
    <m/>
    <m/>
    <m/>
    <m/>
    <s v="Unknown after 0 days"/>
    <d v="2016-03-30T00:00:00"/>
    <x v="0"/>
    <m/>
    <m/>
    <m/>
    <s v="Yes"/>
  </r>
  <r>
    <s v="PC031"/>
    <x v="1"/>
    <s v="Hayley"/>
    <x v="2"/>
    <s v="Northcliffe"/>
    <n v="-34.760669999999998"/>
    <n v="116.19182000000001"/>
    <x v="242"/>
    <n v="18.5"/>
    <x v="1"/>
    <s v="No"/>
    <x v="25"/>
    <m/>
    <m/>
    <m/>
    <x v="1"/>
    <n v="80"/>
    <n v="1.8604651162790697"/>
    <n v="80"/>
    <n v="1.8604651162790697"/>
    <n v="4"/>
    <n v="9.3023255813953487E-2"/>
    <s v="-"/>
    <s v="-"/>
    <s v="Rump"/>
    <m/>
    <n v="3"/>
    <m/>
    <n v="38.799999999999997"/>
    <s v="N"/>
    <n v="32"/>
    <m/>
    <n v="60"/>
    <m/>
    <m/>
    <d v="1899-12-30T00:32:00"/>
    <n v="32"/>
    <m/>
    <m/>
    <m/>
    <n v="14"/>
    <m/>
    <n v="49"/>
    <m/>
    <m/>
    <m/>
    <m/>
    <m/>
    <m/>
    <s v="Unknown after -42579 days"/>
    <m/>
    <x v="0"/>
    <m/>
    <m/>
    <m/>
    <s v="No"/>
  </r>
  <r>
    <s v="PC032"/>
    <x v="1"/>
    <s v="Honey"/>
    <x v="2"/>
    <s v="Northcliffe"/>
    <n v="-34.7667"/>
    <n v="116.19158"/>
    <x v="243"/>
    <n v="16"/>
    <x v="1"/>
    <s v="No"/>
    <x v="24"/>
    <m/>
    <m/>
    <m/>
    <x v="1"/>
    <n v="120"/>
    <n v="2.6666666666666665"/>
    <n v="120"/>
    <n v="2.6666666666666665"/>
    <n v="6"/>
    <n v="0.13333333333333333"/>
    <s v="-"/>
    <s v="-"/>
    <s v="Rump"/>
    <m/>
    <n v="22"/>
    <m/>
    <n v="37.299999999999997"/>
    <s v="N"/>
    <n v="20"/>
    <m/>
    <n v="60"/>
    <m/>
    <m/>
    <d v="1899-12-30T00:42:00"/>
    <n v="42"/>
    <m/>
    <m/>
    <s v="Waking up at time of reversal"/>
    <n v="4"/>
    <m/>
    <n v="68"/>
    <m/>
    <m/>
    <m/>
    <m/>
    <m/>
    <m/>
    <s v="Unknown after -42585 days"/>
    <m/>
    <x v="0"/>
    <m/>
    <m/>
    <m/>
    <s v="No"/>
  </r>
  <r>
    <s v="PC033"/>
    <x v="1"/>
    <s v="Hannah"/>
    <x v="2"/>
    <s v="Northcliffe"/>
    <n v="-34.760669999999998"/>
    <n v="116.19182000000001"/>
    <x v="243"/>
    <n v="15"/>
    <x v="1"/>
    <s v="Unknown"/>
    <x v="133"/>
    <s v="Y"/>
    <m/>
    <m/>
    <x v="1"/>
    <n v="65"/>
    <n v="1.625"/>
    <n v="65"/>
    <n v="1.625"/>
    <n v="3.25"/>
    <n v="8.1250000000000003E-2"/>
    <s v="-"/>
    <s v="-"/>
    <s v="Rump"/>
    <m/>
    <n v="7"/>
    <s v="Light - Not a successful sedation, pig went down but remained responsive, ended up wrestling with it"/>
    <s v="-"/>
    <m/>
    <m/>
    <m/>
    <m/>
    <m/>
    <m/>
    <d v="1899-12-30T00:16:00"/>
    <n v="16"/>
    <m/>
    <m/>
    <m/>
    <n v="0"/>
    <m/>
    <n v="23"/>
    <m/>
    <m/>
    <m/>
    <m/>
    <m/>
    <m/>
    <s v="Unknown after -42585 days"/>
    <m/>
    <x v="0"/>
    <m/>
    <m/>
    <m/>
    <s v="No"/>
  </r>
  <r>
    <s v="PC034"/>
    <x v="1"/>
    <s v="Rosie"/>
    <x v="2"/>
    <s v="Northcliffe"/>
    <n v="-34.7667"/>
    <n v="116.19158"/>
    <x v="243"/>
    <n v="16"/>
    <x v="1"/>
    <s v="No"/>
    <x v="115"/>
    <m/>
    <m/>
    <m/>
    <x v="1"/>
    <n v="120"/>
    <n v="3.1578947368421053"/>
    <n v="120"/>
    <n v="3.1578947368421053"/>
    <n v="4"/>
    <n v="0.10526315789473684"/>
    <s v="-"/>
    <s v="-"/>
    <s v="Rump"/>
    <m/>
    <n v="20"/>
    <m/>
    <n v="38.6"/>
    <s v="N"/>
    <n v="20"/>
    <m/>
    <n v="60"/>
    <m/>
    <m/>
    <d v="1899-12-30T00:40:00"/>
    <n v="40"/>
    <m/>
    <m/>
    <m/>
    <s v="-"/>
    <m/>
    <n v="53"/>
    <m/>
    <m/>
    <m/>
    <m/>
    <m/>
    <m/>
    <s v="Unknown after -42585 days"/>
    <m/>
    <x v="0"/>
    <m/>
    <m/>
    <m/>
    <s v="No"/>
  </r>
  <r>
    <s v="PC035"/>
    <x v="1"/>
    <s v="Hayley"/>
    <x v="2"/>
    <s v="Northcliffe"/>
    <n v="-34.7667"/>
    <n v="116.19158"/>
    <x v="243"/>
    <n v="16"/>
    <x v="1"/>
    <s v="No"/>
    <x v="48"/>
    <m/>
    <m/>
    <m/>
    <x v="1"/>
    <n v="80"/>
    <n v="1.8181818181818181"/>
    <n v="80"/>
    <n v="1.8181818181818181"/>
    <s v="-"/>
    <s v="-"/>
    <s v="-"/>
    <s v="-"/>
    <s v="Rump"/>
    <m/>
    <n v="10"/>
    <m/>
    <n v="37.4"/>
    <s v="N"/>
    <n v="24"/>
    <m/>
    <n v="60"/>
    <m/>
    <m/>
    <s v="-"/>
    <s v="-"/>
    <m/>
    <m/>
    <s v="No antagonist given. Recovered without dose and walked into bush"/>
    <s v="-"/>
    <m/>
    <n v="53"/>
    <m/>
    <m/>
    <m/>
    <m/>
    <m/>
    <m/>
    <s v="Unknown after -42585 days"/>
    <m/>
    <x v="0"/>
    <m/>
    <m/>
    <m/>
    <s v="No"/>
  </r>
  <r>
    <s v="PC036"/>
    <x v="1"/>
    <s v="Halina"/>
    <x v="2"/>
    <s v="Northcliffe"/>
    <n v="-34.7667"/>
    <n v="116.19158"/>
    <x v="243"/>
    <n v="16"/>
    <x v="1"/>
    <s v="Yes"/>
    <x v="115"/>
    <m/>
    <m/>
    <m/>
    <x v="1"/>
    <n v="80"/>
    <n v="2.1052631578947367"/>
    <n v="80"/>
    <n v="2.1052631578947367"/>
    <s v="-"/>
    <s v="-"/>
    <s v="-"/>
    <s v="-"/>
    <s v="Rump"/>
    <m/>
    <n v="11"/>
    <m/>
    <s v="-"/>
    <m/>
    <m/>
    <m/>
    <m/>
    <m/>
    <m/>
    <s v="-"/>
    <s v="-"/>
    <m/>
    <m/>
    <s v="Recovered without antagonist. Walked off into bush. "/>
    <s v="-"/>
    <m/>
    <n v="45"/>
    <m/>
    <m/>
    <m/>
    <m/>
    <m/>
    <m/>
    <s v="Unknown after -42585 days"/>
    <m/>
    <x v="0"/>
    <m/>
    <m/>
    <m/>
    <s v="No"/>
  </r>
  <r>
    <s v="PC037"/>
    <x v="1"/>
    <s v="Trump"/>
    <x v="2"/>
    <s v="Kimberley"/>
    <n v="-16.510732000000001"/>
    <n v="125.540145"/>
    <x v="244"/>
    <n v="27.4"/>
    <x v="0"/>
    <s v="-"/>
    <x v="147"/>
    <m/>
    <m/>
    <m/>
    <x v="1"/>
    <n v="240"/>
    <n v="2"/>
    <n v="240"/>
    <n v="2"/>
    <n v="12"/>
    <n v="0.1"/>
    <s v="-"/>
    <s v="-"/>
    <s v="Rump"/>
    <m/>
    <n v="2"/>
    <m/>
    <s v="42+"/>
    <m/>
    <n v="48"/>
    <m/>
    <n v="120"/>
    <m/>
    <m/>
    <d v="1899-12-30T00:38:00"/>
    <n v="38"/>
    <m/>
    <m/>
    <m/>
    <n v="6"/>
    <m/>
    <n v="46"/>
    <m/>
    <m/>
    <m/>
    <m/>
    <m/>
    <m/>
    <s v="Unknown after 0 days"/>
    <d v="2016-12-01T00:00:00"/>
    <x v="0"/>
    <m/>
    <m/>
    <s v="Bathed with water during collar fitment and recovery to reduce body temp.. "/>
    <s v="No"/>
  </r>
  <r>
    <s v="PC038"/>
    <x v="1"/>
    <s v="Clere"/>
    <x v="2"/>
    <s v="Gascoyne"/>
    <n v="-25.065759"/>
    <n v="117.57844299999999"/>
    <x v="245"/>
    <m/>
    <x v="1"/>
    <s v="No"/>
    <x v="3"/>
    <m/>
    <m/>
    <m/>
    <x v="1"/>
    <n v="140"/>
    <n v="2.6923076923076925"/>
    <n v="140"/>
    <n v="2.6923076923076925"/>
    <n v="7"/>
    <n v="0.13461538461538461"/>
    <s v="-"/>
    <s v="-"/>
    <s v="Rump"/>
    <m/>
    <n v="3"/>
    <m/>
    <s v="-"/>
    <m/>
    <m/>
    <m/>
    <m/>
    <m/>
    <m/>
    <d v="1899-12-30T00:49:00"/>
    <n v="49"/>
    <m/>
    <m/>
    <s v="pig recovered during final fitment"/>
    <s v="-"/>
    <m/>
    <n v="46"/>
    <m/>
    <m/>
    <m/>
    <m/>
    <m/>
    <m/>
    <s v="Unknown after 393 days"/>
    <d v="2018-01-05T00:00:00"/>
    <x v="0"/>
    <m/>
    <m/>
    <m/>
    <s v="Yes"/>
  </r>
  <r>
    <s v="PC041"/>
    <x v="1"/>
    <s v="Rosie"/>
    <x v="2"/>
    <s v="Northcliffe"/>
    <n v="-34.7667"/>
    <n v="116.19158"/>
    <x v="189"/>
    <n v="21.7"/>
    <x v="1"/>
    <s v="Yes"/>
    <x v="121"/>
    <m/>
    <m/>
    <m/>
    <x v="1"/>
    <n v="100"/>
    <n v="1.8518518518518519"/>
    <n v="100"/>
    <n v="1.8518518518518519"/>
    <n v="5"/>
    <n v="9.2592592592592587E-2"/>
    <s v="-"/>
    <s v="-"/>
    <s v="Rump"/>
    <m/>
    <n v="5"/>
    <m/>
    <n v="38.5"/>
    <s v="N"/>
    <n v="28"/>
    <m/>
    <n v="64"/>
    <m/>
    <m/>
    <d v="1899-12-30T00:34:00"/>
    <n v="34"/>
    <m/>
    <m/>
    <s v="Sow recovered during movement to recovery position"/>
    <n v="0"/>
    <m/>
    <n v="39"/>
    <m/>
    <m/>
    <m/>
    <m/>
    <m/>
    <m/>
    <s v="Unknown after -42724 days"/>
    <m/>
    <x v="0"/>
    <m/>
    <m/>
    <m/>
    <s v="No"/>
  </r>
  <r>
    <s v="PC042"/>
    <x v="1"/>
    <s v="Hayley"/>
    <x v="2"/>
    <s v="Northcliffe"/>
    <n v="-34.757739999999998"/>
    <n v="116.19237"/>
    <x v="189"/>
    <n v="24.1"/>
    <x v="1"/>
    <s v="Yes"/>
    <x v="148"/>
    <m/>
    <m/>
    <m/>
    <x v="1"/>
    <n v="130"/>
    <n v="2.2033898305084745"/>
    <n v="130"/>
    <n v="2.2033898305084745"/>
    <n v="6.5"/>
    <n v="0.11016949152542373"/>
    <s v="-"/>
    <s v="-"/>
    <s v="Rump"/>
    <m/>
    <n v="5"/>
    <m/>
    <n v="38.299999999999997"/>
    <s v="N"/>
    <n v="24"/>
    <m/>
    <n v="72"/>
    <m/>
    <m/>
    <d v="1899-12-30T00:40:00"/>
    <n v="40"/>
    <m/>
    <m/>
    <m/>
    <n v="7"/>
    <m/>
    <n v="52"/>
    <m/>
    <m/>
    <m/>
    <m/>
    <m/>
    <m/>
    <s v="Unknown after -42724 days"/>
    <m/>
    <x v="0"/>
    <m/>
    <m/>
    <m/>
    <s v="No"/>
  </r>
  <r>
    <s v="PC044"/>
    <x v="1"/>
    <s v="Rosie"/>
    <x v="2"/>
    <s v="Northcliffe"/>
    <n v="-34.760669999999998"/>
    <n v="116.19182000000001"/>
    <x v="246"/>
    <n v="11.3"/>
    <x v="1"/>
    <s v="No"/>
    <x v="43"/>
    <m/>
    <m/>
    <m/>
    <x v="1"/>
    <n v="120"/>
    <n v="2.0689655172413794"/>
    <n v="120"/>
    <n v="2.0689655172413794"/>
    <n v="6"/>
    <n v="0.10344827586206896"/>
    <s v="-"/>
    <s v="-"/>
    <s v="Rump"/>
    <m/>
    <n v="4"/>
    <m/>
    <n v="37.4"/>
    <s v="N"/>
    <n v="20"/>
    <m/>
    <n v="52"/>
    <m/>
    <m/>
    <d v="1899-12-30T00:40:00"/>
    <n v="40"/>
    <m/>
    <m/>
    <s v="Recovered from sedation due to external stimuli"/>
    <n v="16"/>
    <m/>
    <n v="60"/>
    <m/>
    <m/>
    <m/>
    <m/>
    <m/>
    <m/>
    <s v="Unknown after -42867 days"/>
    <m/>
    <x v="0"/>
    <m/>
    <m/>
    <m/>
    <s v="No"/>
  </r>
  <r>
    <s v="PC045"/>
    <x v="1"/>
    <s v="Hayley"/>
    <x v="2"/>
    <s v="Northcliffe"/>
    <n v="-34.760669999999998"/>
    <n v="116.19182000000001"/>
    <x v="246"/>
    <n v="11.3"/>
    <x v="1"/>
    <s v="No"/>
    <x v="20"/>
    <m/>
    <m/>
    <m/>
    <x v="1"/>
    <n v="120"/>
    <n v="1.8461538461538463"/>
    <n v="120"/>
    <n v="1.8461538461538463"/>
    <s v="-"/>
    <s v="-"/>
    <s v="-"/>
    <s v="-"/>
    <s v="Rump"/>
    <m/>
    <n v="3"/>
    <m/>
    <n v="38.700000000000003"/>
    <s v="N"/>
    <n v="24"/>
    <m/>
    <n v="64"/>
    <m/>
    <m/>
    <s v="-"/>
    <s v="-"/>
    <m/>
    <m/>
    <s v="did not have opportunity to administer reversal"/>
    <s v="-"/>
    <m/>
    <n v="42"/>
    <m/>
    <m/>
    <m/>
    <m/>
    <m/>
    <m/>
    <s v="Unknown after -42867 days"/>
    <m/>
    <x v="0"/>
    <m/>
    <m/>
    <m/>
    <s v="No"/>
  </r>
  <r>
    <s v="PC046"/>
    <x v="1"/>
    <s v="Claude"/>
    <x v="2"/>
    <s v="Gascoyne"/>
    <n v="25.030090000000001"/>
    <n v="117.32827"/>
    <x v="247"/>
    <n v="23"/>
    <x v="0"/>
    <s v="-"/>
    <x v="70"/>
    <m/>
    <m/>
    <m/>
    <x v="1"/>
    <n v="140"/>
    <n v="1.75"/>
    <n v="140"/>
    <n v="1.75"/>
    <n v="10"/>
    <n v="0.125"/>
    <s v="-"/>
    <s v="-"/>
    <s v="Rump"/>
    <m/>
    <n v="5"/>
    <m/>
    <n v="40.5"/>
    <m/>
    <n v="20"/>
    <m/>
    <n v="100"/>
    <m/>
    <m/>
    <d v="1899-12-30T00:38:00"/>
    <n v="38"/>
    <m/>
    <m/>
    <m/>
    <n v="10"/>
    <m/>
    <n v="53"/>
    <m/>
    <m/>
    <m/>
    <m/>
    <m/>
    <m/>
    <s v="Unknown after 88 days"/>
    <d v="2018-01-09T00:00:00"/>
    <x v="0"/>
    <m/>
    <m/>
    <s v="Wet down with water to reduce body temp. "/>
    <s v="Yes"/>
  </r>
  <r>
    <s v="PC048"/>
    <x v="1"/>
    <s v="Clive"/>
    <x v="2"/>
    <s v="Gascoyne"/>
    <n v="25.031020000000002"/>
    <n v="117.45159"/>
    <x v="160"/>
    <m/>
    <x v="0"/>
    <s v="-"/>
    <x v="22"/>
    <m/>
    <m/>
    <m/>
    <x v="1"/>
    <n v="150"/>
    <n v="2"/>
    <n v="150"/>
    <n v="2"/>
    <s v="-"/>
    <s v="-"/>
    <n v="11.25"/>
    <n v="0.15"/>
    <s v="Rump"/>
    <m/>
    <n v="3"/>
    <m/>
    <n v="40"/>
    <m/>
    <n v="68"/>
    <m/>
    <n v="68"/>
    <m/>
    <m/>
    <d v="1899-12-30T00:43:00"/>
    <n v="43"/>
    <m/>
    <m/>
    <m/>
    <n v="22"/>
    <m/>
    <n v="68"/>
    <m/>
    <m/>
    <m/>
    <m/>
    <m/>
    <m/>
    <s v="Unknown after 116 days"/>
    <d v="2018-02-11T00:00:00"/>
    <x v="0"/>
    <m/>
    <m/>
    <m/>
    <s v="Yes"/>
  </r>
  <r>
    <s v="PC049"/>
    <x v="1"/>
    <s v="Charlotte"/>
    <x v="2"/>
    <s v="Gascoyne"/>
    <n v="25.031020000000002"/>
    <n v="117.45159"/>
    <x v="160"/>
    <m/>
    <x v="1"/>
    <s v="No"/>
    <x v="145"/>
    <m/>
    <m/>
    <m/>
    <x v="1"/>
    <n v="60"/>
    <n v="1.935483870967742"/>
    <n v="60"/>
    <n v="1.935483870967742"/>
    <s v="-"/>
    <s v="-"/>
    <n v="4.5"/>
    <n v="0.14516129032258066"/>
    <s v="Rump"/>
    <m/>
    <n v="4"/>
    <m/>
    <n v="36.700000000000003"/>
    <s v="N"/>
    <n v="60"/>
    <m/>
    <n v="60"/>
    <m/>
    <m/>
    <d v="1899-12-30T00:37:00"/>
    <n v="37"/>
    <m/>
    <m/>
    <m/>
    <n v="23"/>
    <m/>
    <n v="64"/>
    <m/>
    <m/>
    <m/>
    <m/>
    <m/>
    <m/>
    <s v="Unknown after 325 days"/>
    <d v="2018-09-08T00:00:00"/>
    <x v="0"/>
    <m/>
    <m/>
    <m/>
    <s v="Yes"/>
  </r>
  <r>
    <s v="PC050"/>
    <x v="1"/>
    <s v="Chamomile"/>
    <x v="2"/>
    <s v="Gascoyne"/>
    <n v="25.065930000000002"/>
    <n v="117.57816"/>
    <x v="248"/>
    <n v="25.5"/>
    <x v="1"/>
    <s v="Yes"/>
    <x v="12"/>
    <m/>
    <m/>
    <m/>
    <x v="1"/>
    <n v="100"/>
    <n v="1.5873015873015872"/>
    <n v="100"/>
    <n v="1.5873015873015872"/>
    <s v="-"/>
    <s v="-"/>
    <s v="-"/>
    <s v="-"/>
    <s v="Rump"/>
    <m/>
    <n v="4"/>
    <m/>
    <n v="38.1"/>
    <s v="N"/>
    <n v="74"/>
    <m/>
    <n v="74"/>
    <m/>
    <m/>
    <s v="-"/>
    <s v="-"/>
    <m/>
    <m/>
    <s v="No reversal given, woke up herself"/>
    <s v="-"/>
    <m/>
    <n v="68"/>
    <m/>
    <m/>
    <m/>
    <m/>
    <m/>
    <m/>
    <s v="Unknown after 81 days"/>
    <d v="2018-02-10T00:00:00"/>
    <x v="0"/>
    <m/>
    <m/>
    <m/>
    <s v="Yes"/>
  </r>
  <r>
    <s v="PC051"/>
    <x v="1"/>
    <s v="Custard"/>
    <x v="2"/>
    <s v="Gascoyne"/>
    <n v="25.065930000000002"/>
    <n v="117.57816"/>
    <x v="248"/>
    <n v="26.2"/>
    <x v="0"/>
    <s v="-"/>
    <x v="20"/>
    <m/>
    <m/>
    <m/>
    <x v="1"/>
    <n v="210"/>
    <n v="3.2307692307692308"/>
    <n v="210"/>
    <n v="3.2307692307692308"/>
    <s v="-"/>
    <s v="-"/>
    <n v="8"/>
    <n v="0.12307692307692308"/>
    <s v="Rump"/>
    <m/>
    <n v="4"/>
    <s v="Light - Still responsive at 15 min post-darting, additional half dose administered at 23:48"/>
    <n v="38.6"/>
    <s v="N"/>
    <n v="60"/>
    <m/>
    <n v="60"/>
    <m/>
    <m/>
    <d v="1899-12-30T01:19:00"/>
    <n v="79"/>
    <m/>
    <m/>
    <m/>
    <n v="12"/>
    <m/>
    <m/>
    <m/>
    <m/>
    <m/>
    <m/>
    <m/>
    <m/>
    <s v="Unknown after 357 days"/>
    <d v="2018-11-13T00:00:00"/>
    <x v="0"/>
    <m/>
    <m/>
    <m/>
    <s v="Yes"/>
  </r>
  <r>
    <s v="PC052"/>
    <x v="1"/>
    <s v="Char"/>
    <x v="2"/>
    <s v="Gascoyne"/>
    <n v="25.065930000000002"/>
    <n v="117.57816"/>
    <x v="249"/>
    <n v="26.1"/>
    <x v="0"/>
    <s v="-"/>
    <x v="111"/>
    <s v="Y"/>
    <m/>
    <m/>
    <x v="1"/>
    <n v="120"/>
    <n v="2"/>
    <n v="120"/>
    <n v="2"/>
    <s v="-"/>
    <s v="-"/>
    <s v="-"/>
    <s v="-"/>
    <s v="Rump"/>
    <m/>
    <n v="6"/>
    <s v="Medium - Recovered prior to collaring, jumped up and ran away grumpy.. "/>
    <s v="-"/>
    <m/>
    <m/>
    <m/>
    <m/>
    <m/>
    <m/>
    <s v="-"/>
    <s v="-"/>
    <m/>
    <m/>
    <s v="Recovered prior to collaring, jumped up and ran away grumpy.. "/>
    <s v="-"/>
    <m/>
    <n v="15"/>
    <m/>
    <m/>
    <m/>
    <m/>
    <m/>
    <m/>
    <s v="Unknown after 350 days"/>
    <d v="2018-11-07T00:00:00"/>
    <x v="0"/>
    <m/>
    <m/>
    <m/>
    <s v="Yes"/>
  </r>
  <r>
    <s v="PC053"/>
    <x v="1"/>
    <s v="Carmen"/>
    <x v="2"/>
    <s v="Gascoyne"/>
    <n v="25.065930000000002"/>
    <n v="117.57816"/>
    <x v="249"/>
    <n v="25.7"/>
    <x v="1"/>
    <s v="Yes"/>
    <x v="42"/>
    <m/>
    <m/>
    <m/>
    <x v="1"/>
    <n v="150"/>
    <n v="2.0270270270270272"/>
    <n v="150"/>
    <n v="2.0270270270270272"/>
    <s v="-"/>
    <s v="-"/>
    <n v="11"/>
    <n v="0.14864864864864866"/>
    <s v="Rump"/>
    <m/>
    <n v="5"/>
    <m/>
    <n v="38.4"/>
    <s v="N"/>
    <n v="64"/>
    <m/>
    <n v="64"/>
    <m/>
    <m/>
    <d v="1899-12-30T00:35:00"/>
    <n v="35"/>
    <m/>
    <m/>
    <m/>
    <n v="15"/>
    <m/>
    <n v="55"/>
    <m/>
    <m/>
    <m/>
    <m/>
    <m/>
    <m/>
    <s v="Unknown after 350 days"/>
    <d v="2018-11-07T00:00:00"/>
    <x v="0"/>
    <m/>
    <m/>
    <m/>
    <s v="Yes"/>
  </r>
  <r>
    <s v="PC054"/>
    <x v="1"/>
    <s v="Coondil"/>
    <x v="2"/>
    <s v="Gascoyne"/>
    <n v="25.065930000000002"/>
    <n v="117.57816"/>
    <x v="249"/>
    <n v="24.4"/>
    <x v="0"/>
    <s v="-"/>
    <x v="117"/>
    <m/>
    <m/>
    <m/>
    <x v="1"/>
    <n v="140"/>
    <n v="2.0289855072463769"/>
    <n v="140"/>
    <n v="2.0289855072463769"/>
    <s v="-"/>
    <s v="-"/>
    <n v="10.5"/>
    <n v="0.15217391304347827"/>
    <s v="Rump"/>
    <m/>
    <n v="5"/>
    <m/>
    <n v="38"/>
    <s v="N"/>
    <n v="66"/>
    <m/>
    <n v="66"/>
    <m/>
    <m/>
    <d v="1899-12-30T00:35:00"/>
    <n v="35"/>
    <m/>
    <m/>
    <m/>
    <n v="41"/>
    <m/>
    <n v="81"/>
    <m/>
    <m/>
    <m/>
    <m/>
    <m/>
    <m/>
    <s v="Unknown after 37 days"/>
    <d v="2017-12-29T00:00:00"/>
    <x v="0"/>
    <m/>
    <m/>
    <m/>
    <s v="Yes"/>
  </r>
  <r>
    <s v="PC055"/>
    <x v="1"/>
    <s v="Crabb"/>
    <x v="2"/>
    <s v="Gascoyne"/>
    <n v="25.065930000000002"/>
    <n v="117.57816"/>
    <x v="249"/>
    <n v="23.4"/>
    <x v="0"/>
    <s v="-"/>
    <x v="52"/>
    <m/>
    <m/>
    <m/>
    <x v="1"/>
    <n v="140"/>
    <n v="2.2580645161290325"/>
    <n v="140"/>
    <n v="2.2580645161290325"/>
    <s v="-"/>
    <s v="-"/>
    <n v="10.5"/>
    <n v="0.16935483870967741"/>
    <s v="Rump"/>
    <m/>
    <n v="4"/>
    <m/>
    <n v="38"/>
    <s v="N"/>
    <n v="54"/>
    <m/>
    <n v="54"/>
    <m/>
    <m/>
    <d v="1899-12-30T00:33:00"/>
    <n v="33"/>
    <m/>
    <m/>
    <m/>
    <n v="19"/>
    <m/>
    <n v="56"/>
    <m/>
    <m/>
    <m/>
    <m/>
    <m/>
    <m/>
    <s v="Unknown after 350 days"/>
    <d v="2018-11-07T00:00:00"/>
    <x v="0"/>
    <m/>
    <m/>
    <m/>
    <s v="Yes"/>
  </r>
  <r>
    <s v="PC056"/>
    <x v="1"/>
    <s v="Charlotte"/>
    <x v="2"/>
    <s v="Gascoyne"/>
    <n v="25.031020000000002"/>
    <n v="117.45159"/>
    <x v="250"/>
    <n v="21.8"/>
    <x v="1"/>
    <s v="Yes"/>
    <x v="133"/>
    <s v="Y"/>
    <m/>
    <m/>
    <x v="1"/>
    <n v="80"/>
    <n v="2"/>
    <n v="80"/>
    <n v="2"/>
    <s v="-"/>
    <s v="-"/>
    <n v="6"/>
    <n v="0.15"/>
    <s v="Rump"/>
    <m/>
    <n v="2"/>
    <m/>
    <s v="-"/>
    <m/>
    <m/>
    <m/>
    <m/>
    <m/>
    <m/>
    <d v="1899-12-30T00:57:00"/>
    <n v="57"/>
    <m/>
    <m/>
    <m/>
    <n v="19"/>
    <m/>
    <n v="78"/>
    <m/>
    <m/>
    <m/>
    <m/>
    <m/>
    <m/>
    <s v="Unknown after 135 days"/>
    <d v="2018-09-08T00:00:00"/>
    <x v="0"/>
    <m/>
    <m/>
    <m/>
    <s v="No"/>
  </r>
  <r>
    <s v="PC057"/>
    <x v="1"/>
    <s v="Cracklin"/>
    <x v="2"/>
    <s v="Gascoyne"/>
    <n v="25.031020000000002"/>
    <n v="117.45159"/>
    <x v="250"/>
    <n v="21.8"/>
    <x v="1"/>
    <s v="Unknown"/>
    <x v="133"/>
    <s v="Y"/>
    <m/>
    <m/>
    <x v="1"/>
    <n v="80"/>
    <n v="2"/>
    <n v="80"/>
    <n v="2"/>
    <s v="-"/>
    <s v="-"/>
    <n v="6"/>
    <n v="0.15"/>
    <s v="Rump"/>
    <m/>
    <n v="2"/>
    <m/>
    <s v="-"/>
    <m/>
    <n v="28"/>
    <m/>
    <n v="44"/>
    <m/>
    <m/>
    <d v="1899-12-30T00:52:00"/>
    <n v="52"/>
    <m/>
    <m/>
    <m/>
    <n v="5"/>
    <m/>
    <n v="59"/>
    <m/>
    <m/>
    <m/>
    <m/>
    <m/>
    <m/>
    <s v="Unknown after 198 days"/>
    <d v="2018-11-10T00:00:00"/>
    <x v="0"/>
    <m/>
    <m/>
    <m/>
    <s v="Yes"/>
  </r>
  <r>
    <s v="PC058"/>
    <x v="1"/>
    <s v="Curly"/>
    <x v="2"/>
    <s v="Gascoyne"/>
    <n v="-25.066713889999999"/>
    <n v="117.58819440000001"/>
    <x v="251"/>
    <n v="12.3"/>
    <x v="1"/>
    <s v="No"/>
    <x v="24"/>
    <m/>
    <m/>
    <m/>
    <x v="1"/>
    <n v="90"/>
    <n v="2"/>
    <n v="90"/>
    <n v="2"/>
    <s v="-"/>
    <s v="-"/>
    <n v="3.5"/>
    <n v="7.7777777777777779E-2"/>
    <s v="Rump"/>
    <m/>
    <n v="3"/>
    <m/>
    <n v="37.5"/>
    <s v="N"/>
    <n v="40"/>
    <m/>
    <n v="44"/>
    <m/>
    <m/>
    <d v="1899-12-30T01:17:00"/>
    <n v="77"/>
    <m/>
    <m/>
    <m/>
    <n v="14"/>
    <m/>
    <n v="94"/>
    <m/>
    <m/>
    <m/>
    <m/>
    <m/>
    <m/>
    <s v="Unknown after 168 days"/>
    <d v="2018-10-12T00:00:00"/>
    <x v="0"/>
    <m/>
    <m/>
    <m/>
    <s v="Yes"/>
  </r>
  <r>
    <s v="PC063"/>
    <x v="1"/>
    <s v="Jason"/>
    <x v="2"/>
    <s v="Northampton"/>
    <n v="-28.217372220000001"/>
    <n v="114.4891361"/>
    <x v="252"/>
    <m/>
    <x v="0"/>
    <s v="-"/>
    <x v="149"/>
    <m/>
    <m/>
    <m/>
    <x v="1"/>
    <n v="90"/>
    <n v="2.5"/>
    <n v="90"/>
    <n v="2.5"/>
    <s v="-"/>
    <s v="-"/>
    <n v="6.75"/>
    <n v="0.1875"/>
    <s v="Rump"/>
    <m/>
    <n v="5"/>
    <m/>
    <s v="-"/>
    <m/>
    <m/>
    <m/>
    <m/>
    <m/>
    <m/>
    <d v="1899-12-30T00:41:00"/>
    <n v="41"/>
    <m/>
    <m/>
    <m/>
    <s v="-"/>
    <m/>
    <n v="45"/>
    <m/>
    <m/>
    <m/>
    <m/>
    <m/>
    <m/>
    <s v="Unknown after 29 days"/>
    <d v="2020-01-08T00:00:00"/>
    <x v="0"/>
    <m/>
    <m/>
    <m/>
    <s v="Yes"/>
  </r>
  <r>
    <s v="PC064"/>
    <x v="1"/>
    <s v="Jeremy"/>
    <x v="2"/>
    <s v="Northampton"/>
    <n v="-28.23151944"/>
    <n v="114.5022639"/>
    <x v="252"/>
    <m/>
    <x v="0"/>
    <s v="-"/>
    <x v="125"/>
    <m/>
    <m/>
    <m/>
    <x v="1"/>
    <n v="90"/>
    <n v="2.4324324324324325"/>
    <n v="90"/>
    <n v="2.4324324324324325"/>
    <s v="-"/>
    <s v="-"/>
    <n v="6.25"/>
    <n v="0.16891891891891891"/>
    <s v="Rump"/>
    <m/>
    <n v="5"/>
    <m/>
    <n v="38.4"/>
    <s v="N"/>
    <n v="40"/>
    <m/>
    <n v="88"/>
    <m/>
    <m/>
    <d v="1899-12-30T00:41:00"/>
    <n v="41"/>
    <m/>
    <m/>
    <m/>
    <s v="-"/>
    <m/>
    <n v="45"/>
    <m/>
    <m/>
    <m/>
    <m/>
    <m/>
    <m/>
    <s v="Unknown after 29 days"/>
    <d v="2020-01-08T00:00:00"/>
    <x v="0"/>
    <m/>
    <m/>
    <m/>
    <s v="Yes"/>
  </r>
  <r>
    <s v="PC066"/>
    <x v="1"/>
    <s v="Jack"/>
    <x v="2"/>
    <s v="Northampton"/>
    <n v="-28.23151944"/>
    <n v="114.5022639"/>
    <x v="152"/>
    <m/>
    <x v="0"/>
    <s v="-"/>
    <x v="137"/>
    <m/>
    <m/>
    <m/>
    <x v="1"/>
    <n v="170"/>
    <n v="3.6956521739130435"/>
    <n v="170"/>
    <n v="3.6956521739130435"/>
    <s v="-"/>
    <s v="-"/>
    <n v="8.25"/>
    <n v="0.17934782608695651"/>
    <s v="Rump"/>
    <m/>
    <n v="7"/>
    <m/>
    <n v="40.299999999999997"/>
    <m/>
    <n v="24"/>
    <m/>
    <n v="84"/>
    <m/>
    <m/>
    <d v="1899-12-30T00:43:00"/>
    <n v="43"/>
    <m/>
    <m/>
    <m/>
    <n v="16"/>
    <m/>
    <n v="66"/>
    <m/>
    <m/>
    <m/>
    <m/>
    <m/>
    <m/>
    <e v="#VALUE!"/>
    <s v="Unknown"/>
    <x v="0"/>
    <m/>
    <m/>
    <m/>
    <s v="No"/>
  </r>
  <r>
    <s v="PC067"/>
    <x v="1"/>
    <s v="Mildred"/>
    <x v="2"/>
    <s v="Northampton"/>
    <n v="-28.055997219999998"/>
    <n v="114.58380556"/>
    <x v="145"/>
    <n v="26.1"/>
    <x v="1"/>
    <s v="No"/>
    <x v="122"/>
    <m/>
    <m/>
    <m/>
    <x v="1"/>
    <n v="100"/>
    <n v="2.0833333333333335"/>
    <n v="100"/>
    <n v="2.0833333333333335"/>
    <s v="-"/>
    <s v="-"/>
    <n v="7.5"/>
    <n v="0.15625"/>
    <s v="Rump"/>
    <m/>
    <n v="4"/>
    <m/>
    <n v="41.7"/>
    <m/>
    <m/>
    <m/>
    <m/>
    <m/>
    <m/>
    <d v="1899-12-30T00:30:00"/>
    <n v="30"/>
    <m/>
    <m/>
    <m/>
    <n v="1"/>
    <m/>
    <n v="35"/>
    <m/>
    <m/>
    <m/>
    <m/>
    <m/>
    <m/>
    <s v="Unknown after 15 days"/>
    <d v="2019-12-27T00:00:00"/>
    <x v="0"/>
    <m/>
    <m/>
    <m/>
    <s v="No"/>
  </r>
  <r>
    <s v="PC069"/>
    <x v="1"/>
    <s v="Julia"/>
    <x v="2"/>
    <s v="Northampton"/>
    <n v="-28.117027780000001"/>
    <n v="114.4914139"/>
    <x v="145"/>
    <n v="29.9"/>
    <x v="1"/>
    <s v="Yes"/>
    <x v="150"/>
    <m/>
    <m/>
    <m/>
    <x v="1"/>
    <n v="150"/>
    <n v="5.3571428571428568"/>
    <n v="150"/>
    <n v="5.3571428571428568"/>
    <s v="-"/>
    <s v="-"/>
    <n v="7.5"/>
    <n v="0.26785714285714285"/>
    <s v="Rump"/>
    <m/>
    <n v="21"/>
    <m/>
    <s v="42+"/>
    <m/>
    <m/>
    <m/>
    <n v="132"/>
    <m/>
    <m/>
    <d v="1899-12-30T00:28:00"/>
    <n v="28"/>
    <m/>
    <m/>
    <m/>
    <n v="8"/>
    <m/>
    <m/>
    <m/>
    <m/>
    <m/>
    <m/>
    <m/>
    <m/>
    <s v="Unknown after 27 days"/>
    <d v="2020-01-08T00:00:00"/>
    <x v="0"/>
    <m/>
    <m/>
    <m/>
    <s v="No"/>
  </r>
  <r>
    <s v="PC070"/>
    <x v="1"/>
    <s v="Jonesy Jr"/>
    <x v="2"/>
    <s v="Northampton"/>
    <n v="-28.055997219999998"/>
    <n v="114.58380556"/>
    <x v="148"/>
    <n v="25.2"/>
    <x v="0"/>
    <s v="-"/>
    <x v="3"/>
    <m/>
    <m/>
    <m/>
    <x v="1"/>
    <n v="150"/>
    <n v="2.8846153846153846"/>
    <n v="150"/>
    <n v="2.8846153846153846"/>
    <s v="-"/>
    <s v="-"/>
    <n v="9"/>
    <n v="0.17307692307692307"/>
    <s v="Rump"/>
    <m/>
    <n v="4"/>
    <m/>
    <n v="38.700000000000003"/>
    <s v="N"/>
    <n v="28"/>
    <m/>
    <n v="52"/>
    <m/>
    <m/>
    <d v="1899-12-30T00:57:00"/>
    <n v="57"/>
    <m/>
    <m/>
    <m/>
    <n v="8"/>
    <m/>
    <n v="69"/>
    <m/>
    <m/>
    <m/>
    <m/>
    <m/>
    <m/>
    <e v="#VALUE!"/>
    <s v="Unknown"/>
    <x v="0"/>
    <m/>
    <m/>
    <m/>
    <s v="No"/>
  </r>
  <r>
    <s v="PC072"/>
    <x v="1"/>
    <s v="Butch"/>
    <x v="2"/>
    <s v="Mogumber"/>
    <n v="-31.121618999999999"/>
    <n v="116.04755400000001"/>
    <x v="253"/>
    <n v="23.9"/>
    <x v="0"/>
    <s v="-"/>
    <x v="143"/>
    <m/>
    <m/>
    <m/>
    <x v="1"/>
    <n v="260"/>
    <n v="2.3636363636363638"/>
    <n v="260"/>
    <n v="2.3636363636363638"/>
    <s v="-"/>
    <s v="-"/>
    <n v="18"/>
    <n v="0.16363636363636364"/>
    <s v="Rump"/>
    <m/>
    <n v="8"/>
    <m/>
    <n v="39.700000000000003"/>
    <m/>
    <n v="24"/>
    <m/>
    <n v="56"/>
    <m/>
    <m/>
    <d v="1899-12-30T00:46:00"/>
    <n v="46"/>
    <m/>
    <m/>
    <m/>
    <n v="15"/>
    <m/>
    <n v="69"/>
    <m/>
    <m/>
    <m/>
    <m/>
    <m/>
    <m/>
    <e v="#VALUE!"/>
    <s v="Unknown"/>
    <x v="0"/>
    <m/>
    <m/>
    <m/>
    <s v="No"/>
  </r>
  <r>
    <s v="PC073"/>
    <x v="1"/>
    <s v="Erroll"/>
    <x v="2"/>
    <s v="Mogumber"/>
    <n v="-31.121618999999999"/>
    <n v="116.04755400000001"/>
    <x v="253"/>
    <n v="23.9"/>
    <x v="0"/>
    <s v="-"/>
    <x v="147"/>
    <m/>
    <m/>
    <m/>
    <x v="1"/>
    <n v="360"/>
    <n v="3"/>
    <n v="360"/>
    <n v="3"/>
    <s v="-"/>
    <s v="-"/>
    <n v="18"/>
    <n v="0.15"/>
    <s v="Rump"/>
    <m/>
    <n v="3"/>
    <s v="Light - Stubborn, quick to lay down but fighting sedation, second half dose administered, still crawling for a while"/>
    <n v="37.4"/>
    <s v="N"/>
    <n v="24"/>
    <m/>
    <n v="60"/>
    <m/>
    <m/>
    <d v="1899-12-30T00:57:00"/>
    <n v="57"/>
    <m/>
    <m/>
    <m/>
    <n v="4"/>
    <m/>
    <n v="64"/>
    <m/>
    <m/>
    <m/>
    <m/>
    <m/>
    <m/>
    <s v="Unknown after 133 days"/>
    <d v="2020-06-23T00:00:00"/>
    <x v="0"/>
    <m/>
    <m/>
    <m/>
    <s v="No"/>
  </r>
  <r>
    <s v="PC074"/>
    <x v="1"/>
    <s v="Gabby"/>
    <x v="2"/>
    <s v="Mogumber"/>
    <n v="-31.2279144"/>
    <n v="115.6294949"/>
    <x v="129"/>
    <n v="19.8"/>
    <x v="1"/>
    <s v="No"/>
    <x v="70"/>
    <s v="Y"/>
    <m/>
    <m/>
    <x v="1"/>
    <n v="300"/>
    <n v="3.75"/>
    <n v="300"/>
    <n v="3.75"/>
    <s v="-"/>
    <s v="-"/>
    <n v="12"/>
    <n v="0.15"/>
    <s v="Rump"/>
    <m/>
    <n v="6"/>
    <s v="Light - Used old stock of sedatives, not effective, needed to re-dart with new mixture."/>
    <n v="41.4"/>
    <m/>
    <n v="28"/>
    <m/>
    <n v="128"/>
    <m/>
    <m/>
    <d v="1899-12-30T00:35:00"/>
    <n v="35"/>
    <m/>
    <m/>
    <m/>
    <n v="10"/>
    <m/>
    <n v="51"/>
    <m/>
    <m/>
    <m/>
    <m/>
    <m/>
    <m/>
    <s v="Unknown after 343 days"/>
    <d v="2021-01-22T00:00:00"/>
    <x v="0"/>
    <m/>
    <m/>
    <m/>
    <s v="No"/>
  </r>
  <r>
    <s v="PC076"/>
    <x v="1"/>
    <s v="Juliana"/>
    <x v="2"/>
    <s v="Northampton"/>
    <n v="-28.214648199999999"/>
    <n v="114.5095661"/>
    <x v="254"/>
    <n v="12.8"/>
    <x v="1"/>
    <s v="Yes"/>
    <x v="129"/>
    <m/>
    <m/>
    <m/>
    <x v="1"/>
    <n v="100"/>
    <n v="2.1276595744680851"/>
    <n v="100"/>
    <n v="2.1276595744680851"/>
    <s v="-"/>
    <s v="-"/>
    <n v="7.5"/>
    <n v="0.15957446808510639"/>
    <s v="Rump"/>
    <m/>
    <n v="3"/>
    <m/>
    <n v="38.6"/>
    <s v="N"/>
    <n v="32"/>
    <m/>
    <n v="104"/>
    <m/>
    <m/>
    <d v="1899-12-30T00:40:00"/>
    <n v="40"/>
    <m/>
    <m/>
    <m/>
    <n v="20"/>
    <m/>
    <n v="63"/>
    <m/>
    <m/>
    <n v="19"/>
    <m/>
    <m/>
    <m/>
    <s v="Unknown after 69 days"/>
    <d v="2020-09-01T00:00:00"/>
    <x v="0"/>
    <m/>
    <m/>
    <m/>
    <s v="Yes"/>
  </r>
  <r>
    <s v="PC077"/>
    <x v="1"/>
    <s v="Jingle Balls"/>
    <x v="2"/>
    <s v="Northampton"/>
    <n v="-28.214648199999999"/>
    <n v="114.5095661"/>
    <x v="254"/>
    <n v="12.8"/>
    <x v="0"/>
    <s v="-"/>
    <x v="151"/>
    <m/>
    <m/>
    <m/>
    <x v="1"/>
    <n v="140"/>
    <n v="2.0437956204379564"/>
    <n v="140"/>
    <n v="2.0437956204379564"/>
    <s v="-"/>
    <s v="-"/>
    <n v="10"/>
    <n v="0.145985401459854"/>
    <s v="Rump"/>
    <m/>
    <n v="6"/>
    <m/>
    <n v="38.299999999999997"/>
    <s v="N"/>
    <n v="20"/>
    <m/>
    <n v="96"/>
    <m/>
    <m/>
    <d v="1899-12-30T00:36:00"/>
    <n v="36"/>
    <m/>
    <m/>
    <m/>
    <n v="13"/>
    <m/>
    <n v="55"/>
    <m/>
    <m/>
    <n v="19"/>
    <m/>
    <m/>
    <m/>
    <s v="Unknown after 39 days"/>
    <d v="2020-08-02T00:00:00"/>
    <x v="0"/>
    <m/>
    <m/>
    <m/>
    <s v="Yes"/>
  </r>
  <r>
    <s v="PC078"/>
    <x v="1"/>
    <s v="Chester"/>
    <x v="2"/>
    <s v="Northampton"/>
    <n v="-28.065686700000001"/>
    <n v="114.57764419999999"/>
    <x v="255"/>
    <n v="12.5"/>
    <x v="0"/>
    <s v="-"/>
    <x v="152"/>
    <m/>
    <m/>
    <m/>
    <x v="1"/>
    <n v="120"/>
    <n v="2.6143790849673203"/>
    <n v="120"/>
    <n v="2.6143790849673203"/>
    <s v="-"/>
    <s v="-"/>
    <n v="9"/>
    <n v="0.19607843137254902"/>
    <s v="Rump"/>
    <m/>
    <n v="4"/>
    <s v="Good - quick and smooth induction"/>
    <n v="39.1"/>
    <s v="N"/>
    <n v="16"/>
    <m/>
    <n v="96"/>
    <m/>
    <m/>
    <d v="1899-12-30T00:41:00"/>
    <n v="41"/>
    <m/>
    <m/>
    <m/>
    <n v="29"/>
    <m/>
    <n v="74"/>
    <m/>
    <m/>
    <m/>
    <m/>
    <m/>
    <m/>
    <s v="Unknown after 178 days"/>
    <d v="2020-12-21T00:00:00"/>
    <x v="0"/>
    <m/>
    <m/>
    <m/>
    <s v="Yes"/>
  </r>
  <r>
    <s v="PC079"/>
    <x v="1"/>
    <s v="Wingnut"/>
    <x v="2"/>
    <s v="Northampton"/>
    <n v="-28.452991399999998"/>
    <n v="114.9128894"/>
    <x v="256"/>
    <n v="14.7"/>
    <x v="0"/>
    <s v="-"/>
    <x v="153"/>
    <m/>
    <m/>
    <m/>
    <x v="1"/>
    <n v="130"/>
    <n v="2.5844930417495031"/>
    <n v="130"/>
    <n v="2.5844930417495031"/>
    <s v="-"/>
    <s v="-"/>
    <s v="-"/>
    <s v="-"/>
    <s v="Rump"/>
    <m/>
    <n v="5"/>
    <m/>
    <n v="38.799999999999997"/>
    <s v="N"/>
    <n v="28"/>
    <m/>
    <n v="64"/>
    <m/>
    <m/>
    <s v="-"/>
    <s v="-"/>
    <m/>
    <m/>
    <m/>
    <s v="-"/>
    <m/>
    <n v="51"/>
    <m/>
    <m/>
    <m/>
    <m/>
    <m/>
    <m/>
    <s v="Unknown after 32 days"/>
    <d v="2020-07-30T00:00:00"/>
    <x v="0"/>
    <m/>
    <m/>
    <m/>
    <s v="Yes"/>
  </r>
  <r>
    <s v="PC080"/>
    <x v="1"/>
    <s v="Winnie"/>
    <x v="2"/>
    <s v="Northampton"/>
    <n v="-28.452991399999998"/>
    <n v="114.9128894"/>
    <x v="256"/>
    <n v="14.7"/>
    <x v="1"/>
    <s v="Yes"/>
    <x v="18"/>
    <m/>
    <m/>
    <m/>
    <x v="1"/>
    <n v="90"/>
    <n v="2.2727272727272725"/>
    <n v="90"/>
    <n v="2.2727272727272725"/>
    <s v="-"/>
    <s v="-"/>
    <n v="6.5"/>
    <n v="0.16414141414141414"/>
    <s v="Rump"/>
    <m/>
    <n v="3"/>
    <m/>
    <s v="-"/>
    <m/>
    <n v="24"/>
    <m/>
    <n v="80"/>
    <m/>
    <m/>
    <d v="1899-12-30T00:37:00"/>
    <n v="37"/>
    <m/>
    <m/>
    <m/>
    <s v="-"/>
    <m/>
    <n v="37"/>
    <m/>
    <m/>
    <m/>
    <m/>
    <m/>
    <m/>
    <s v="Unknown after 20 days"/>
    <d v="2020-07-18T00:00:00"/>
    <x v="0"/>
    <m/>
    <m/>
    <m/>
    <s v="Yes"/>
  </r>
  <r>
    <s v="PC081"/>
    <x v="1"/>
    <s v="Kupschy"/>
    <x v="2"/>
    <s v="Northampton"/>
    <n v="-28.497133900000001"/>
    <n v="115.06466469999999"/>
    <x v="206"/>
    <n v="14"/>
    <x v="0"/>
    <s v="-"/>
    <x v="154"/>
    <m/>
    <m/>
    <m/>
    <x v="1"/>
    <n v="180"/>
    <n v="2.1479713603818618"/>
    <n v="180"/>
    <n v="2.1479713603818618"/>
    <s v="-"/>
    <s v="-"/>
    <n v="11.25"/>
    <n v="0.13424821002386636"/>
    <s v="Rump"/>
    <m/>
    <n v="4"/>
    <m/>
    <n v="38.799999999999997"/>
    <s v="N"/>
    <n v="28"/>
    <m/>
    <n v="76"/>
    <m/>
    <m/>
    <d v="1899-12-30T00:39:00"/>
    <n v="39"/>
    <m/>
    <m/>
    <m/>
    <n v="0"/>
    <m/>
    <n v="43"/>
    <m/>
    <m/>
    <m/>
    <m/>
    <m/>
    <m/>
    <s v="Unknown after 284 days"/>
    <d v="2021-05-11T00:00:00"/>
    <x v="0"/>
    <m/>
    <m/>
    <m/>
    <s v="Yes"/>
  </r>
  <r>
    <s v="PC082"/>
    <x v="1"/>
    <s v="Kubrick"/>
    <x v="2"/>
    <s v="Northampton"/>
    <n v="-28.497133900000001"/>
    <n v="115.06466469999999"/>
    <x v="206"/>
    <n v="13.9"/>
    <x v="0"/>
    <s v="-"/>
    <x v="107"/>
    <m/>
    <m/>
    <m/>
    <x v="1"/>
    <n v="150"/>
    <n v="2.2388059701492535"/>
    <n v="150"/>
    <n v="2.2388059701492535"/>
    <s v="-"/>
    <s v="-"/>
    <n v="6.25"/>
    <n v="9.3283582089552244E-2"/>
    <s v="Rump"/>
    <m/>
    <n v="3"/>
    <m/>
    <n v="40.799999999999997"/>
    <m/>
    <n v="24"/>
    <m/>
    <n v="108"/>
    <m/>
    <m/>
    <s v="-"/>
    <s v="-"/>
    <m/>
    <m/>
    <m/>
    <s v="-"/>
    <m/>
    <n v="40"/>
    <m/>
    <m/>
    <m/>
    <m/>
    <m/>
    <m/>
    <s v="Unknown after 265 days"/>
    <d v="2021-04-22T00:00:00"/>
    <x v="0"/>
    <m/>
    <m/>
    <m/>
    <s v="Yes"/>
  </r>
  <r>
    <s v="PC083"/>
    <x v="1"/>
    <s v="Kebin"/>
    <x v="2"/>
    <s v="Northampton"/>
    <n v="-28.497133900000001"/>
    <n v="115.06466469999999"/>
    <x v="206"/>
    <n v="13.9"/>
    <x v="0"/>
    <s v="-"/>
    <x v="22"/>
    <m/>
    <m/>
    <m/>
    <x v="1"/>
    <n v="150"/>
    <n v="2"/>
    <n v="150"/>
    <n v="2"/>
    <s v="-"/>
    <s v="-"/>
    <s v="-"/>
    <s v="-"/>
    <s v="Rump"/>
    <m/>
    <n v="4"/>
    <m/>
    <s v="-"/>
    <m/>
    <m/>
    <m/>
    <m/>
    <m/>
    <m/>
    <s v="-"/>
    <s v="-"/>
    <m/>
    <m/>
    <m/>
    <s v="-"/>
    <m/>
    <n v="30"/>
    <m/>
    <m/>
    <m/>
    <m/>
    <m/>
    <m/>
    <s v="Unknown after 218 days"/>
    <d v="2021-03-06T00:00:00"/>
    <x v="0"/>
    <m/>
    <m/>
    <m/>
    <s v="Yes"/>
  </r>
  <r>
    <s v="PC085"/>
    <x v="1"/>
    <s v="Kramer"/>
    <x v="2"/>
    <s v="Northampton"/>
    <n v="-28.497133900000001"/>
    <n v="115.06466469999999"/>
    <x v="206"/>
    <n v="14.9"/>
    <x v="0"/>
    <s v="-"/>
    <x v="155"/>
    <m/>
    <m/>
    <m/>
    <x v="1"/>
    <n v="160"/>
    <n v="2.359882005899705"/>
    <n v="160"/>
    <n v="2.359882005899705"/>
    <s v="-"/>
    <s v="-"/>
    <n v="12"/>
    <n v="0.17699115044247787"/>
    <s v="Rump"/>
    <m/>
    <n v="2"/>
    <m/>
    <n v="38.5"/>
    <s v="N"/>
    <n v="44"/>
    <m/>
    <n v="80"/>
    <m/>
    <m/>
    <d v="1899-12-30T00:24:00"/>
    <n v="24"/>
    <m/>
    <m/>
    <s v="Bucking brono-ing his way out of sedation"/>
    <n v="37"/>
    <m/>
    <n v="63"/>
    <m/>
    <m/>
    <m/>
    <m/>
    <m/>
    <m/>
    <s v="Unknown after 94 days"/>
    <d v="2020-11-02T00:00:00"/>
    <x v="0"/>
    <m/>
    <m/>
    <m/>
    <s v="Yes"/>
  </r>
  <r>
    <s v="PC086"/>
    <x v="1"/>
    <s v="Kandy"/>
    <x v="2"/>
    <s v="Northampton"/>
    <n v="-28.497133900000001"/>
    <n v="115.06466469999999"/>
    <x v="206"/>
    <n v="17.100000000000001"/>
    <x v="1"/>
    <s v="Unknown"/>
    <x v="87"/>
    <m/>
    <m/>
    <m/>
    <x v="1"/>
    <n v="140"/>
    <n v="2.4561403508771931"/>
    <n v="140"/>
    <n v="2.4561403508771931"/>
    <s v="-"/>
    <s v="-"/>
    <n v="10.5"/>
    <n v="0.18421052631578946"/>
    <s v="Rump"/>
    <m/>
    <n v="6"/>
    <m/>
    <n v="40"/>
    <m/>
    <n v="24"/>
    <m/>
    <n v="100"/>
    <m/>
    <m/>
    <d v="1899-12-30T00:37:00"/>
    <n v="37"/>
    <m/>
    <m/>
    <m/>
    <n v="17"/>
    <m/>
    <n v="60"/>
    <m/>
    <m/>
    <m/>
    <m/>
    <m/>
    <m/>
    <s v="Unknown after 236 days"/>
    <d v="2021-03-24T00:00:00"/>
    <x v="0"/>
    <m/>
    <m/>
    <s v="Wet down with water, temp dropped to 39.7 within 5 minutes. "/>
    <s v="Yes"/>
  </r>
  <r>
    <s v="PC087"/>
    <x v="1"/>
    <s v="Karen"/>
    <x v="2"/>
    <s v="Northampton"/>
    <n v="-28.497133900000001"/>
    <n v="115.06466469999999"/>
    <x v="206"/>
    <n v="17.100000000000001"/>
    <x v="1"/>
    <s v="Unknown"/>
    <x v="52"/>
    <m/>
    <m/>
    <m/>
    <x v="1"/>
    <n v="140"/>
    <n v="2.2580645161290325"/>
    <n v="140"/>
    <n v="2.2580645161290325"/>
    <s v="-"/>
    <s v="-"/>
    <n v="9"/>
    <n v="0.14516129032258066"/>
    <s v="Rump"/>
    <m/>
    <n v="11"/>
    <s v="Light - Not full induction, had to be physicallyr estrained for collar fitment. Appears sedated after fitment. "/>
    <n v="39.1"/>
    <s v="N"/>
    <n v="48"/>
    <m/>
    <n v="100"/>
    <m/>
    <m/>
    <d v="1899-12-30T00:10:00"/>
    <n v="10"/>
    <m/>
    <m/>
    <m/>
    <n v="58"/>
    <m/>
    <n v="79"/>
    <m/>
    <m/>
    <m/>
    <m/>
    <m/>
    <m/>
    <s v="Unknown after 18 days"/>
    <d v="2020-08-18T00:00:00"/>
    <x v="0"/>
    <m/>
    <m/>
    <m/>
    <s v="Yes"/>
  </r>
  <r>
    <s v="PC091"/>
    <x v="1"/>
    <s v="Taylor"/>
    <x v="2"/>
    <s v="Northampton"/>
    <n v="-28.448191699999999"/>
    <n v="114.5517486"/>
    <x v="137"/>
    <n v="20.2"/>
    <x v="1"/>
    <s v="Unknown"/>
    <x v="156"/>
    <m/>
    <m/>
    <m/>
    <x v="1"/>
    <n v="120"/>
    <n v="2.4096385542168677"/>
    <n v="120"/>
    <n v="2.4096385542168677"/>
    <s v="-"/>
    <s v="-"/>
    <n v="9"/>
    <n v="0.18072289156626506"/>
    <s v="Rump"/>
    <m/>
    <n v="4"/>
    <m/>
    <n v="38.700000000000003"/>
    <s v="N"/>
    <n v="24"/>
    <m/>
    <n v="72"/>
    <m/>
    <m/>
    <d v="1899-12-30T00:26:00"/>
    <n v="26"/>
    <m/>
    <m/>
    <m/>
    <n v="44"/>
    <m/>
    <n v="74"/>
    <m/>
    <m/>
    <m/>
    <m/>
    <m/>
    <m/>
    <s v="Unknown after 53 days"/>
    <d v="2021-03-16T00:00:00"/>
    <x v="0"/>
    <m/>
    <m/>
    <m/>
    <s v="Yes"/>
  </r>
  <r>
    <s v="PC092"/>
    <x v="1"/>
    <s v="Tizzy"/>
    <x v="2"/>
    <s v="Northampton"/>
    <n v="-28.448191699999999"/>
    <n v="114.5517486"/>
    <x v="137"/>
    <n v="20.2"/>
    <x v="1"/>
    <s v="Unknown"/>
    <x v="157"/>
    <m/>
    <m/>
    <m/>
    <x v="1"/>
    <n v="110"/>
    <n v="3.0386740331491708"/>
    <n v="110"/>
    <n v="3.0386740331491708"/>
    <s v="-"/>
    <s v="-"/>
    <n v="8"/>
    <n v="0.22099447513812154"/>
    <s v="Rump"/>
    <m/>
    <n v="3"/>
    <m/>
    <n v="38.700000000000003"/>
    <s v="N"/>
    <n v="24"/>
    <m/>
    <n v="84"/>
    <m/>
    <m/>
    <d v="1899-12-30T00:48:00"/>
    <n v="48"/>
    <m/>
    <m/>
    <m/>
    <n v="22"/>
    <m/>
    <n v="73"/>
    <m/>
    <m/>
    <m/>
    <m/>
    <m/>
    <m/>
    <s v="Unknown after 527 days"/>
    <d v="2022-07-03T00:00:00"/>
    <x v="0"/>
    <m/>
    <m/>
    <m/>
    <s v="Yes"/>
  </r>
  <r>
    <s v="PC093"/>
    <x v="1"/>
    <s v="Billy"/>
    <x v="2"/>
    <s v="Northampton"/>
    <n v="-28.482993100000002"/>
    <n v="114.54996"/>
    <x v="193"/>
    <n v="19.5"/>
    <x v="0"/>
    <s v="-"/>
    <x v="158"/>
    <m/>
    <m/>
    <m/>
    <x v="1"/>
    <n v="180"/>
    <n v="2.8985507246376812"/>
    <n v="180"/>
    <n v="2.8985507246376812"/>
    <s v="-"/>
    <s v="-"/>
    <n v="13.5"/>
    <n v="0.21739130434782608"/>
    <s v="Rump"/>
    <m/>
    <n v="8"/>
    <s v="Light - First dart at 05:47, and second dart at 06:12. "/>
    <n v="37.700000000000003"/>
    <s v="N"/>
    <n v="24"/>
    <m/>
    <n v="68"/>
    <m/>
    <m/>
    <d v="1899-12-30T00:53:00"/>
    <n v="53"/>
    <m/>
    <m/>
    <m/>
    <n v="4"/>
    <m/>
    <n v="65"/>
    <m/>
    <m/>
    <m/>
    <m/>
    <m/>
    <m/>
    <s v="Unknown after -44254 days"/>
    <m/>
    <x v="0"/>
    <m/>
    <m/>
    <m/>
    <s v="Yes"/>
  </r>
  <r>
    <s v="PC098"/>
    <x v="1"/>
    <s v="Whitney"/>
    <x v="2"/>
    <s v="Northampton"/>
    <n v="-28.095040999999998"/>
    <n v="114.5103192"/>
    <x v="178"/>
    <n v="11.9"/>
    <x v="1"/>
    <s v="Unknown"/>
    <x v="70"/>
    <s v="Y"/>
    <m/>
    <m/>
    <x v="1"/>
    <n v="160"/>
    <n v="2"/>
    <n v="160"/>
    <n v="2"/>
    <s v="-"/>
    <s v="-"/>
    <s v="-"/>
    <s v="-"/>
    <s v="Rump"/>
    <m/>
    <s v="-"/>
    <s v="Light - Did not go fully recumbent. Physical restraint for collar and eartage. No measurement collected. "/>
    <s v="-"/>
    <m/>
    <m/>
    <m/>
    <m/>
    <m/>
    <m/>
    <s v="-"/>
    <s v="-"/>
    <m/>
    <m/>
    <m/>
    <s v="-"/>
    <m/>
    <m/>
    <m/>
    <m/>
    <m/>
    <m/>
    <m/>
    <m/>
    <s v="Unknown after 2 days"/>
    <d v="2021-05-03T00:00:00"/>
    <x v="0"/>
    <m/>
    <m/>
    <m/>
    <s v="No"/>
  </r>
  <r>
    <s v="PC099"/>
    <x v="1"/>
    <s v="Tonya"/>
    <x v="2"/>
    <s v="Northampton"/>
    <n v="-28.455404300000001"/>
    <n v="114.5704013"/>
    <x v="257"/>
    <n v="11.6"/>
    <x v="1"/>
    <s v="Unknown"/>
    <x v="87"/>
    <m/>
    <m/>
    <m/>
    <x v="1"/>
    <n v="150"/>
    <n v="2.6315789473684212"/>
    <n v="150"/>
    <n v="2.6315789473684212"/>
    <s v="-"/>
    <s v="-"/>
    <s v="-"/>
    <s v="-"/>
    <s v="Rump"/>
    <m/>
    <n v="10"/>
    <m/>
    <n v="40.299999999999997"/>
    <m/>
    <n v="32"/>
    <m/>
    <n v="76"/>
    <m/>
    <m/>
    <d v="1899-12-30T00:28:00"/>
    <n v="28"/>
    <m/>
    <m/>
    <m/>
    <n v="13"/>
    <m/>
    <n v="51"/>
    <m/>
    <m/>
    <m/>
    <m/>
    <m/>
    <m/>
    <s v="Unknown after 333 days"/>
    <d v="2022-03-31T00:00:00"/>
    <x v="0"/>
    <s v="Unknown"/>
    <m/>
    <m/>
    <s v="Yes"/>
  </r>
  <r>
    <s v="PC100"/>
    <x v="1"/>
    <s v="Teaks"/>
    <x v="2"/>
    <s v="Northampton"/>
    <n v="-28.455404300000001"/>
    <n v="114.5704013"/>
    <x v="257"/>
    <n v="11.4"/>
    <x v="1"/>
    <s v="Unknown"/>
    <x v="120"/>
    <s v="No accurate mass"/>
    <m/>
    <m/>
    <x v="1"/>
    <n v="150"/>
    <e v="#DIV/0!"/>
    <n v="150"/>
    <e v="#DIV/0!"/>
    <s v="-"/>
    <s v="-"/>
    <s v="-"/>
    <s v="-"/>
    <s v="Rump"/>
    <m/>
    <n v="7"/>
    <s v="Medium - Almost recumbent, but other pigs kept stirring her up, collared and ear tagged with a physical restraint. "/>
    <s v="-"/>
    <m/>
    <m/>
    <m/>
    <n v="116"/>
    <m/>
    <m/>
    <d v="1899-12-30T00:36:00"/>
    <n v="36"/>
    <m/>
    <m/>
    <m/>
    <n v="2"/>
    <m/>
    <n v="45"/>
    <m/>
    <m/>
    <m/>
    <m/>
    <m/>
    <m/>
    <s v="Unknown after 66 days"/>
    <d v="2021-07-07T00:00:00"/>
    <x v="0"/>
    <m/>
    <m/>
    <m/>
    <s v="Yes"/>
  </r>
  <r>
    <s v="PC101"/>
    <x v="1"/>
    <s v="Tilly"/>
    <x v="2"/>
    <s v="Northampton"/>
    <n v="-28.455404300000001"/>
    <n v="114.5704013"/>
    <x v="257"/>
    <n v="11.4"/>
    <x v="1"/>
    <s v="Unknown"/>
    <x v="120"/>
    <s v="No accurate mass"/>
    <m/>
    <m/>
    <x v="1"/>
    <n v="150"/>
    <e v="#DIV/0!"/>
    <n v="150"/>
    <e v="#DIV/0!"/>
    <s v="-"/>
    <s v="-"/>
    <n v="11.25"/>
    <e v="#DIV/0!"/>
    <s v="Rump"/>
    <m/>
    <s v="-"/>
    <s v="Light - Did not fully go recumbent, other pigs kept stirring it up, collared and ear tagged with physical restraint. "/>
    <s v="-"/>
    <m/>
    <m/>
    <m/>
    <m/>
    <m/>
    <m/>
    <d v="1899-12-30T01:28:00"/>
    <n v="88"/>
    <m/>
    <m/>
    <m/>
    <n v="4"/>
    <m/>
    <n v="92"/>
    <m/>
    <m/>
    <m/>
    <m/>
    <m/>
    <m/>
    <s v="Unknown after 530 days"/>
    <d v="2022-10-14T00:00:00"/>
    <x v="0"/>
    <m/>
    <m/>
    <m/>
    <s v="Yes"/>
  </r>
  <r>
    <s v="PC102"/>
    <x v="1"/>
    <s v="Monster"/>
    <x v="2"/>
    <s v="Northampton"/>
    <n v="-28.463154899999999"/>
    <n v="114.56594579999999"/>
    <x v="258"/>
    <n v="18.2"/>
    <x v="0"/>
    <s v="-"/>
    <x v="42"/>
    <m/>
    <m/>
    <m/>
    <x v="1"/>
    <n v="240"/>
    <n v="3.2432432432432434"/>
    <n v="240"/>
    <n v="3.2432432432432434"/>
    <s v="-"/>
    <s v="-"/>
    <n v="18"/>
    <n v="0.24324324324324326"/>
    <s v="Rump"/>
    <m/>
    <n v="5"/>
    <m/>
    <n v="39.799999999999997"/>
    <m/>
    <n v="24"/>
    <m/>
    <n v="72"/>
    <m/>
    <m/>
    <d v="1899-12-30T00:30:00"/>
    <n v="30"/>
    <m/>
    <m/>
    <m/>
    <n v="12"/>
    <m/>
    <n v="47"/>
    <m/>
    <m/>
    <m/>
    <m/>
    <m/>
    <m/>
    <s v="Unknown after 398 days"/>
    <d v="2022-06-06T00:00:00"/>
    <x v="0"/>
    <m/>
    <m/>
    <m/>
    <s v="Yes"/>
  </r>
  <r>
    <s v="PC103"/>
    <x v="1"/>
    <s v="Mad Max"/>
    <x v="2"/>
    <s v="Northampton"/>
    <n v="-28.463154899999999"/>
    <n v="114.56594579999999"/>
    <x v="258"/>
    <n v="18.100000000000001"/>
    <x v="0"/>
    <s v="-"/>
    <x v="120"/>
    <s v="No accurate mass"/>
    <m/>
    <m/>
    <x v="1"/>
    <n v="200"/>
    <e v="#DIV/0!"/>
    <n v="200"/>
    <e v="#DIV/0!"/>
    <s v="-"/>
    <s v="-"/>
    <n v="15"/>
    <e v="#DIV/0!"/>
    <s v="Rump"/>
    <m/>
    <n v="3"/>
    <m/>
    <n v="41"/>
    <m/>
    <n v="44"/>
    <m/>
    <n v="96"/>
    <m/>
    <m/>
    <d v="1899-12-30T00:30:00"/>
    <n v="30"/>
    <m/>
    <m/>
    <m/>
    <n v="10"/>
    <m/>
    <n v="43"/>
    <m/>
    <m/>
    <m/>
    <m/>
    <m/>
    <m/>
    <s v="Unknown after 331 days"/>
    <d v="2022-03-31T00:00:00"/>
    <x v="0"/>
    <s v="Shot"/>
    <m/>
    <m/>
    <s v="Yes"/>
  </r>
  <r>
    <s v="PC104"/>
    <x v="1"/>
    <s v="Magic Mike"/>
    <x v="2"/>
    <s v="Northampton"/>
    <n v="-28.463154899999999"/>
    <n v="114.56594579999999"/>
    <x v="258"/>
    <n v="17.899999999999999"/>
    <x v="0"/>
    <s v="-"/>
    <x v="159"/>
    <m/>
    <m/>
    <m/>
    <x v="1"/>
    <n v="200"/>
    <n v="3.4542314335060449"/>
    <n v="200"/>
    <n v="3.4542314335060449"/>
    <s v="-"/>
    <s v="-"/>
    <n v="15"/>
    <n v="0.2590673575129534"/>
    <s v="Rump"/>
    <m/>
    <n v="4"/>
    <m/>
    <n v="39.200000000000003"/>
    <s v="N"/>
    <n v="24"/>
    <m/>
    <n v="84"/>
    <m/>
    <m/>
    <d v="1899-12-30T00:34:00"/>
    <n v="34"/>
    <m/>
    <m/>
    <m/>
    <n v="15"/>
    <m/>
    <m/>
    <m/>
    <m/>
    <m/>
    <m/>
    <m/>
    <m/>
    <s v="Unknown after 266 days"/>
    <d v="2022-01-25T00:00:00"/>
    <x v="0"/>
    <s v="Unknown"/>
    <m/>
    <m/>
    <s v="Yes"/>
  </r>
  <r>
    <s v="PC105"/>
    <x v="1"/>
    <s v="Muzz"/>
    <x v="2"/>
    <s v="Northampton"/>
    <n v="-28.463154899999999"/>
    <n v="114.56594579999999"/>
    <x v="259"/>
    <n v="17.899999999999999"/>
    <x v="0"/>
    <s v="-"/>
    <x v="27"/>
    <m/>
    <m/>
    <m/>
    <x v="1"/>
    <n v="200"/>
    <n v="3.8167938931297711"/>
    <n v="200"/>
    <n v="3.8167938931297711"/>
    <s v="-"/>
    <s v="-"/>
    <n v="15"/>
    <n v="0.28625954198473286"/>
    <s v="Rump"/>
    <m/>
    <n v="4"/>
    <m/>
    <n v="39.1"/>
    <s v="N"/>
    <n v="32"/>
    <m/>
    <n v="84"/>
    <m/>
    <m/>
    <d v="1899-12-30T00:27:00"/>
    <n v="27"/>
    <m/>
    <m/>
    <m/>
    <n v="32"/>
    <m/>
    <n v="63"/>
    <m/>
    <m/>
    <m/>
    <m/>
    <m/>
    <m/>
    <s v="Unknown after 264 days"/>
    <d v="2022-01-24T00:00:00"/>
    <x v="0"/>
    <m/>
    <m/>
    <m/>
    <s v="Yes"/>
  </r>
  <r>
    <s v="PC106"/>
    <x v="1"/>
    <s v="Magna"/>
    <x v="2"/>
    <s v="Northampton"/>
    <n v="-28.463154899999999"/>
    <n v="114.56594579999999"/>
    <x v="259"/>
    <n v="17.7"/>
    <x v="1"/>
    <s v="Unknown"/>
    <x v="160"/>
    <m/>
    <m/>
    <m/>
    <x v="1"/>
    <n v="240"/>
    <n v="2.8503562945368168"/>
    <n v="240"/>
    <n v="2.8503562945368168"/>
    <s v="-"/>
    <s v="-"/>
    <n v="18"/>
    <n v="0.21377672209026127"/>
    <s v="Rump"/>
    <m/>
    <n v="4"/>
    <m/>
    <n v="38.799999999999997"/>
    <s v="N"/>
    <n v="32"/>
    <m/>
    <n v="80"/>
    <m/>
    <m/>
    <d v="1899-12-30T00:27:00"/>
    <n v="27"/>
    <m/>
    <m/>
    <m/>
    <n v="11"/>
    <m/>
    <n v="42"/>
    <m/>
    <m/>
    <m/>
    <m/>
    <m/>
    <m/>
    <s v="Unknown after 161 days"/>
    <d v="2021-10-13T00:00:00"/>
    <x v="0"/>
    <m/>
    <m/>
    <m/>
    <s v="Yes"/>
  </r>
  <r>
    <s v="PC107"/>
    <x v="1"/>
    <s v="Moony"/>
    <x v="2"/>
    <s v="Northampton"/>
    <n v="-28.463154899999999"/>
    <n v="114.56594579999999"/>
    <x v="172"/>
    <n v="14.4"/>
    <x v="0"/>
    <s v="-"/>
    <x v="161"/>
    <m/>
    <m/>
    <m/>
    <x v="1"/>
    <n v="160"/>
    <n v="3.0360531309297909"/>
    <n v="160"/>
    <n v="3.0360531309297909"/>
    <s v="-"/>
    <s v="-"/>
    <s v="-"/>
    <s v="-"/>
    <s v="Rump"/>
    <m/>
    <n v="5"/>
    <m/>
    <s v="-"/>
    <m/>
    <m/>
    <m/>
    <m/>
    <m/>
    <m/>
    <d v="1899-12-30T00:47:00"/>
    <n v="47"/>
    <m/>
    <m/>
    <m/>
    <s v="-"/>
    <m/>
    <m/>
    <m/>
    <m/>
    <m/>
    <m/>
    <m/>
    <m/>
    <s v="Unknown after 49 days"/>
    <d v="2021-12-02T00:00:00"/>
    <x v="0"/>
    <s v="Unknown"/>
    <m/>
    <m/>
    <s v="Yes"/>
  </r>
  <r>
    <s v="PC110"/>
    <x v="1"/>
    <s v="Cheech"/>
    <x v="2"/>
    <s v="Northampton"/>
    <n v="-28.073295000000002"/>
    <n v="114.58922939999999"/>
    <x v="151"/>
    <n v="24.3"/>
    <x v="0"/>
    <s v="-"/>
    <x v="22"/>
    <m/>
    <m/>
    <m/>
    <x v="1"/>
    <n v="340"/>
    <n v="4.5333333333333332"/>
    <n v="340"/>
    <n v="4.5333333333333332"/>
    <s v="-"/>
    <s v="-"/>
    <n v="25.5"/>
    <n v="0.34"/>
    <s v="Rump"/>
    <m/>
    <n v="53"/>
    <m/>
    <n v="41.5"/>
    <m/>
    <m/>
    <m/>
    <m/>
    <m/>
    <m/>
    <d v="1899-12-30T00:31:00"/>
    <n v="31"/>
    <m/>
    <m/>
    <m/>
    <n v="19"/>
    <m/>
    <n v="103"/>
    <m/>
    <m/>
    <m/>
    <m/>
    <m/>
    <m/>
    <s v="Unknown after 46 days"/>
    <d v="2023-03-20T00:00:00"/>
    <x v="0"/>
    <m/>
    <m/>
    <m/>
    <s v="Yes"/>
  </r>
  <r>
    <s v="PC111"/>
    <x v="1"/>
    <s v="Chong"/>
    <x v="2"/>
    <s v="Northampton"/>
    <n v="-28.073295000000002"/>
    <n v="114.58922939999999"/>
    <x v="151"/>
    <n v="24.3"/>
    <x v="1"/>
    <s v="Unknown"/>
    <x v="22"/>
    <m/>
    <m/>
    <m/>
    <x v="1"/>
    <n v="340"/>
    <n v="4.5333333333333332"/>
    <n v="340"/>
    <n v="4.5333333333333332"/>
    <s v="-"/>
    <s v="-"/>
    <n v="25.5"/>
    <n v="0.34"/>
    <s v="Rump"/>
    <m/>
    <n v="51"/>
    <m/>
    <n v="41"/>
    <m/>
    <m/>
    <m/>
    <m/>
    <m/>
    <m/>
    <d v="1899-12-30T00:20:00"/>
    <n v="20"/>
    <m/>
    <m/>
    <m/>
    <n v="19"/>
    <m/>
    <n v="90"/>
    <m/>
    <m/>
    <m/>
    <m/>
    <m/>
    <m/>
    <s v="Unknown after 47 days"/>
    <d v="2023-03-21T00:00:00"/>
    <x v="0"/>
    <m/>
    <m/>
    <m/>
    <s v="No"/>
  </r>
  <r>
    <s v="PC113"/>
    <x v="1"/>
    <s v="Ted"/>
    <x v="2"/>
    <s v="Northampton"/>
    <n v="-28.093670299999999"/>
    <n v="114.5058308"/>
    <x v="151"/>
    <n v="24.8"/>
    <x v="0"/>
    <s v="-"/>
    <x v="162"/>
    <m/>
    <m/>
    <m/>
    <x v="1"/>
    <n v="140"/>
    <n v="2.9473684210526314"/>
    <n v="140"/>
    <n v="2.9473684210526314"/>
    <s v="-"/>
    <s v="-"/>
    <n v="10.5"/>
    <n v="0.22105263157894736"/>
    <s v="Rump"/>
    <m/>
    <n v="10"/>
    <m/>
    <s v="-"/>
    <m/>
    <m/>
    <m/>
    <m/>
    <m/>
    <m/>
    <d v="1899-12-30T00:35:00"/>
    <n v="35"/>
    <m/>
    <m/>
    <m/>
    <n v="20"/>
    <m/>
    <n v="65"/>
    <m/>
    <m/>
    <m/>
    <m/>
    <m/>
    <m/>
    <s v="Unknown after 148 days"/>
    <d v="2023-06-30T00:00:00"/>
    <x v="0"/>
    <m/>
    <m/>
    <m/>
    <s v="Yes"/>
  </r>
  <r>
    <s v="PC124"/>
    <x v="1"/>
    <s v="Charming"/>
    <x v="2"/>
    <s v="Gascoyne"/>
    <n v="-25.031002999999998"/>
    <n v="117.451594"/>
    <x v="260"/>
    <n v="13.9"/>
    <x v="1"/>
    <s v="Unknown"/>
    <x v="22"/>
    <m/>
    <m/>
    <m/>
    <x v="1"/>
    <n v="100"/>
    <n v="1.3333333333333333"/>
    <n v="100"/>
    <n v="1.3333333333333333"/>
    <s v="-"/>
    <s v="-"/>
    <n v="7.5"/>
    <n v="0.1"/>
    <s v="Rump"/>
    <m/>
    <n v="2"/>
    <m/>
    <n v="38.5"/>
    <s v="N"/>
    <n v="51"/>
    <m/>
    <n v="51"/>
    <m/>
    <m/>
    <d v="1899-12-30T00:40:00"/>
    <n v="40"/>
    <m/>
    <m/>
    <m/>
    <n v="65"/>
    <m/>
    <n v="107"/>
    <m/>
    <m/>
    <m/>
    <m/>
    <m/>
    <m/>
    <s v="Unknown after -43336 days"/>
    <m/>
    <x v="0"/>
    <m/>
    <m/>
    <m/>
    <s v="Yes"/>
  </r>
  <r>
    <s v="PC125"/>
    <x v="1"/>
    <s v="Clouty"/>
    <x v="2"/>
    <s v="Gascoyne"/>
    <n v="-25.023497219999999"/>
    <n v="117.46567779999999"/>
    <x v="261"/>
    <m/>
    <x v="0"/>
    <s v="-"/>
    <x v="120"/>
    <s v="No accurate mass"/>
    <m/>
    <m/>
    <x v="1"/>
    <n v="100"/>
    <e v="#DIV/0!"/>
    <n v="100"/>
    <e v="#DIV/0!"/>
    <s v="-"/>
    <s v="-"/>
    <n v="7.5"/>
    <e v="#DIV/0!"/>
    <s v="Rump"/>
    <m/>
    <n v="2"/>
    <m/>
    <n v="38.4"/>
    <s v="N"/>
    <n v="42"/>
    <m/>
    <n v="60"/>
    <m/>
    <m/>
    <d v="1899-12-30T01:06:00"/>
    <n v="66"/>
    <m/>
    <m/>
    <m/>
    <n v="3"/>
    <m/>
    <n v="71"/>
    <m/>
    <m/>
    <m/>
    <m/>
    <m/>
    <m/>
    <s v="Unknown after -43308 days"/>
    <m/>
    <x v="0"/>
    <m/>
    <m/>
    <m/>
    <s v="Yes"/>
  </r>
  <r>
    <s v="PC126"/>
    <x v="1"/>
    <s v="Cornish Pasty"/>
    <x v="2"/>
    <s v="Gascoyne"/>
    <n v="-25.023497219999999"/>
    <n v="117.46567779999999"/>
    <x v="262"/>
    <m/>
    <x v="1"/>
    <s v="Unknown"/>
    <x v="120"/>
    <s v="No accurate mass"/>
    <m/>
    <m/>
    <x v="1"/>
    <n v="120"/>
    <e v="#DIV/0!"/>
    <n v="120"/>
    <e v="#DIV/0!"/>
    <s v="-"/>
    <s v="-"/>
    <n v="9"/>
    <e v="#DIV/0!"/>
    <s v="Rump"/>
    <m/>
    <n v="2"/>
    <m/>
    <n v="39.9"/>
    <m/>
    <n v="42"/>
    <m/>
    <n v="75"/>
    <m/>
    <m/>
    <d v="1899-12-30T01:43:00"/>
    <n v="103"/>
    <m/>
    <m/>
    <m/>
    <n v="8"/>
    <m/>
    <n v="113"/>
    <m/>
    <m/>
    <m/>
    <m/>
    <m/>
    <m/>
    <s v="Unknown after -43279 days"/>
    <m/>
    <x v="0"/>
    <m/>
    <m/>
    <m/>
    <s v="Yes"/>
  </r>
  <r>
    <s v="PC127"/>
    <x v="1"/>
    <s v="Croissont"/>
    <x v="2"/>
    <s v="Gascoyne"/>
    <n v="-25.023497219999999"/>
    <n v="117.46567779999999"/>
    <x v="250"/>
    <m/>
    <x v="1"/>
    <s v="Unknown"/>
    <x v="120"/>
    <s v="No accurate mass"/>
    <m/>
    <m/>
    <x v="1"/>
    <n v="100"/>
    <e v="#DIV/0!"/>
    <n v="100"/>
    <e v="#DIV/0!"/>
    <s v="-"/>
    <s v="-"/>
    <n v="7.5"/>
    <e v="#DIV/0!"/>
    <s v="Rump"/>
    <m/>
    <n v="2"/>
    <m/>
    <n v="37.1"/>
    <s v="N"/>
    <n v="39"/>
    <m/>
    <m/>
    <m/>
    <m/>
    <d v="1899-12-30T01:02:00"/>
    <n v="62"/>
    <m/>
    <m/>
    <m/>
    <s v="-"/>
    <m/>
    <n v="7"/>
    <m/>
    <m/>
    <m/>
    <m/>
    <m/>
    <m/>
    <s v="Unknown after -43216 days"/>
    <m/>
    <x v="0"/>
    <m/>
    <m/>
    <m/>
    <s v="Yes"/>
  </r>
  <r>
    <s v="SC01"/>
    <x v="2"/>
    <s v="Bingara Collared Pig 1"/>
    <x v="1"/>
    <s v="Bingara"/>
    <n v="-29.749766000000001"/>
    <n v="150.48598200000001"/>
    <x v="263"/>
    <n v="21"/>
    <x v="0"/>
    <s v="NA"/>
    <x v="120"/>
    <m/>
    <n v="2"/>
    <m/>
    <x v="2"/>
    <m/>
    <m/>
    <m/>
    <m/>
    <m/>
    <m/>
    <m/>
    <m/>
    <m/>
    <m/>
    <s v="-"/>
    <m/>
    <n v="39.6"/>
    <s v="N"/>
    <m/>
    <m/>
    <m/>
    <d v="1899-12-30T00:12:30"/>
    <d v="1899-12-30T00:19:28"/>
    <d v="1899-12-30T00:06:58"/>
    <n v="6.9666666666666668"/>
    <m/>
    <m/>
    <m/>
    <m/>
    <d v="1899-12-30T00:06:58"/>
    <n v="6.9666666666666668"/>
    <n v="0"/>
    <m/>
    <n v="17"/>
    <m/>
    <m/>
    <m/>
    <s v="-"/>
    <m/>
    <x v="0"/>
    <s v="alive"/>
    <m/>
    <m/>
    <m/>
  </r>
  <r>
    <s v="SC02"/>
    <x v="2"/>
    <s v="Bingara Collared Pig 2"/>
    <x v="1"/>
    <s v="Bingara"/>
    <n v="-29.749766000000001"/>
    <n v="150.48598200000001"/>
    <x v="263"/>
    <n v="21"/>
    <x v="1"/>
    <s v="lactating"/>
    <x v="120"/>
    <m/>
    <n v="3"/>
    <m/>
    <x v="2"/>
    <m/>
    <m/>
    <m/>
    <m/>
    <m/>
    <m/>
    <m/>
    <m/>
    <m/>
    <m/>
    <s v="-"/>
    <m/>
    <n v="40.6"/>
    <s v="N"/>
    <m/>
    <m/>
    <m/>
    <d v="1899-12-30T00:20:05"/>
    <d v="1899-12-30T00:27:36"/>
    <d v="1899-12-30T00:07:31"/>
    <n v="7.5166666666666666"/>
    <m/>
    <m/>
    <m/>
    <m/>
    <d v="1899-12-30T00:07:31"/>
    <n v="7.5166666666666666"/>
    <n v="0"/>
    <m/>
    <n v="17"/>
    <m/>
    <m/>
    <m/>
    <s v="-"/>
    <m/>
    <x v="0"/>
    <s v="alive"/>
    <m/>
    <m/>
    <m/>
  </r>
  <r>
    <s v="SC03"/>
    <x v="2"/>
    <s v="Bingara Collared Pig 3"/>
    <x v="1"/>
    <s v="Bingara"/>
    <n v="-29.749766000000001"/>
    <n v="150.48598200000001"/>
    <x v="263"/>
    <n v="21"/>
    <x v="1"/>
    <s v="pregnant"/>
    <x v="120"/>
    <m/>
    <n v="3"/>
    <m/>
    <x v="2"/>
    <m/>
    <m/>
    <m/>
    <m/>
    <m/>
    <m/>
    <m/>
    <m/>
    <m/>
    <m/>
    <s v="-"/>
    <m/>
    <n v="40.200000000000003"/>
    <s v="N"/>
    <m/>
    <m/>
    <m/>
    <d v="1899-12-30T00:28:34"/>
    <d v="1899-12-30T00:32:40"/>
    <d v="1899-12-30T00:04:06"/>
    <n v="4.0999999999999996"/>
    <m/>
    <m/>
    <m/>
    <m/>
    <d v="1899-12-30T00:04:06"/>
    <n v="4.0999999999999996"/>
    <n v="0"/>
    <m/>
    <n v="17"/>
    <m/>
    <m/>
    <m/>
    <s v="-"/>
    <m/>
    <x v="0"/>
    <s v="alive"/>
    <m/>
    <m/>
    <m/>
  </r>
  <r>
    <s v="SC04"/>
    <x v="2"/>
    <s v="Bingara Collared Pig 4"/>
    <x v="1"/>
    <s v="Bingara"/>
    <n v="-29.749766000000001"/>
    <n v="150.48598200000001"/>
    <x v="263"/>
    <n v="22"/>
    <x v="0"/>
    <s v="NA"/>
    <x v="120"/>
    <m/>
    <n v="3"/>
    <m/>
    <x v="2"/>
    <m/>
    <m/>
    <m/>
    <m/>
    <m/>
    <m/>
    <m/>
    <m/>
    <m/>
    <m/>
    <s v="-"/>
    <m/>
    <n v="40.200000000000003"/>
    <s v="Y"/>
    <m/>
    <m/>
    <m/>
    <d v="1899-12-30T00:34:00"/>
    <d v="1899-12-30T00:40:04"/>
    <d v="1899-12-30T00:06:04"/>
    <n v="6.0666666666666664"/>
    <m/>
    <m/>
    <m/>
    <m/>
    <d v="1899-12-30T00:06:04"/>
    <n v="6.0666666666666664"/>
    <n v="1"/>
    <m/>
    <n v="17"/>
    <m/>
    <m/>
    <m/>
    <s v="-"/>
    <m/>
    <x v="0"/>
    <s v="alive"/>
    <m/>
    <s v="11.12 minutes handling for the second time; body temperature second handling: 39.7. Collar was too lose, left the animal in trap to cool down, poured water over body. Came back 20minutes later. Once collar fitted again, left the animal in trap with door open after cooling down with water over body. "/>
    <m/>
  </r>
  <r>
    <s v="SC05"/>
    <x v="2"/>
    <s v="Bingara Collared Pig 5"/>
    <x v="1"/>
    <s v="Bingara"/>
    <n v="-29.751487999999998"/>
    <n v="150.48604599999999"/>
    <x v="264"/>
    <n v="20"/>
    <x v="0"/>
    <s v="NA"/>
    <x v="120"/>
    <m/>
    <n v="3"/>
    <m/>
    <x v="2"/>
    <m/>
    <m/>
    <m/>
    <m/>
    <m/>
    <m/>
    <m/>
    <m/>
    <m/>
    <m/>
    <s v="-"/>
    <m/>
    <n v="38.700000000000003"/>
    <s v="N"/>
    <m/>
    <m/>
    <m/>
    <d v="1899-12-30T00:13:37"/>
    <d v="1899-12-30T00:16:36"/>
    <d v="1899-12-30T00:02:59"/>
    <n v="2.9833333333333334"/>
    <m/>
    <m/>
    <m/>
    <m/>
    <d v="1899-12-30T00:02:59"/>
    <n v="2.9833333333333334"/>
    <n v="0"/>
    <m/>
    <n v="1"/>
    <m/>
    <m/>
    <m/>
    <s v="-"/>
    <m/>
    <x v="0"/>
    <s v="alive"/>
    <m/>
    <m/>
    <m/>
  </r>
  <r>
    <s v="SC06"/>
    <x v="2"/>
    <s v="Bingara Collared Pig 6"/>
    <x v="1"/>
    <s v="Bingara"/>
    <n v="-29.749701000000002"/>
    <n v="150.48872499999999"/>
    <x v="265"/>
    <n v="21"/>
    <x v="1"/>
    <s v="lactating"/>
    <x v="120"/>
    <m/>
    <n v="3"/>
    <m/>
    <x v="2"/>
    <m/>
    <m/>
    <m/>
    <m/>
    <m/>
    <m/>
    <m/>
    <m/>
    <m/>
    <m/>
    <s v="-"/>
    <m/>
    <n v="37.4"/>
    <s v="N"/>
    <m/>
    <m/>
    <m/>
    <d v="1899-12-30T00:14:31"/>
    <d v="1899-12-30T00:19:21"/>
    <d v="1899-12-30T00:04:50"/>
    <n v="4.833333333333333"/>
    <m/>
    <m/>
    <m/>
    <m/>
    <d v="1899-12-30T00:04:50"/>
    <n v="4.833333333333333"/>
    <n v="0"/>
    <m/>
    <n v="14"/>
    <m/>
    <m/>
    <m/>
    <s v="-"/>
    <m/>
    <x v="0"/>
    <s v="alive"/>
    <m/>
    <m/>
    <m/>
  </r>
  <r>
    <s v="SC07"/>
    <x v="2"/>
    <s v="Bingara Collared Pig 7"/>
    <x v="1"/>
    <s v="Bingara"/>
    <n v="-29.749701000000002"/>
    <n v="150.48872499999999"/>
    <x v="265"/>
    <n v="21"/>
    <x v="0"/>
    <s v="NA"/>
    <x v="120"/>
    <m/>
    <n v="3"/>
    <m/>
    <x v="2"/>
    <m/>
    <m/>
    <m/>
    <m/>
    <m/>
    <m/>
    <m/>
    <m/>
    <m/>
    <m/>
    <s v="-"/>
    <m/>
    <n v="40.1"/>
    <s v="N"/>
    <m/>
    <m/>
    <m/>
    <d v="1899-12-30T00:20:54"/>
    <d v="1899-12-30T00:28:12"/>
    <d v="1899-12-30T00:07:18"/>
    <n v="7.3"/>
    <m/>
    <m/>
    <m/>
    <m/>
    <d v="1899-12-30T00:07:18"/>
    <n v="7.3"/>
    <n v="1"/>
    <s v="small amount of blood on the snout upon arrival"/>
    <n v="14"/>
    <m/>
    <m/>
    <m/>
    <s v="-"/>
    <m/>
    <x v="0"/>
    <s v="alive"/>
    <m/>
    <m/>
    <m/>
  </r>
  <r>
    <s v="SC08"/>
    <x v="2"/>
    <s v="Bingara Collared Pig 8"/>
    <x v="1"/>
    <s v="Bingara"/>
    <n v="-29.757562"/>
    <n v="150.480041"/>
    <x v="144"/>
    <n v="21"/>
    <x v="0"/>
    <s v="NA"/>
    <x v="120"/>
    <m/>
    <n v="2"/>
    <m/>
    <x v="2"/>
    <m/>
    <m/>
    <m/>
    <m/>
    <m/>
    <m/>
    <m/>
    <m/>
    <m/>
    <m/>
    <s v="-"/>
    <m/>
    <n v="39.700000000000003"/>
    <s v="N"/>
    <m/>
    <m/>
    <m/>
    <d v="1899-12-30T00:17:07"/>
    <d v="1899-12-30T00:20:46"/>
    <d v="1899-12-30T00:03:39"/>
    <n v="3.65"/>
    <m/>
    <m/>
    <m/>
    <m/>
    <d v="1899-12-30T00:03:39"/>
    <n v="3.65"/>
    <n v="0"/>
    <m/>
    <n v="15"/>
    <m/>
    <m/>
    <m/>
    <s v="-"/>
    <m/>
    <x v="0"/>
    <s v="alive"/>
    <m/>
    <m/>
    <m/>
  </r>
  <r>
    <s v="SC09"/>
    <x v="2"/>
    <s v="Bingara Collared Pig 9"/>
    <x v="1"/>
    <s v="Bingara"/>
    <n v="-29.757562"/>
    <n v="150.480041"/>
    <x v="144"/>
    <n v="21"/>
    <x v="1"/>
    <s v="lactating"/>
    <x v="120"/>
    <m/>
    <n v="2"/>
    <m/>
    <x v="2"/>
    <m/>
    <m/>
    <m/>
    <m/>
    <m/>
    <m/>
    <m/>
    <m/>
    <m/>
    <m/>
    <s v="-"/>
    <m/>
    <n v="39.799999999999997"/>
    <s v="N"/>
    <m/>
    <m/>
    <m/>
    <d v="1899-12-30T00:23:05"/>
    <d v="1899-12-30T00:40:05"/>
    <d v="1899-12-30T00:17:00"/>
    <n v="17"/>
    <m/>
    <m/>
    <m/>
    <m/>
    <d v="1899-12-30T00:17:00"/>
    <n v="17"/>
    <n v="1"/>
    <s v="ear bleeding from the DNA sampling"/>
    <n v="15"/>
    <m/>
    <m/>
    <m/>
    <s v="-"/>
    <m/>
    <x v="0"/>
    <s v="alive"/>
    <m/>
    <s v="collar was too large, took a bit of time to punch new holes"/>
    <m/>
  </r>
  <r>
    <s v="SC11"/>
    <x v="2"/>
    <s v="Bingara Collared Pig 11"/>
    <x v="1"/>
    <s v="Bingara"/>
    <n v="-29.757562"/>
    <n v="150.480041"/>
    <x v="144"/>
    <n v="22"/>
    <x v="0"/>
    <s v="NA"/>
    <x v="120"/>
    <m/>
    <n v="3"/>
    <m/>
    <x v="2"/>
    <m/>
    <m/>
    <m/>
    <m/>
    <m/>
    <m/>
    <m/>
    <m/>
    <m/>
    <m/>
    <s v="-"/>
    <m/>
    <n v="39.799999999999997"/>
    <s v="Y"/>
    <m/>
    <m/>
    <m/>
    <d v="1899-12-30T01:03:40"/>
    <d v="1899-12-30T01:06:45"/>
    <d v="1899-12-30T00:03:05"/>
    <n v="3.0833333333333335"/>
    <m/>
    <m/>
    <m/>
    <m/>
    <d v="1899-12-30T00:03:05"/>
    <n v="3.0833333333333335"/>
    <n v="2"/>
    <s v="bleeding from deep cut between tail and anus. Wound was present already present on arrival but fresh from the night in the trap."/>
    <n v="15"/>
    <m/>
    <m/>
    <m/>
    <s v="-"/>
    <m/>
    <x v="0"/>
    <s v="alive"/>
    <m/>
    <s v="Water has been poured over the body while in the trap and prior to release."/>
    <m/>
  </r>
  <r>
    <s v="SC12"/>
    <x v="2"/>
    <s v="Bingara Collared Pig 12"/>
    <x v="1"/>
    <s v="Bingara"/>
    <n v="-29.749766000000001"/>
    <n v="150.48598200000001"/>
    <x v="266"/>
    <n v="21"/>
    <x v="0"/>
    <s v="NA"/>
    <x v="120"/>
    <m/>
    <n v="3"/>
    <m/>
    <x v="2"/>
    <m/>
    <m/>
    <m/>
    <m/>
    <m/>
    <m/>
    <m/>
    <m/>
    <m/>
    <m/>
    <s v="-"/>
    <m/>
    <n v="39.5"/>
    <s v="N"/>
    <m/>
    <m/>
    <m/>
    <d v="1899-12-30T00:14:51"/>
    <d v="1899-12-30T00:18:12"/>
    <d v="1899-12-30T00:03:21"/>
    <n v="3.35"/>
    <m/>
    <m/>
    <m/>
    <m/>
    <d v="1899-12-30T00:03:21"/>
    <n v="3.35"/>
    <n v="0"/>
    <m/>
    <n v="3"/>
    <m/>
    <m/>
    <m/>
    <s v="-"/>
    <m/>
    <x v="0"/>
    <s v="alive"/>
    <m/>
    <s v="difficulty to breath, moved slowly upon release, seemed winded"/>
    <m/>
  </r>
  <r>
    <s v="SC13"/>
    <x v="2"/>
    <s v="Bingara Collared Pig 13"/>
    <x v="1"/>
    <s v="Bingara"/>
    <n v="-29.749766000000001"/>
    <n v="150.48598200000001"/>
    <x v="266"/>
    <n v="21"/>
    <x v="1"/>
    <s v="pregnant"/>
    <x v="120"/>
    <m/>
    <n v="3"/>
    <m/>
    <x v="2"/>
    <m/>
    <m/>
    <m/>
    <m/>
    <m/>
    <m/>
    <m/>
    <m/>
    <m/>
    <m/>
    <s v="-"/>
    <m/>
    <n v="39.5"/>
    <s v="N"/>
    <m/>
    <m/>
    <m/>
    <d v="1899-12-30T00:27:02"/>
    <d v="1899-12-30T00:29:50"/>
    <d v="1899-12-30T00:02:48"/>
    <n v="2.8"/>
    <m/>
    <m/>
    <m/>
    <m/>
    <d v="1899-12-30T00:02:48"/>
    <n v="2.8"/>
    <n v="0"/>
    <m/>
    <n v="3"/>
    <m/>
    <m/>
    <m/>
    <s v="-"/>
    <m/>
    <x v="0"/>
    <s v="alive"/>
    <m/>
    <m/>
    <m/>
  </r>
  <r>
    <s v="SC14"/>
    <x v="2"/>
    <s v="Bingara Collared Pig 14"/>
    <x v="1"/>
    <s v="Bingara"/>
    <n v="-29.749766000000001"/>
    <n v="150.48598200000001"/>
    <x v="266"/>
    <n v="21"/>
    <x v="0"/>
    <s v="NA"/>
    <x v="120"/>
    <m/>
    <n v="3"/>
    <m/>
    <x v="2"/>
    <m/>
    <m/>
    <m/>
    <m/>
    <m/>
    <m/>
    <m/>
    <m/>
    <m/>
    <m/>
    <s v="-"/>
    <m/>
    <n v="39.299999999999997"/>
    <s v="N"/>
    <m/>
    <m/>
    <m/>
    <d v="1899-12-30T00:30:09"/>
    <d v="1899-12-30T00:34:00"/>
    <d v="1899-12-30T00:03:51"/>
    <n v="3.85"/>
    <m/>
    <m/>
    <m/>
    <m/>
    <d v="1899-12-30T00:03:51"/>
    <n v="3.85"/>
    <n v="1"/>
    <s v="small cut on snout from hitting trap prior to handling"/>
    <n v="3"/>
    <m/>
    <m/>
    <m/>
    <s v="-"/>
    <m/>
    <x v="0"/>
    <s v="alive"/>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BD4C4F-A44B-409A-8D5E-89D5A486DF0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5:E39" firstHeaderRow="0" firstDataRow="1" firstDataCol="1"/>
  <pivotFields count="60">
    <pivotField dataField="1" showAll="0"/>
    <pivotField axis="axisRow" showAll="0">
      <items count="4">
        <item x="1"/>
        <item x="2"/>
        <item x="0"/>
        <item t="default"/>
      </items>
    </pivotField>
    <pivotField showAll="0"/>
    <pivotField showAll="0"/>
    <pivotField showAll="0"/>
    <pivotField showAll="0"/>
    <pivotField showAll="0"/>
    <pivotField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showAll="0"/>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7">
        <item sd="0" x="0"/>
        <item sd="0" x="1"/>
        <item sd="0" x="2"/>
        <item sd="0" x="3"/>
        <item sd="0" x="4"/>
        <item sd="0" x="5"/>
        <item sd="0" x="6"/>
        <item sd="0" x="7"/>
        <item sd="0" x="8"/>
        <item sd="0" x="9"/>
        <item sd="0" x="10"/>
        <item sd="0" x="11"/>
        <item sd="0" x="12"/>
        <item sd="0" x="13"/>
        <item sd="0" x="14"/>
        <item sd="0" x="15"/>
        <item t="default"/>
      </items>
    </pivotField>
    <pivotField showAll="0">
      <items count="4">
        <item x="2"/>
        <item x="1"/>
        <item x="0"/>
        <item t="default"/>
      </items>
    </pivotField>
  </pivotFields>
  <rowFields count="1">
    <field x="1"/>
  </rowFields>
  <rowItems count="4">
    <i>
      <x/>
    </i>
    <i>
      <x v="1"/>
    </i>
    <i>
      <x v="2"/>
    </i>
    <i t="grand">
      <x/>
    </i>
  </rowItems>
  <colFields count="1">
    <field x="-2"/>
  </colFields>
  <colItems count="2">
    <i>
      <x/>
    </i>
    <i i="1">
      <x v="1"/>
    </i>
  </colItems>
  <dataFields count="2">
    <dataField name="Count of ID" fld="0" subtotal="count" baseField="0" baseItem="0"/>
    <dataField name="Average of Capture-death duration" fld="51" subtotal="average" baseField="1" baseItem="0"/>
  </dataFields>
  <formats count="3">
    <format dxfId="2">
      <pivotArea field="7" type="button" dataOnly="0" labelOnly="1" outline="0"/>
    </format>
    <format dxfId="1">
      <pivotArea dataOnly="0" labelOnly="1" grandRow="1" outline="0" fieldPosition="0"/>
    </format>
    <format dxfId="0">
      <pivotArea collapsedLevelsAreSubtotals="1" fieldPosition="0">
        <references count="2">
          <reference field="4294967294" count="1" selected="0">
            <x v="1"/>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F6CA94-CC94-4483-B9C4-38D2E50FA66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1:G134" firstHeaderRow="1" firstDataRow="2" firstDataCol="1"/>
  <pivotFields count="60">
    <pivotField dataField="1" showAll="0"/>
    <pivotField axis="axisCol" showAll="0">
      <items count="4">
        <item x="1"/>
        <item x="2"/>
        <item x="0"/>
        <item t="default"/>
      </items>
    </pivotField>
    <pivotField showAll="0"/>
    <pivotField showAll="0"/>
    <pivotField showAll="0"/>
    <pivotField showAll="0"/>
    <pivotField showAll="0"/>
    <pivotField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showAll="0"/>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0"/>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7">
        <item sd="0" x="0"/>
        <item sd="0" x="1"/>
        <item sd="0" x="2"/>
        <item sd="0" x="3"/>
        <item sd="0" x="4"/>
        <item sd="0" x="5"/>
        <item sd="0" x="6"/>
        <item sd="0" x="7"/>
        <item sd="0" x="8"/>
        <item sd="0" x="9"/>
        <item sd="0" x="10"/>
        <item sd="0" x="11"/>
        <item sd="0" x="12"/>
        <item sd="0" x="13"/>
        <item sd="0" x="14"/>
        <item sd="0" x="15"/>
        <item t="default"/>
      </items>
    </pivotField>
    <pivotField showAll="0">
      <items count="4">
        <item x="2"/>
        <item x="1"/>
        <item x="0"/>
        <item t="default"/>
      </items>
    </pivotField>
  </pivotFields>
  <rowFields count="1">
    <field x="51"/>
  </rowFields>
  <rowItems count="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Fields count="1">
    <field x="1"/>
  </colFields>
  <colItems count="4">
    <i>
      <x/>
    </i>
    <i>
      <x v="1"/>
    </i>
    <i>
      <x v="2"/>
    </i>
    <i t="grand">
      <x/>
    </i>
  </colItems>
  <dataFields count="1">
    <dataField name="Count of ID" fld="0" subtotal="count" baseField="0" baseItem="0"/>
  </dataFields>
  <formats count="2">
    <format dxfId="4">
      <pivotArea field="7" type="button" dataOnly="0" labelOnly="1" outline="0"/>
    </format>
    <format dxfId="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F07DB3-EBE3-4338-A584-D9B4C90D5E2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7" firstHeaderRow="1" firstDataRow="1" firstDataCol="1"/>
  <pivotFields count="60">
    <pivotField dataField="1" showAll="0"/>
    <pivotField showAll="0"/>
    <pivotField showAll="0"/>
    <pivotField showAll="0"/>
    <pivotField showAll="0"/>
    <pivotField showAll="0"/>
    <pivotField showAll="0"/>
    <pivotField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axis="axisRow" showAll="0">
      <items count="4">
        <item x="1"/>
        <item x="0"/>
        <item x="2"/>
        <item t="default"/>
      </items>
    </pivotField>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4">
        <item x="2"/>
        <item x="1"/>
        <item x="0"/>
        <item t="default"/>
      </items>
    </pivotField>
  </pivotFields>
  <rowFields count="1">
    <field x="9"/>
  </rowFields>
  <rowItems count="4">
    <i>
      <x/>
    </i>
    <i>
      <x v="1"/>
    </i>
    <i>
      <x v="2"/>
    </i>
    <i t="grand">
      <x/>
    </i>
  </rowItems>
  <colItems count="1">
    <i/>
  </colItems>
  <dataFields count="1">
    <dataField name="Count of ID" fld="0" subtotal="count" baseField="0" baseItem="0"/>
  </dataFields>
  <formats count="2">
    <format dxfId="6">
      <pivotArea field="7" type="button" dataOnly="0" labelOnly="1" outline="0"/>
    </format>
    <format dxfId="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3D61D4-AFAB-4603-894D-3CDD04D6FDF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L8" firstHeaderRow="1" firstDataRow="1" firstDataCol="1"/>
  <pivotFields count="60">
    <pivotField dataField="1" showAll="0"/>
    <pivotField showAll="0"/>
    <pivotField showAll="0"/>
    <pivotField axis="axisRow" showAll="0">
      <items count="6">
        <item x="3"/>
        <item x="2"/>
        <item m="1" x="4"/>
        <item x="1"/>
        <item x="0"/>
        <item t="default"/>
      </items>
    </pivotField>
    <pivotField showAll="0"/>
    <pivotField showAll="0"/>
    <pivotField showAll="0"/>
    <pivotField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showAll="0"/>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4">
        <item x="2"/>
        <item x="1"/>
        <item x="0"/>
        <item t="default"/>
      </items>
    </pivotField>
  </pivotFields>
  <rowFields count="1">
    <field x="3"/>
  </rowFields>
  <rowItems count="5">
    <i>
      <x/>
    </i>
    <i>
      <x v="1"/>
    </i>
    <i>
      <x v="3"/>
    </i>
    <i>
      <x v="4"/>
    </i>
    <i t="grand">
      <x/>
    </i>
  </rowItems>
  <colItems count="1">
    <i/>
  </colItems>
  <dataFields count="1">
    <dataField name="Count of ID" fld="0" subtotal="count" baseField="0" baseItem="0"/>
  </dataFields>
  <formats count="2">
    <format dxfId="8">
      <pivotArea field="7" type="button" dataOnly="0" labelOnly="1" outline="0"/>
    </format>
    <format dxfId="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A37161-BCD6-4A54-9B88-23A719480DA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7" firstHeaderRow="1" firstDataRow="1" firstDataCol="1"/>
  <pivotFields count="60">
    <pivotField dataField="1" showAll="0"/>
    <pivotField showAll="0"/>
    <pivotField showAll="0"/>
    <pivotField showAll="0"/>
    <pivotField showAll="0"/>
    <pivotField showAll="0"/>
    <pivotField showAll="0"/>
    <pivotField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showAll="0"/>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4">
        <item x="2"/>
        <item x="1"/>
        <item x="0"/>
        <item t="default"/>
      </items>
    </pivotField>
  </pivotFields>
  <rowFields count="1">
    <field x="15"/>
  </rowFields>
  <rowItems count="4">
    <i>
      <x/>
    </i>
    <i>
      <x v="1"/>
    </i>
    <i>
      <x v="2"/>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BBB6CA-2C32-4520-939D-4EEF92304564}"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1:D25" firstHeaderRow="1" firstDataRow="1" firstDataCol="1"/>
  <pivotFields count="60">
    <pivotField dataField="1" showAll="0"/>
    <pivotField showAll="0"/>
    <pivotField showAll="0"/>
    <pivotField showAll="0"/>
    <pivotField showAll="0"/>
    <pivotField showAll="0"/>
    <pivotField showAll="0"/>
    <pivotField axis="axisRow"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showAll="0"/>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7">
        <item sd="0" x="0"/>
        <item sd="0" x="1"/>
        <item sd="0" x="2"/>
        <item sd="0" x="3"/>
        <item sd="0" x="4"/>
        <item sd="0" x="5"/>
        <item sd="0" x="6"/>
        <item sd="0" x="7"/>
        <item sd="0" x="8"/>
        <item sd="0" x="9"/>
        <item sd="0" x="10"/>
        <item sd="0" x="11"/>
        <item sd="0" x="12"/>
        <item sd="0" x="13"/>
        <item sd="0" x="14"/>
        <item sd="0" x="15"/>
        <item t="default"/>
      </items>
    </pivotField>
    <pivotField showAll="0">
      <items count="4">
        <item x="2"/>
        <item x="1"/>
        <item x="0"/>
        <item t="default"/>
      </items>
    </pivotField>
  </pivotFields>
  <rowFields count="4">
    <field x="58"/>
    <field x="57"/>
    <field x="56"/>
    <field x="7"/>
  </rowFields>
  <rowItems count="14">
    <i>
      <x v="1"/>
    </i>
    <i>
      <x v="3"/>
    </i>
    <i>
      <x v="4"/>
    </i>
    <i>
      <x v="5"/>
    </i>
    <i>
      <x v="6"/>
    </i>
    <i>
      <x v="7"/>
    </i>
    <i>
      <x v="8"/>
    </i>
    <i>
      <x v="9"/>
    </i>
    <i>
      <x v="10"/>
    </i>
    <i>
      <x v="11"/>
    </i>
    <i>
      <x v="12"/>
    </i>
    <i>
      <x v="13"/>
    </i>
    <i>
      <x v="14"/>
    </i>
    <i t="grand">
      <x/>
    </i>
  </rowItems>
  <colItems count="1">
    <i/>
  </colItems>
  <dataFields count="1">
    <dataField name="Count of ID" fld="0" subtotal="count" baseField="0" baseItem="0"/>
  </dataFields>
  <formats count="2">
    <format dxfId="10">
      <pivotArea field="7" type="button" dataOnly="0" labelOnly="1" outline="0" axis="axisRow" fieldPosition="3"/>
    </format>
    <format dxfId="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E60403-830F-4D5C-90A5-14A75E2B1C5B}"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8:G32" firstHeaderRow="0" firstDataRow="1" firstDataCol="1"/>
  <pivotFields count="60">
    <pivotField dataField="1" showAll="0"/>
    <pivotField axis="axisRow" showAll="0">
      <items count="4">
        <item x="1"/>
        <item x="2"/>
        <item x="0"/>
        <item t="default"/>
      </items>
    </pivotField>
    <pivotField showAll="0"/>
    <pivotField showAll="0"/>
    <pivotField showAll="0"/>
    <pivotField showAll="0"/>
    <pivotField showAll="0"/>
    <pivotField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showAll="0"/>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7">
        <item sd="0" x="0"/>
        <item sd="0" x="1"/>
        <item sd="0" x="2"/>
        <item sd="0" x="3"/>
        <item sd="0" x="4"/>
        <item sd="0" x="5"/>
        <item sd="0" x="6"/>
        <item sd="0" x="7"/>
        <item sd="0" x="8"/>
        <item sd="0" x="9"/>
        <item sd="0" x="10"/>
        <item sd="0" x="11"/>
        <item sd="0" x="12"/>
        <item sd="0" x="13"/>
        <item sd="0" x="14"/>
        <item sd="0" x="15"/>
        <item t="default"/>
      </items>
    </pivotField>
    <pivotField showAll="0">
      <items count="4">
        <item x="2"/>
        <item x="1"/>
        <item x="0"/>
        <item t="default"/>
      </items>
    </pivotField>
  </pivotFields>
  <rowFields count="1">
    <field x="1"/>
  </rowFields>
  <rowItems count="4">
    <i>
      <x/>
    </i>
    <i>
      <x v="1"/>
    </i>
    <i>
      <x v="2"/>
    </i>
    <i t="grand">
      <x/>
    </i>
  </rowItems>
  <colFields count="1">
    <field x="-2"/>
  </colFields>
  <colItems count="4">
    <i>
      <x/>
    </i>
    <i i="1">
      <x v="1"/>
    </i>
    <i i="2">
      <x v="2"/>
    </i>
    <i i="3">
      <x v="3"/>
    </i>
  </colItems>
  <dataFields count="4">
    <dataField name="Count of ID" fld="0" subtotal="count" baseField="0" baseItem="0"/>
    <dataField name="Average of Induction duration (min)" fld="26" subtotal="average" baseField="1" baseItem="0"/>
    <dataField name="Average of Handling duration (min)" fld="36" subtotal="average" baseField="1" baseItem="0"/>
    <dataField name="Average of Total duration (min)" fld="42" subtotal="average" baseField="1" baseItem="0"/>
  </dataFields>
  <formats count="3">
    <format dxfId="13">
      <pivotArea field="7" type="button" dataOnly="0" labelOnly="1" outline="0"/>
    </format>
    <format dxfId="12">
      <pivotArea dataOnly="0" labelOnly="1" grandRow="1" outline="0" fieldPosition="0"/>
    </format>
    <format dxfId="11">
      <pivotArea collapsedLevelsAreSubtotals="1" fieldPosition="0">
        <references count="2">
          <reference field="4294967294" count="3" selected="0">
            <x v="1"/>
            <x v="2"/>
            <x v="3"/>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8CEA064-B87D-4C1C-B8AE-A1EEFD855B8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7" firstHeaderRow="1" firstDataRow="1" firstDataCol="1"/>
  <pivotFields count="60">
    <pivotField dataField="1" showAll="0"/>
    <pivotField axis="axisRow" showAll="0">
      <items count="4">
        <item x="2"/>
        <item x="1"/>
        <item x="0"/>
        <item t="default"/>
      </items>
    </pivotField>
    <pivotField showAll="0"/>
    <pivotField showAll="0"/>
    <pivotField showAll="0"/>
    <pivotField showAll="0"/>
    <pivotField showAll="0"/>
    <pivotField showAll="0">
      <items count="268">
        <item x="133"/>
        <item x="132"/>
        <item x="131"/>
        <item x="130"/>
        <item x="158"/>
        <item x="234"/>
        <item x="153"/>
        <item x="235"/>
        <item x="201"/>
        <item x="135"/>
        <item x="236"/>
        <item x="194"/>
        <item x="237"/>
        <item x="174"/>
        <item x="136"/>
        <item x="170"/>
        <item x="150"/>
        <item x="238"/>
        <item x="239"/>
        <item x="240"/>
        <item x="241"/>
        <item x="242"/>
        <item x="243"/>
        <item x="244"/>
        <item x="245"/>
        <item x="189"/>
        <item x="205"/>
        <item x="246"/>
        <item x="247"/>
        <item x="160"/>
        <item x="248"/>
        <item x="249"/>
        <item x="250"/>
        <item x="251"/>
        <item x="262"/>
        <item x="261"/>
        <item x="260"/>
        <item x="252"/>
        <item x="152"/>
        <item x="145"/>
        <item x="148"/>
        <item x="253"/>
        <item x="129"/>
        <item x="254"/>
        <item x="255"/>
        <item x="256"/>
        <item x="206"/>
        <item x="128"/>
        <item x="199"/>
        <item x="127"/>
        <item x="233"/>
        <item x="200"/>
        <item x="126"/>
        <item x="125"/>
        <item x="124"/>
        <item x="123"/>
        <item x="122"/>
        <item x="121"/>
        <item x="120"/>
        <item x="119"/>
        <item x="118"/>
        <item x="117"/>
        <item x="116"/>
        <item x="115"/>
        <item x="114"/>
        <item x="202"/>
        <item x="113"/>
        <item x="112"/>
        <item x="111"/>
        <item x="110"/>
        <item x="109"/>
        <item x="108"/>
        <item x="107"/>
        <item x="106"/>
        <item x="105"/>
        <item x="104"/>
        <item x="103"/>
        <item x="102"/>
        <item x="101"/>
        <item x="139"/>
        <item x="100"/>
        <item x="99"/>
        <item x="98"/>
        <item x="97"/>
        <item x="137"/>
        <item x="193"/>
        <item x="183"/>
        <item x="177"/>
        <item x="161"/>
        <item x="147"/>
        <item x="171"/>
        <item x="182"/>
        <item x="168"/>
        <item x="223"/>
        <item x="155"/>
        <item x="196"/>
        <item x="198"/>
        <item x="178"/>
        <item x="257"/>
        <item x="258"/>
        <item x="259"/>
        <item x="96"/>
        <item x="95"/>
        <item x="94"/>
        <item x="93"/>
        <item x="204"/>
        <item x="92"/>
        <item x="91"/>
        <item x="90"/>
        <item x="89"/>
        <item x="88"/>
        <item x="87"/>
        <item x="86"/>
        <item x="85"/>
        <item x="84"/>
        <item x="140"/>
        <item x="83"/>
        <item x="172"/>
        <item x="82"/>
        <item x="134"/>
        <item x="149"/>
        <item x="191"/>
        <item x="203"/>
        <item x="146"/>
        <item x="179"/>
        <item x="81"/>
        <item x="80"/>
        <item x="79"/>
        <item x="78"/>
        <item x="77"/>
        <item x="76"/>
        <item x="75"/>
        <item x="74"/>
        <item x="73"/>
        <item x="72"/>
        <item x="71"/>
        <item x="70"/>
        <item x="69"/>
        <item x="68"/>
        <item x="67"/>
        <item x="66"/>
        <item x="65"/>
        <item x="64"/>
        <item x="63"/>
        <item x="62"/>
        <item x="61"/>
        <item x="60"/>
        <item x="59"/>
        <item x="58"/>
        <item x="57"/>
        <item x="56"/>
        <item x="157"/>
        <item x="232"/>
        <item x="55"/>
        <item x="187"/>
        <item x="185"/>
        <item x="54"/>
        <item x="53"/>
        <item x="52"/>
        <item x="51"/>
        <item x="188"/>
        <item x="184"/>
        <item x="163"/>
        <item x="50"/>
        <item x="49"/>
        <item x="48"/>
        <item x="47"/>
        <item x="46"/>
        <item x="45"/>
        <item x="44"/>
        <item x="43"/>
        <item x="42"/>
        <item x="41"/>
        <item x="40"/>
        <item x="39"/>
        <item x="38"/>
        <item x="37"/>
        <item x="36"/>
        <item x="35"/>
        <item x="34"/>
        <item x="33"/>
        <item x="32"/>
        <item x="31"/>
        <item x="181"/>
        <item x="186"/>
        <item x="30"/>
        <item x="192"/>
        <item x="29"/>
        <item x="175"/>
        <item x="180"/>
        <item x="28"/>
        <item x="27"/>
        <item x="26"/>
        <item x="25"/>
        <item x="24"/>
        <item x="190"/>
        <item x="154"/>
        <item x="197"/>
        <item x="176"/>
        <item x="208"/>
        <item x="23"/>
        <item x="173"/>
        <item x="142"/>
        <item x="22"/>
        <item x="169"/>
        <item x="167"/>
        <item x="164"/>
        <item x="165"/>
        <item x="21"/>
        <item x="166"/>
        <item x="162"/>
        <item x="151"/>
        <item x="20"/>
        <item x="19"/>
        <item x="18"/>
        <item x="17"/>
        <item x="16"/>
        <item x="15"/>
        <item x="159"/>
        <item x="14"/>
        <item x="13"/>
        <item x="12"/>
        <item x="11"/>
        <item x="10"/>
        <item x="141"/>
        <item x="9"/>
        <item x="195"/>
        <item x="217"/>
        <item x="212"/>
        <item x="222"/>
        <item x="226"/>
        <item x="215"/>
        <item x="231"/>
        <item x="143"/>
        <item x="216"/>
        <item x="156"/>
        <item x="207"/>
        <item x="219"/>
        <item x="213"/>
        <item x="138"/>
        <item x="228"/>
        <item x="229"/>
        <item x="227"/>
        <item x="230"/>
        <item x="224"/>
        <item x="225"/>
        <item x="209"/>
        <item x="211"/>
        <item x="220"/>
        <item x="218"/>
        <item x="210"/>
        <item x="221"/>
        <item x="214"/>
        <item x="8"/>
        <item x="7"/>
        <item x="6"/>
        <item x="5"/>
        <item x="4"/>
        <item x="3"/>
        <item x="2"/>
        <item x="1"/>
        <item x="0"/>
        <item x="265"/>
        <item x="263"/>
        <item x="264"/>
        <item x="144"/>
        <item x="266"/>
        <item t="default"/>
      </items>
    </pivotField>
    <pivotField showAll="0"/>
    <pivotField showAll="0"/>
    <pivotField showAll="0"/>
    <pivotField showAll="0">
      <items count="164">
        <item x="116"/>
        <item x="114"/>
        <item x="113"/>
        <item x="119"/>
        <item x="150"/>
        <item x="145"/>
        <item x="134"/>
        <item x="62"/>
        <item x="123"/>
        <item x="9"/>
        <item x="146"/>
        <item x="132"/>
        <item x="19"/>
        <item x="149"/>
        <item x="157"/>
        <item x="125"/>
        <item x="115"/>
        <item x="47"/>
        <item x="51"/>
        <item x="18"/>
        <item x="142"/>
        <item x="133"/>
        <item x="33"/>
        <item x="83"/>
        <item x="139"/>
        <item x="28"/>
        <item x="127"/>
        <item x="81"/>
        <item x="109"/>
        <item x="25"/>
        <item x="69"/>
        <item x="48"/>
        <item x="60"/>
        <item x="82"/>
        <item x="59"/>
        <item x="24"/>
        <item x="110"/>
        <item x="152"/>
        <item x="137"/>
        <item x="94"/>
        <item x="91"/>
        <item x="129"/>
        <item x="102"/>
        <item x="93"/>
        <item x="162"/>
        <item x="97"/>
        <item x="50"/>
        <item x="122"/>
        <item x="98"/>
        <item x="76"/>
        <item x="75"/>
        <item x="86"/>
        <item x="156"/>
        <item x="6"/>
        <item x="153"/>
        <item x="14"/>
        <item x="17"/>
        <item x="38"/>
        <item x="13"/>
        <item x="106"/>
        <item x="108"/>
        <item x="3"/>
        <item x="61"/>
        <item x="27"/>
        <item x="161"/>
        <item x="7"/>
        <item x="96"/>
        <item x="136"/>
        <item x="49"/>
        <item x="121"/>
        <item x="64"/>
        <item x="37"/>
        <item x="58"/>
        <item x="10"/>
        <item x="57"/>
        <item x="32"/>
        <item x="92"/>
        <item x="87"/>
        <item x="74"/>
        <item x="159"/>
        <item x="43"/>
        <item x="35"/>
        <item x="63"/>
        <item x="148"/>
        <item x="111"/>
        <item x="26"/>
        <item x="73"/>
        <item x="21"/>
        <item x="52"/>
        <item x="158"/>
        <item x="34"/>
        <item x="79"/>
        <item x="12"/>
        <item x="39"/>
        <item x="46"/>
        <item x="80"/>
        <item x="56"/>
        <item x="104"/>
        <item x="20"/>
        <item x="89"/>
        <item x="1"/>
        <item x="144"/>
        <item x="135"/>
        <item x="101"/>
        <item x="107"/>
        <item x="11"/>
        <item x="5"/>
        <item x="155"/>
        <item x="29"/>
        <item x="78"/>
        <item x="151"/>
        <item x="77"/>
        <item x="141"/>
        <item x="88"/>
        <item x="117"/>
        <item x="90"/>
        <item x="131"/>
        <item x="118"/>
        <item x="126"/>
        <item x="95"/>
        <item x="68"/>
        <item x="42"/>
        <item x="16"/>
        <item x="22"/>
        <item x="128"/>
        <item x="36"/>
        <item x="44"/>
        <item x="100"/>
        <item x="41"/>
        <item x="130"/>
        <item x="55"/>
        <item x="124"/>
        <item x="70"/>
        <item x="2"/>
        <item x="72"/>
        <item x="53"/>
        <item x="4"/>
        <item x="154"/>
        <item x="160"/>
        <item x="71"/>
        <item x="15"/>
        <item x="103"/>
        <item x="99"/>
        <item x="105"/>
        <item x="140"/>
        <item x="66"/>
        <item x="65"/>
        <item x="8"/>
        <item x="45"/>
        <item x="84"/>
        <item x="31"/>
        <item x="30"/>
        <item x="85"/>
        <item x="0"/>
        <item x="40"/>
        <item x="67"/>
        <item x="138"/>
        <item x="143"/>
        <item x="23"/>
        <item x="147"/>
        <item x="54"/>
        <item x="120"/>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4">
        <item x="2"/>
        <item x="1"/>
        <item x="0"/>
        <item t="default"/>
      </items>
    </pivotField>
  </pivotFields>
  <rowFields count="1">
    <field x="1"/>
  </rowFields>
  <rowItems count="4">
    <i>
      <x/>
    </i>
    <i>
      <x v="1"/>
    </i>
    <i>
      <x v="2"/>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ED885-B39E-458C-8C7E-A0A1BE9DC794}">
  <sheetPr filterMode="1"/>
  <dimension ref="A1:BM366"/>
  <sheetViews>
    <sheetView tabSelected="1" zoomScale="85" zoomScaleNormal="85" workbookViewId="0">
      <pane xSplit="1" ySplit="1" topLeftCell="B2" activePane="bottomRight" state="frozen"/>
      <selection pane="topRight" activeCell="B1" sqref="B1"/>
      <selection pane="bottomLeft" activeCell="A2" sqref="A2"/>
      <selection pane="bottomRight" sqref="A1:XFD253"/>
    </sheetView>
  </sheetViews>
  <sheetFormatPr defaultRowHeight="15" x14ac:dyDescent="0.25"/>
  <cols>
    <col min="1" max="1" width="9.140625" customWidth="1"/>
    <col min="2" max="2" width="26.42578125" customWidth="1"/>
    <col min="3" max="3" width="31.42578125" bestFit="1" customWidth="1"/>
    <col min="4" max="4" width="31.42578125" customWidth="1"/>
    <col min="5" max="6" width="15.5703125" customWidth="1"/>
    <col min="7" max="7" width="11" customWidth="1"/>
    <col min="8" max="8" width="15.5703125" style="4" customWidth="1"/>
    <col min="9" max="9" width="20.5703125" bestFit="1" customWidth="1"/>
    <col min="10" max="10" width="18.85546875" customWidth="1"/>
    <col min="11" max="11" width="25.5703125" customWidth="1"/>
    <col min="12" max="12" width="23" style="11" customWidth="1"/>
    <col min="13" max="13" width="19.140625" customWidth="1"/>
    <col min="14" max="14" width="19.85546875" customWidth="1"/>
    <col min="15" max="15" width="20.140625" customWidth="1"/>
    <col min="16" max="16" width="16.28515625" bestFit="1" customWidth="1"/>
    <col min="17" max="17" width="19.42578125" style="11" customWidth="1"/>
    <col min="18" max="18" width="22.28515625" style="11" customWidth="1"/>
    <col min="19" max="19" width="19.28515625" style="11" customWidth="1"/>
    <col min="20" max="21" width="22.28515625" style="11" customWidth="1"/>
    <col min="22" max="24" width="24" style="11" customWidth="1"/>
    <col min="25" max="26" width="15" customWidth="1"/>
    <col min="27" max="27" width="19.7109375" style="32" customWidth="1"/>
    <col min="28" max="28" width="20.140625" customWidth="1"/>
    <col min="29" max="29" width="15.5703125" style="29" customWidth="1"/>
    <col min="30" max="30" width="22.5703125" style="29" customWidth="1"/>
    <col min="31" max="31" width="15.5703125" customWidth="1"/>
    <col min="32" max="33" width="20.140625" customWidth="1"/>
    <col min="34" max="34" width="16" customWidth="1"/>
    <col min="35" max="35" width="21.140625" customWidth="1"/>
    <col min="36" max="36" width="32.5703125" style="5" customWidth="1"/>
    <col min="37" max="37" width="18.85546875" style="32" customWidth="1"/>
    <col min="38" max="38" width="16.140625" customWidth="1"/>
    <col min="39" max="42" width="23.42578125" customWidth="1"/>
    <col min="43" max="43" width="23.42578125" style="32" customWidth="1"/>
    <col min="44" max="44" width="15.5703125" customWidth="1"/>
    <col min="45" max="45" width="17.5703125" customWidth="1"/>
    <col min="46" max="46" width="16.140625" customWidth="1"/>
    <col min="47" max="47" width="9.140625" customWidth="1"/>
    <col min="48" max="48" width="15.5703125" bestFit="1" customWidth="1"/>
    <col min="49" max="49" width="9.140625" customWidth="1"/>
    <col min="50" max="50" width="19.5703125" customWidth="1"/>
    <col min="51" max="51" width="15.5703125" customWidth="1"/>
    <col min="52" max="52" width="22.5703125" style="32" bestFit="1" customWidth="1"/>
    <col min="53" max="53" width="20.140625" bestFit="1" customWidth="1"/>
    <col min="54" max="54" width="18" customWidth="1"/>
    <col min="55" max="55" width="41" bestFit="1" customWidth="1"/>
    <col min="56" max="56" width="41" customWidth="1"/>
  </cols>
  <sheetData>
    <row r="1" spans="1:65" s="1" customFormat="1" x14ac:dyDescent="0.25">
      <c r="A1" s="1" t="s">
        <v>401</v>
      </c>
      <c r="B1" s="1" t="s">
        <v>34</v>
      </c>
      <c r="C1" s="1" t="s">
        <v>45</v>
      </c>
      <c r="D1" s="1" t="s">
        <v>941</v>
      </c>
      <c r="E1" s="1" t="s">
        <v>377</v>
      </c>
      <c r="F1" s="1" t="s">
        <v>46</v>
      </c>
      <c r="G1" s="1" t="s">
        <v>47</v>
      </c>
      <c r="H1" s="26" t="s">
        <v>379</v>
      </c>
      <c r="I1" s="1" t="s">
        <v>380</v>
      </c>
      <c r="J1" s="1" t="s">
        <v>391</v>
      </c>
      <c r="K1" s="1" t="s">
        <v>387</v>
      </c>
      <c r="L1" s="19" t="s">
        <v>388</v>
      </c>
      <c r="M1" s="1" t="s">
        <v>963</v>
      </c>
      <c r="N1" s="1" t="s">
        <v>37</v>
      </c>
      <c r="O1" s="1" t="s">
        <v>389</v>
      </c>
      <c r="P1" s="1" t="s">
        <v>49</v>
      </c>
      <c r="Q1" s="19" t="s">
        <v>949</v>
      </c>
      <c r="R1" s="19" t="s">
        <v>950</v>
      </c>
      <c r="S1" s="19" t="s">
        <v>951</v>
      </c>
      <c r="T1" s="19" t="s">
        <v>952</v>
      </c>
      <c r="U1" s="19" t="s">
        <v>939</v>
      </c>
      <c r="V1" s="19" t="s">
        <v>739</v>
      </c>
      <c r="W1" s="19" t="s">
        <v>940</v>
      </c>
      <c r="X1" s="19" t="s">
        <v>740</v>
      </c>
      <c r="Y1" s="1" t="s">
        <v>394</v>
      </c>
      <c r="Z1" s="35" t="s">
        <v>1040</v>
      </c>
      <c r="AA1" s="35" t="s">
        <v>1041</v>
      </c>
      <c r="AB1" s="1" t="s">
        <v>50</v>
      </c>
      <c r="AC1" s="28" t="s">
        <v>393</v>
      </c>
      <c r="AD1" s="28" t="s">
        <v>40</v>
      </c>
      <c r="AE1" s="1" t="s">
        <v>396</v>
      </c>
      <c r="AF1" s="1" t="s">
        <v>397</v>
      </c>
      <c r="AG1" s="1" t="s">
        <v>743</v>
      </c>
      <c r="AH1" s="1" t="s">
        <v>741</v>
      </c>
      <c r="AI1" s="1" t="s">
        <v>742</v>
      </c>
      <c r="AJ1" s="30" t="s">
        <v>1042</v>
      </c>
      <c r="AK1" s="35" t="s">
        <v>1043</v>
      </c>
      <c r="AL1" s="3" t="s">
        <v>398</v>
      </c>
      <c r="AM1" s="3" t="s">
        <v>1044</v>
      </c>
      <c r="AN1" s="3" t="s">
        <v>972</v>
      </c>
      <c r="AO1" s="3" t="s">
        <v>956</v>
      </c>
      <c r="AP1" s="20" t="s">
        <v>1045</v>
      </c>
      <c r="AQ1" s="35" t="s">
        <v>1046</v>
      </c>
      <c r="AR1" s="1" t="s">
        <v>43</v>
      </c>
      <c r="AS1" s="1" t="s">
        <v>44</v>
      </c>
      <c r="AT1" s="1" t="s">
        <v>1</v>
      </c>
      <c r="AU1" s="1" t="s">
        <v>2</v>
      </c>
      <c r="AV1" s="1" t="s">
        <v>3</v>
      </c>
      <c r="AW1" s="1" t="s">
        <v>4</v>
      </c>
      <c r="AX1" s="1" t="s">
        <v>5</v>
      </c>
      <c r="AY1" s="1" t="s">
        <v>965</v>
      </c>
      <c r="AZ1" s="35" t="s">
        <v>39</v>
      </c>
      <c r="BA1" s="1" t="s">
        <v>6</v>
      </c>
      <c r="BB1" s="1" t="s">
        <v>744</v>
      </c>
      <c r="BC1" s="1" t="s">
        <v>7</v>
      </c>
      <c r="BD1" s="1" t="s">
        <v>911</v>
      </c>
    </row>
    <row r="2" spans="1:65" x14ac:dyDescent="0.25">
      <c r="A2" t="s">
        <v>504</v>
      </c>
      <c r="B2" t="s">
        <v>36</v>
      </c>
      <c r="C2" t="s">
        <v>119</v>
      </c>
      <c r="D2" t="s">
        <v>1035</v>
      </c>
      <c r="E2" t="s">
        <v>120</v>
      </c>
      <c r="F2">
        <v>-29.482620000000001</v>
      </c>
      <c r="G2">
        <v>151.25631000000001</v>
      </c>
      <c r="H2" s="4">
        <v>44985.308066999998</v>
      </c>
      <c r="I2">
        <v>19</v>
      </c>
      <c r="J2" t="s">
        <v>12</v>
      </c>
      <c r="K2" t="s">
        <v>63</v>
      </c>
      <c r="L2" s="11">
        <v>33.6</v>
      </c>
      <c r="N2" s="8">
        <v>45414</v>
      </c>
      <c r="O2" t="s">
        <v>64</v>
      </c>
      <c r="P2" t="s">
        <v>55</v>
      </c>
      <c r="Q2" s="11">
        <v>2</v>
      </c>
      <c r="R2" s="11">
        <f t="shared" ref="R2:R33" si="0">Q2*100/L2</f>
        <v>5.9523809523809526</v>
      </c>
      <c r="Y2" t="s">
        <v>56</v>
      </c>
      <c r="Z2" s="33">
        <v>2.0833333333333333E-3</v>
      </c>
      <c r="AB2" t="s">
        <v>65</v>
      </c>
      <c r="AC2" s="29">
        <v>36.4</v>
      </c>
      <c r="AD2" s="29" t="s">
        <v>42</v>
      </c>
      <c r="AE2" t="s">
        <v>58</v>
      </c>
      <c r="AF2" t="s">
        <v>58</v>
      </c>
      <c r="AH2" s="9">
        <v>44985.298992999997</v>
      </c>
      <c r="AI2" s="9">
        <v>44985.313668981478</v>
      </c>
      <c r="AJ2" s="5">
        <f t="shared" ref="AJ2:AJ33" si="1">AI2-AH2</f>
        <v>1.4675981481559575E-2</v>
      </c>
      <c r="AK2" s="32">
        <f t="shared" ref="AK2:AK33" si="2">MINUTE(AJ2)+SECOND(AJ2)/60</f>
        <v>21.133333333333333</v>
      </c>
      <c r="AL2" s="9">
        <v>44985.355312500003</v>
      </c>
      <c r="AM2" s="7">
        <f t="shared" ref="AM2:AM33" si="3">AL2-AI2</f>
        <v>4.1643518525233958E-2</v>
      </c>
      <c r="AN2" s="7"/>
      <c r="AO2" s="7"/>
      <c r="AP2" s="7">
        <f t="shared" ref="AP2:AP33" si="4">Z2+AJ2+AM2</f>
        <v>5.8402833340126865E-2</v>
      </c>
      <c r="AQ2" s="32">
        <f t="shared" ref="AQ2:AQ33" si="5">MINUTE(AP2)+SECOND(AP2)/60</f>
        <v>24.1</v>
      </c>
      <c r="AR2" s="8">
        <v>0</v>
      </c>
    </row>
    <row r="3" spans="1:65" x14ac:dyDescent="0.25">
      <c r="A3" t="s">
        <v>503</v>
      </c>
      <c r="B3" t="s">
        <v>36</v>
      </c>
      <c r="C3" t="s">
        <v>116</v>
      </c>
      <c r="D3" t="s">
        <v>1035</v>
      </c>
      <c r="E3" t="s">
        <v>117</v>
      </c>
      <c r="F3">
        <v>-29.506634999999999</v>
      </c>
      <c r="G3">
        <v>151.2098</v>
      </c>
      <c r="H3" s="4">
        <v>44984.524101000003</v>
      </c>
      <c r="I3">
        <v>31</v>
      </c>
      <c r="J3" t="s">
        <v>9</v>
      </c>
      <c r="K3" t="s">
        <v>53</v>
      </c>
      <c r="L3" s="11">
        <v>55.6</v>
      </c>
      <c r="N3" s="8">
        <v>45415</v>
      </c>
      <c r="O3" t="s">
        <v>64</v>
      </c>
      <c r="P3" t="s">
        <v>55</v>
      </c>
      <c r="Q3" s="11">
        <v>2</v>
      </c>
      <c r="R3" s="11">
        <f t="shared" si="0"/>
        <v>3.5971223021582732</v>
      </c>
      <c r="Y3" t="s">
        <v>56</v>
      </c>
      <c r="Z3" s="33">
        <v>2.7777777777777779E-3</v>
      </c>
      <c r="AB3" t="s">
        <v>65</v>
      </c>
      <c r="AC3" s="29">
        <v>39.799999999999997</v>
      </c>
      <c r="AD3" s="29" t="s">
        <v>42</v>
      </c>
      <c r="AE3" t="s">
        <v>118</v>
      </c>
      <c r="AF3" t="s">
        <v>78</v>
      </c>
      <c r="AH3" s="9">
        <v>44984.509617999996</v>
      </c>
      <c r="AI3" s="9">
        <v>44984.530650000001</v>
      </c>
      <c r="AJ3" s="5">
        <f t="shared" si="1"/>
        <v>2.1032000004197471E-2</v>
      </c>
      <c r="AK3" s="32">
        <f t="shared" si="2"/>
        <v>30.283333333333335</v>
      </c>
      <c r="AL3" s="9">
        <v>44984.575925999998</v>
      </c>
      <c r="AM3" s="7">
        <f t="shared" si="3"/>
        <v>4.527599999710219E-2</v>
      </c>
      <c r="AN3" s="7"/>
      <c r="AO3" s="7"/>
      <c r="AP3" s="7">
        <f t="shared" si="4"/>
        <v>6.9085777779077442E-2</v>
      </c>
      <c r="AQ3" s="32">
        <f t="shared" si="5"/>
        <v>39.483333333333334</v>
      </c>
      <c r="AR3" s="8">
        <v>0</v>
      </c>
    </row>
    <row r="4" spans="1:65" x14ac:dyDescent="0.25">
      <c r="A4" t="s">
        <v>502</v>
      </c>
      <c r="B4" t="s">
        <v>36</v>
      </c>
      <c r="C4" t="s">
        <v>115</v>
      </c>
      <c r="D4" t="s">
        <v>1035</v>
      </c>
      <c r="E4" t="s">
        <v>90</v>
      </c>
      <c r="F4">
        <v>-29.551704999999998</v>
      </c>
      <c r="G4">
        <v>151.24054699999999</v>
      </c>
      <c r="H4" s="4">
        <v>44979.427963000002</v>
      </c>
      <c r="I4">
        <v>27</v>
      </c>
      <c r="J4" t="s">
        <v>9</v>
      </c>
      <c r="K4" t="s">
        <v>53</v>
      </c>
      <c r="L4" s="11">
        <v>67.2</v>
      </c>
      <c r="N4" s="8">
        <v>45416</v>
      </c>
      <c r="O4" t="s">
        <v>64</v>
      </c>
      <c r="P4" t="s">
        <v>55</v>
      </c>
      <c r="Q4" s="11">
        <v>2</v>
      </c>
      <c r="R4" s="11">
        <f t="shared" si="0"/>
        <v>2.9761904761904763</v>
      </c>
      <c r="Y4" t="s">
        <v>56</v>
      </c>
      <c r="Z4" s="33">
        <v>2.7777777777777779E-3</v>
      </c>
      <c r="AB4" t="s">
        <v>57</v>
      </c>
      <c r="AC4" s="29">
        <v>38</v>
      </c>
      <c r="AD4" s="29" t="s">
        <v>42</v>
      </c>
      <c r="AE4" t="s">
        <v>58</v>
      </c>
      <c r="AF4" t="s">
        <v>58</v>
      </c>
      <c r="AH4" s="9">
        <v>44979.428368000001</v>
      </c>
      <c r="AI4" s="9">
        <v>44979.441031000002</v>
      </c>
      <c r="AJ4" s="5">
        <f t="shared" si="1"/>
        <v>1.2663000001339242E-2</v>
      </c>
      <c r="AK4" s="32">
        <f t="shared" si="2"/>
        <v>18.233333333333334</v>
      </c>
      <c r="AL4" s="9">
        <v>44979.479235999999</v>
      </c>
      <c r="AM4" s="7">
        <f t="shared" si="3"/>
        <v>3.8204999997105915E-2</v>
      </c>
      <c r="AN4" s="7"/>
      <c r="AO4" s="7"/>
      <c r="AP4" s="7">
        <f t="shared" si="4"/>
        <v>5.3645777776222939E-2</v>
      </c>
      <c r="AQ4" s="32">
        <f t="shared" si="5"/>
        <v>17.25</v>
      </c>
      <c r="AR4" s="8">
        <v>0</v>
      </c>
    </row>
    <row r="5" spans="1:65" x14ac:dyDescent="0.25">
      <c r="A5" t="s">
        <v>531</v>
      </c>
      <c r="B5" t="s">
        <v>36</v>
      </c>
      <c r="C5" t="s">
        <v>187</v>
      </c>
      <c r="D5" t="s">
        <v>1035</v>
      </c>
      <c r="E5" t="s">
        <v>188</v>
      </c>
      <c r="F5">
        <v>-29.941092999999999</v>
      </c>
      <c r="G5">
        <v>152.17384300000001</v>
      </c>
      <c r="H5" s="4">
        <v>44977.576874999999</v>
      </c>
      <c r="I5">
        <v>24</v>
      </c>
      <c r="J5" t="s">
        <v>9</v>
      </c>
      <c r="K5" t="s">
        <v>53</v>
      </c>
      <c r="L5" s="11">
        <v>63</v>
      </c>
      <c r="N5" s="8">
        <v>45416</v>
      </c>
      <c r="O5" t="s">
        <v>77</v>
      </c>
      <c r="P5" t="s">
        <v>55</v>
      </c>
      <c r="Q5" s="11">
        <v>2.1</v>
      </c>
      <c r="R5" s="11">
        <f t="shared" si="0"/>
        <v>3.3333333333333335</v>
      </c>
      <c r="Y5" t="s">
        <v>56</v>
      </c>
      <c r="Z5" s="33">
        <v>2.0833333333333333E-3</v>
      </c>
      <c r="AB5" t="s">
        <v>57</v>
      </c>
      <c r="AC5" s="29">
        <v>40.299999999999997</v>
      </c>
      <c r="AD5" s="29" t="s">
        <v>41</v>
      </c>
      <c r="AE5" t="s">
        <v>58</v>
      </c>
      <c r="AF5" t="s">
        <v>65</v>
      </c>
      <c r="AH5" s="9">
        <v>44977.576423999999</v>
      </c>
      <c r="AI5" s="9">
        <v>44977.588992999998</v>
      </c>
      <c r="AJ5" s="5">
        <f t="shared" si="1"/>
        <v>1.2568999998620711E-2</v>
      </c>
      <c r="AK5" s="32">
        <f t="shared" si="2"/>
        <v>18.100000000000001</v>
      </c>
      <c r="AL5" s="9">
        <v>44977.633529999999</v>
      </c>
      <c r="AM5" s="7">
        <f t="shared" si="3"/>
        <v>4.4537000001582783E-2</v>
      </c>
      <c r="AN5" s="7"/>
      <c r="AO5" s="7"/>
      <c r="AP5" s="7">
        <f t="shared" si="4"/>
        <v>5.9189333333536827E-2</v>
      </c>
      <c r="AQ5" s="32">
        <f t="shared" si="5"/>
        <v>25.233333333333334</v>
      </c>
      <c r="AR5" s="8">
        <v>0</v>
      </c>
    </row>
    <row r="6" spans="1:65" x14ac:dyDescent="0.25">
      <c r="A6" t="s">
        <v>530</v>
      </c>
      <c r="B6" t="s">
        <v>36</v>
      </c>
      <c r="C6" t="s">
        <v>185</v>
      </c>
      <c r="D6" t="s">
        <v>1035</v>
      </c>
      <c r="E6" t="s">
        <v>186</v>
      </c>
      <c r="F6">
        <v>-29.941293999999999</v>
      </c>
      <c r="G6">
        <v>152.17388099999999</v>
      </c>
      <c r="H6" s="4">
        <v>44974.322373000003</v>
      </c>
      <c r="I6">
        <v>20</v>
      </c>
      <c r="J6" t="s">
        <v>12</v>
      </c>
      <c r="K6" t="s">
        <v>63</v>
      </c>
      <c r="L6" s="11">
        <v>51.4</v>
      </c>
      <c r="N6" s="8">
        <v>45415</v>
      </c>
      <c r="O6" t="s">
        <v>54</v>
      </c>
      <c r="P6" t="s">
        <v>55</v>
      </c>
      <c r="Q6" s="11">
        <v>2</v>
      </c>
      <c r="R6" s="11">
        <f t="shared" si="0"/>
        <v>3.8910505836575875</v>
      </c>
      <c r="Y6" t="s">
        <v>56</v>
      </c>
      <c r="Z6" s="33">
        <v>2.0833333333333333E-3</v>
      </c>
      <c r="AA6" s="18"/>
      <c r="AB6" t="s">
        <v>57</v>
      </c>
      <c r="AC6" s="29">
        <v>40.1</v>
      </c>
      <c r="AD6" s="29" t="s">
        <v>41</v>
      </c>
      <c r="AE6" t="s">
        <v>58</v>
      </c>
      <c r="AF6" t="s">
        <v>58</v>
      </c>
      <c r="AH6" s="9">
        <v>44974.322638999998</v>
      </c>
      <c r="AI6" s="9">
        <v>44974.339375000003</v>
      </c>
      <c r="AJ6" s="5">
        <f t="shared" si="1"/>
        <v>1.6736000005039386E-2</v>
      </c>
      <c r="AK6" s="32">
        <f t="shared" si="2"/>
        <v>24.1</v>
      </c>
      <c r="AL6" s="9">
        <v>44974.36103</v>
      </c>
      <c r="AM6" s="7">
        <f t="shared" si="3"/>
        <v>2.1654999996826518E-2</v>
      </c>
      <c r="AN6" s="7"/>
      <c r="AO6" s="7"/>
      <c r="AP6" s="7">
        <f t="shared" si="4"/>
        <v>4.0474333335199238E-2</v>
      </c>
      <c r="AQ6" s="32">
        <f t="shared" si="5"/>
        <v>58.283333333333331</v>
      </c>
      <c r="AR6" s="8">
        <v>0</v>
      </c>
    </row>
    <row r="7" spans="1:65" x14ac:dyDescent="0.25">
      <c r="A7" t="s">
        <v>500</v>
      </c>
      <c r="B7" t="s">
        <v>36</v>
      </c>
      <c r="C7" t="s">
        <v>110</v>
      </c>
      <c r="D7" t="s">
        <v>1035</v>
      </c>
      <c r="E7" t="s">
        <v>111</v>
      </c>
      <c r="F7">
        <v>-29.532779999999999</v>
      </c>
      <c r="G7">
        <v>151.25696600000001</v>
      </c>
      <c r="H7" s="4">
        <v>44971.500301</v>
      </c>
      <c r="I7">
        <v>23.9</v>
      </c>
      <c r="J7" t="s">
        <v>9</v>
      </c>
      <c r="K7" t="s">
        <v>53</v>
      </c>
      <c r="L7" s="11">
        <v>50.4</v>
      </c>
      <c r="N7" s="8">
        <v>45415</v>
      </c>
      <c r="O7" t="s">
        <v>64</v>
      </c>
      <c r="P7" t="s">
        <v>55</v>
      </c>
      <c r="Q7" s="11">
        <v>2.2000000000000002</v>
      </c>
      <c r="R7" s="11">
        <f t="shared" si="0"/>
        <v>4.3650793650793656</v>
      </c>
      <c r="Y7" t="s">
        <v>56</v>
      </c>
      <c r="Z7" s="33">
        <v>3.472222222222222E-3</v>
      </c>
      <c r="AB7" t="s">
        <v>57</v>
      </c>
      <c r="AC7" s="29">
        <v>39.799999999999997</v>
      </c>
      <c r="AD7" s="29" t="s">
        <v>42</v>
      </c>
      <c r="AE7" t="s">
        <v>58</v>
      </c>
      <c r="AF7" t="s">
        <v>78</v>
      </c>
      <c r="AH7" s="9">
        <v>44967.369703999997</v>
      </c>
      <c r="AI7" s="9">
        <v>44967.380096000001</v>
      </c>
      <c r="AJ7" s="5">
        <f t="shared" si="1"/>
        <v>1.0392000003776047E-2</v>
      </c>
      <c r="AK7" s="32">
        <f t="shared" si="2"/>
        <v>14.966666666666667</v>
      </c>
      <c r="AL7" s="9">
        <v>44967.468934999997</v>
      </c>
      <c r="AM7" s="7">
        <f t="shared" si="3"/>
        <v>8.8838999996369239E-2</v>
      </c>
      <c r="AN7" s="7"/>
      <c r="AO7" s="7"/>
      <c r="AP7" s="7">
        <f t="shared" si="4"/>
        <v>0.10270322222236751</v>
      </c>
      <c r="AQ7" s="32">
        <f t="shared" si="5"/>
        <v>27.9</v>
      </c>
      <c r="AR7" s="8">
        <v>0</v>
      </c>
    </row>
    <row r="8" spans="1:65" x14ac:dyDescent="0.25">
      <c r="A8" t="s">
        <v>529</v>
      </c>
      <c r="B8" t="s">
        <v>36</v>
      </c>
      <c r="C8" t="s">
        <v>183</v>
      </c>
      <c r="D8" t="s">
        <v>1035</v>
      </c>
      <c r="E8" t="s">
        <v>184</v>
      </c>
      <c r="F8">
        <v>-29.891712999999999</v>
      </c>
      <c r="G8">
        <v>152.04138399999999</v>
      </c>
      <c r="H8" s="4">
        <v>44966.281665000002</v>
      </c>
      <c r="I8">
        <v>15</v>
      </c>
      <c r="J8" t="s">
        <v>9</v>
      </c>
      <c r="K8" t="s">
        <v>53</v>
      </c>
      <c r="L8" s="11">
        <v>86.2</v>
      </c>
      <c r="N8" s="8">
        <v>45417</v>
      </c>
      <c r="O8" t="s">
        <v>54</v>
      </c>
      <c r="P8" t="s">
        <v>55</v>
      </c>
      <c r="Q8" s="11">
        <v>2.2000000000000002</v>
      </c>
      <c r="R8" s="11">
        <f t="shared" si="0"/>
        <v>2.552204176334107</v>
      </c>
      <c r="Y8" t="s">
        <v>56</v>
      </c>
      <c r="Z8" s="33">
        <v>2.7777777777777779E-3</v>
      </c>
      <c r="AB8" t="s">
        <v>57</v>
      </c>
      <c r="AC8" s="29">
        <v>41.5</v>
      </c>
      <c r="AD8" s="29" t="s">
        <v>41</v>
      </c>
      <c r="AE8" t="s">
        <v>58</v>
      </c>
      <c r="AF8" t="s">
        <v>58</v>
      </c>
      <c r="AH8" s="9">
        <v>44966.281690000003</v>
      </c>
      <c r="AI8" s="9">
        <v>44966.299262</v>
      </c>
      <c r="AJ8" s="5">
        <f t="shared" si="1"/>
        <v>1.7571999997016974E-2</v>
      </c>
      <c r="AK8" s="32">
        <f t="shared" si="2"/>
        <v>25.3</v>
      </c>
      <c r="AL8" s="9">
        <v>44966.317325999997</v>
      </c>
      <c r="AM8" s="7">
        <f t="shared" si="3"/>
        <v>1.8063999996229541E-2</v>
      </c>
      <c r="AN8" s="7"/>
      <c r="AO8" s="7"/>
      <c r="AP8" s="7">
        <f t="shared" si="4"/>
        <v>3.8413777771024296E-2</v>
      </c>
      <c r="AQ8" s="32">
        <f t="shared" si="5"/>
        <v>55.31666666666667</v>
      </c>
      <c r="AR8" s="8">
        <v>0</v>
      </c>
    </row>
    <row r="9" spans="1:65" s="17" customFormat="1" x14ac:dyDescent="0.25">
      <c r="A9" t="s">
        <v>528</v>
      </c>
      <c r="B9" t="s">
        <v>36</v>
      </c>
      <c r="C9" t="s">
        <v>181</v>
      </c>
      <c r="D9" t="s">
        <v>1035</v>
      </c>
      <c r="E9" t="s">
        <v>182</v>
      </c>
      <c r="F9">
        <v>-29.982486000000002</v>
      </c>
      <c r="G9">
        <v>152.13773599999999</v>
      </c>
      <c r="H9" s="4">
        <v>44965.352040999998</v>
      </c>
      <c r="I9">
        <v>22</v>
      </c>
      <c r="J9" t="s">
        <v>9</v>
      </c>
      <c r="K9" t="s">
        <v>53</v>
      </c>
      <c r="L9" s="11">
        <v>74.400000000000006</v>
      </c>
      <c r="M9"/>
      <c r="N9" s="8">
        <v>45417</v>
      </c>
      <c r="O9" t="s">
        <v>64</v>
      </c>
      <c r="P9" t="s">
        <v>55</v>
      </c>
      <c r="Q9" s="11">
        <v>2</v>
      </c>
      <c r="R9" s="11">
        <f t="shared" si="0"/>
        <v>2.6881720430107525</v>
      </c>
      <c r="S9" s="11"/>
      <c r="T9" s="11"/>
      <c r="U9" s="11"/>
      <c r="V9" s="11"/>
      <c r="W9" s="11"/>
      <c r="X9" s="11"/>
      <c r="Y9" t="s">
        <v>56</v>
      </c>
      <c r="Z9" s="33">
        <v>2.0833333333333333E-3</v>
      </c>
      <c r="AA9" s="32"/>
      <c r="AB9" t="s">
        <v>57</v>
      </c>
      <c r="AC9" s="29">
        <v>41.2</v>
      </c>
      <c r="AD9" s="29" t="s">
        <v>41</v>
      </c>
      <c r="AE9" t="s">
        <v>58</v>
      </c>
      <c r="AF9" t="s">
        <v>58</v>
      </c>
      <c r="AG9"/>
      <c r="AH9" s="9">
        <v>44965.352013999996</v>
      </c>
      <c r="AI9" s="9">
        <v>44965.365648999999</v>
      </c>
      <c r="AJ9" s="5">
        <f t="shared" si="1"/>
        <v>1.3635000002977904E-2</v>
      </c>
      <c r="AK9" s="32">
        <f t="shared" si="2"/>
        <v>19.633333333333333</v>
      </c>
      <c r="AL9" s="9">
        <v>44965.388241000001</v>
      </c>
      <c r="AM9" s="7">
        <f t="shared" si="3"/>
        <v>2.2592000001168344E-2</v>
      </c>
      <c r="AN9" s="7"/>
      <c r="AO9" s="7"/>
      <c r="AP9" s="7">
        <f t="shared" si="4"/>
        <v>3.8310333337479581E-2</v>
      </c>
      <c r="AQ9" s="32">
        <f t="shared" si="5"/>
        <v>55.166666666666664</v>
      </c>
      <c r="AR9" s="8">
        <v>0</v>
      </c>
      <c r="AS9"/>
      <c r="AT9"/>
      <c r="AU9"/>
      <c r="AV9"/>
      <c r="AW9"/>
      <c r="AX9"/>
      <c r="AY9"/>
      <c r="AZ9" s="32"/>
      <c r="BA9"/>
      <c r="BB9"/>
      <c r="BC9"/>
      <c r="BD9"/>
      <c r="BE9" s="10"/>
      <c r="BF9" s="10"/>
      <c r="BG9" s="10"/>
      <c r="BH9" s="10"/>
      <c r="BI9" s="10"/>
      <c r="BJ9" s="10"/>
      <c r="BK9" s="10"/>
      <c r="BL9" s="10"/>
      <c r="BM9" s="10"/>
    </row>
    <row r="10" spans="1:65" s="17" customFormat="1" x14ac:dyDescent="0.25">
      <c r="A10" t="s">
        <v>499</v>
      </c>
      <c r="B10" t="s">
        <v>36</v>
      </c>
      <c r="C10" t="s">
        <v>107</v>
      </c>
      <c r="D10" t="s">
        <v>1035</v>
      </c>
      <c r="E10" t="s">
        <v>108</v>
      </c>
      <c r="F10">
        <v>-29.499634</v>
      </c>
      <c r="G10">
        <v>151.25469799999999</v>
      </c>
      <c r="H10" s="4">
        <v>44960.358304000001</v>
      </c>
      <c r="I10">
        <v>28</v>
      </c>
      <c r="J10" t="s">
        <v>12</v>
      </c>
      <c r="K10" t="s">
        <v>63</v>
      </c>
      <c r="L10" s="11">
        <v>50.6</v>
      </c>
      <c r="M10"/>
      <c r="N10" s="8">
        <v>45415</v>
      </c>
      <c r="O10" t="s">
        <v>54</v>
      </c>
      <c r="P10" t="s">
        <v>55</v>
      </c>
      <c r="Q10" s="11">
        <v>2</v>
      </c>
      <c r="R10" s="11">
        <f t="shared" si="0"/>
        <v>3.9525691699604741</v>
      </c>
      <c r="S10" s="11"/>
      <c r="T10" s="11"/>
      <c r="U10" s="11"/>
      <c r="V10" s="11"/>
      <c r="W10" s="11"/>
      <c r="X10" s="11"/>
      <c r="Y10" t="s">
        <v>56</v>
      </c>
      <c r="Z10" s="33">
        <v>2.0833333333333333E-3</v>
      </c>
      <c r="AA10" s="32"/>
      <c r="AB10" t="s">
        <v>57</v>
      </c>
      <c r="AC10" s="29">
        <v>41.7</v>
      </c>
      <c r="AD10" s="29" t="s">
        <v>41</v>
      </c>
      <c r="AE10" t="s">
        <v>58</v>
      </c>
      <c r="AF10" t="s">
        <v>58</v>
      </c>
      <c r="AG10"/>
      <c r="AH10" s="9">
        <v>44960.370621000002</v>
      </c>
      <c r="AI10" s="9">
        <v>44960.370639000001</v>
      </c>
      <c r="AJ10" s="5">
        <f t="shared" si="1"/>
        <v>1.7999998817685992E-5</v>
      </c>
      <c r="AK10" s="32">
        <f t="shared" si="2"/>
        <v>3.3333333333333333E-2</v>
      </c>
      <c r="AL10" s="9">
        <v>44960.439734</v>
      </c>
      <c r="AM10" s="7">
        <f t="shared" si="3"/>
        <v>6.9094999998924322E-2</v>
      </c>
      <c r="AN10" s="7"/>
      <c r="AO10" s="7"/>
      <c r="AP10" s="7">
        <f t="shared" si="4"/>
        <v>7.1196333331075348E-2</v>
      </c>
      <c r="AQ10" s="32">
        <f t="shared" si="5"/>
        <v>42.516666666666666</v>
      </c>
      <c r="AR10" s="8">
        <v>1</v>
      </c>
      <c r="AS10" t="s">
        <v>109</v>
      </c>
      <c r="AT10"/>
      <c r="AU10"/>
      <c r="AV10"/>
      <c r="AW10"/>
      <c r="AX10"/>
      <c r="AY10"/>
      <c r="AZ10" s="32"/>
      <c r="BA10"/>
      <c r="BB10"/>
      <c r="BC10"/>
      <c r="BD10"/>
      <c r="BE10" s="10"/>
      <c r="BF10" s="10"/>
      <c r="BG10" s="10"/>
      <c r="BH10" s="10"/>
      <c r="BI10" s="10"/>
      <c r="BJ10" s="10"/>
      <c r="BK10" s="10"/>
      <c r="BL10" s="10"/>
      <c r="BM10" s="10"/>
    </row>
    <row r="11" spans="1:65" x14ac:dyDescent="0.25">
      <c r="A11" t="s">
        <v>498</v>
      </c>
      <c r="B11" t="s">
        <v>36</v>
      </c>
      <c r="C11" t="s">
        <v>106</v>
      </c>
      <c r="D11" t="s">
        <v>1035</v>
      </c>
      <c r="E11" t="s">
        <v>90</v>
      </c>
      <c r="F11">
        <v>-29.551825999999998</v>
      </c>
      <c r="G11">
        <v>151.24089799999999</v>
      </c>
      <c r="H11" s="4">
        <v>44959.569224999999</v>
      </c>
      <c r="I11">
        <v>29</v>
      </c>
      <c r="J11" t="s">
        <v>9</v>
      </c>
      <c r="K11" t="s">
        <v>53</v>
      </c>
      <c r="L11" s="11">
        <v>39.6</v>
      </c>
      <c r="N11" s="8">
        <v>45415</v>
      </c>
      <c r="O11" t="s">
        <v>64</v>
      </c>
      <c r="P11" t="s">
        <v>55</v>
      </c>
      <c r="Q11" s="11">
        <v>2</v>
      </c>
      <c r="R11" s="11">
        <f t="shared" si="0"/>
        <v>5.0505050505050502</v>
      </c>
      <c r="Y11" t="s">
        <v>56</v>
      </c>
      <c r="Z11" s="33">
        <v>2.0833333333333333E-3</v>
      </c>
      <c r="AB11" t="s">
        <v>65</v>
      </c>
      <c r="AC11" s="29">
        <v>40.1</v>
      </c>
      <c r="AD11" s="29" t="s">
        <v>41</v>
      </c>
      <c r="AE11" t="s">
        <v>58</v>
      </c>
      <c r="AF11" t="s">
        <v>58</v>
      </c>
      <c r="AH11" s="9">
        <v>44959.568055999996</v>
      </c>
      <c r="AI11" s="9">
        <v>44959.579334000002</v>
      </c>
      <c r="AJ11" s="5">
        <f t="shared" si="1"/>
        <v>1.1278000005404465E-2</v>
      </c>
      <c r="AK11" s="32">
        <f t="shared" si="2"/>
        <v>16.233333333333334</v>
      </c>
      <c r="AL11" s="9">
        <v>44959.580349000003</v>
      </c>
      <c r="AM11" s="7">
        <f t="shared" si="3"/>
        <v>1.0150000016437843E-3</v>
      </c>
      <c r="AN11" s="7"/>
      <c r="AO11" s="7"/>
      <c r="AP11" s="7">
        <f t="shared" si="4"/>
        <v>1.4376333340381582E-2</v>
      </c>
      <c r="AQ11" s="32">
        <f t="shared" si="5"/>
        <v>20.7</v>
      </c>
      <c r="AR11" s="8">
        <v>0</v>
      </c>
    </row>
    <row r="12" spans="1:65" s="18" customFormat="1" x14ac:dyDescent="0.25">
      <c r="A12" t="s">
        <v>497</v>
      </c>
      <c r="B12" t="s">
        <v>36</v>
      </c>
      <c r="C12" t="s">
        <v>104</v>
      </c>
      <c r="D12" t="s">
        <v>1035</v>
      </c>
      <c r="E12" t="s">
        <v>105</v>
      </c>
      <c r="F12">
        <v>-29.474975000000001</v>
      </c>
      <c r="G12">
        <v>151.21345099999999</v>
      </c>
      <c r="H12" s="4">
        <v>44959.364167</v>
      </c>
      <c r="I12">
        <v>26</v>
      </c>
      <c r="J12" t="s">
        <v>12</v>
      </c>
      <c r="K12" t="s">
        <v>63</v>
      </c>
      <c r="L12" s="11">
        <v>35.799999999999997</v>
      </c>
      <c r="M12"/>
      <c r="N12" s="8">
        <v>45414</v>
      </c>
      <c r="O12" t="s">
        <v>64</v>
      </c>
      <c r="P12" t="s">
        <v>55</v>
      </c>
      <c r="Q12" s="11">
        <v>1.9</v>
      </c>
      <c r="R12" s="11">
        <f t="shared" si="0"/>
        <v>5.3072625698324023</v>
      </c>
      <c r="S12" s="11"/>
      <c r="T12" s="11"/>
      <c r="U12" s="11"/>
      <c r="V12" s="11"/>
      <c r="W12" s="11"/>
      <c r="X12" s="11"/>
      <c r="Y12" t="s">
        <v>56</v>
      </c>
      <c r="Z12" s="33">
        <v>2.7777777777777779E-3</v>
      </c>
      <c r="AA12" s="32"/>
      <c r="AB12" t="s">
        <v>65</v>
      </c>
      <c r="AC12" s="29">
        <v>40.6</v>
      </c>
      <c r="AD12" s="29" t="s">
        <v>41</v>
      </c>
      <c r="AE12" t="s">
        <v>58</v>
      </c>
      <c r="AF12" t="s">
        <v>58</v>
      </c>
      <c r="AG12"/>
      <c r="AH12" s="9">
        <v>44959.364109000002</v>
      </c>
      <c r="AI12" s="9">
        <v>44959.374653999999</v>
      </c>
      <c r="AJ12" s="5">
        <f t="shared" si="1"/>
        <v>1.0544999997364357E-2</v>
      </c>
      <c r="AK12" s="32">
        <f t="shared" si="2"/>
        <v>15.183333333333334</v>
      </c>
      <c r="AL12" s="9">
        <v>44959.374932999999</v>
      </c>
      <c r="AM12" s="7">
        <f t="shared" si="3"/>
        <v>2.789999998640269E-4</v>
      </c>
      <c r="AN12" s="7"/>
      <c r="AO12" s="7"/>
      <c r="AP12" s="7">
        <f t="shared" si="4"/>
        <v>1.3601777775006162E-2</v>
      </c>
      <c r="AQ12" s="32">
        <f t="shared" si="5"/>
        <v>19.583333333333332</v>
      </c>
      <c r="AR12" s="8">
        <v>0</v>
      </c>
      <c r="AS12"/>
      <c r="AT12"/>
      <c r="AU12"/>
      <c r="AV12"/>
      <c r="AW12"/>
      <c r="AX12"/>
      <c r="AY12"/>
      <c r="AZ12" s="32"/>
      <c r="BA12"/>
      <c r="BB12"/>
      <c r="BC12"/>
      <c r="BD12"/>
      <c r="BE12"/>
      <c r="BF12"/>
      <c r="BG12"/>
      <c r="BH12"/>
      <c r="BI12"/>
      <c r="BJ12"/>
      <c r="BK12"/>
      <c r="BL12"/>
      <c r="BM12"/>
    </row>
    <row r="13" spans="1:65" x14ac:dyDescent="0.25">
      <c r="A13" t="s">
        <v>494</v>
      </c>
      <c r="B13" t="s">
        <v>36</v>
      </c>
      <c r="C13" t="s">
        <v>99</v>
      </c>
      <c r="D13" t="s">
        <v>1035</v>
      </c>
      <c r="E13" t="s">
        <v>97</v>
      </c>
      <c r="F13">
        <v>-29.548622000000002</v>
      </c>
      <c r="G13">
        <v>151.32104200000001</v>
      </c>
      <c r="H13" s="4">
        <v>44951.654050999998</v>
      </c>
      <c r="I13">
        <v>33</v>
      </c>
      <c r="J13" t="s">
        <v>9</v>
      </c>
      <c r="K13" t="s">
        <v>53</v>
      </c>
      <c r="L13" s="11">
        <v>65</v>
      </c>
      <c r="N13" s="8">
        <v>45417</v>
      </c>
      <c r="O13" t="s">
        <v>54</v>
      </c>
      <c r="P13" t="s">
        <v>55</v>
      </c>
      <c r="Q13" s="11">
        <v>2</v>
      </c>
      <c r="R13" s="11">
        <f t="shared" si="0"/>
        <v>3.0769230769230771</v>
      </c>
      <c r="Y13" t="s">
        <v>56</v>
      </c>
      <c r="Z13" s="33">
        <v>2.0833333333333333E-3</v>
      </c>
      <c r="AB13" t="s">
        <v>57</v>
      </c>
      <c r="AC13" s="29">
        <v>41.1</v>
      </c>
      <c r="AD13" s="29" t="s">
        <v>41</v>
      </c>
      <c r="AE13" t="s">
        <v>58</v>
      </c>
      <c r="AF13" t="s">
        <v>58</v>
      </c>
      <c r="AH13" s="9">
        <v>44951.653749999998</v>
      </c>
      <c r="AI13" s="9">
        <v>44951.667026000003</v>
      </c>
      <c r="AJ13" s="5">
        <f t="shared" si="1"/>
        <v>1.3276000005134847E-2</v>
      </c>
      <c r="AK13" s="32">
        <f t="shared" si="2"/>
        <v>19.116666666666667</v>
      </c>
      <c r="AL13" s="9">
        <v>44951.722545999997</v>
      </c>
      <c r="AM13" s="7">
        <f t="shared" si="3"/>
        <v>5.5519999994430691E-2</v>
      </c>
      <c r="AN13" s="7"/>
      <c r="AO13" s="7"/>
      <c r="AP13" s="7">
        <f t="shared" si="4"/>
        <v>7.0879333332898864E-2</v>
      </c>
      <c r="AQ13" s="32">
        <f t="shared" si="5"/>
        <v>42.06666666666667</v>
      </c>
      <c r="AR13" s="8">
        <v>0</v>
      </c>
    </row>
    <row r="14" spans="1:65" x14ac:dyDescent="0.25">
      <c r="A14" t="s">
        <v>489</v>
      </c>
      <c r="B14" t="s">
        <v>36</v>
      </c>
      <c r="C14" t="s">
        <v>84</v>
      </c>
      <c r="D14" t="s">
        <v>1035</v>
      </c>
      <c r="E14" t="s">
        <v>85</v>
      </c>
      <c r="F14">
        <v>-29.475275</v>
      </c>
      <c r="G14">
        <v>151.21356800000001</v>
      </c>
      <c r="H14" s="4">
        <v>44943.651242</v>
      </c>
      <c r="I14">
        <v>32</v>
      </c>
      <c r="J14" t="s">
        <v>9</v>
      </c>
      <c r="K14" t="s">
        <v>53</v>
      </c>
      <c r="L14" s="11">
        <v>61.2</v>
      </c>
      <c r="N14" s="8">
        <v>45416</v>
      </c>
      <c r="O14" t="s">
        <v>54</v>
      </c>
      <c r="P14" t="s">
        <v>55</v>
      </c>
      <c r="Q14" s="11">
        <v>2</v>
      </c>
      <c r="R14" s="11">
        <f t="shared" si="0"/>
        <v>3.2679738562091503</v>
      </c>
      <c r="Y14" t="s">
        <v>56</v>
      </c>
      <c r="Z14" s="33">
        <v>2.0833333333333333E-3</v>
      </c>
      <c r="AB14" t="s">
        <v>57</v>
      </c>
      <c r="AC14" s="29">
        <v>40.4</v>
      </c>
      <c r="AD14" s="29" t="s">
        <v>41</v>
      </c>
      <c r="AE14" t="s">
        <v>58</v>
      </c>
      <c r="AF14" t="s">
        <v>58</v>
      </c>
      <c r="AH14" s="9">
        <v>44943.651145999997</v>
      </c>
      <c r="AI14" s="9">
        <v>44943.665356999998</v>
      </c>
      <c r="AJ14" s="5">
        <f t="shared" si="1"/>
        <v>1.4211000001523644E-2</v>
      </c>
      <c r="AK14" s="32">
        <f t="shared" si="2"/>
        <v>20.466666666666665</v>
      </c>
      <c r="AL14" s="9">
        <v>44943.684815000001</v>
      </c>
      <c r="AM14" s="7">
        <f t="shared" si="3"/>
        <v>1.9458000002487097E-2</v>
      </c>
      <c r="AN14" s="7"/>
      <c r="AO14" s="7"/>
      <c r="AP14" s="7">
        <f t="shared" si="4"/>
        <v>3.5752333337344074E-2</v>
      </c>
      <c r="AQ14" s="32">
        <f t="shared" si="5"/>
        <v>51.483333333333334</v>
      </c>
      <c r="AR14" s="8">
        <v>0</v>
      </c>
    </row>
    <row r="15" spans="1:65" x14ac:dyDescent="0.25">
      <c r="A15" t="s">
        <v>527</v>
      </c>
      <c r="B15" t="s">
        <v>36</v>
      </c>
      <c r="C15" t="s">
        <v>178</v>
      </c>
      <c r="D15" t="s">
        <v>1035</v>
      </c>
      <c r="E15" t="s">
        <v>179</v>
      </c>
      <c r="F15">
        <v>-29.881326999999999</v>
      </c>
      <c r="G15">
        <v>152.27999600000001</v>
      </c>
      <c r="H15" s="4">
        <v>44913.393541999998</v>
      </c>
      <c r="I15">
        <v>15</v>
      </c>
      <c r="J15" t="s">
        <v>9</v>
      </c>
      <c r="K15" t="s">
        <v>53</v>
      </c>
      <c r="L15" s="11">
        <v>75</v>
      </c>
      <c r="N15" s="8">
        <v>45416</v>
      </c>
      <c r="O15" t="s">
        <v>54</v>
      </c>
      <c r="P15" t="s">
        <v>55</v>
      </c>
      <c r="Q15" s="11">
        <v>2</v>
      </c>
      <c r="R15" s="11">
        <f t="shared" si="0"/>
        <v>2.6666666666666665</v>
      </c>
      <c r="Y15" t="s">
        <v>56</v>
      </c>
      <c r="Z15" s="33">
        <v>3.472222222222222E-3</v>
      </c>
      <c r="AB15" t="s">
        <v>57</v>
      </c>
      <c r="AC15" s="29">
        <v>37.799999999999997</v>
      </c>
      <c r="AD15" s="29" t="s">
        <v>42</v>
      </c>
      <c r="AE15" t="s">
        <v>58</v>
      </c>
      <c r="AF15" t="s">
        <v>58</v>
      </c>
      <c r="AH15" s="9">
        <v>44913.393564999998</v>
      </c>
      <c r="AI15" s="9">
        <v>44913.411759000002</v>
      </c>
      <c r="AJ15" s="5">
        <f t="shared" si="1"/>
        <v>1.8194000003859401E-2</v>
      </c>
      <c r="AK15" s="32">
        <f t="shared" si="2"/>
        <v>26.2</v>
      </c>
      <c r="AL15" s="9">
        <v>44913.4528587963</v>
      </c>
      <c r="AM15" s="7">
        <f t="shared" si="3"/>
        <v>4.1099796297203284E-2</v>
      </c>
      <c r="AN15" s="7"/>
      <c r="AO15" s="7"/>
      <c r="AP15" s="7">
        <f t="shared" si="4"/>
        <v>6.2766018523284908E-2</v>
      </c>
      <c r="AQ15" s="32">
        <f t="shared" si="5"/>
        <v>30.383333333333333</v>
      </c>
      <c r="AR15" s="8">
        <v>0</v>
      </c>
      <c r="AS15" t="s">
        <v>180</v>
      </c>
    </row>
    <row r="16" spans="1:65" x14ac:dyDescent="0.25">
      <c r="A16" t="s">
        <v>526</v>
      </c>
      <c r="B16" t="s">
        <v>36</v>
      </c>
      <c r="C16" t="s">
        <v>176</v>
      </c>
      <c r="D16" t="s">
        <v>1035</v>
      </c>
      <c r="E16" t="s">
        <v>177</v>
      </c>
      <c r="F16">
        <v>-29.915859999999999</v>
      </c>
      <c r="G16">
        <v>152.16798600000001</v>
      </c>
      <c r="H16" s="4">
        <v>44820.457094999998</v>
      </c>
      <c r="I16">
        <v>16</v>
      </c>
      <c r="J16" t="s">
        <v>9</v>
      </c>
      <c r="K16" t="s">
        <v>53</v>
      </c>
      <c r="L16" s="11">
        <v>60.4</v>
      </c>
      <c r="N16" s="8">
        <v>45415</v>
      </c>
      <c r="O16" t="s">
        <v>54</v>
      </c>
      <c r="P16" t="s">
        <v>55</v>
      </c>
      <c r="Q16" s="11">
        <v>2</v>
      </c>
      <c r="R16" s="11">
        <f t="shared" si="0"/>
        <v>3.3112582781456954</v>
      </c>
      <c r="Y16" t="s">
        <v>56</v>
      </c>
      <c r="Z16" s="33">
        <v>4.8611111111111112E-3</v>
      </c>
      <c r="AB16" t="s">
        <v>57</v>
      </c>
      <c r="AC16" s="29">
        <v>38.299999999999997</v>
      </c>
      <c r="AD16" s="29" t="s">
        <v>42</v>
      </c>
      <c r="AE16" t="s">
        <v>58</v>
      </c>
      <c r="AF16" t="s">
        <v>58</v>
      </c>
      <c r="AH16" s="9">
        <v>44820.498669000001</v>
      </c>
      <c r="AI16" s="9">
        <v>44820.468130000001</v>
      </c>
      <c r="AJ16" s="31">
        <f t="shared" si="1"/>
        <v>-3.0538999999407679E-2</v>
      </c>
      <c r="AK16" s="32" t="e">
        <f t="shared" si="2"/>
        <v>#NUM!</v>
      </c>
      <c r="AL16" s="9">
        <v>44820.507037000003</v>
      </c>
      <c r="AM16" s="7">
        <f t="shared" si="3"/>
        <v>3.8907000001927372E-2</v>
      </c>
      <c r="AN16" s="7"/>
      <c r="AO16" s="7"/>
      <c r="AP16" s="7">
        <f t="shared" si="4"/>
        <v>1.3229111113630804E-2</v>
      </c>
      <c r="AQ16" s="32">
        <f t="shared" si="5"/>
        <v>19.05</v>
      </c>
      <c r="AR16" s="7"/>
    </row>
    <row r="17" spans="1:44" x14ac:dyDescent="0.25">
      <c r="A17" t="s">
        <v>525</v>
      </c>
      <c r="B17" t="s">
        <v>36</v>
      </c>
      <c r="C17" t="s">
        <v>174</v>
      </c>
      <c r="D17" t="s">
        <v>1035</v>
      </c>
      <c r="E17" t="s">
        <v>175</v>
      </c>
      <c r="F17">
        <v>-29.923134999999998</v>
      </c>
      <c r="G17">
        <v>152.19471100000001</v>
      </c>
      <c r="H17" s="4">
        <v>44815.582624000002</v>
      </c>
      <c r="I17">
        <v>20</v>
      </c>
      <c r="J17" t="s">
        <v>12</v>
      </c>
      <c r="K17" t="s">
        <v>81</v>
      </c>
      <c r="L17" s="11">
        <v>52.4</v>
      </c>
      <c r="N17" s="8">
        <v>45415</v>
      </c>
      <c r="O17" t="s">
        <v>64</v>
      </c>
      <c r="P17" t="s">
        <v>55</v>
      </c>
      <c r="Q17" s="11">
        <v>2</v>
      </c>
      <c r="R17" s="11">
        <f t="shared" si="0"/>
        <v>3.8167938931297711</v>
      </c>
      <c r="Y17" t="s">
        <v>164</v>
      </c>
      <c r="Z17" s="33">
        <v>3.472222222222222E-3</v>
      </c>
      <c r="AB17" t="s">
        <v>65</v>
      </c>
      <c r="AC17" s="29">
        <v>38.4</v>
      </c>
      <c r="AD17" s="29" t="s">
        <v>42</v>
      </c>
      <c r="AE17" t="s">
        <v>58</v>
      </c>
      <c r="AF17" t="s">
        <v>58</v>
      </c>
      <c r="AH17" s="9">
        <v>44815.582667000002</v>
      </c>
      <c r="AI17" s="9">
        <v>44815.597222999997</v>
      </c>
      <c r="AJ17" s="5">
        <f t="shared" si="1"/>
        <v>1.45559999946272E-2</v>
      </c>
      <c r="AK17" s="32">
        <f t="shared" si="2"/>
        <v>20.966666666666665</v>
      </c>
      <c r="AL17" s="9">
        <v>44815.597234000001</v>
      </c>
      <c r="AM17" s="7">
        <f t="shared" si="3"/>
        <v>1.1000003723893315E-5</v>
      </c>
      <c r="AN17" s="7"/>
      <c r="AO17" s="7"/>
      <c r="AP17" s="7">
        <f t="shared" si="4"/>
        <v>1.8039222220573317E-2</v>
      </c>
      <c r="AQ17" s="32">
        <f t="shared" si="5"/>
        <v>25.983333333333334</v>
      </c>
      <c r="AR17" s="8">
        <v>0</v>
      </c>
    </row>
    <row r="18" spans="1:44" x14ac:dyDescent="0.25">
      <c r="A18" t="s">
        <v>522</v>
      </c>
      <c r="B18" t="s">
        <v>36</v>
      </c>
      <c r="C18" t="s">
        <v>166</v>
      </c>
      <c r="D18" t="s">
        <v>1035</v>
      </c>
      <c r="E18" t="s">
        <v>167</v>
      </c>
      <c r="F18">
        <v>-29.897948</v>
      </c>
      <c r="G18">
        <v>152.12188499999999</v>
      </c>
      <c r="H18" s="4">
        <v>44811.413495000001</v>
      </c>
      <c r="I18">
        <v>9</v>
      </c>
      <c r="J18" t="s">
        <v>9</v>
      </c>
      <c r="K18" t="s">
        <v>53</v>
      </c>
      <c r="L18" s="11">
        <v>42</v>
      </c>
      <c r="N18" s="8">
        <v>45415</v>
      </c>
      <c r="O18" t="s">
        <v>54</v>
      </c>
      <c r="P18" t="s">
        <v>55</v>
      </c>
      <c r="Q18" s="11">
        <v>2</v>
      </c>
      <c r="R18" s="11">
        <f t="shared" si="0"/>
        <v>4.7619047619047619</v>
      </c>
      <c r="Y18" t="s">
        <v>56</v>
      </c>
      <c r="Z18" s="33">
        <v>2.7777777777777779E-3</v>
      </c>
      <c r="AB18" t="s">
        <v>57</v>
      </c>
      <c r="AC18" s="29">
        <v>39.1</v>
      </c>
      <c r="AD18" s="29" t="s">
        <v>42</v>
      </c>
      <c r="AE18" t="s">
        <v>58</v>
      </c>
      <c r="AF18" t="s">
        <v>58</v>
      </c>
      <c r="AH18" s="9">
        <v>44811.413355999997</v>
      </c>
      <c r="AI18" s="9">
        <v>44811.430903</v>
      </c>
      <c r="AJ18" s="5">
        <f t="shared" si="1"/>
        <v>1.7547000003105495E-2</v>
      </c>
      <c r="AK18" s="32">
        <f t="shared" si="2"/>
        <v>25.266666666666666</v>
      </c>
      <c r="AL18" s="9">
        <v>44811.451874999999</v>
      </c>
      <c r="AM18" s="7">
        <f t="shared" si="3"/>
        <v>2.0971999998437241E-2</v>
      </c>
      <c r="AN18" s="7"/>
      <c r="AO18" s="7"/>
      <c r="AP18" s="7">
        <f t="shared" si="4"/>
        <v>4.1296777779320518E-2</v>
      </c>
      <c r="AQ18" s="32">
        <f t="shared" si="5"/>
        <v>59.466666666666669</v>
      </c>
      <c r="AR18" s="8">
        <v>0</v>
      </c>
    </row>
    <row r="19" spans="1:44" x14ac:dyDescent="0.25">
      <c r="A19" t="s">
        <v>520</v>
      </c>
      <c r="B19" t="s">
        <v>36</v>
      </c>
      <c r="C19" t="s">
        <v>161</v>
      </c>
      <c r="D19" t="s">
        <v>1035</v>
      </c>
      <c r="E19" t="s">
        <v>162</v>
      </c>
      <c r="F19">
        <v>-29.920477999999999</v>
      </c>
      <c r="G19">
        <v>152.10248300000001</v>
      </c>
      <c r="H19" s="4">
        <v>44810.462916999997</v>
      </c>
      <c r="I19">
        <v>17</v>
      </c>
      <c r="J19" t="s">
        <v>9</v>
      </c>
      <c r="K19" t="s">
        <v>53</v>
      </c>
      <c r="L19" s="11">
        <v>68</v>
      </c>
      <c r="N19" s="8">
        <v>45416</v>
      </c>
      <c r="O19" t="s">
        <v>54</v>
      </c>
      <c r="P19" t="s">
        <v>55</v>
      </c>
      <c r="Q19" s="11">
        <v>2.1</v>
      </c>
      <c r="R19" s="11">
        <f t="shared" si="0"/>
        <v>3.0882352941176472</v>
      </c>
      <c r="Y19" t="s">
        <v>56</v>
      </c>
      <c r="Z19" s="33">
        <v>2.0833333333333333E-3</v>
      </c>
      <c r="AB19" t="s">
        <v>57</v>
      </c>
      <c r="AC19" s="29">
        <v>38.5</v>
      </c>
      <c r="AD19" s="29" t="s">
        <v>42</v>
      </c>
      <c r="AE19" t="s">
        <v>58</v>
      </c>
      <c r="AF19" t="s">
        <v>58</v>
      </c>
      <c r="AH19" s="9">
        <v>44810.462546000002</v>
      </c>
      <c r="AI19" s="9">
        <v>44810.479339999998</v>
      </c>
      <c r="AJ19" s="5">
        <f t="shared" si="1"/>
        <v>1.679399999557063E-2</v>
      </c>
      <c r="AK19" s="32">
        <f t="shared" si="2"/>
        <v>24.183333333333334</v>
      </c>
      <c r="AL19" s="9">
        <v>44810.505185000002</v>
      </c>
      <c r="AM19" s="7">
        <f t="shared" si="3"/>
        <v>2.5845000003755558E-2</v>
      </c>
      <c r="AN19" s="7"/>
      <c r="AO19" s="7"/>
      <c r="AP19" s="7">
        <f t="shared" si="4"/>
        <v>4.4722333332659521E-2</v>
      </c>
      <c r="AQ19" s="32">
        <f t="shared" si="5"/>
        <v>4.4000000000000004</v>
      </c>
      <c r="AR19" s="8">
        <v>0</v>
      </c>
    </row>
    <row r="20" spans="1:44" x14ac:dyDescent="0.25">
      <c r="A20" t="s">
        <v>516</v>
      </c>
      <c r="B20" t="s">
        <v>36</v>
      </c>
      <c r="C20" t="s">
        <v>150</v>
      </c>
      <c r="D20" t="s">
        <v>1035</v>
      </c>
      <c r="E20" t="s">
        <v>151</v>
      </c>
      <c r="F20">
        <v>-29.802945000000001</v>
      </c>
      <c r="G20">
        <v>151.926895</v>
      </c>
      <c r="H20" s="4">
        <v>44764.543826000001</v>
      </c>
      <c r="I20">
        <v>9</v>
      </c>
      <c r="J20" t="s">
        <v>9</v>
      </c>
      <c r="K20" t="s">
        <v>53</v>
      </c>
      <c r="L20" s="11">
        <v>101</v>
      </c>
      <c r="N20" s="8">
        <v>45416</v>
      </c>
      <c r="O20" t="s">
        <v>64</v>
      </c>
      <c r="P20" t="s">
        <v>55</v>
      </c>
      <c r="Q20" s="11">
        <v>2.4</v>
      </c>
      <c r="R20" s="11">
        <f t="shared" si="0"/>
        <v>2.3762376237623761</v>
      </c>
      <c r="Y20" t="s">
        <v>56</v>
      </c>
      <c r="Z20" s="33">
        <v>3.472222222222222E-3</v>
      </c>
      <c r="AB20" t="s">
        <v>65</v>
      </c>
      <c r="AC20" s="29">
        <v>35.700000000000003</v>
      </c>
      <c r="AD20" s="29" t="s">
        <v>42</v>
      </c>
      <c r="AE20" t="s">
        <v>58</v>
      </c>
      <c r="AF20" t="s">
        <v>58</v>
      </c>
      <c r="AH20" s="9">
        <v>44764.554930555554</v>
      </c>
      <c r="AI20" s="9">
        <v>44764.561840277776</v>
      </c>
      <c r="AJ20" s="5">
        <f t="shared" si="1"/>
        <v>6.9097222221898846E-3</v>
      </c>
      <c r="AK20" s="32">
        <f t="shared" si="2"/>
        <v>9.9499999999999993</v>
      </c>
      <c r="AL20" s="9">
        <v>44764.572442129633</v>
      </c>
      <c r="AM20" s="7">
        <f t="shared" si="3"/>
        <v>1.0601851856335998E-2</v>
      </c>
      <c r="AN20" s="7"/>
      <c r="AO20" s="7"/>
      <c r="AP20" s="7">
        <f t="shared" si="4"/>
        <v>2.0983796300748106E-2</v>
      </c>
      <c r="AQ20" s="32">
        <f t="shared" si="5"/>
        <v>30.216666666666665</v>
      </c>
      <c r="AR20" s="8">
        <v>0</v>
      </c>
    </row>
    <row r="21" spans="1:44" x14ac:dyDescent="0.25">
      <c r="A21" t="s">
        <v>633</v>
      </c>
      <c r="B21" t="s">
        <v>36</v>
      </c>
      <c r="C21" t="s">
        <v>375</v>
      </c>
      <c r="D21" t="s">
        <v>1035</v>
      </c>
      <c r="E21" t="s">
        <v>366</v>
      </c>
      <c r="F21">
        <v>-36.244652000000002</v>
      </c>
      <c r="G21">
        <v>149.33630199999999</v>
      </c>
      <c r="H21" s="4">
        <v>44741.383529999999</v>
      </c>
      <c r="I21">
        <v>-1</v>
      </c>
      <c r="J21" t="s">
        <v>9</v>
      </c>
      <c r="K21" t="s">
        <v>53</v>
      </c>
      <c r="L21" s="11">
        <v>56</v>
      </c>
      <c r="N21" s="8">
        <v>45416</v>
      </c>
      <c r="O21" t="s">
        <v>54</v>
      </c>
      <c r="P21" t="s">
        <v>55</v>
      </c>
      <c r="Q21" s="11">
        <v>2</v>
      </c>
      <c r="R21" s="11">
        <f t="shared" si="0"/>
        <v>3.5714285714285716</v>
      </c>
      <c r="Y21" t="s">
        <v>56</v>
      </c>
      <c r="Z21" s="33">
        <v>2.0833333333333333E-3</v>
      </c>
      <c r="AB21" t="s">
        <v>57</v>
      </c>
      <c r="AC21" s="29">
        <v>37.799999999999997</v>
      </c>
      <c r="AD21" s="29" t="s">
        <v>42</v>
      </c>
      <c r="AE21" t="s">
        <v>58</v>
      </c>
      <c r="AF21" t="s">
        <v>58</v>
      </c>
      <c r="AH21" s="9">
        <v>44741.383727</v>
      </c>
      <c r="AI21" s="9">
        <v>44741.396401999998</v>
      </c>
      <c r="AJ21" s="5">
        <f t="shared" si="1"/>
        <v>1.2674999998125713E-2</v>
      </c>
      <c r="AK21" s="32">
        <f t="shared" si="2"/>
        <v>18.25</v>
      </c>
      <c r="AL21" s="9">
        <v>44741.425683000001</v>
      </c>
      <c r="AM21" s="7">
        <f t="shared" si="3"/>
        <v>2.9281000002811197E-2</v>
      </c>
      <c r="AN21" s="7"/>
      <c r="AO21" s="7"/>
      <c r="AP21" s="7">
        <f t="shared" si="4"/>
        <v>4.4039333334270243E-2</v>
      </c>
      <c r="AQ21" s="32">
        <f t="shared" si="5"/>
        <v>3.4166666666666665</v>
      </c>
      <c r="AR21" s="8">
        <v>0</v>
      </c>
    </row>
    <row r="22" spans="1:44" x14ac:dyDescent="0.25">
      <c r="A22" t="s">
        <v>632</v>
      </c>
      <c r="B22" t="s">
        <v>36</v>
      </c>
      <c r="C22" t="s">
        <v>373</v>
      </c>
      <c r="D22" t="s">
        <v>1035</v>
      </c>
      <c r="E22" t="s">
        <v>374</v>
      </c>
      <c r="F22">
        <v>-36.244687999999996</v>
      </c>
      <c r="G22">
        <v>149.336299</v>
      </c>
      <c r="H22" s="4">
        <v>44740.528808000003</v>
      </c>
      <c r="I22">
        <v>8</v>
      </c>
      <c r="J22" t="s">
        <v>9</v>
      </c>
      <c r="K22" t="s">
        <v>91</v>
      </c>
      <c r="L22" s="11">
        <v>40.6</v>
      </c>
      <c r="N22" s="8">
        <v>45416</v>
      </c>
      <c r="O22" t="s">
        <v>64</v>
      </c>
      <c r="P22" t="s">
        <v>55</v>
      </c>
      <c r="Q22" s="11">
        <v>1.8</v>
      </c>
      <c r="R22" s="11">
        <f t="shared" si="0"/>
        <v>4.4334975369458123</v>
      </c>
      <c r="Y22" t="s">
        <v>56</v>
      </c>
      <c r="Z22" s="33">
        <v>2.7777777777777779E-3</v>
      </c>
      <c r="AB22" t="s">
        <v>57</v>
      </c>
      <c r="AC22" s="29">
        <v>37.6</v>
      </c>
      <c r="AD22" s="29" t="s">
        <v>42</v>
      </c>
      <c r="AE22" t="s">
        <v>58</v>
      </c>
      <c r="AF22" t="s">
        <v>58</v>
      </c>
      <c r="AH22" s="9">
        <v>44740.528993</v>
      </c>
      <c r="AI22" s="9">
        <v>44740.538368000001</v>
      </c>
      <c r="AJ22" s="5">
        <f t="shared" si="1"/>
        <v>9.3750000014551915E-3</v>
      </c>
      <c r="AK22" s="32">
        <f t="shared" si="2"/>
        <v>13.5</v>
      </c>
      <c r="AL22" s="9">
        <v>44740.548981</v>
      </c>
      <c r="AM22" s="7">
        <f t="shared" si="3"/>
        <v>1.0612999998556916E-2</v>
      </c>
      <c r="AN22" s="7"/>
      <c r="AO22" s="7"/>
      <c r="AP22" s="7">
        <f t="shared" si="4"/>
        <v>2.2765777777789886E-2</v>
      </c>
      <c r="AQ22" s="32">
        <f t="shared" si="5"/>
        <v>32.783333333333331</v>
      </c>
      <c r="AR22" s="8">
        <v>0</v>
      </c>
    </row>
    <row r="23" spans="1:44" x14ac:dyDescent="0.25">
      <c r="A23" t="s">
        <v>631</v>
      </c>
      <c r="B23" t="s">
        <v>36</v>
      </c>
      <c r="C23" t="s">
        <v>371</v>
      </c>
      <c r="D23" t="s">
        <v>1035</v>
      </c>
      <c r="E23" t="s">
        <v>372</v>
      </c>
      <c r="F23">
        <v>-36.058014</v>
      </c>
      <c r="G23">
        <v>149.54166499999999</v>
      </c>
      <c r="H23" s="4">
        <v>44740.463727000002</v>
      </c>
      <c r="I23">
        <v>6</v>
      </c>
      <c r="J23" t="s">
        <v>9</v>
      </c>
      <c r="K23" t="s">
        <v>91</v>
      </c>
      <c r="L23" s="11">
        <v>62.2</v>
      </c>
      <c r="N23" s="8">
        <v>45416</v>
      </c>
      <c r="O23" t="s">
        <v>64</v>
      </c>
      <c r="P23" t="s">
        <v>55</v>
      </c>
      <c r="Q23" s="11">
        <v>2</v>
      </c>
      <c r="R23" s="11">
        <f t="shared" si="0"/>
        <v>3.215434083601286</v>
      </c>
      <c r="Y23" t="s">
        <v>56</v>
      </c>
      <c r="Z23" s="33">
        <v>1.3888888888888889E-3</v>
      </c>
      <c r="AB23" t="s">
        <v>57</v>
      </c>
      <c r="AC23" s="29">
        <v>38.200000000000003</v>
      </c>
      <c r="AD23" s="29" t="s">
        <v>42</v>
      </c>
      <c r="AE23" t="s">
        <v>58</v>
      </c>
      <c r="AF23" t="s">
        <v>58</v>
      </c>
      <c r="AH23" s="9">
        <v>44740.463645999997</v>
      </c>
      <c r="AI23" s="9">
        <v>44740.485937999998</v>
      </c>
      <c r="AJ23" s="5">
        <f t="shared" si="1"/>
        <v>2.2292000001471024E-2</v>
      </c>
      <c r="AK23" s="32">
        <f t="shared" si="2"/>
        <v>32.1</v>
      </c>
      <c r="AL23" s="9">
        <v>44740.508495000002</v>
      </c>
      <c r="AM23" s="7">
        <f t="shared" si="3"/>
        <v>2.2557000003871508E-2</v>
      </c>
      <c r="AN23" s="7"/>
      <c r="AO23" s="7"/>
      <c r="AP23" s="7">
        <f t="shared" si="4"/>
        <v>4.6237888894231416E-2</v>
      </c>
      <c r="AQ23" s="32">
        <f t="shared" si="5"/>
        <v>6.583333333333333</v>
      </c>
      <c r="AR23" s="8">
        <v>0</v>
      </c>
    </row>
    <row r="24" spans="1:44" x14ac:dyDescent="0.25">
      <c r="A24" t="s">
        <v>630</v>
      </c>
      <c r="B24" t="s">
        <v>36</v>
      </c>
      <c r="C24" t="s">
        <v>369</v>
      </c>
      <c r="D24" t="s">
        <v>1035</v>
      </c>
      <c r="E24" t="s">
        <v>370</v>
      </c>
      <c r="F24">
        <v>-36.058168999999999</v>
      </c>
      <c r="G24">
        <v>149.54166499999999</v>
      </c>
      <c r="H24" s="4">
        <v>44740.461712999997</v>
      </c>
      <c r="I24">
        <v>6</v>
      </c>
      <c r="J24" t="s">
        <v>12</v>
      </c>
      <c r="K24" t="s">
        <v>81</v>
      </c>
      <c r="L24" s="11">
        <v>58.2</v>
      </c>
      <c r="N24" s="8">
        <v>45416</v>
      </c>
      <c r="O24" t="s">
        <v>64</v>
      </c>
      <c r="P24" t="s">
        <v>55</v>
      </c>
      <c r="Q24" s="11">
        <v>2</v>
      </c>
      <c r="R24" s="11">
        <f t="shared" si="0"/>
        <v>3.4364261168384878</v>
      </c>
      <c r="Y24" t="s">
        <v>56</v>
      </c>
      <c r="Z24" s="33">
        <v>3.472222222222222E-3</v>
      </c>
      <c r="AB24" t="s">
        <v>73</v>
      </c>
      <c r="AC24" s="29">
        <v>37.799999999999997</v>
      </c>
      <c r="AD24" s="29" t="s">
        <v>42</v>
      </c>
      <c r="AE24" t="s">
        <v>58</v>
      </c>
      <c r="AF24" t="s">
        <v>58</v>
      </c>
      <c r="AH24" s="9">
        <v>44740.461504999999</v>
      </c>
      <c r="AI24" s="9">
        <v>44740.488008</v>
      </c>
      <c r="AJ24" s="5">
        <f t="shared" si="1"/>
        <v>2.65030000009574E-2</v>
      </c>
      <c r="AK24" s="32">
        <f t="shared" si="2"/>
        <v>38.166666666666664</v>
      </c>
      <c r="AL24" s="9">
        <v>44740.49912</v>
      </c>
      <c r="AM24" s="7">
        <f t="shared" si="3"/>
        <v>1.1112000000139233E-2</v>
      </c>
      <c r="AN24" s="7"/>
      <c r="AO24" s="7"/>
      <c r="AP24" s="7">
        <f t="shared" si="4"/>
        <v>4.1087222223318856E-2</v>
      </c>
      <c r="AQ24" s="32">
        <f t="shared" si="5"/>
        <v>59.166666666666664</v>
      </c>
      <c r="AR24" s="7"/>
    </row>
    <row r="25" spans="1:44" x14ac:dyDescent="0.25">
      <c r="A25" t="s">
        <v>629</v>
      </c>
      <c r="B25" t="s">
        <v>36</v>
      </c>
      <c r="C25" t="s">
        <v>367</v>
      </c>
      <c r="D25" t="s">
        <v>1035</v>
      </c>
      <c r="E25" t="s">
        <v>368</v>
      </c>
      <c r="F25">
        <v>-36.223163</v>
      </c>
      <c r="G25">
        <v>149.48423199999999</v>
      </c>
      <c r="H25" s="4">
        <v>44740.383715000004</v>
      </c>
      <c r="I25">
        <v>-1</v>
      </c>
      <c r="J25" t="s">
        <v>9</v>
      </c>
      <c r="K25" t="s">
        <v>91</v>
      </c>
      <c r="L25" s="11">
        <v>76</v>
      </c>
      <c r="N25" s="8">
        <v>45416</v>
      </c>
      <c r="O25" t="s">
        <v>64</v>
      </c>
      <c r="P25" t="s">
        <v>55</v>
      </c>
      <c r="Q25" s="11">
        <v>2</v>
      </c>
      <c r="R25" s="11">
        <f t="shared" si="0"/>
        <v>2.6315789473684212</v>
      </c>
      <c r="Y25" t="s">
        <v>56</v>
      </c>
      <c r="Z25" s="33">
        <v>2.0833333333333333E-3</v>
      </c>
      <c r="AB25" t="s">
        <v>57</v>
      </c>
      <c r="AC25" s="29">
        <v>35.799999999999997</v>
      </c>
      <c r="AD25" s="29" t="s">
        <v>42</v>
      </c>
      <c r="AE25" t="s">
        <v>58</v>
      </c>
      <c r="AF25" t="s">
        <v>58</v>
      </c>
      <c r="AH25" s="9">
        <v>44740.383692000003</v>
      </c>
      <c r="AI25" s="9">
        <v>44740.397315000002</v>
      </c>
      <c r="AJ25" s="5">
        <f t="shared" si="1"/>
        <v>1.3622999998915475E-2</v>
      </c>
      <c r="AK25" s="32">
        <f t="shared" si="2"/>
        <v>19.616666666666667</v>
      </c>
      <c r="AL25" s="9">
        <v>44740.418380000003</v>
      </c>
      <c r="AM25" s="7">
        <f t="shared" si="3"/>
        <v>2.1065000000817236E-2</v>
      </c>
      <c r="AN25" s="7"/>
      <c r="AO25" s="7"/>
      <c r="AP25" s="7">
        <f t="shared" si="4"/>
        <v>3.6771333333066043E-2</v>
      </c>
      <c r="AQ25" s="32">
        <f t="shared" si="5"/>
        <v>52.95</v>
      </c>
      <c r="AR25" s="8">
        <v>0</v>
      </c>
    </row>
    <row r="26" spans="1:44" x14ac:dyDescent="0.25">
      <c r="A26" t="s">
        <v>628</v>
      </c>
      <c r="B26" t="s">
        <v>36</v>
      </c>
      <c r="C26" t="s">
        <v>365</v>
      </c>
      <c r="D26" t="s">
        <v>1035</v>
      </c>
      <c r="E26" t="s">
        <v>366</v>
      </c>
      <c r="F26">
        <v>-36.244677000000003</v>
      </c>
      <c r="G26">
        <v>149.33626000000001</v>
      </c>
      <c r="H26" s="4">
        <v>44739.697523000003</v>
      </c>
      <c r="I26">
        <v>6</v>
      </c>
      <c r="J26" t="s">
        <v>9</v>
      </c>
      <c r="K26" t="s">
        <v>91</v>
      </c>
      <c r="L26" s="11">
        <v>54.6</v>
      </c>
      <c r="N26" s="8">
        <v>45415</v>
      </c>
      <c r="O26" t="s">
        <v>64</v>
      </c>
      <c r="P26" t="s">
        <v>55</v>
      </c>
      <c r="Q26" s="11">
        <v>2</v>
      </c>
      <c r="R26" s="11">
        <f t="shared" si="0"/>
        <v>3.6630036630036629</v>
      </c>
      <c r="Y26" t="s">
        <v>56</v>
      </c>
      <c r="Z26" s="33">
        <v>2.0833333333333333E-3</v>
      </c>
      <c r="AB26" t="s">
        <v>57</v>
      </c>
      <c r="AC26" s="29">
        <v>38.299999999999997</v>
      </c>
      <c r="AD26" s="29" t="s">
        <v>42</v>
      </c>
      <c r="AE26" t="s">
        <v>58</v>
      </c>
      <c r="AF26" t="s">
        <v>58</v>
      </c>
      <c r="AH26" s="9">
        <v>44739.697719999996</v>
      </c>
      <c r="AI26" s="9">
        <v>44739.708831000004</v>
      </c>
      <c r="AJ26" s="5">
        <f t="shared" si="1"/>
        <v>1.1111000007076655E-2</v>
      </c>
      <c r="AK26" s="32">
        <f t="shared" si="2"/>
        <v>16</v>
      </c>
      <c r="AL26" s="9">
        <v>44739.745787</v>
      </c>
      <c r="AM26" s="7">
        <f t="shared" si="3"/>
        <v>3.6955999996280298E-2</v>
      </c>
      <c r="AN26" s="7"/>
      <c r="AO26" s="7"/>
      <c r="AP26" s="7">
        <f t="shared" si="4"/>
        <v>5.0150333336690285E-2</v>
      </c>
      <c r="AQ26" s="32">
        <f t="shared" si="5"/>
        <v>12.216666666666667</v>
      </c>
      <c r="AR26" s="8">
        <v>0</v>
      </c>
    </row>
    <row r="27" spans="1:44" x14ac:dyDescent="0.25">
      <c r="A27" t="s">
        <v>627</v>
      </c>
      <c r="B27" t="s">
        <v>36</v>
      </c>
      <c r="C27" t="s">
        <v>363</v>
      </c>
      <c r="D27" t="s">
        <v>1035</v>
      </c>
      <c r="E27" t="s">
        <v>364</v>
      </c>
      <c r="F27">
        <v>-36.173608000000002</v>
      </c>
      <c r="G27">
        <v>149.400228</v>
      </c>
      <c r="H27" s="4">
        <v>44739.626434999998</v>
      </c>
      <c r="I27">
        <v>8</v>
      </c>
      <c r="J27" t="s">
        <v>12</v>
      </c>
      <c r="K27" t="s">
        <v>81</v>
      </c>
      <c r="L27" s="11">
        <v>51</v>
      </c>
      <c r="N27" s="8">
        <v>45416</v>
      </c>
      <c r="O27" t="s">
        <v>54</v>
      </c>
      <c r="P27" t="s">
        <v>55</v>
      </c>
      <c r="Q27" s="11">
        <v>2</v>
      </c>
      <c r="R27" s="11">
        <f t="shared" si="0"/>
        <v>3.9215686274509802</v>
      </c>
      <c r="Y27" t="s">
        <v>56</v>
      </c>
      <c r="Z27" s="33">
        <v>2.0833333333333333E-3</v>
      </c>
      <c r="AB27" t="s">
        <v>65</v>
      </c>
      <c r="AC27" s="29">
        <v>38.6</v>
      </c>
      <c r="AD27" s="29" t="s">
        <v>42</v>
      </c>
      <c r="AE27" t="s">
        <v>58</v>
      </c>
      <c r="AF27" t="s">
        <v>58</v>
      </c>
      <c r="AH27" s="9">
        <v>44739.626493000003</v>
      </c>
      <c r="AI27" s="9">
        <v>44739.643309999999</v>
      </c>
      <c r="AJ27" s="5">
        <f t="shared" si="1"/>
        <v>1.6816999996080995E-2</v>
      </c>
      <c r="AK27" s="32">
        <f t="shared" si="2"/>
        <v>24.216666666666665</v>
      </c>
      <c r="AL27" s="9">
        <v>44739.678171</v>
      </c>
      <c r="AM27" s="7">
        <f t="shared" si="3"/>
        <v>3.4861000000091735E-2</v>
      </c>
      <c r="AN27" s="7"/>
      <c r="AO27" s="7"/>
      <c r="AP27" s="7">
        <f t="shared" si="4"/>
        <v>5.3761333329506063E-2</v>
      </c>
      <c r="AQ27" s="32">
        <f t="shared" si="5"/>
        <v>17.416666666666668</v>
      </c>
      <c r="AR27" s="8">
        <v>0</v>
      </c>
    </row>
    <row r="28" spans="1:44" x14ac:dyDescent="0.25">
      <c r="A28" t="s">
        <v>557</v>
      </c>
      <c r="B28" t="s">
        <v>36</v>
      </c>
      <c r="C28" t="s">
        <v>232</v>
      </c>
      <c r="D28" t="s">
        <v>1035</v>
      </c>
      <c r="E28" t="s">
        <v>233</v>
      </c>
      <c r="F28">
        <v>-30.263487999999999</v>
      </c>
      <c r="G28">
        <v>149.819648</v>
      </c>
      <c r="H28" s="4">
        <v>44705.571029999999</v>
      </c>
      <c r="I28">
        <v>21</v>
      </c>
      <c r="J28" t="s">
        <v>9</v>
      </c>
      <c r="K28" t="s">
        <v>53</v>
      </c>
      <c r="L28" s="11">
        <v>63.4</v>
      </c>
      <c r="N28" s="8">
        <v>45416</v>
      </c>
      <c r="O28" t="s">
        <v>54</v>
      </c>
      <c r="P28" t="s">
        <v>55</v>
      </c>
      <c r="Q28" s="11">
        <v>2</v>
      </c>
      <c r="R28" s="11">
        <f t="shared" si="0"/>
        <v>3.1545741324921135</v>
      </c>
      <c r="Y28" t="s">
        <v>56</v>
      </c>
      <c r="Z28" s="33">
        <v>2.0833333333333333E-3</v>
      </c>
      <c r="AB28" t="s">
        <v>73</v>
      </c>
      <c r="AC28" s="29">
        <v>39.9</v>
      </c>
      <c r="AD28" s="29" t="s">
        <v>42</v>
      </c>
      <c r="AE28" t="s">
        <v>58</v>
      </c>
      <c r="AF28" t="s">
        <v>58</v>
      </c>
      <c r="AH28" s="9">
        <v>44705.570949000001</v>
      </c>
      <c r="AI28" s="9">
        <v>44705.581458000001</v>
      </c>
      <c r="AJ28" s="5">
        <f t="shared" si="1"/>
        <v>1.0508999999728985E-2</v>
      </c>
      <c r="AK28" s="32">
        <f t="shared" si="2"/>
        <v>15.133333333333333</v>
      </c>
      <c r="AL28" s="9">
        <v>44705.629641</v>
      </c>
      <c r="AM28" s="7">
        <f t="shared" si="3"/>
        <v>4.8182999998971354E-2</v>
      </c>
      <c r="AN28" s="7"/>
      <c r="AO28" s="7"/>
      <c r="AP28" s="7">
        <f t="shared" si="4"/>
        <v>6.0775333332033672E-2</v>
      </c>
      <c r="AQ28" s="32">
        <f t="shared" si="5"/>
        <v>27.516666666666666</v>
      </c>
      <c r="AR28" s="8">
        <v>0</v>
      </c>
    </row>
    <row r="29" spans="1:44" x14ac:dyDescent="0.25">
      <c r="A29" t="s">
        <v>556</v>
      </c>
      <c r="B29" t="s">
        <v>36</v>
      </c>
      <c r="C29" t="s">
        <v>230</v>
      </c>
      <c r="D29" t="s">
        <v>1035</v>
      </c>
      <c r="E29" t="s">
        <v>231</v>
      </c>
      <c r="F29">
        <v>-30.259547000000001</v>
      </c>
      <c r="G29">
        <v>149.864092</v>
      </c>
      <c r="H29" s="4">
        <v>44699.432029000003</v>
      </c>
      <c r="I29">
        <v>17</v>
      </c>
      <c r="J29" t="s">
        <v>12</v>
      </c>
      <c r="K29" t="s">
        <v>81</v>
      </c>
      <c r="L29" s="11">
        <v>56</v>
      </c>
      <c r="N29" s="8">
        <v>45416</v>
      </c>
      <c r="O29" t="s">
        <v>64</v>
      </c>
      <c r="P29" t="s">
        <v>55</v>
      </c>
      <c r="Q29" s="11">
        <v>2.1</v>
      </c>
      <c r="R29" s="11">
        <f t="shared" si="0"/>
        <v>3.75</v>
      </c>
      <c r="Y29" t="s">
        <v>56</v>
      </c>
      <c r="Z29" s="33">
        <v>2.7777777777777779E-3</v>
      </c>
      <c r="AB29" t="s">
        <v>65</v>
      </c>
      <c r="AC29" s="29">
        <v>38.4</v>
      </c>
      <c r="AD29" s="29" t="s">
        <v>42</v>
      </c>
      <c r="AE29" t="s">
        <v>58</v>
      </c>
      <c r="AF29" t="s">
        <v>58</v>
      </c>
      <c r="AH29" s="9">
        <v>44699.432036999999</v>
      </c>
      <c r="AI29" s="9">
        <v>44699.444476999997</v>
      </c>
      <c r="AJ29" s="5">
        <f t="shared" si="1"/>
        <v>1.2439999998605344E-2</v>
      </c>
      <c r="AK29" s="32">
        <f t="shared" si="2"/>
        <v>17.916666666666668</v>
      </c>
      <c r="AL29" s="9">
        <v>44699.479212999999</v>
      </c>
      <c r="AM29" s="7">
        <f t="shared" si="3"/>
        <v>3.4736000001430511E-2</v>
      </c>
      <c r="AN29" s="7"/>
      <c r="AO29" s="7"/>
      <c r="AP29" s="7">
        <f t="shared" si="4"/>
        <v>4.9953777777813638E-2</v>
      </c>
      <c r="AQ29" s="32">
        <f t="shared" si="5"/>
        <v>11.933333333333334</v>
      </c>
      <c r="AR29" s="8">
        <v>0</v>
      </c>
    </row>
    <row r="30" spans="1:44" x14ac:dyDescent="0.25">
      <c r="A30" t="s">
        <v>626</v>
      </c>
      <c r="B30" t="s">
        <v>36</v>
      </c>
      <c r="C30" t="s">
        <v>362</v>
      </c>
      <c r="D30" t="s">
        <v>1035</v>
      </c>
      <c r="E30" t="s">
        <v>348</v>
      </c>
      <c r="F30">
        <v>-35.900809000000002</v>
      </c>
      <c r="G30">
        <v>149.61561599999999</v>
      </c>
      <c r="H30" s="4">
        <v>44673.342934</v>
      </c>
      <c r="I30">
        <v>10</v>
      </c>
      <c r="J30" t="s">
        <v>12</v>
      </c>
      <c r="K30" t="s">
        <v>81</v>
      </c>
      <c r="L30" s="11">
        <v>107</v>
      </c>
      <c r="N30" s="8">
        <v>45417</v>
      </c>
      <c r="O30" t="s">
        <v>54</v>
      </c>
      <c r="P30" t="s">
        <v>55</v>
      </c>
      <c r="Q30" s="11">
        <v>2.2999999999999998</v>
      </c>
      <c r="R30" s="11">
        <f t="shared" si="0"/>
        <v>2.1495327102803734</v>
      </c>
      <c r="Y30" t="s">
        <v>56</v>
      </c>
      <c r="Z30" s="33">
        <v>3.472222222222222E-3</v>
      </c>
      <c r="AB30" t="s">
        <v>73</v>
      </c>
      <c r="AC30" s="29">
        <v>38.6</v>
      </c>
      <c r="AD30" s="29" t="s">
        <v>42</v>
      </c>
      <c r="AE30" t="s">
        <v>58</v>
      </c>
      <c r="AF30" t="s">
        <v>58</v>
      </c>
      <c r="AH30" s="9">
        <v>44673.320855999998</v>
      </c>
      <c r="AI30" s="9">
        <v>44673.354118000003</v>
      </c>
      <c r="AJ30" s="5">
        <f t="shared" si="1"/>
        <v>3.3262000004469883E-2</v>
      </c>
      <c r="AK30" s="32">
        <f t="shared" si="2"/>
        <v>47.9</v>
      </c>
      <c r="AL30" s="9">
        <v>44673.365764000002</v>
      </c>
      <c r="AM30" s="7">
        <f t="shared" si="3"/>
        <v>1.1645999999018386E-2</v>
      </c>
      <c r="AN30" s="7"/>
      <c r="AO30" s="7"/>
      <c r="AP30" s="7">
        <f t="shared" si="4"/>
        <v>4.8380222225710492E-2</v>
      </c>
      <c r="AQ30" s="32">
        <f t="shared" si="5"/>
        <v>9.6666666666666661</v>
      </c>
      <c r="AR30" s="7"/>
    </row>
    <row r="31" spans="1:44" x14ac:dyDescent="0.25">
      <c r="A31" t="s">
        <v>625</v>
      </c>
      <c r="B31" t="s">
        <v>36</v>
      </c>
      <c r="C31" t="s">
        <v>361</v>
      </c>
      <c r="D31" t="s">
        <v>1035</v>
      </c>
      <c r="E31" t="s">
        <v>348</v>
      </c>
      <c r="F31">
        <v>-35.900790000000001</v>
      </c>
      <c r="G31">
        <v>149.61559500000001</v>
      </c>
      <c r="H31" s="4">
        <v>44673.32821</v>
      </c>
      <c r="I31">
        <v>9</v>
      </c>
      <c r="J31" t="s">
        <v>9</v>
      </c>
      <c r="K31" t="s">
        <v>53</v>
      </c>
      <c r="L31" s="11">
        <v>78</v>
      </c>
      <c r="N31" s="8">
        <v>45417</v>
      </c>
      <c r="O31" t="s">
        <v>54</v>
      </c>
      <c r="P31" t="s">
        <v>55</v>
      </c>
      <c r="Q31" s="11">
        <v>2.1</v>
      </c>
      <c r="R31" s="11">
        <f t="shared" si="0"/>
        <v>2.6923076923076925</v>
      </c>
      <c r="Y31" t="s">
        <v>56</v>
      </c>
      <c r="Z31" s="33">
        <v>4.1666666666666666E-3</v>
      </c>
      <c r="AB31" t="s">
        <v>73</v>
      </c>
      <c r="AC31" s="29">
        <v>38.700000000000003</v>
      </c>
      <c r="AD31" s="29" t="s">
        <v>42</v>
      </c>
      <c r="AE31" t="s">
        <v>58</v>
      </c>
      <c r="AF31" t="s">
        <v>58</v>
      </c>
      <c r="AH31" s="9">
        <v>44673.328031999998</v>
      </c>
      <c r="AI31" s="9">
        <v>44673.342632</v>
      </c>
      <c r="AJ31" s="5">
        <f t="shared" si="1"/>
        <v>1.4600000002246816E-2</v>
      </c>
      <c r="AK31" s="32">
        <f t="shared" si="2"/>
        <v>21.016666666666666</v>
      </c>
      <c r="AL31" s="9">
        <v>44673.358633999997</v>
      </c>
      <c r="AM31" s="7">
        <f t="shared" si="3"/>
        <v>1.6001999996660743E-2</v>
      </c>
      <c r="AN31" s="7"/>
      <c r="AO31" s="7"/>
      <c r="AP31" s="7">
        <f t="shared" si="4"/>
        <v>3.4768666665574224E-2</v>
      </c>
      <c r="AQ31" s="32">
        <f t="shared" si="5"/>
        <v>50.06666666666667</v>
      </c>
      <c r="AR31" s="7"/>
    </row>
    <row r="32" spans="1:44" x14ac:dyDescent="0.25">
      <c r="A32" t="s">
        <v>624</v>
      </c>
      <c r="B32" t="s">
        <v>36</v>
      </c>
      <c r="C32" t="s">
        <v>360</v>
      </c>
      <c r="D32" t="s">
        <v>1035</v>
      </c>
      <c r="E32" t="s">
        <v>348</v>
      </c>
      <c r="F32">
        <v>-35.894706999999997</v>
      </c>
      <c r="G32">
        <v>149.61311000000001</v>
      </c>
      <c r="H32" s="4">
        <v>44672.445508999997</v>
      </c>
      <c r="I32">
        <v>13</v>
      </c>
      <c r="J32" t="s">
        <v>9</v>
      </c>
      <c r="K32" t="s">
        <v>53</v>
      </c>
      <c r="L32" s="11">
        <v>74</v>
      </c>
      <c r="N32" s="8">
        <v>45417</v>
      </c>
      <c r="O32" t="s">
        <v>54</v>
      </c>
      <c r="P32" t="s">
        <v>55</v>
      </c>
      <c r="Q32" s="11">
        <v>2.1</v>
      </c>
      <c r="R32" s="11">
        <f t="shared" si="0"/>
        <v>2.8378378378378377</v>
      </c>
      <c r="Y32" t="s">
        <v>56</v>
      </c>
      <c r="Z32" s="33">
        <v>2.7777777777777779E-3</v>
      </c>
      <c r="AB32" t="s">
        <v>57</v>
      </c>
      <c r="AC32" s="29">
        <v>37.299999999999997</v>
      </c>
      <c r="AD32" s="29" t="s">
        <v>42</v>
      </c>
      <c r="AE32" t="s">
        <v>58</v>
      </c>
      <c r="AF32" t="s">
        <v>58</v>
      </c>
      <c r="AH32" s="9">
        <v>44672.445254999999</v>
      </c>
      <c r="AI32" s="9">
        <v>44672.458425999997</v>
      </c>
      <c r="AJ32" s="5">
        <f t="shared" si="1"/>
        <v>1.3170999998692423E-2</v>
      </c>
      <c r="AK32" s="32">
        <f t="shared" si="2"/>
        <v>18.966666666666665</v>
      </c>
      <c r="AL32" s="9">
        <v>44672.485138999997</v>
      </c>
      <c r="AM32" s="7">
        <f t="shared" si="3"/>
        <v>2.6712999999290332E-2</v>
      </c>
      <c r="AN32" s="7"/>
      <c r="AO32" s="7"/>
      <c r="AP32" s="7">
        <f t="shared" si="4"/>
        <v>4.2661777775760537E-2</v>
      </c>
      <c r="AQ32" s="32">
        <f t="shared" si="5"/>
        <v>1.4333333333333333</v>
      </c>
      <c r="AR32" s="8">
        <v>0</v>
      </c>
    </row>
    <row r="33" spans="1:45" x14ac:dyDescent="0.25">
      <c r="A33" t="s">
        <v>515</v>
      </c>
      <c r="B33" t="s">
        <v>36</v>
      </c>
      <c r="C33" t="s">
        <v>148</v>
      </c>
      <c r="D33" t="s">
        <v>1035</v>
      </c>
      <c r="E33" t="s">
        <v>149</v>
      </c>
      <c r="F33">
        <v>-29.802667</v>
      </c>
      <c r="G33">
        <v>151.926241</v>
      </c>
      <c r="H33" s="4">
        <v>44654.490534999997</v>
      </c>
      <c r="I33">
        <v>19</v>
      </c>
      <c r="J33" t="s">
        <v>9</v>
      </c>
      <c r="K33" t="s">
        <v>53</v>
      </c>
      <c r="L33" s="11">
        <v>58</v>
      </c>
      <c r="N33" s="8">
        <v>45416</v>
      </c>
      <c r="O33" t="s">
        <v>64</v>
      </c>
      <c r="P33" t="s">
        <v>55</v>
      </c>
      <c r="Q33" s="11">
        <v>2</v>
      </c>
      <c r="R33" s="11">
        <f t="shared" si="0"/>
        <v>3.4482758620689653</v>
      </c>
      <c r="Y33" t="s">
        <v>56</v>
      </c>
      <c r="Z33" s="33">
        <v>2.0833333333333333E-3</v>
      </c>
      <c r="AB33" t="s">
        <v>65</v>
      </c>
      <c r="AC33" s="29">
        <v>38.700000000000003</v>
      </c>
      <c r="AD33" s="29" t="s">
        <v>42</v>
      </c>
      <c r="AE33" t="s">
        <v>58</v>
      </c>
      <c r="AF33" t="s">
        <v>58</v>
      </c>
      <c r="AH33" s="9">
        <v>44654.490774999998</v>
      </c>
      <c r="AI33" s="9">
        <v>44654.502154000002</v>
      </c>
      <c r="AJ33" s="5">
        <f t="shared" si="1"/>
        <v>1.1379000003216788E-2</v>
      </c>
      <c r="AK33" s="32">
        <f t="shared" si="2"/>
        <v>16.383333333333333</v>
      </c>
      <c r="AL33" s="9">
        <v>44654.539676</v>
      </c>
      <c r="AM33" s="7">
        <f t="shared" si="3"/>
        <v>3.7521999998716637E-2</v>
      </c>
      <c r="AN33" s="7"/>
      <c r="AO33" s="7"/>
      <c r="AP33" s="7">
        <f t="shared" si="4"/>
        <v>5.0984333335266759E-2</v>
      </c>
      <c r="AQ33" s="32">
        <f t="shared" si="5"/>
        <v>13.416666666666666</v>
      </c>
      <c r="AR33" s="8">
        <v>0</v>
      </c>
    </row>
    <row r="34" spans="1:45" x14ac:dyDescent="0.25">
      <c r="A34" t="s">
        <v>519</v>
      </c>
      <c r="B34" t="s">
        <v>36</v>
      </c>
      <c r="C34" t="s">
        <v>158</v>
      </c>
      <c r="D34" t="s">
        <v>1035</v>
      </c>
      <c r="E34" t="s">
        <v>159</v>
      </c>
      <c r="F34">
        <v>-29.901254000000002</v>
      </c>
      <c r="G34">
        <v>152.100844</v>
      </c>
      <c r="H34" s="4">
        <v>44631.398970000002</v>
      </c>
      <c r="I34">
        <v>14</v>
      </c>
      <c r="J34" t="s">
        <v>12</v>
      </c>
      <c r="K34" t="s">
        <v>81</v>
      </c>
      <c r="L34" s="11">
        <v>44</v>
      </c>
      <c r="N34" s="8">
        <v>45416</v>
      </c>
      <c r="O34" t="s">
        <v>54</v>
      </c>
      <c r="P34" t="s">
        <v>55</v>
      </c>
      <c r="Q34" s="11">
        <v>2</v>
      </c>
      <c r="R34" s="11">
        <f t="shared" ref="R34:R65" si="6">Q34*100/L34</f>
        <v>4.5454545454545459</v>
      </c>
      <c r="Y34" t="s">
        <v>56</v>
      </c>
      <c r="Z34" s="33">
        <v>2.7777777777777779E-3</v>
      </c>
      <c r="AB34" t="s">
        <v>57</v>
      </c>
      <c r="AC34" s="29">
        <v>37.1</v>
      </c>
      <c r="AD34" s="29" t="s">
        <v>42</v>
      </c>
      <c r="AE34" t="s">
        <v>58</v>
      </c>
      <c r="AF34" t="s">
        <v>58</v>
      </c>
      <c r="AH34" s="9">
        <v>44631.398993000003</v>
      </c>
      <c r="AI34" s="9">
        <v>44631.414386999997</v>
      </c>
      <c r="AJ34" s="5">
        <f t="shared" ref="AJ34:AJ65" si="7">AI34-AH34</f>
        <v>1.5393999994557817E-2</v>
      </c>
      <c r="AK34" s="32">
        <f t="shared" ref="AK34:AK65" si="8">MINUTE(AJ34)+SECOND(AJ34)/60</f>
        <v>22.166666666666668</v>
      </c>
      <c r="AL34" s="9">
        <v>44631.447222000003</v>
      </c>
      <c r="AM34" s="7">
        <f t="shared" ref="AM34:AM65" si="9">AL34-AI34</f>
        <v>3.2835000005434267E-2</v>
      </c>
      <c r="AN34" s="7"/>
      <c r="AO34" s="7"/>
      <c r="AP34" s="7">
        <f t="shared" ref="AP34:AP65" si="10">Z34+AJ34+AM34</f>
        <v>5.1006777777769866E-2</v>
      </c>
      <c r="AQ34" s="32">
        <f t="shared" ref="AQ34:AQ65" si="11">MINUTE(AP34)+SECOND(AP34)/60</f>
        <v>13.45</v>
      </c>
      <c r="AR34" s="8">
        <v>0</v>
      </c>
      <c r="AS34" t="s">
        <v>160</v>
      </c>
    </row>
    <row r="35" spans="1:45" x14ac:dyDescent="0.25">
      <c r="A35" t="s">
        <v>511</v>
      </c>
      <c r="B35" t="s">
        <v>36</v>
      </c>
      <c r="C35" t="s">
        <v>138</v>
      </c>
      <c r="D35" t="s">
        <v>1035</v>
      </c>
      <c r="E35" t="s">
        <v>139</v>
      </c>
      <c r="F35">
        <v>-29.810224999999999</v>
      </c>
      <c r="G35">
        <v>152.06451799999999</v>
      </c>
      <c r="H35" s="4">
        <v>44623.413182999997</v>
      </c>
      <c r="I35">
        <v>19</v>
      </c>
      <c r="J35" t="s">
        <v>9</v>
      </c>
      <c r="K35" t="s">
        <v>53</v>
      </c>
      <c r="L35" s="11">
        <v>53.6</v>
      </c>
      <c r="N35" s="8">
        <v>45415</v>
      </c>
      <c r="O35" t="s">
        <v>64</v>
      </c>
      <c r="P35" t="s">
        <v>55</v>
      </c>
      <c r="Q35" s="11">
        <v>2</v>
      </c>
      <c r="R35" s="11">
        <f t="shared" si="6"/>
        <v>3.7313432835820897</v>
      </c>
      <c r="Y35" t="s">
        <v>56</v>
      </c>
      <c r="Z35" s="33">
        <v>3.472222222222222E-3</v>
      </c>
      <c r="AB35" t="s">
        <v>57</v>
      </c>
      <c r="AC35" s="29">
        <v>38.5</v>
      </c>
      <c r="AD35" s="29" t="s">
        <v>42</v>
      </c>
      <c r="AE35" t="s">
        <v>58</v>
      </c>
      <c r="AF35" t="s">
        <v>58</v>
      </c>
      <c r="AH35" s="9">
        <v>44623.413101999999</v>
      </c>
      <c r="AI35" s="9">
        <v>44623.426372000002</v>
      </c>
      <c r="AJ35" s="5">
        <f t="shared" si="7"/>
        <v>1.3270000003103632E-2</v>
      </c>
      <c r="AK35" s="32">
        <f t="shared" si="8"/>
        <v>19.116666666666667</v>
      </c>
      <c r="AL35" s="9">
        <v>44623.463877000002</v>
      </c>
      <c r="AM35" s="7">
        <f t="shared" si="9"/>
        <v>3.7505000000237487E-2</v>
      </c>
      <c r="AN35" s="7"/>
      <c r="AO35" s="7"/>
      <c r="AP35" s="7">
        <f t="shared" si="10"/>
        <v>5.4247222225563344E-2</v>
      </c>
      <c r="AQ35" s="32">
        <f t="shared" si="11"/>
        <v>18.116666666666667</v>
      </c>
      <c r="AR35" s="8">
        <v>0</v>
      </c>
    </row>
    <row r="36" spans="1:45" x14ac:dyDescent="0.25">
      <c r="A36" t="s">
        <v>623</v>
      </c>
      <c r="B36" t="s">
        <v>36</v>
      </c>
      <c r="C36" t="s">
        <v>358</v>
      </c>
      <c r="D36" t="s">
        <v>1035</v>
      </c>
      <c r="E36" t="s">
        <v>359</v>
      </c>
      <c r="F36">
        <v>-36.173833999999999</v>
      </c>
      <c r="G36">
        <v>149.39958200000001</v>
      </c>
      <c r="H36" s="4">
        <v>44621.352477</v>
      </c>
      <c r="I36">
        <v>20</v>
      </c>
      <c r="J36" t="s">
        <v>12</v>
      </c>
      <c r="K36" t="s">
        <v>81</v>
      </c>
      <c r="L36" s="11">
        <v>47.8</v>
      </c>
      <c r="N36" s="8">
        <v>45416</v>
      </c>
      <c r="O36" t="s">
        <v>54</v>
      </c>
      <c r="P36" t="s">
        <v>55</v>
      </c>
      <c r="Q36" s="11">
        <v>2</v>
      </c>
      <c r="R36" s="11">
        <f t="shared" si="6"/>
        <v>4.1841004184100417</v>
      </c>
      <c r="Y36" t="s">
        <v>56</v>
      </c>
      <c r="Z36" s="33">
        <v>2.0833333333333333E-3</v>
      </c>
      <c r="AB36" t="s">
        <v>57</v>
      </c>
      <c r="AC36" s="29">
        <v>38.700000000000003</v>
      </c>
      <c r="AD36" s="29" t="s">
        <v>42</v>
      </c>
      <c r="AE36" t="s">
        <v>58</v>
      </c>
      <c r="AF36" t="s">
        <v>58</v>
      </c>
      <c r="AH36" s="9">
        <v>44621.352684999998</v>
      </c>
      <c r="AI36" s="9">
        <v>44621.371972000001</v>
      </c>
      <c r="AJ36" s="5">
        <f t="shared" si="7"/>
        <v>1.9287000002805144E-2</v>
      </c>
      <c r="AK36" s="32">
        <f t="shared" si="8"/>
        <v>27.766666666666666</v>
      </c>
      <c r="AL36" s="9">
        <v>44621.400207999999</v>
      </c>
      <c r="AM36" s="7">
        <f t="shared" si="9"/>
        <v>2.8235999998287298E-2</v>
      </c>
      <c r="AN36" s="7"/>
      <c r="AO36" s="7"/>
      <c r="AP36" s="7">
        <f t="shared" si="10"/>
        <v>4.9606333334425774E-2</v>
      </c>
      <c r="AQ36" s="32">
        <f t="shared" si="11"/>
        <v>11.433333333333334</v>
      </c>
      <c r="AR36" s="8">
        <v>0</v>
      </c>
    </row>
    <row r="37" spans="1:45" x14ac:dyDescent="0.25">
      <c r="A37" t="s">
        <v>510</v>
      </c>
      <c r="B37" t="s">
        <v>36</v>
      </c>
      <c r="C37" t="s">
        <v>136</v>
      </c>
      <c r="D37" t="s">
        <v>1035</v>
      </c>
      <c r="E37" t="s">
        <v>137</v>
      </c>
      <c r="F37">
        <v>-29.899927999999999</v>
      </c>
      <c r="G37">
        <v>152.012193</v>
      </c>
      <c r="H37" s="4">
        <v>44620.533252000001</v>
      </c>
      <c r="I37">
        <v>15</v>
      </c>
      <c r="J37" t="s">
        <v>9</v>
      </c>
      <c r="K37" t="s">
        <v>53</v>
      </c>
      <c r="L37" s="11">
        <v>39.5</v>
      </c>
      <c r="N37" s="8">
        <v>45416</v>
      </c>
      <c r="O37" t="s">
        <v>64</v>
      </c>
      <c r="P37" t="s">
        <v>55</v>
      </c>
      <c r="Q37" s="11">
        <v>2</v>
      </c>
      <c r="R37" s="11">
        <f t="shared" si="6"/>
        <v>5.0632911392405067</v>
      </c>
      <c r="Y37" t="s">
        <v>56</v>
      </c>
      <c r="Z37" s="33">
        <v>6.9444444444444447E-4</v>
      </c>
      <c r="AB37" t="s">
        <v>65</v>
      </c>
      <c r="AC37" s="29">
        <v>38.5</v>
      </c>
      <c r="AD37" s="29" t="s">
        <v>42</v>
      </c>
      <c r="AE37" t="s">
        <v>58</v>
      </c>
      <c r="AF37" t="s">
        <v>58</v>
      </c>
      <c r="AH37" s="9">
        <v>44620.532951000001</v>
      </c>
      <c r="AI37" s="9">
        <v>44620.542130000002</v>
      </c>
      <c r="AJ37" s="5">
        <f t="shared" si="7"/>
        <v>9.1790000005858019E-3</v>
      </c>
      <c r="AK37" s="32">
        <f t="shared" si="8"/>
        <v>13.216666666666667</v>
      </c>
      <c r="AL37" s="9">
        <v>44620.592847</v>
      </c>
      <c r="AM37" s="7">
        <f t="shared" si="9"/>
        <v>5.0716999998257961E-2</v>
      </c>
      <c r="AN37" s="7"/>
      <c r="AO37" s="7"/>
      <c r="AP37" s="7">
        <f t="shared" si="10"/>
        <v>6.0590444443288205E-2</v>
      </c>
      <c r="AQ37" s="32">
        <f t="shared" si="11"/>
        <v>27.25</v>
      </c>
      <c r="AR37" s="8">
        <v>1</v>
      </c>
      <c r="AS37" t="s">
        <v>634</v>
      </c>
    </row>
    <row r="38" spans="1:45" x14ac:dyDescent="0.25">
      <c r="A38" t="s">
        <v>507</v>
      </c>
      <c r="B38" t="s">
        <v>36</v>
      </c>
      <c r="C38" t="s">
        <v>127</v>
      </c>
      <c r="D38" t="s">
        <v>1035</v>
      </c>
      <c r="E38" t="s">
        <v>128</v>
      </c>
      <c r="F38">
        <v>-29.755585</v>
      </c>
      <c r="G38">
        <v>151.98005699999999</v>
      </c>
      <c r="H38" s="4">
        <v>44615.340556000003</v>
      </c>
      <c r="I38">
        <v>18</v>
      </c>
      <c r="J38" t="s">
        <v>9</v>
      </c>
      <c r="K38" t="s">
        <v>53</v>
      </c>
      <c r="L38" s="11">
        <v>81.8</v>
      </c>
      <c r="N38" s="8">
        <v>45416</v>
      </c>
      <c r="O38" t="s">
        <v>54</v>
      </c>
      <c r="P38" t="s">
        <v>55</v>
      </c>
      <c r="Q38" s="11">
        <v>2</v>
      </c>
      <c r="R38" s="11">
        <f t="shared" si="6"/>
        <v>2.4449877750611249</v>
      </c>
      <c r="Y38" t="s">
        <v>56</v>
      </c>
      <c r="Z38" s="33">
        <v>2.7777777777777779E-3</v>
      </c>
      <c r="AB38" t="s">
        <v>57</v>
      </c>
      <c r="AC38" s="29">
        <v>38.799999999999997</v>
      </c>
      <c r="AD38" s="29" t="s">
        <v>42</v>
      </c>
      <c r="AE38" t="s">
        <v>58</v>
      </c>
      <c r="AF38" t="s">
        <v>58</v>
      </c>
      <c r="AH38" s="9">
        <v>44615.340300999997</v>
      </c>
      <c r="AI38" s="9">
        <v>44615.355501999999</v>
      </c>
      <c r="AJ38" s="5">
        <f t="shared" si="7"/>
        <v>1.5201000001979992E-2</v>
      </c>
      <c r="AK38" s="32">
        <f t="shared" si="8"/>
        <v>21.883333333333333</v>
      </c>
      <c r="AL38" s="9">
        <v>44615.373866000002</v>
      </c>
      <c r="AM38" s="7">
        <f t="shared" si="9"/>
        <v>1.8364000003202818E-2</v>
      </c>
      <c r="AN38" s="7"/>
      <c r="AO38" s="7"/>
      <c r="AP38" s="7">
        <f t="shared" si="10"/>
        <v>3.6342777782960592E-2</v>
      </c>
      <c r="AQ38" s="32">
        <f t="shared" si="11"/>
        <v>52.333333333333336</v>
      </c>
      <c r="AR38" s="8">
        <v>0</v>
      </c>
      <c r="AS38" t="s">
        <v>129</v>
      </c>
    </row>
    <row r="39" spans="1:45" x14ac:dyDescent="0.25">
      <c r="A39" t="s">
        <v>555</v>
      </c>
      <c r="B39" t="s">
        <v>36</v>
      </c>
      <c r="C39" t="s">
        <v>228</v>
      </c>
      <c r="D39" t="s">
        <v>1035</v>
      </c>
      <c r="E39" t="s">
        <v>220</v>
      </c>
      <c r="F39">
        <v>-30.238381</v>
      </c>
      <c r="G39">
        <v>149.965439</v>
      </c>
      <c r="H39" s="4">
        <v>44597.360365</v>
      </c>
      <c r="I39">
        <v>22</v>
      </c>
      <c r="J39" t="s">
        <v>9</v>
      </c>
      <c r="K39" t="s">
        <v>53</v>
      </c>
      <c r="L39" s="11">
        <v>79.400000000000006</v>
      </c>
      <c r="N39" s="8">
        <v>45416</v>
      </c>
      <c r="O39" t="s">
        <v>54</v>
      </c>
      <c r="P39" t="s">
        <v>55</v>
      </c>
      <c r="Q39" s="11">
        <v>2</v>
      </c>
      <c r="R39" s="11">
        <f t="shared" si="6"/>
        <v>2.5188916876574305</v>
      </c>
      <c r="Y39" t="s">
        <v>56</v>
      </c>
      <c r="Z39" s="33">
        <v>8.3333333333333297E-3</v>
      </c>
      <c r="AB39" t="s">
        <v>57</v>
      </c>
      <c r="AC39" s="29">
        <v>39.200000000000003</v>
      </c>
      <c r="AD39" s="29" t="s">
        <v>42</v>
      </c>
      <c r="AE39" t="s">
        <v>58</v>
      </c>
      <c r="AF39" t="s">
        <v>58</v>
      </c>
      <c r="AH39" s="9">
        <v>44597.359919000002</v>
      </c>
      <c r="AI39" s="9">
        <v>44597.381838000001</v>
      </c>
      <c r="AJ39" s="5">
        <f t="shared" si="7"/>
        <v>2.1918999998888467E-2</v>
      </c>
      <c r="AK39" s="32">
        <f t="shared" si="8"/>
        <v>31.566666666666666</v>
      </c>
      <c r="AL39" s="9">
        <v>44597.382114</v>
      </c>
      <c r="AM39" s="7">
        <f t="shared" si="9"/>
        <v>2.7599999884841964E-4</v>
      </c>
      <c r="AN39" s="7"/>
      <c r="AO39" s="7"/>
      <c r="AP39" s="7">
        <f t="shared" si="10"/>
        <v>3.0528333331070218E-2</v>
      </c>
      <c r="AQ39" s="32">
        <f t="shared" si="11"/>
        <v>43.966666666666669</v>
      </c>
      <c r="AR39" s="7"/>
      <c r="AS39" t="s">
        <v>229</v>
      </c>
    </row>
    <row r="40" spans="1:45" x14ac:dyDescent="0.25">
      <c r="A40" t="s">
        <v>554</v>
      </c>
      <c r="B40" t="s">
        <v>36</v>
      </c>
      <c r="C40" t="s">
        <v>226</v>
      </c>
      <c r="D40" t="s">
        <v>1035</v>
      </c>
      <c r="E40" t="s">
        <v>227</v>
      </c>
      <c r="F40">
        <v>-30.238333000000001</v>
      </c>
      <c r="G40">
        <v>149.96548300000001</v>
      </c>
      <c r="H40" s="4">
        <v>44596.722372999997</v>
      </c>
      <c r="I40">
        <v>25</v>
      </c>
      <c r="J40" t="s">
        <v>12</v>
      </c>
      <c r="K40" t="s">
        <v>81</v>
      </c>
      <c r="L40" s="11">
        <v>64.400000000000006</v>
      </c>
      <c r="N40" s="8">
        <v>45417</v>
      </c>
      <c r="O40" t="s">
        <v>64</v>
      </c>
      <c r="P40" t="s">
        <v>55</v>
      </c>
      <c r="Q40" s="11">
        <v>2.1</v>
      </c>
      <c r="R40" s="11">
        <f t="shared" si="6"/>
        <v>3.2608695652173911</v>
      </c>
      <c r="Y40" t="s">
        <v>56</v>
      </c>
      <c r="Z40" s="33">
        <v>2.7777777777777779E-3</v>
      </c>
      <c r="AB40" t="s">
        <v>65</v>
      </c>
      <c r="AC40" s="29">
        <v>38.5</v>
      </c>
      <c r="AD40" s="29" t="s">
        <v>42</v>
      </c>
      <c r="AE40" t="s">
        <v>58</v>
      </c>
      <c r="AF40" t="s">
        <v>58</v>
      </c>
      <c r="AH40" s="9">
        <v>44596.722882000002</v>
      </c>
      <c r="AI40" s="9">
        <v>44596.736039000003</v>
      </c>
      <c r="AJ40" s="5">
        <f t="shared" si="7"/>
        <v>1.315700000122888E-2</v>
      </c>
      <c r="AK40" s="32">
        <f t="shared" si="8"/>
        <v>18.95</v>
      </c>
      <c r="AL40" s="9">
        <v>44596.755509000002</v>
      </c>
      <c r="AM40" s="7">
        <f t="shared" si="9"/>
        <v>1.9469999999273568E-2</v>
      </c>
      <c r="AN40" s="7"/>
      <c r="AO40" s="7"/>
      <c r="AP40" s="7">
        <f t="shared" si="10"/>
        <v>3.540477777828023E-2</v>
      </c>
      <c r="AQ40" s="32">
        <f t="shared" si="11"/>
        <v>50.983333333333334</v>
      </c>
      <c r="AR40" s="8">
        <v>0</v>
      </c>
    </row>
    <row r="41" spans="1:45" x14ac:dyDescent="0.25">
      <c r="A41" t="s">
        <v>553</v>
      </c>
      <c r="B41" t="s">
        <v>36</v>
      </c>
      <c r="C41" t="s">
        <v>225</v>
      </c>
      <c r="D41" t="s">
        <v>1035</v>
      </c>
      <c r="E41" t="s">
        <v>220</v>
      </c>
      <c r="F41">
        <v>-30.245684000000001</v>
      </c>
      <c r="G41">
        <v>149.964887</v>
      </c>
      <c r="H41" s="4">
        <v>44596.693692000001</v>
      </c>
      <c r="I41">
        <v>26</v>
      </c>
      <c r="J41" t="s">
        <v>9</v>
      </c>
      <c r="K41" t="s">
        <v>53</v>
      </c>
      <c r="L41" s="11">
        <v>55.8</v>
      </c>
      <c r="N41" s="8">
        <v>45415</v>
      </c>
      <c r="O41" t="s">
        <v>64</v>
      </c>
      <c r="P41" t="s">
        <v>55</v>
      </c>
      <c r="Q41" s="11">
        <v>2</v>
      </c>
      <c r="R41" s="11">
        <f t="shared" si="6"/>
        <v>3.5842293906810037</v>
      </c>
      <c r="Y41" t="s">
        <v>56</v>
      </c>
      <c r="Z41" s="33">
        <v>5.5555555555555558E-3</v>
      </c>
      <c r="AB41" t="s">
        <v>65</v>
      </c>
      <c r="AC41" s="29">
        <v>39</v>
      </c>
      <c r="AD41" s="29" t="s">
        <v>42</v>
      </c>
      <c r="AE41" t="s">
        <v>58</v>
      </c>
      <c r="AF41" t="s">
        <v>58</v>
      </c>
      <c r="AH41" s="9">
        <v>44596.693611000002</v>
      </c>
      <c r="AI41" s="9">
        <v>44596.708980000003</v>
      </c>
      <c r="AJ41" s="5">
        <f t="shared" si="7"/>
        <v>1.5369000000646338E-2</v>
      </c>
      <c r="AK41" s="32">
        <f t="shared" si="8"/>
        <v>22.133333333333333</v>
      </c>
      <c r="AL41" s="9">
        <v>44596.773414000003</v>
      </c>
      <c r="AM41" s="7">
        <f t="shared" si="9"/>
        <v>6.4433999999891967E-2</v>
      </c>
      <c r="AN41" s="7"/>
      <c r="AO41" s="7"/>
      <c r="AP41" s="7">
        <f t="shared" si="10"/>
        <v>8.5358555556093868E-2</v>
      </c>
      <c r="AQ41" s="32">
        <f t="shared" si="11"/>
        <v>2.9166666666666665</v>
      </c>
      <c r="AR41" s="7"/>
    </row>
    <row r="42" spans="1:45" x14ac:dyDescent="0.25">
      <c r="A42" t="s">
        <v>622</v>
      </c>
      <c r="B42" t="s">
        <v>36</v>
      </c>
      <c r="C42" t="s">
        <v>356</v>
      </c>
      <c r="D42" t="s">
        <v>1035</v>
      </c>
      <c r="E42" t="s">
        <v>357</v>
      </c>
      <c r="F42">
        <v>-36.651108999999998</v>
      </c>
      <c r="G42">
        <v>149.387947</v>
      </c>
      <c r="H42" s="4">
        <v>44596.497649999998</v>
      </c>
      <c r="I42">
        <v>15</v>
      </c>
      <c r="J42" t="s">
        <v>9</v>
      </c>
      <c r="K42" t="s">
        <v>53</v>
      </c>
      <c r="L42" s="11">
        <v>55</v>
      </c>
      <c r="N42" s="8">
        <v>45416</v>
      </c>
      <c r="O42" t="s">
        <v>77</v>
      </c>
      <c r="P42" t="s">
        <v>55</v>
      </c>
      <c r="Q42" s="11">
        <v>2</v>
      </c>
      <c r="R42" s="11">
        <f t="shared" si="6"/>
        <v>3.6363636363636362</v>
      </c>
      <c r="Y42" t="s">
        <v>56</v>
      </c>
      <c r="Z42" s="33">
        <v>2.0833333333333333E-3</v>
      </c>
      <c r="AB42" t="s">
        <v>57</v>
      </c>
      <c r="AC42" s="29">
        <v>37.799999999999997</v>
      </c>
      <c r="AD42" s="29" t="s">
        <v>42</v>
      </c>
      <c r="AE42" t="s">
        <v>58</v>
      </c>
      <c r="AF42" t="s">
        <v>58</v>
      </c>
      <c r="AH42" s="9">
        <v>44596.497894</v>
      </c>
      <c r="AI42" s="9">
        <v>44596.525775000002</v>
      </c>
      <c r="AJ42" s="5">
        <f t="shared" si="7"/>
        <v>2.7881000001798384E-2</v>
      </c>
      <c r="AK42" s="32">
        <f t="shared" si="8"/>
        <v>40.15</v>
      </c>
      <c r="AL42" s="9">
        <v>44596.574433000002</v>
      </c>
      <c r="AM42" s="7">
        <f t="shared" si="9"/>
        <v>4.8657999999704771E-2</v>
      </c>
      <c r="AN42" s="7"/>
      <c r="AO42" s="7"/>
      <c r="AP42" s="7">
        <f t="shared" si="10"/>
        <v>7.8622333334836481E-2</v>
      </c>
      <c r="AQ42" s="32">
        <f t="shared" si="11"/>
        <v>53.216666666666669</v>
      </c>
      <c r="AR42" s="8">
        <v>0</v>
      </c>
    </row>
    <row r="43" spans="1:45" x14ac:dyDescent="0.25">
      <c r="A43" t="s">
        <v>621</v>
      </c>
      <c r="B43" t="s">
        <v>36</v>
      </c>
      <c r="C43" t="s">
        <v>354</v>
      </c>
      <c r="D43" t="s">
        <v>1035</v>
      </c>
      <c r="E43" t="s">
        <v>355</v>
      </c>
      <c r="F43">
        <v>-36.655029999999996</v>
      </c>
      <c r="G43">
        <v>149.36753899999999</v>
      </c>
      <c r="H43" s="4">
        <v>44596.496863</v>
      </c>
      <c r="I43">
        <v>15</v>
      </c>
      <c r="J43" t="s">
        <v>12</v>
      </c>
      <c r="K43" t="s">
        <v>63</v>
      </c>
      <c r="L43" s="11">
        <v>44.9</v>
      </c>
      <c r="N43" s="8">
        <v>45415</v>
      </c>
      <c r="O43" t="s">
        <v>77</v>
      </c>
      <c r="P43" t="s">
        <v>55</v>
      </c>
      <c r="Q43" s="11">
        <v>2</v>
      </c>
      <c r="R43" s="11">
        <f t="shared" si="6"/>
        <v>4.4543429844097995</v>
      </c>
      <c r="Y43" t="s">
        <v>56</v>
      </c>
      <c r="Z43" s="33">
        <v>1.3888888888888889E-3</v>
      </c>
      <c r="AB43" t="s">
        <v>57</v>
      </c>
      <c r="AC43" s="29">
        <v>38.4</v>
      </c>
      <c r="AD43" s="29" t="s">
        <v>42</v>
      </c>
      <c r="AE43" t="s">
        <v>58</v>
      </c>
      <c r="AF43" t="s">
        <v>58</v>
      </c>
      <c r="AH43" s="9">
        <v>44596.496586000001</v>
      </c>
      <c r="AI43" s="9">
        <v>44596.520965000003</v>
      </c>
      <c r="AJ43" s="5">
        <f t="shared" si="7"/>
        <v>2.4379000002227258E-2</v>
      </c>
      <c r="AK43" s="32">
        <f t="shared" si="8"/>
        <v>35.1</v>
      </c>
      <c r="AL43" s="9">
        <v>44596.581619999997</v>
      </c>
      <c r="AM43" s="7">
        <f t="shared" si="9"/>
        <v>6.0654999993857928E-2</v>
      </c>
      <c r="AN43" s="7"/>
      <c r="AO43" s="7"/>
      <c r="AP43" s="7">
        <f t="shared" si="10"/>
        <v>8.642288888497407E-2</v>
      </c>
      <c r="AQ43" s="32">
        <f t="shared" si="11"/>
        <v>4.45</v>
      </c>
      <c r="AR43" s="8">
        <v>0</v>
      </c>
    </row>
    <row r="44" spans="1:45" x14ac:dyDescent="0.25">
      <c r="A44" t="s">
        <v>620</v>
      </c>
      <c r="B44" t="s">
        <v>36</v>
      </c>
      <c r="C44" t="s">
        <v>351</v>
      </c>
      <c r="D44" t="s">
        <v>1035</v>
      </c>
      <c r="E44" t="s">
        <v>352</v>
      </c>
      <c r="F44">
        <v>-35.996721000000001</v>
      </c>
      <c r="G44">
        <v>149.46680599999999</v>
      </c>
      <c r="H44" s="4">
        <v>44551.478204999999</v>
      </c>
      <c r="I44">
        <v>25</v>
      </c>
      <c r="J44" t="s">
        <v>12</v>
      </c>
      <c r="K44" t="s">
        <v>81</v>
      </c>
      <c r="L44" s="11">
        <v>44.2</v>
      </c>
      <c r="N44" s="8">
        <v>45416</v>
      </c>
      <c r="O44" t="s">
        <v>54</v>
      </c>
      <c r="P44" t="s">
        <v>55</v>
      </c>
      <c r="Q44" s="11">
        <v>2</v>
      </c>
      <c r="R44" s="11">
        <f t="shared" si="6"/>
        <v>4.5248868778280542</v>
      </c>
      <c r="Y44" t="s">
        <v>56</v>
      </c>
      <c r="Z44" s="33">
        <v>4.1666666666666666E-3</v>
      </c>
      <c r="AB44" t="s">
        <v>73</v>
      </c>
      <c r="AC44" s="29">
        <v>39.1</v>
      </c>
      <c r="AD44" s="29" t="s">
        <v>42</v>
      </c>
      <c r="AE44" t="s">
        <v>58</v>
      </c>
      <c r="AF44" t="s">
        <v>58</v>
      </c>
      <c r="AH44" s="9">
        <v>44551.466644</v>
      </c>
      <c r="AI44" s="9">
        <v>44551.491762999998</v>
      </c>
      <c r="AJ44" s="5">
        <f t="shared" si="7"/>
        <v>2.5118999998085201E-2</v>
      </c>
      <c r="AK44" s="32">
        <f t="shared" si="8"/>
        <v>36.166666666666664</v>
      </c>
      <c r="AL44" s="9">
        <v>44551.508761999998</v>
      </c>
      <c r="AM44" s="7">
        <f t="shared" si="9"/>
        <v>1.6998999999486841E-2</v>
      </c>
      <c r="AN44" s="7"/>
      <c r="AO44" s="7"/>
      <c r="AP44" s="7">
        <f t="shared" si="10"/>
        <v>4.6284666664238708E-2</v>
      </c>
      <c r="AQ44" s="32">
        <f t="shared" si="11"/>
        <v>6.65</v>
      </c>
      <c r="AR44" s="7"/>
    </row>
    <row r="45" spans="1:45" x14ac:dyDescent="0.25">
      <c r="A45" t="s">
        <v>619</v>
      </c>
      <c r="B45" t="s">
        <v>36</v>
      </c>
      <c r="C45" t="s">
        <v>349</v>
      </c>
      <c r="D45" t="s">
        <v>1035</v>
      </c>
      <c r="E45" t="s">
        <v>350</v>
      </c>
      <c r="F45">
        <v>-35.853732000000001</v>
      </c>
      <c r="G45">
        <v>149.582661</v>
      </c>
      <c r="H45" s="4">
        <v>44546.483448999999</v>
      </c>
      <c r="I45">
        <v>19</v>
      </c>
      <c r="J45" t="s">
        <v>12</v>
      </c>
      <c r="K45" t="s">
        <v>81</v>
      </c>
      <c r="L45" s="11">
        <v>60.4</v>
      </c>
      <c r="N45" s="8">
        <v>45416</v>
      </c>
      <c r="O45" t="s">
        <v>54</v>
      </c>
      <c r="P45" t="s">
        <v>55</v>
      </c>
      <c r="Q45" s="11">
        <v>2</v>
      </c>
      <c r="R45" s="11">
        <f t="shared" si="6"/>
        <v>3.3112582781456954</v>
      </c>
      <c r="Y45" t="s">
        <v>56</v>
      </c>
      <c r="Z45" s="33">
        <v>2.7777777777777779E-3</v>
      </c>
      <c r="AB45" t="s">
        <v>57</v>
      </c>
      <c r="AC45" s="29">
        <v>37.799999999999997</v>
      </c>
      <c r="AD45" s="29" t="s">
        <v>42</v>
      </c>
      <c r="AE45" t="s">
        <v>58</v>
      </c>
      <c r="AF45" t="s">
        <v>58</v>
      </c>
      <c r="AH45" s="9">
        <v>44546.483866000002</v>
      </c>
      <c r="AI45" s="9">
        <v>44546.500610000003</v>
      </c>
      <c r="AJ45" s="5">
        <f t="shared" si="7"/>
        <v>1.6744000000471715E-2</v>
      </c>
      <c r="AK45" s="32">
        <f t="shared" si="8"/>
        <v>24.116666666666667</v>
      </c>
      <c r="AL45" s="9">
        <v>44546.547824000001</v>
      </c>
      <c r="AM45" s="7">
        <f t="shared" si="9"/>
        <v>4.7213999998348299E-2</v>
      </c>
      <c r="AN45" s="7"/>
      <c r="AO45" s="7"/>
      <c r="AP45" s="7">
        <f t="shared" si="10"/>
        <v>6.6735777776597796E-2</v>
      </c>
      <c r="AQ45" s="32">
        <f t="shared" si="11"/>
        <v>36.1</v>
      </c>
      <c r="AR45" s="8">
        <v>0</v>
      </c>
    </row>
    <row r="46" spans="1:45" x14ac:dyDescent="0.25">
      <c r="A46" t="s">
        <v>618</v>
      </c>
      <c r="B46" t="s">
        <v>36</v>
      </c>
      <c r="C46" t="s">
        <v>347</v>
      </c>
      <c r="D46" t="s">
        <v>1035</v>
      </c>
      <c r="E46" t="s">
        <v>348</v>
      </c>
      <c r="F46">
        <v>-35.894694999999999</v>
      </c>
      <c r="G46">
        <v>149.61311000000001</v>
      </c>
      <c r="H46" s="4">
        <v>44546.411632000003</v>
      </c>
      <c r="I46">
        <v>19</v>
      </c>
      <c r="J46" t="s">
        <v>9</v>
      </c>
      <c r="K46" t="s">
        <v>53</v>
      </c>
      <c r="L46" s="11">
        <v>52.2</v>
      </c>
      <c r="N46" s="8">
        <v>45417</v>
      </c>
      <c r="O46" t="s">
        <v>54</v>
      </c>
      <c r="P46" t="s">
        <v>55</v>
      </c>
      <c r="Q46" s="11">
        <v>2</v>
      </c>
      <c r="R46" s="11">
        <f t="shared" si="6"/>
        <v>3.8314176245210727</v>
      </c>
      <c r="Y46" t="s">
        <v>56</v>
      </c>
      <c r="Z46" s="33">
        <v>2.0833333333333333E-3</v>
      </c>
      <c r="AB46" t="s">
        <v>57</v>
      </c>
      <c r="AC46" s="29">
        <v>39.799999999999997</v>
      </c>
      <c r="AD46" s="29" t="s">
        <v>42</v>
      </c>
      <c r="AE46" t="s">
        <v>58</v>
      </c>
      <c r="AF46" t="s">
        <v>58</v>
      </c>
      <c r="AH46" s="9">
        <v>44546.411481000003</v>
      </c>
      <c r="AI46" s="9">
        <v>44546.425332999999</v>
      </c>
      <c r="AJ46" s="5">
        <f t="shared" si="7"/>
        <v>1.3851999996404629E-2</v>
      </c>
      <c r="AK46" s="32">
        <f t="shared" si="8"/>
        <v>19.95</v>
      </c>
      <c r="AL46" s="9">
        <v>44546.442476999997</v>
      </c>
      <c r="AM46" s="7">
        <f t="shared" si="9"/>
        <v>1.7143999997642823E-2</v>
      </c>
      <c r="AN46" s="7"/>
      <c r="AO46" s="7"/>
      <c r="AP46" s="7">
        <f t="shared" si="10"/>
        <v>3.3079333327380785E-2</v>
      </c>
      <c r="AQ46" s="32">
        <f t="shared" si="11"/>
        <v>47.633333333333333</v>
      </c>
      <c r="AR46" s="8">
        <v>0</v>
      </c>
    </row>
    <row r="47" spans="1:45" x14ac:dyDescent="0.25">
      <c r="A47" t="s">
        <v>617</v>
      </c>
      <c r="B47" t="s">
        <v>36</v>
      </c>
      <c r="C47" t="s">
        <v>344</v>
      </c>
      <c r="D47" t="s">
        <v>1035</v>
      </c>
      <c r="E47" t="s">
        <v>345</v>
      </c>
      <c r="F47">
        <v>-35.702933999999999</v>
      </c>
      <c r="G47">
        <v>149.86215899999999</v>
      </c>
      <c r="H47" s="4">
        <v>44545.405417000002</v>
      </c>
      <c r="I47">
        <v>21</v>
      </c>
      <c r="J47" t="s">
        <v>12</v>
      </c>
      <c r="K47" t="s">
        <v>63</v>
      </c>
      <c r="L47" s="11">
        <v>32.4</v>
      </c>
      <c r="N47" s="8">
        <v>45413</v>
      </c>
      <c r="O47" t="s">
        <v>64</v>
      </c>
      <c r="P47" t="s">
        <v>55</v>
      </c>
      <c r="Q47" s="11">
        <v>1.9</v>
      </c>
      <c r="R47" s="11">
        <f t="shared" si="6"/>
        <v>5.8641975308641978</v>
      </c>
      <c r="Y47" t="s">
        <v>56</v>
      </c>
      <c r="Z47" s="33">
        <v>1.3888888888888889E-3</v>
      </c>
      <c r="AB47" t="s">
        <v>65</v>
      </c>
      <c r="AC47" s="29">
        <v>38.200000000000003</v>
      </c>
      <c r="AD47" s="29" t="s">
        <v>42</v>
      </c>
      <c r="AE47" t="s">
        <v>58</v>
      </c>
      <c r="AF47" t="s">
        <v>58</v>
      </c>
      <c r="AH47" s="9">
        <v>44545.404988000002</v>
      </c>
      <c r="AI47" s="9">
        <v>44545.429468000002</v>
      </c>
      <c r="AJ47" s="5">
        <f t="shared" si="7"/>
        <v>2.4480000000039581E-2</v>
      </c>
      <c r="AK47" s="32">
        <f t="shared" si="8"/>
        <v>35.25</v>
      </c>
      <c r="AL47" s="9">
        <v>44545.479166999998</v>
      </c>
      <c r="AM47" s="7">
        <f t="shared" si="9"/>
        <v>4.969899999559857E-2</v>
      </c>
      <c r="AN47" s="7"/>
      <c r="AO47" s="7"/>
      <c r="AP47" s="7">
        <f t="shared" si="10"/>
        <v>7.5567888884527035E-2</v>
      </c>
      <c r="AQ47" s="32">
        <f t="shared" si="11"/>
        <v>48.81666666666667</v>
      </c>
      <c r="AR47" s="8">
        <v>0</v>
      </c>
      <c r="AS47" t="s">
        <v>346</v>
      </c>
    </row>
    <row r="48" spans="1:45" x14ac:dyDescent="0.25">
      <c r="A48" t="s">
        <v>616</v>
      </c>
      <c r="B48" t="s">
        <v>36</v>
      </c>
      <c r="C48" t="s">
        <v>342</v>
      </c>
      <c r="D48" t="s">
        <v>1035</v>
      </c>
      <c r="E48" t="s">
        <v>343</v>
      </c>
      <c r="F48">
        <v>-35.705454000000003</v>
      </c>
      <c r="G48">
        <v>149.75670600000001</v>
      </c>
      <c r="H48" s="4">
        <v>44545.292337999999</v>
      </c>
      <c r="I48">
        <v>20</v>
      </c>
      <c r="J48" t="s">
        <v>12</v>
      </c>
      <c r="K48" t="s">
        <v>81</v>
      </c>
      <c r="L48" s="11">
        <v>58.4</v>
      </c>
      <c r="N48" s="8">
        <v>45415</v>
      </c>
      <c r="O48" t="s">
        <v>77</v>
      </c>
      <c r="P48" t="s">
        <v>55</v>
      </c>
      <c r="Q48" s="11">
        <v>2</v>
      </c>
      <c r="R48" s="11">
        <f t="shared" si="6"/>
        <v>3.4246575342465753</v>
      </c>
      <c r="Y48" t="s">
        <v>56</v>
      </c>
      <c r="Z48" s="33">
        <v>2.0833333333333333E-3</v>
      </c>
      <c r="AB48" t="s">
        <v>57</v>
      </c>
      <c r="AC48" s="29">
        <v>36.200000000000003</v>
      </c>
      <c r="AD48" s="29" t="s">
        <v>42</v>
      </c>
      <c r="AE48" t="s">
        <v>58</v>
      </c>
      <c r="AF48" t="s">
        <v>58</v>
      </c>
      <c r="AH48" s="9">
        <v>44545.291816999998</v>
      </c>
      <c r="AI48" s="9">
        <v>44545.302370999998</v>
      </c>
      <c r="AJ48" s="5">
        <f t="shared" si="7"/>
        <v>1.0554000000411179E-2</v>
      </c>
      <c r="AK48" s="32">
        <f t="shared" si="8"/>
        <v>15.2</v>
      </c>
      <c r="AL48" s="9">
        <v>44545.336343000003</v>
      </c>
      <c r="AM48" s="7">
        <f t="shared" si="9"/>
        <v>3.3972000004723668E-2</v>
      </c>
      <c r="AN48" s="7"/>
      <c r="AO48" s="7"/>
      <c r="AP48" s="7">
        <f t="shared" si="10"/>
        <v>4.660933333846818E-2</v>
      </c>
      <c r="AQ48" s="32">
        <f t="shared" si="11"/>
        <v>7.1166666666666663</v>
      </c>
      <c r="AR48" s="8">
        <v>0</v>
      </c>
    </row>
    <row r="49" spans="1:45" x14ac:dyDescent="0.25">
      <c r="A49" t="s">
        <v>615</v>
      </c>
      <c r="B49" t="s">
        <v>36</v>
      </c>
      <c r="C49" t="s">
        <v>340</v>
      </c>
      <c r="D49" t="s">
        <v>1035</v>
      </c>
      <c r="E49" t="s">
        <v>341</v>
      </c>
      <c r="F49">
        <v>-35.698644999999999</v>
      </c>
      <c r="G49">
        <v>149.75500099999999</v>
      </c>
      <c r="H49" s="4">
        <v>44545.260648000003</v>
      </c>
      <c r="I49">
        <v>18</v>
      </c>
      <c r="J49" t="s">
        <v>12</v>
      </c>
      <c r="K49" t="s">
        <v>81</v>
      </c>
      <c r="L49" s="11">
        <v>54.4</v>
      </c>
      <c r="N49" s="8">
        <v>45415</v>
      </c>
      <c r="O49" t="s">
        <v>77</v>
      </c>
      <c r="P49" t="s">
        <v>55</v>
      </c>
      <c r="Q49" s="11">
        <v>2</v>
      </c>
      <c r="R49" s="11">
        <f t="shared" si="6"/>
        <v>3.6764705882352944</v>
      </c>
      <c r="Y49" t="s">
        <v>56</v>
      </c>
      <c r="Z49" s="33">
        <v>2.0833333333333333E-3</v>
      </c>
      <c r="AB49" t="s">
        <v>57</v>
      </c>
      <c r="AC49" s="29">
        <v>37.200000000000003</v>
      </c>
      <c r="AD49" s="29" t="s">
        <v>42</v>
      </c>
      <c r="AE49" t="s">
        <v>58</v>
      </c>
      <c r="AF49" t="s">
        <v>58</v>
      </c>
      <c r="AH49" s="9">
        <v>44545.260612999999</v>
      </c>
      <c r="AI49" s="9">
        <v>44545.272662000003</v>
      </c>
      <c r="AJ49" s="5">
        <f t="shared" si="7"/>
        <v>1.2049000004481059E-2</v>
      </c>
      <c r="AK49" s="32">
        <f t="shared" si="8"/>
        <v>17.350000000000001</v>
      </c>
      <c r="AL49" s="9">
        <v>44545.304213000003</v>
      </c>
      <c r="AM49" s="7">
        <f t="shared" si="9"/>
        <v>3.1551000000035856E-2</v>
      </c>
      <c r="AN49" s="7"/>
      <c r="AO49" s="7"/>
      <c r="AP49" s="7">
        <f t="shared" si="10"/>
        <v>4.5683333337850247E-2</v>
      </c>
      <c r="AQ49" s="32">
        <f t="shared" si="11"/>
        <v>5.7833333333333332</v>
      </c>
      <c r="AR49" s="8">
        <v>0</v>
      </c>
    </row>
    <row r="50" spans="1:45" x14ac:dyDescent="0.25">
      <c r="A50" t="s">
        <v>614</v>
      </c>
      <c r="B50" t="s">
        <v>36</v>
      </c>
      <c r="C50" t="s">
        <v>338</v>
      </c>
      <c r="D50" t="s">
        <v>1035</v>
      </c>
      <c r="E50" t="s">
        <v>339</v>
      </c>
      <c r="F50">
        <v>-35.853741999999997</v>
      </c>
      <c r="G50">
        <v>149.58258900000001</v>
      </c>
      <c r="H50" s="4">
        <v>44544.423576000001</v>
      </c>
      <c r="I50">
        <v>24</v>
      </c>
      <c r="J50" t="s">
        <v>9</v>
      </c>
      <c r="K50" t="s">
        <v>53</v>
      </c>
      <c r="L50" s="11">
        <v>60.4</v>
      </c>
      <c r="N50" s="8">
        <v>45416</v>
      </c>
      <c r="O50" t="s">
        <v>54</v>
      </c>
      <c r="P50" t="s">
        <v>55</v>
      </c>
      <c r="Q50" s="11">
        <v>2</v>
      </c>
      <c r="R50" s="11">
        <f t="shared" si="6"/>
        <v>3.3112582781456954</v>
      </c>
      <c r="Y50" t="s">
        <v>56</v>
      </c>
      <c r="Z50" s="33">
        <v>2.0833333333333333E-3</v>
      </c>
      <c r="AB50" t="s">
        <v>65</v>
      </c>
      <c r="AC50" s="29">
        <v>35.5</v>
      </c>
      <c r="AD50" s="29" t="s">
        <v>42</v>
      </c>
      <c r="AE50" t="s">
        <v>58</v>
      </c>
      <c r="AF50" t="s">
        <v>58</v>
      </c>
      <c r="AH50" s="9">
        <v>44544.419247999998</v>
      </c>
      <c r="AI50" s="9">
        <v>44544.455115999997</v>
      </c>
      <c r="AJ50" s="5">
        <f t="shared" si="7"/>
        <v>3.5867999999027234E-2</v>
      </c>
      <c r="AK50" s="32">
        <f t="shared" si="8"/>
        <v>51.65</v>
      </c>
      <c r="AL50" s="9">
        <v>44544.456027</v>
      </c>
      <c r="AM50" s="7">
        <f t="shared" si="9"/>
        <v>9.110000028158538E-4</v>
      </c>
      <c r="AN50" s="7"/>
      <c r="AO50" s="7"/>
      <c r="AP50" s="7">
        <f t="shared" si="10"/>
        <v>3.886233333517642E-2</v>
      </c>
      <c r="AQ50" s="32">
        <f t="shared" si="11"/>
        <v>55.966666666666669</v>
      </c>
      <c r="AR50" s="8">
        <v>0</v>
      </c>
    </row>
    <row r="51" spans="1:45" x14ac:dyDescent="0.25">
      <c r="A51" t="s">
        <v>613</v>
      </c>
      <c r="B51" t="s">
        <v>36</v>
      </c>
      <c r="C51" t="s">
        <v>336</v>
      </c>
      <c r="D51" t="s">
        <v>1035</v>
      </c>
      <c r="E51" t="s">
        <v>337</v>
      </c>
      <c r="F51">
        <v>-35.853791000000001</v>
      </c>
      <c r="G51">
        <v>149.58269799999999</v>
      </c>
      <c r="H51" s="4">
        <v>44544.421748000001</v>
      </c>
      <c r="I51">
        <v>24</v>
      </c>
      <c r="J51" t="s">
        <v>9</v>
      </c>
      <c r="K51" t="s">
        <v>53</v>
      </c>
      <c r="L51" s="11">
        <v>92</v>
      </c>
      <c r="N51" s="8">
        <v>45416</v>
      </c>
      <c r="O51" t="s">
        <v>54</v>
      </c>
      <c r="P51" t="s">
        <v>55</v>
      </c>
      <c r="Q51" s="11">
        <v>2.1</v>
      </c>
      <c r="R51" s="11">
        <f t="shared" si="6"/>
        <v>2.2826086956521738</v>
      </c>
      <c r="Y51" t="s">
        <v>56</v>
      </c>
      <c r="Z51" s="33">
        <v>4.1666666666666666E-3</v>
      </c>
      <c r="AB51" t="s">
        <v>57</v>
      </c>
      <c r="AC51" s="29">
        <v>36</v>
      </c>
      <c r="AD51" s="29" t="s">
        <v>42</v>
      </c>
      <c r="AE51" t="s">
        <v>58</v>
      </c>
      <c r="AF51" t="s">
        <v>58</v>
      </c>
      <c r="AH51" s="9">
        <v>44544.422095000002</v>
      </c>
      <c r="AI51" s="9">
        <v>44544.446838000003</v>
      </c>
      <c r="AJ51" s="5">
        <f t="shared" si="7"/>
        <v>2.4743000001762994E-2</v>
      </c>
      <c r="AK51" s="32">
        <f t="shared" si="8"/>
        <v>35.633333333333333</v>
      </c>
      <c r="AL51" s="9">
        <v>44544.461909999998</v>
      </c>
      <c r="AM51" s="7">
        <f t="shared" si="9"/>
        <v>1.5071999994688667E-2</v>
      </c>
      <c r="AN51" s="7"/>
      <c r="AO51" s="7"/>
      <c r="AP51" s="7">
        <f t="shared" si="10"/>
        <v>4.3981666663118327E-2</v>
      </c>
      <c r="AQ51" s="32">
        <f t="shared" si="11"/>
        <v>3.3333333333333335</v>
      </c>
      <c r="AR51" s="7"/>
    </row>
    <row r="52" spans="1:45" x14ac:dyDescent="0.25">
      <c r="A52" t="s">
        <v>612</v>
      </c>
      <c r="B52" t="s">
        <v>36</v>
      </c>
      <c r="C52" t="s">
        <v>335</v>
      </c>
      <c r="D52" t="s">
        <v>1035</v>
      </c>
      <c r="E52" t="s">
        <v>334</v>
      </c>
      <c r="F52">
        <v>-35.682028000000003</v>
      </c>
      <c r="G52">
        <v>149.753142</v>
      </c>
      <c r="H52" s="4">
        <v>44515.257488000003</v>
      </c>
      <c r="I52">
        <v>16</v>
      </c>
      <c r="J52" t="s">
        <v>12</v>
      </c>
      <c r="K52" t="s">
        <v>81</v>
      </c>
      <c r="L52" s="11">
        <v>108.4</v>
      </c>
      <c r="N52" s="8">
        <v>45417</v>
      </c>
      <c r="O52" t="s">
        <v>77</v>
      </c>
      <c r="P52" t="s">
        <v>55</v>
      </c>
      <c r="Q52" s="11">
        <v>2.5</v>
      </c>
      <c r="R52" s="11">
        <f t="shared" si="6"/>
        <v>2.3062730627306274</v>
      </c>
      <c r="Y52" t="s">
        <v>56</v>
      </c>
      <c r="Z52" s="33">
        <v>2.7777777777777779E-3</v>
      </c>
      <c r="AB52" t="s">
        <v>73</v>
      </c>
      <c r="AC52" s="29">
        <v>38.200000000000003</v>
      </c>
      <c r="AD52" s="29" t="s">
        <v>42</v>
      </c>
      <c r="AE52" t="s">
        <v>58</v>
      </c>
      <c r="AF52" t="s">
        <v>58</v>
      </c>
      <c r="AH52" s="9">
        <v>44515.257129999998</v>
      </c>
      <c r="AI52" s="9">
        <v>44515.275092999997</v>
      </c>
      <c r="AJ52" s="5">
        <f t="shared" si="7"/>
        <v>1.7962999998417217E-2</v>
      </c>
      <c r="AK52" s="32">
        <f t="shared" si="8"/>
        <v>25.866666666666667</v>
      </c>
      <c r="AL52" s="9">
        <v>44515.300058000001</v>
      </c>
      <c r="AM52" s="7">
        <f t="shared" si="9"/>
        <v>2.4965000004158355E-2</v>
      </c>
      <c r="AN52" s="7"/>
      <c r="AO52" s="7"/>
      <c r="AP52" s="7">
        <f t="shared" si="10"/>
        <v>4.5705777780353354E-2</v>
      </c>
      <c r="AQ52" s="32">
        <f t="shared" si="11"/>
        <v>5.8166666666666664</v>
      </c>
      <c r="AR52" s="8">
        <v>0</v>
      </c>
    </row>
    <row r="53" spans="1:45" x14ac:dyDescent="0.25">
      <c r="A53" t="s">
        <v>611</v>
      </c>
      <c r="B53" t="s">
        <v>36</v>
      </c>
      <c r="C53" t="s">
        <v>333</v>
      </c>
      <c r="D53" t="s">
        <v>1035</v>
      </c>
      <c r="E53" t="s">
        <v>334</v>
      </c>
      <c r="F53">
        <v>-35.679603</v>
      </c>
      <c r="G53">
        <v>149.75144700000001</v>
      </c>
      <c r="H53" s="4">
        <v>44515.223738000001</v>
      </c>
      <c r="I53">
        <v>16</v>
      </c>
      <c r="J53" t="s">
        <v>9</v>
      </c>
      <c r="K53" t="s">
        <v>91</v>
      </c>
      <c r="L53" s="11">
        <v>73</v>
      </c>
      <c r="N53" s="8">
        <v>45416</v>
      </c>
      <c r="O53" t="s">
        <v>77</v>
      </c>
      <c r="P53" t="s">
        <v>55</v>
      </c>
      <c r="Q53" s="11">
        <v>2.4</v>
      </c>
      <c r="R53" s="11">
        <f t="shared" si="6"/>
        <v>3.2876712328767121</v>
      </c>
      <c r="Y53" t="s">
        <v>56</v>
      </c>
      <c r="Z53" s="33">
        <v>2.0833333333333333E-3</v>
      </c>
      <c r="AB53" t="s">
        <v>57</v>
      </c>
      <c r="AC53" s="29">
        <v>39.6</v>
      </c>
      <c r="AD53" s="29" t="s">
        <v>42</v>
      </c>
      <c r="AE53" t="s">
        <v>58</v>
      </c>
      <c r="AF53" t="s">
        <v>58</v>
      </c>
      <c r="AH53" s="9">
        <v>44515.223876999997</v>
      </c>
      <c r="AI53" s="9">
        <v>44515.237859000001</v>
      </c>
      <c r="AJ53" s="5">
        <f t="shared" si="7"/>
        <v>1.3982000004034489E-2</v>
      </c>
      <c r="AK53" s="32">
        <f t="shared" si="8"/>
        <v>20.133333333333333</v>
      </c>
      <c r="AL53" s="9">
        <v>44515.275115999997</v>
      </c>
      <c r="AM53" s="7">
        <f t="shared" si="9"/>
        <v>3.7256999996316154E-2</v>
      </c>
      <c r="AN53" s="7"/>
      <c r="AO53" s="7"/>
      <c r="AP53" s="7">
        <f t="shared" si="10"/>
        <v>5.3322333333683976E-2</v>
      </c>
      <c r="AQ53" s="32">
        <f t="shared" si="11"/>
        <v>16.783333333333335</v>
      </c>
      <c r="AR53" s="8">
        <v>0</v>
      </c>
    </row>
    <row r="54" spans="1:45" x14ac:dyDescent="0.25">
      <c r="A54" t="s">
        <v>610</v>
      </c>
      <c r="B54" t="s">
        <v>36</v>
      </c>
      <c r="C54" t="s">
        <v>331</v>
      </c>
      <c r="D54" t="s">
        <v>1035</v>
      </c>
      <c r="E54" t="s">
        <v>332</v>
      </c>
      <c r="F54">
        <v>-34.506132000000001</v>
      </c>
      <c r="G54">
        <v>150.052471</v>
      </c>
      <c r="H54" s="4">
        <v>44510.391024999997</v>
      </c>
      <c r="I54">
        <v>16</v>
      </c>
      <c r="J54" t="s">
        <v>12</v>
      </c>
      <c r="K54" t="s">
        <v>81</v>
      </c>
      <c r="L54" s="11">
        <v>43.4</v>
      </c>
      <c r="N54" s="8">
        <v>45415</v>
      </c>
      <c r="O54" t="s">
        <v>64</v>
      </c>
      <c r="P54" t="s">
        <v>55</v>
      </c>
      <c r="Q54" s="11">
        <v>2</v>
      </c>
      <c r="R54" s="11">
        <f t="shared" si="6"/>
        <v>4.6082949308755765</v>
      </c>
      <c r="Y54" t="s">
        <v>56</v>
      </c>
      <c r="Z54" s="33">
        <v>2.0833333333333333E-3</v>
      </c>
      <c r="AA54" s="18"/>
      <c r="AB54" t="s">
        <v>73</v>
      </c>
      <c r="AC54" s="29">
        <v>38.4</v>
      </c>
      <c r="AD54" s="29" t="s">
        <v>42</v>
      </c>
      <c r="AE54" t="s">
        <v>58</v>
      </c>
      <c r="AF54" t="s">
        <v>58</v>
      </c>
      <c r="AH54" s="9">
        <v>44510.375138888892</v>
      </c>
      <c r="AI54" s="9">
        <v>44510.394699074073</v>
      </c>
      <c r="AJ54" s="5">
        <f t="shared" si="7"/>
        <v>1.9560185181035195E-2</v>
      </c>
      <c r="AK54" s="32">
        <f t="shared" si="8"/>
        <v>28.166666666666668</v>
      </c>
      <c r="AL54" s="9">
        <v>44510.416990740741</v>
      </c>
      <c r="AM54" s="7">
        <f t="shared" si="9"/>
        <v>2.2291666668024845E-2</v>
      </c>
      <c r="AN54" s="7"/>
      <c r="AO54" s="7"/>
      <c r="AP54" s="7">
        <f t="shared" si="10"/>
        <v>4.3935185182393373E-2</v>
      </c>
      <c r="AQ54" s="32">
        <f t="shared" si="11"/>
        <v>3.2666666666666666</v>
      </c>
      <c r="AR54" s="8">
        <v>0</v>
      </c>
    </row>
    <row r="55" spans="1:45" x14ac:dyDescent="0.25">
      <c r="A55" t="s">
        <v>609</v>
      </c>
      <c r="B55" t="s">
        <v>36</v>
      </c>
      <c r="C55" t="s">
        <v>329</v>
      </c>
      <c r="D55" t="s">
        <v>1035</v>
      </c>
      <c r="E55" t="s">
        <v>330</v>
      </c>
      <c r="F55">
        <v>-34.506132000000001</v>
      </c>
      <c r="G55">
        <v>150.05255700000001</v>
      </c>
      <c r="H55" s="4">
        <v>44510.383529999999</v>
      </c>
      <c r="I55">
        <v>16</v>
      </c>
      <c r="J55" t="s">
        <v>9</v>
      </c>
      <c r="K55" t="s">
        <v>53</v>
      </c>
      <c r="L55" s="11">
        <v>62</v>
      </c>
      <c r="N55" s="8">
        <v>45416</v>
      </c>
      <c r="O55" t="s">
        <v>64</v>
      </c>
      <c r="P55" t="s">
        <v>55</v>
      </c>
      <c r="Q55" s="11">
        <v>2</v>
      </c>
      <c r="R55" s="11">
        <f t="shared" si="6"/>
        <v>3.225806451612903</v>
      </c>
      <c r="Y55" t="s">
        <v>56</v>
      </c>
      <c r="Z55" s="33">
        <v>2.0833333333333333E-3</v>
      </c>
      <c r="AB55" t="s">
        <v>73</v>
      </c>
      <c r="AC55" s="29">
        <v>36</v>
      </c>
      <c r="AD55" s="29" t="s">
        <v>42</v>
      </c>
      <c r="AE55" t="s">
        <v>58</v>
      </c>
      <c r="AF55" t="s">
        <v>58</v>
      </c>
      <c r="AH55" s="9">
        <v>44510.373935000003</v>
      </c>
      <c r="AI55" s="9">
        <v>44510.390188999998</v>
      </c>
      <c r="AJ55" s="5">
        <f t="shared" si="7"/>
        <v>1.6253999994660262E-2</v>
      </c>
      <c r="AK55" s="32">
        <f t="shared" si="8"/>
        <v>23.4</v>
      </c>
      <c r="AL55" s="9">
        <v>44510.390252999998</v>
      </c>
      <c r="AM55" s="7">
        <f t="shared" si="9"/>
        <v>6.3999999838415533E-5</v>
      </c>
      <c r="AN55" s="7"/>
      <c r="AO55" s="7"/>
      <c r="AP55" s="7">
        <f t="shared" si="10"/>
        <v>1.840133332783201E-2</v>
      </c>
      <c r="AQ55" s="32">
        <f t="shared" si="11"/>
        <v>26.5</v>
      </c>
      <c r="AR55" s="8">
        <v>0</v>
      </c>
    </row>
    <row r="56" spans="1:45" x14ac:dyDescent="0.25">
      <c r="A56" t="s">
        <v>608</v>
      </c>
      <c r="B56" t="s">
        <v>36</v>
      </c>
      <c r="C56" t="s">
        <v>327</v>
      </c>
      <c r="D56" t="s">
        <v>1035</v>
      </c>
      <c r="E56" t="s">
        <v>328</v>
      </c>
      <c r="F56">
        <v>-35.849404</v>
      </c>
      <c r="G56">
        <v>149.79038299999999</v>
      </c>
      <c r="H56" s="4">
        <v>44509.298426000001</v>
      </c>
      <c r="I56">
        <v>18</v>
      </c>
      <c r="J56" t="s">
        <v>9</v>
      </c>
      <c r="K56" t="s">
        <v>53</v>
      </c>
      <c r="L56" s="11">
        <v>80</v>
      </c>
      <c r="N56" s="8">
        <v>45417</v>
      </c>
      <c r="O56" t="s">
        <v>77</v>
      </c>
      <c r="P56" t="s">
        <v>55</v>
      </c>
      <c r="Q56" s="11">
        <v>2.4</v>
      </c>
      <c r="R56" s="11">
        <f t="shared" si="6"/>
        <v>3</v>
      </c>
      <c r="Y56" t="s">
        <v>56</v>
      </c>
      <c r="Z56" s="33">
        <v>2.7777777777777779E-3</v>
      </c>
      <c r="AB56" t="s">
        <v>57</v>
      </c>
      <c r="AC56" s="29">
        <v>38</v>
      </c>
      <c r="AD56" s="29" t="s">
        <v>42</v>
      </c>
      <c r="AE56" t="s">
        <v>58</v>
      </c>
      <c r="AF56" t="s">
        <v>58</v>
      </c>
      <c r="AH56" s="9">
        <v>44509.298483999999</v>
      </c>
      <c r="AI56" s="9">
        <v>44509.310394</v>
      </c>
      <c r="AJ56" s="5">
        <f t="shared" si="7"/>
        <v>1.1910000001080334E-2</v>
      </c>
      <c r="AK56" s="32">
        <f t="shared" si="8"/>
        <v>17.149999999999999</v>
      </c>
      <c r="AL56" s="9">
        <v>44509.316310000002</v>
      </c>
      <c r="AM56" s="7">
        <f t="shared" si="9"/>
        <v>5.9160000018891878E-3</v>
      </c>
      <c r="AN56" s="7"/>
      <c r="AO56" s="7"/>
      <c r="AP56" s="7">
        <f t="shared" si="10"/>
        <v>2.06037777807473E-2</v>
      </c>
      <c r="AQ56" s="32">
        <f t="shared" si="11"/>
        <v>29.666666666666668</v>
      </c>
      <c r="AR56" s="8">
        <v>0</v>
      </c>
    </row>
    <row r="57" spans="1:45" x14ac:dyDescent="0.25">
      <c r="A57" t="s">
        <v>607</v>
      </c>
      <c r="B57" t="s">
        <v>36</v>
      </c>
      <c r="C57" t="s">
        <v>326</v>
      </c>
      <c r="D57" t="s">
        <v>1035</v>
      </c>
      <c r="E57" t="s">
        <v>317</v>
      </c>
      <c r="F57">
        <v>-30.806189</v>
      </c>
      <c r="G57">
        <v>143.777287</v>
      </c>
      <c r="H57" s="4">
        <v>44483.323704000002</v>
      </c>
      <c r="I57">
        <v>17</v>
      </c>
      <c r="J57" t="s">
        <v>9</v>
      </c>
      <c r="K57" t="s">
        <v>53</v>
      </c>
      <c r="L57" s="11">
        <v>49</v>
      </c>
      <c r="N57" s="8">
        <v>45416</v>
      </c>
      <c r="O57" t="s">
        <v>54</v>
      </c>
      <c r="P57" t="s">
        <v>55</v>
      </c>
      <c r="Q57" s="11">
        <v>2</v>
      </c>
      <c r="R57" s="11">
        <f t="shared" si="6"/>
        <v>4.0816326530612246</v>
      </c>
      <c r="Y57" t="s">
        <v>56</v>
      </c>
      <c r="Z57" s="33">
        <v>2.7777777777777779E-3</v>
      </c>
      <c r="AB57" t="s">
        <v>57</v>
      </c>
      <c r="AC57" s="29">
        <v>35.799999999999997</v>
      </c>
      <c r="AD57" s="29" t="s">
        <v>42</v>
      </c>
      <c r="AE57" t="s">
        <v>58</v>
      </c>
      <c r="AF57" t="s">
        <v>58</v>
      </c>
      <c r="AH57" s="9">
        <v>44483.324015999999</v>
      </c>
      <c r="AI57" s="9">
        <v>44483.331466000003</v>
      </c>
      <c r="AJ57" s="5">
        <f t="shared" si="7"/>
        <v>7.4500000046100467E-3</v>
      </c>
      <c r="AK57" s="32">
        <f t="shared" si="8"/>
        <v>10.733333333333333</v>
      </c>
      <c r="AL57" s="9">
        <v>44483.346331000001</v>
      </c>
      <c r="AM57" s="7">
        <f t="shared" si="9"/>
        <v>1.4864999997371342E-2</v>
      </c>
      <c r="AN57" s="7"/>
      <c r="AO57" s="7"/>
      <c r="AP57" s="7">
        <f t="shared" si="10"/>
        <v>2.5092777779759167E-2</v>
      </c>
      <c r="AQ57" s="32">
        <f t="shared" si="11"/>
        <v>36.133333333333333</v>
      </c>
      <c r="AR57" s="8">
        <v>0</v>
      </c>
    </row>
    <row r="58" spans="1:45" x14ac:dyDescent="0.25">
      <c r="A58" t="s">
        <v>606</v>
      </c>
      <c r="B58" t="s">
        <v>36</v>
      </c>
      <c r="C58" t="s">
        <v>324</v>
      </c>
      <c r="D58" t="s">
        <v>1035</v>
      </c>
      <c r="E58" t="s">
        <v>325</v>
      </c>
      <c r="F58">
        <v>-30.806954999999999</v>
      </c>
      <c r="G58">
        <v>143.76364699999999</v>
      </c>
      <c r="H58" s="4">
        <v>44482.386383999998</v>
      </c>
      <c r="I58">
        <v>23</v>
      </c>
      <c r="J58" t="s">
        <v>12</v>
      </c>
      <c r="K58" t="s">
        <v>81</v>
      </c>
      <c r="L58" s="11">
        <v>49</v>
      </c>
      <c r="N58" s="8">
        <v>45415</v>
      </c>
      <c r="O58" t="s">
        <v>54</v>
      </c>
      <c r="P58" t="s">
        <v>55</v>
      </c>
      <c r="Q58" s="11">
        <v>2</v>
      </c>
      <c r="R58" s="11">
        <f t="shared" si="6"/>
        <v>4.0816326530612246</v>
      </c>
      <c r="Y58" t="s">
        <v>56</v>
      </c>
      <c r="Z58" s="33">
        <v>2.0833333333333333E-3</v>
      </c>
      <c r="AB58" t="s">
        <v>57</v>
      </c>
      <c r="AC58" s="29">
        <v>38.4</v>
      </c>
      <c r="AD58" s="29" t="s">
        <v>42</v>
      </c>
      <c r="AE58" t="s">
        <v>58</v>
      </c>
      <c r="AF58" t="s">
        <v>58</v>
      </c>
      <c r="AH58" s="9">
        <v>44482.386770999998</v>
      </c>
      <c r="AI58" s="9">
        <v>44482.397367999998</v>
      </c>
      <c r="AJ58" s="5">
        <f t="shared" si="7"/>
        <v>1.0597000000416301E-2</v>
      </c>
      <c r="AK58" s="32">
        <f t="shared" si="8"/>
        <v>15.266666666666667</v>
      </c>
      <c r="AL58" s="9">
        <v>44482.472431000002</v>
      </c>
      <c r="AM58" s="7">
        <f t="shared" si="9"/>
        <v>7.5063000003865454E-2</v>
      </c>
      <c r="AN58" s="7"/>
      <c r="AO58" s="7"/>
      <c r="AP58" s="7">
        <f t="shared" si="10"/>
        <v>8.7743333337615081E-2</v>
      </c>
      <c r="AQ58" s="32">
        <f t="shared" si="11"/>
        <v>6.35</v>
      </c>
      <c r="AR58" s="8">
        <v>0</v>
      </c>
    </row>
    <row r="59" spans="1:45" x14ac:dyDescent="0.25">
      <c r="A59" t="s">
        <v>604</v>
      </c>
      <c r="B59" t="s">
        <v>36</v>
      </c>
      <c r="C59" t="s">
        <v>320</v>
      </c>
      <c r="D59" t="s">
        <v>1035</v>
      </c>
      <c r="E59" t="s">
        <v>319</v>
      </c>
      <c r="F59">
        <v>-30.866130999999999</v>
      </c>
      <c r="G59">
        <v>143.65611100000001</v>
      </c>
      <c r="H59" s="4">
        <v>44480.436111000003</v>
      </c>
      <c r="I59">
        <v>12</v>
      </c>
      <c r="J59" t="s">
        <v>9</v>
      </c>
      <c r="K59" t="s">
        <v>53</v>
      </c>
      <c r="L59" s="11">
        <v>68.599999999999895</v>
      </c>
      <c r="N59" s="8">
        <v>45416</v>
      </c>
      <c r="O59" t="s">
        <v>54</v>
      </c>
      <c r="P59" t="s">
        <v>55</v>
      </c>
      <c r="Q59" s="11">
        <v>2.1</v>
      </c>
      <c r="R59" s="11">
        <f t="shared" si="6"/>
        <v>3.0612244897959231</v>
      </c>
      <c r="Y59" t="s">
        <v>56</v>
      </c>
      <c r="Z59" s="33">
        <v>9.7222222222222224E-3</v>
      </c>
      <c r="AB59" t="s">
        <v>73</v>
      </c>
      <c r="AC59" s="29">
        <v>39.4</v>
      </c>
      <c r="AD59" s="29" t="s">
        <v>42</v>
      </c>
      <c r="AE59" t="s">
        <v>58</v>
      </c>
      <c r="AF59" t="s">
        <v>58</v>
      </c>
      <c r="AH59" s="9">
        <v>44480.436111000003</v>
      </c>
      <c r="AI59" s="9">
        <v>44480.459135999998</v>
      </c>
      <c r="AJ59" s="5">
        <f t="shared" si="7"/>
        <v>2.3024999994959217E-2</v>
      </c>
      <c r="AK59" s="32">
        <f t="shared" si="8"/>
        <v>33.15</v>
      </c>
      <c r="AL59" s="9">
        <v>44480.488344999998</v>
      </c>
      <c r="AM59" s="7">
        <f t="shared" si="9"/>
        <v>2.9209000000264496E-2</v>
      </c>
      <c r="AN59" s="7"/>
      <c r="AO59" s="7"/>
      <c r="AP59" s="7">
        <f t="shared" si="10"/>
        <v>6.1956222217445935E-2</v>
      </c>
      <c r="AQ59" s="32">
        <f t="shared" si="11"/>
        <v>29.216666666666665</v>
      </c>
      <c r="AR59" s="7"/>
      <c r="AS59" t="s">
        <v>321</v>
      </c>
    </row>
    <row r="60" spans="1:45" x14ac:dyDescent="0.25">
      <c r="A60" t="s">
        <v>603</v>
      </c>
      <c r="B60" t="s">
        <v>36</v>
      </c>
      <c r="C60" t="s">
        <v>318</v>
      </c>
      <c r="D60" t="s">
        <v>1035</v>
      </c>
      <c r="E60" t="s">
        <v>319</v>
      </c>
      <c r="F60">
        <v>-30.826789999999999</v>
      </c>
      <c r="G60">
        <v>143.74242599999999</v>
      </c>
      <c r="H60" s="4">
        <v>44479.371728999999</v>
      </c>
      <c r="I60">
        <v>20</v>
      </c>
      <c r="J60" t="s">
        <v>9</v>
      </c>
      <c r="K60" t="s">
        <v>53</v>
      </c>
      <c r="L60" s="11">
        <v>68.400000000000006</v>
      </c>
      <c r="N60" s="8">
        <v>45415</v>
      </c>
      <c r="O60" t="s">
        <v>54</v>
      </c>
      <c r="P60" t="s">
        <v>55</v>
      </c>
      <c r="Q60" s="11">
        <v>2</v>
      </c>
      <c r="R60" s="11">
        <f t="shared" si="6"/>
        <v>2.9239766081871341</v>
      </c>
      <c r="Y60" t="s">
        <v>56</v>
      </c>
      <c r="Z60" s="33">
        <v>1.3888888888888889E-3</v>
      </c>
      <c r="AB60" t="s">
        <v>57</v>
      </c>
      <c r="AC60" s="29">
        <v>36</v>
      </c>
      <c r="AD60" s="29" t="s">
        <v>42</v>
      </c>
      <c r="AE60" t="s">
        <v>58</v>
      </c>
      <c r="AF60" t="s">
        <v>58</v>
      </c>
      <c r="AH60" s="9">
        <v>44479.371897999998</v>
      </c>
      <c r="AI60" s="9">
        <v>44479.389232000001</v>
      </c>
      <c r="AJ60" s="5">
        <f t="shared" si="7"/>
        <v>1.7334000003756955E-2</v>
      </c>
      <c r="AK60" s="32">
        <f t="shared" si="8"/>
        <v>24.966666666666665</v>
      </c>
      <c r="AL60" s="9">
        <v>44479.417049000003</v>
      </c>
      <c r="AM60" s="7">
        <f t="shared" si="9"/>
        <v>2.7817000001959968E-2</v>
      </c>
      <c r="AN60" s="7"/>
      <c r="AO60" s="7"/>
      <c r="AP60" s="7">
        <f t="shared" si="10"/>
        <v>4.6539888894605808E-2</v>
      </c>
      <c r="AQ60" s="32">
        <f t="shared" si="11"/>
        <v>7.0166666666666666</v>
      </c>
      <c r="AR60" s="8">
        <v>0</v>
      </c>
    </row>
    <row r="61" spans="1:45" x14ac:dyDescent="0.25">
      <c r="A61" t="s">
        <v>602</v>
      </c>
      <c r="B61" t="s">
        <v>36</v>
      </c>
      <c r="C61" t="s">
        <v>316</v>
      </c>
      <c r="D61" t="s">
        <v>1035</v>
      </c>
      <c r="E61" t="s">
        <v>317</v>
      </c>
      <c r="F61">
        <v>-30.807172999999999</v>
      </c>
      <c r="G61">
        <v>143.67945700000001</v>
      </c>
      <c r="H61" s="4">
        <v>44479.292959999999</v>
      </c>
      <c r="I61">
        <v>18</v>
      </c>
      <c r="J61" t="s">
        <v>9</v>
      </c>
      <c r="K61" t="s">
        <v>53</v>
      </c>
      <c r="L61" s="11">
        <v>62.8</v>
      </c>
      <c r="N61" s="8">
        <v>45415</v>
      </c>
      <c r="O61" t="s">
        <v>54</v>
      </c>
      <c r="P61" t="s">
        <v>55</v>
      </c>
      <c r="Q61" s="11">
        <v>1.8</v>
      </c>
      <c r="R61" s="11">
        <f t="shared" si="6"/>
        <v>2.8662420382165608</v>
      </c>
      <c r="Y61" t="s">
        <v>56</v>
      </c>
      <c r="Z61" s="33">
        <v>2.7777777777777779E-3</v>
      </c>
      <c r="AB61" t="s">
        <v>57</v>
      </c>
      <c r="AC61" s="29">
        <v>36.6</v>
      </c>
      <c r="AD61" s="29" t="s">
        <v>42</v>
      </c>
      <c r="AE61" t="s">
        <v>58</v>
      </c>
      <c r="AF61" t="s">
        <v>58</v>
      </c>
      <c r="AH61" s="9">
        <v>44479.291666999998</v>
      </c>
      <c r="AI61" s="9">
        <v>44479.306170999997</v>
      </c>
      <c r="AJ61" s="5">
        <f t="shared" si="7"/>
        <v>1.4503999998851214E-2</v>
      </c>
      <c r="AK61" s="32">
        <f t="shared" si="8"/>
        <v>20.883333333333333</v>
      </c>
      <c r="AL61" s="9">
        <v>44479.365300999998</v>
      </c>
      <c r="AM61" s="7">
        <f t="shared" si="9"/>
        <v>5.9130000001459848E-2</v>
      </c>
      <c r="AN61" s="7"/>
      <c r="AO61" s="7"/>
      <c r="AP61" s="7">
        <f t="shared" si="10"/>
        <v>7.6411777778088844E-2</v>
      </c>
      <c r="AQ61" s="32">
        <f t="shared" si="11"/>
        <v>50.033333333333331</v>
      </c>
      <c r="AR61" s="8">
        <v>0</v>
      </c>
    </row>
    <row r="62" spans="1:45" x14ac:dyDescent="0.25">
      <c r="A62" t="s">
        <v>601</v>
      </c>
      <c r="B62" t="s">
        <v>36</v>
      </c>
      <c r="C62" t="s">
        <v>314</v>
      </c>
      <c r="D62" t="s">
        <v>1035</v>
      </c>
      <c r="E62" t="s">
        <v>315</v>
      </c>
      <c r="F62">
        <v>-30.866205000000001</v>
      </c>
      <c r="G62">
        <v>143.65619699999999</v>
      </c>
      <c r="H62" s="4">
        <v>44478.385556000001</v>
      </c>
      <c r="I62">
        <v>27</v>
      </c>
      <c r="J62" t="s">
        <v>9</v>
      </c>
      <c r="K62" t="s">
        <v>53</v>
      </c>
      <c r="L62" s="11">
        <v>63.8</v>
      </c>
      <c r="N62" s="8">
        <v>45416</v>
      </c>
      <c r="O62" t="s">
        <v>54</v>
      </c>
      <c r="P62" t="s">
        <v>55</v>
      </c>
      <c r="Q62" s="11">
        <v>2</v>
      </c>
      <c r="R62" s="11">
        <f t="shared" si="6"/>
        <v>3.134796238244514</v>
      </c>
      <c r="Y62" t="s">
        <v>56</v>
      </c>
      <c r="Z62" s="33">
        <v>3.472222222222222E-3</v>
      </c>
      <c r="AB62" t="s">
        <v>57</v>
      </c>
      <c r="AC62" s="29">
        <v>39.4</v>
      </c>
      <c r="AD62" s="29" t="s">
        <v>42</v>
      </c>
      <c r="AE62" t="s">
        <v>58</v>
      </c>
      <c r="AF62" t="s">
        <v>58</v>
      </c>
      <c r="AH62" s="9">
        <v>44478.385729000001</v>
      </c>
      <c r="AI62" s="9">
        <v>44478.400782999997</v>
      </c>
      <c r="AJ62" s="5">
        <f t="shared" si="7"/>
        <v>1.5053999995870981E-2</v>
      </c>
      <c r="AK62" s="32">
        <f t="shared" si="8"/>
        <v>21.683333333333334</v>
      </c>
      <c r="AL62" s="9">
        <v>44478.426446999998</v>
      </c>
      <c r="AM62" s="7">
        <f t="shared" si="9"/>
        <v>2.5664000000688247E-2</v>
      </c>
      <c r="AN62" s="7"/>
      <c r="AO62" s="7"/>
      <c r="AP62" s="7">
        <f t="shared" si="10"/>
        <v>4.4190222218781453E-2</v>
      </c>
      <c r="AQ62" s="32">
        <f t="shared" si="11"/>
        <v>3.6333333333333333</v>
      </c>
      <c r="AR62" s="7"/>
    </row>
    <row r="63" spans="1:45" x14ac:dyDescent="0.25">
      <c r="A63" t="s">
        <v>600</v>
      </c>
      <c r="B63" t="s">
        <v>36</v>
      </c>
      <c r="C63" t="s">
        <v>311</v>
      </c>
      <c r="D63" t="s">
        <v>1035</v>
      </c>
      <c r="E63" t="s">
        <v>312</v>
      </c>
      <c r="F63">
        <v>-30.718706000000001</v>
      </c>
      <c r="G63">
        <v>143.74319</v>
      </c>
      <c r="H63" s="4">
        <v>44478.335095000002</v>
      </c>
      <c r="I63">
        <v>21</v>
      </c>
      <c r="J63" t="s">
        <v>9</v>
      </c>
      <c r="K63" t="s">
        <v>53</v>
      </c>
      <c r="L63" s="11">
        <v>42.4</v>
      </c>
      <c r="N63" s="8">
        <v>45416</v>
      </c>
      <c r="O63" t="s">
        <v>54</v>
      </c>
      <c r="P63" t="s">
        <v>55</v>
      </c>
      <c r="Q63" s="11">
        <v>2</v>
      </c>
      <c r="R63" s="11">
        <f t="shared" si="6"/>
        <v>4.716981132075472</v>
      </c>
      <c r="Y63" t="s">
        <v>56</v>
      </c>
      <c r="Z63" s="33">
        <v>2.0833333333333333E-3</v>
      </c>
      <c r="AB63" t="s">
        <v>57</v>
      </c>
      <c r="AC63" s="29">
        <v>40.299999999999997</v>
      </c>
      <c r="AD63" s="29" t="s">
        <v>41</v>
      </c>
      <c r="AE63" t="s">
        <v>58</v>
      </c>
      <c r="AF63" t="s">
        <v>58</v>
      </c>
      <c r="AH63" s="9">
        <v>44478.33294</v>
      </c>
      <c r="AI63" s="9">
        <v>44478.348897999997</v>
      </c>
      <c r="AJ63" s="5">
        <f t="shared" si="7"/>
        <v>1.5957999996317085E-2</v>
      </c>
      <c r="AK63" s="32">
        <f t="shared" si="8"/>
        <v>22.983333333333334</v>
      </c>
      <c r="AL63" s="9">
        <v>44478.404802999998</v>
      </c>
      <c r="AM63" s="7">
        <f t="shared" si="9"/>
        <v>5.5905000001075678E-2</v>
      </c>
      <c r="AN63" s="7"/>
      <c r="AO63" s="7"/>
      <c r="AP63" s="7">
        <f t="shared" si="10"/>
        <v>7.3946333330726088E-2</v>
      </c>
      <c r="AQ63" s="32">
        <f t="shared" si="11"/>
        <v>46.483333333333334</v>
      </c>
      <c r="AR63" s="8">
        <v>0</v>
      </c>
    </row>
    <row r="64" spans="1:45" x14ac:dyDescent="0.25">
      <c r="A64" t="s">
        <v>552</v>
      </c>
      <c r="B64" t="s">
        <v>36</v>
      </c>
      <c r="C64" t="s">
        <v>224</v>
      </c>
      <c r="D64" t="s">
        <v>1035</v>
      </c>
      <c r="E64" t="s">
        <v>223</v>
      </c>
      <c r="F64">
        <v>-30.253025999999998</v>
      </c>
      <c r="G64">
        <v>149.87366900000001</v>
      </c>
      <c r="H64" s="4">
        <v>44398.469421000002</v>
      </c>
      <c r="I64">
        <v>10</v>
      </c>
      <c r="J64" t="s">
        <v>12</v>
      </c>
      <c r="K64" t="s">
        <v>81</v>
      </c>
      <c r="L64" s="11">
        <v>44.4</v>
      </c>
      <c r="N64" s="8">
        <v>45416</v>
      </c>
      <c r="O64" t="s">
        <v>54</v>
      </c>
      <c r="P64" t="s">
        <v>55</v>
      </c>
      <c r="Q64" s="11">
        <v>2</v>
      </c>
      <c r="R64" s="11">
        <f t="shared" si="6"/>
        <v>4.5045045045045047</v>
      </c>
      <c r="Y64" t="s">
        <v>56</v>
      </c>
      <c r="Z64" s="33">
        <v>2.7777777777777779E-3</v>
      </c>
      <c r="AB64" t="s">
        <v>57</v>
      </c>
      <c r="AC64" s="29">
        <v>38.700000000000003</v>
      </c>
      <c r="AD64" s="29" t="s">
        <v>42</v>
      </c>
      <c r="AE64" t="s">
        <v>58</v>
      </c>
      <c r="AF64" t="s">
        <v>58</v>
      </c>
      <c r="AH64" s="9">
        <v>44398.468980999998</v>
      </c>
      <c r="AI64" s="9">
        <v>44398.479678000003</v>
      </c>
      <c r="AJ64" s="5">
        <f t="shared" si="7"/>
        <v>1.0697000005166046E-2</v>
      </c>
      <c r="AK64" s="32">
        <f t="shared" si="8"/>
        <v>15.4</v>
      </c>
      <c r="AL64" s="9">
        <v>44398.514259000003</v>
      </c>
      <c r="AM64" s="7">
        <f t="shared" si="9"/>
        <v>3.4580999999889173E-2</v>
      </c>
      <c r="AN64" s="7"/>
      <c r="AO64" s="7"/>
      <c r="AP64" s="7">
        <f t="shared" si="10"/>
        <v>4.8055777782833001E-2</v>
      </c>
      <c r="AQ64" s="32">
        <f t="shared" si="11"/>
        <v>9.1999999999999993</v>
      </c>
      <c r="AR64" s="8">
        <v>0</v>
      </c>
    </row>
    <row r="65" spans="1:65" s="18" customFormat="1" x14ac:dyDescent="0.25">
      <c r="A65" t="s">
        <v>551</v>
      </c>
      <c r="B65" t="s">
        <v>36</v>
      </c>
      <c r="C65" t="s">
        <v>222</v>
      </c>
      <c r="D65" t="s">
        <v>1035</v>
      </c>
      <c r="E65" t="s">
        <v>223</v>
      </c>
      <c r="F65">
        <v>-30.253654999999998</v>
      </c>
      <c r="G65">
        <v>149.89145300000001</v>
      </c>
      <c r="H65" s="4">
        <v>44398.414915000001</v>
      </c>
      <c r="I65">
        <v>8</v>
      </c>
      <c r="J65" t="s">
        <v>9</v>
      </c>
      <c r="K65" t="s">
        <v>53</v>
      </c>
      <c r="L65" s="11">
        <v>41</v>
      </c>
      <c r="M65"/>
      <c r="N65" s="8">
        <v>45416</v>
      </c>
      <c r="O65" t="s">
        <v>54</v>
      </c>
      <c r="P65" t="s">
        <v>55</v>
      </c>
      <c r="Q65" s="11">
        <v>2</v>
      </c>
      <c r="R65" s="11">
        <f t="shared" si="6"/>
        <v>4.8780487804878048</v>
      </c>
      <c r="S65" s="11"/>
      <c r="T65" s="11"/>
      <c r="U65" s="11"/>
      <c r="V65" s="11"/>
      <c r="W65" s="11"/>
      <c r="X65" s="11"/>
      <c r="Y65" t="s">
        <v>56</v>
      </c>
      <c r="Z65" s="33">
        <v>2.0833333333333333E-3</v>
      </c>
      <c r="AA65" s="32"/>
      <c r="AB65" t="s">
        <v>57</v>
      </c>
      <c r="AC65" s="29">
        <v>39</v>
      </c>
      <c r="AD65" s="29" t="s">
        <v>42</v>
      </c>
      <c r="AE65" t="s">
        <v>58</v>
      </c>
      <c r="AF65" t="s">
        <v>58</v>
      </c>
      <c r="AG65"/>
      <c r="AH65" s="9">
        <v>44398.415207999999</v>
      </c>
      <c r="AI65" s="9">
        <v>44398.422817999999</v>
      </c>
      <c r="AJ65" s="5">
        <f t="shared" si="7"/>
        <v>7.6100000005681068E-3</v>
      </c>
      <c r="AK65" s="32">
        <f t="shared" si="8"/>
        <v>10.966666666666667</v>
      </c>
      <c r="AL65" s="9">
        <v>44398.449918999999</v>
      </c>
      <c r="AM65" s="7">
        <f t="shared" si="9"/>
        <v>2.7100999999674968E-2</v>
      </c>
      <c r="AN65" s="7"/>
      <c r="AO65" s="7"/>
      <c r="AP65" s="7">
        <f t="shared" si="10"/>
        <v>3.6794333333576408E-2</v>
      </c>
      <c r="AQ65" s="32">
        <f t="shared" si="11"/>
        <v>52.983333333333334</v>
      </c>
      <c r="AR65" s="8">
        <v>0</v>
      </c>
      <c r="AS65"/>
      <c r="AT65"/>
      <c r="AU65"/>
      <c r="AV65"/>
      <c r="AW65"/>
      <c r="AX65"/>
      <c r="AY65"/>
      <c r="AZ65" s="32"/>
      <c r="BA65"/>
      <c r="BB65"/>
      <c r="BC65"/>
      <c r="BD65"/>
      <c r="BE65"/>
      <c r="BF65"/>
      <c r="BG65"/>
      <c r="BH65"/>
      <c r="BI65"/>
      <c r="BJ65"/>
      <c r="BK65"/>
      <c r="BL65"/>
      <c r="BM65"/>
    </row>
    <row r="66" spans="1:65" s="18" customFormat="1" x14ac:dyDescent="0.25">
      <c r="A66" t="s">
        <v>550</v>
      </c>
      <c r="B66" t="s">
        <v>36</v>
      </c>
      <c r="C66" t="s">
        <v>221</v>
      </c>
      <c r="D66" t="s">
        <v>1035</v>
      </c>
      <c r="E66" t="s">
        <v>220</v>
      </c>
      <c r="F66">
        <v>-30.234537</v>
      </c>
      <c r="G66">
        <v>149.96280999999999</v>
      </c>
      <c r="H66" s="4">
        <v>44397.675445000001</v>
      </c>
      <c r="I66">
        <v>12</v>
      </c>
      <c r="J66" t="s">
        <v>12</v>
      </c>
      <c r="K66" t="s">
        <v>81</v>
      </c>
      <c r="L66" s="11">
        <v>95.599999999999895</v>
      </c>
      <c r="M66"/>
      <c r="N66" s="8">
        <v>45417</v>
      </c>
      <c r="O66" t="s">
        <v>54</v>
      </c>
      <c r="P66" t="s">
        <v>55</v>
      </c>
      <c r="Q66" s="11">
        <v>2.2000000000000002</v>
      </c>
      <c r="R66" s="11">
        <f t="shared" ref="R66:R94" si="12">Q66*100/L66</f>
        <v>2.301255230125526</v>
      </c>
      <c r="S66" s="11"/>
      <c r="T66" s="11"/>
      <c r="U66" s="11"/>
      <c r="V66" s="11"/>
      <c r="W66" s="11"/>
      <c r="X66" s="11"/>
      <c r="Y66" t="s">
        <v>56</v>
      </c>
      <c r="Z66" s="33">
        <v>3.472222222222222E-3</v>
      </c>
      <c r="AB66" t="s">
        <v>57</v>
      </c>
      <c r="AC66" s="29">
        <v>35.4</v>
      </c>
      <c r="AD66" s="29" t="s">
        <v>42</v>
      </c>
      <c r="AE66" t="s">
        <v>58</v>
      </c>
      <c r="AF66" t="s">
        <v>58</v>
      </c>
      <c r="AG66"/>
      <c r="AH66" s="9">
        <v>44397.653264</v>
      </c>
      <c r="AI66" s="9">
        <v>44397.677835648145</v>
      </c>
      <c r="AJ66" s="5">
        <f t="shared" ref="AJ66:AJ97" si="13">AI66-AH66</f>
        <v>2.4571648144046776E-2</v>
      </c>
      <c r="AK66" s="32">
        <f t="shared" ref="AK66:AK94" si="14">MINUTE(AJ66)+SECOND(AJ66)/60</f>
        <v>35.383333333333333</v>
      </c>
      <c r="AL66" s="9">
        <v>44397.681967592594</v>
      </c>
      <c r="AM66" s="7">
        <f t="shared" ref="AM66:AM94" si="15">AL66-AI66</f>
        <v>4.1319444499094971E-3</v>
      </c>
      <c r="AN66" s="7"/>
      <c r="AO66" s="7"/>
      <c r="AP66" s="7">
        <f t="shared" ref="AP66:AP94" si="16">Z66+AJ66+AM66</f>
        <v>3.2175814816178497E-2</v>
      </c>
      <c r="AQ66" s="32">
        <f t="shared" ref="AQ66:AQ97" si="17">MINUTE(AP66)+SECOND(AP66)/60</f>
        <v>46.333333333333336</v>
      </c>
      <c r="AR66" s="8">
        <v>0</v>
      </c>
      <c r="AS66"/>
      <c r="AT66"/>
      <c r="AU66"/>
      <c r="AV66"/>
      <c r="AW66"/>
      <c r="AX66"/>
      <c r="AY66"/>
      <c r="AZ66" s="32"/>
      <c r="BA66"/>
      <c r="BB66"/>
      <c r="BC66"/>
      <c r="BD66"/>
      <c r="BE66"/>
      <c r="BF66"/>
      <c r="BG66"/>
      <c r="BH66"/>
      <c r="BI66"/>
      <c r="BJ66"/>
      <c r="BK66"/>
      <c r="BL66"/>
      <c r="BM66"/>
    </row>
    <row r="67" spans="1:65" s="18" customFormat="1" x14ac:dyDescent="0.25">
      <c r="A67" t="s">
        <v>549</v>
      </c>
      <c r="B67" t="s">
        <v>36</v>
      </c>
      <c r="C67" t="s">
        <v>219</v>
      </c>
      <c r="D67" t="s">
        <v>1035</v>
      </c>
      <c r="E67" t="s">
        <v>220</v>
      </c>
      <c r="F67">
        <v>-30.234598999999999</v>
      </c>
      <c r="G67">
        <v>149.96303599999999</v>
      </c>
      <c r="H67" s="4">
        <v>44397.654549999999</v>
      </c>
      <c r="I67">
        <v>12</v>
      </c>
      <c r="J67" t="s">
        <v>12</v>
      </c>
      <c r="K67" t="s">
        <v>81</v>
      </c>
      <c r="L67" s="11">
        <v>103</v>
      </c>
      <c r="M67"/>
      <c r="N67" s="8">
        <v>45417</v>
      </c>
      <c r="O67" t="s">
        <v>64</v>
      </c>
      <c r="P67" t="s">
        <v>55</v>
      </c>
      <c r="Q67" s="11">
        <v>2.1</v>
      </c>
      <c r="R67" s="11">
        <f t="shared" si="12"/>
        <v>2.0388349514563107</v>
      </c>
      <c r="S67" s="11"/>
      <c r="T67" s="11"/>
      <c r="U67" s="11"/>
      <c r="V67" s="11"/>
      <c r="W67" s="11"/>
      <c r="X67" s="11"/>
      <c r="Y67" t="s">
        <v>56</v>
      </c>
      <c r="Z67" s="33">
        <v>3.472222222222222E-3</v>
      </c>
      <c r="AB67" t="s">
        <v>73</v>
      </c>
      <c r="AC67" s="29">
        <v>39.200000000000003</v>
      </c>
      <c r="AD67" s="29" t="s">
        <v>42</v>
      </c>
      <c r="AE67" t="s">
        <v>58</v>
      </c>
      <c r="AF67" t="s">
        <v>58</v>
      </c>
      <c r="AG67"/>
      <c r="AH67" s="9">
        <v>44397.656134999997</v>
      </c>
      <c r="AI67" s="9">
        <v>44397.673791000001</v>
      </c>
      <c r="AJ67" s="5">
        <f t="shared" si="13"/>
        <v>1.7656000003626104E-2</v>
      </c>
      <c r="AK67" s="32">
        <f t="shared" si="14"/>
        <v>25.416666666666668</v>
      </c>
      <c r="AL67" s="9">
        <v>44397.677280000004</v>
      </c>
      <c r="AM67" s="7">
        <f t="shared" si="15"/>
        <v>3.4890000024461187E-3</v>
      </c>
      <c r="AN67" s="7"/>
      <c r="AO67" s="7"/>
      <c r="AP67" s="7">
        <f t="shared" si="16"/>
        <v>2.4617222228294447E-2</v>
      </c>
      <c r="AQ67" s="32">
        <f t="shared" si="17"/>
        <v>35.450000000000003</v>
      </c>
      <c r="AR67" s="8">
        <v>0</v>
      </c>
      <c r="AS67"/>
      <c r="AT67"/>
      <c r="AU67"/>
      <c r="AV67"/>
      <c r="AW67"/>
      <c r="AX67"/>
      <c r="AY67"/>
      <c r="AZ67" s="32"/>
      <c r="BA67"/>
      <c r="BB67"/>
      <c r="BC67"/>
      <c r="BD67"/>
      <c r="BE67"/>
      <c r="BF67"/>
      <c r="BG67"/>
      <c r="BH67"/>
      <c r="BI67"/>
      <c r="BJ67"/>
      <c r="BK67"/>
      <c r="BL67"/>
      <c r="BM67"/>
    </row>
    <row r="68" spans="1:65" s="18" customFormat="1" x14ac:dyDescent="0.25">
      <c r="A68" t="s">
        <v>598</v>
      </c>
      <c r="B68" t="s">
        <v>36</v>
      </c>
      <c r="C68" t="s">
        <v>307</v>
      </c>
      <c r="D68" t="s">
        <v>1035</v>
      </c>
      <c r="E68" t="s">
        <v>308</v>
      </c>
      <c r="F68">
        <v>-30.807245999999999</v>
      </c>
      <c r="G68">
        <v>143.67951199999999</v>
      </c>
      <c r="H68" s="4">
        <v>44333.664430999997</v>
      </c>
      <c r="I68">
        <v>19</v>
      </c>
      <c r="J68" t="s">
        <v>12</v>
      </c>
      <c r="K68" t="s">
        <v>81</v>
      </c>
      <c r="L68" s="11">
        <v>49.6</v>
      </c>
      <c r="M68"/>
      <c r="N68" s="8">
        <v>45416</v>
      </c>
      <c r="O68" t="s">
        <v>54</v>
      </c>
      <c r="P68" t="s">
        <v>55</v>
      </c>
      <c r="Q68" s="11">
        <v>2</v>
      </c>
      <c r="R68" s="11">
        <f t="shared" si="12"/>
        <v>4.032258064516129</v>
      </c>
      <c r="S68" s="11"/>
      <c r="T68" s="11"/>
      <c r="U68" s="11"/>
      <c r="V68" s="11"/>
      <c r="W68" s="11"/>
      <c r="X68" s="11"/>
      <c r="Y68" t="s">
        <v>56</v>
      </c>
      <c r="Z68" s="33">
        <v>3.472222222222222E-3</v>
      </c>
      <c r="AA68" s="32"/>
      <c r="AB68" t="s">
        <v>65</v>
      </c>
      <c r="AC68" s="29">
        <v>39.799999999999997</v>
      </c>
      <c r="AD68" s="29" t="s">
        <v>42</v>
      </c>
      <c r="AE68" t="s">
        <v>58</v>
      </c>
      <c r="AF68" t="s">
        <v>58</v>
      </c>
      <c r="AG68"/>
      <c r="AH68" s="9">
        <v>44333.665678999998</v>
      </c>
      <c r="AI68" s="9">
        <v>44333.682183999998</v>
      </c>
      <c r="AJ68" s="5">
        <f t="shared" si="13"/>
        <v>1.6504999999597203E-2</v>
      </c>
      <c r="AK68" s="32">
        <f t="shared" si="14"/>
        <v>23.766666666666666</v>
      </c>
      <c r="AL68" s="9">
        <v>44333.718287000003</v>
      </c>
      <c r="AM68" s="7">
        <f t="shared" si="15"/>
        <v>3.610300000582356E-2</v>
      </c>
      <c r="AN68" s="7"/>
      <c r="AO68" s="7"/>
      <c r="AP68" s="7">
        <f t="shared" si="16"/>
        <v>5.6080222227642987E-2</v>
      </c>
      <c r="AQ68" s="32">
        <f t="shared" si="17"/>
        <v>20.75</v>
      </c>
      <c r="AR68" s="7"/>
      <c r="AS68"/>
      <c r="AT68"/>
      <c r="AU68"/>
      <c r="AV68"/>
      <c r="AW68"/>
      <c r="AX68"/>
      <c r="AY68"/>
      <c r="AZ68" s="32"/>
      <c r="BA68"/>
      <c r="BB68"/>
      <c r="BC68"/>
      <c r="BD68"/>
      <c r="BE68"/>
      <c r="BF68"/>
      <c r="BG68"/>
      <c r="BH68"/>
      <c r="BI68"/>
      <c r="BJ68"/>
      <c r="BK68"/>
      <c r="BL68"/>
      <c r="BM68"/>
    </row>
    <row r="69" spans="1:65" x14ac:dyDescent="0.25">
      <c r="A69" t="s">
        <v>597</v>
      </c>
      <c r="B69" t="s">
        <v>36</v>
      </c>
      <c r="C69" t="s">
        <v>306</v>
      </c>
      <c r="D69" t="s">
        <v>1035</v>
      </c>
      <c r="E69" t="s">
        <v>301</v>
      </c>
      <c r="F69">
        <v>-30.629760999999998</v>
      </c>
      <c r="G69">
        <v>143.92334199999999</v>
      </c>
      <c r="H69" s="4">
        <v>44183.257383999997</v>
      </c>
      <c r="I69">
        <v>25</v>
      </c>
      <c r="J69" t="s">
        <v>9</v>
      </c>
      <c r="K69" t="s">
        <v>53</v>
      </c>
      <c r="L69" s="11">
        <v>65.400000000000006</v>
      </c>
      <c r="N69" s="8">
        <v>45417</v>
      </c>
      <c r="O69" t="s">
        <v>54</v>
      </c>
      <c r="P69" t="s">
        <v>55</v>
      </c>
      <c r="Q69" s="11">
        <v>2</v>
      </c>
      <c r="R69" s="11">
        <f t="shared" si="12"/>
        <v>3.0581039755351678</v>
      </c>
      <c r="Y69" t="s">
        <v>56</v>
      </c>
      <c r="Z69" s="33">
        <v>2.7777777777777779E-3</v>
      </c>
      <c r="AB69" t="s">
        <v>57</v>
      </c>
      <c r="AC69" s="29">
        <v>38.200000000000003</v>
      </c>
      <c r="AD69" s="29" t="s">
        <v>42</v>
      </c>
      <c r="AE69" t="s">
        <v>58</v>
      </c>
      <c r="AF69" t="s">
        <v>58</v>
      </c>
      <c r="AH69" s="9">
        <v>44183.246793999999</v>
      </c>
      <c r="AI69" s="9">
        <v>44183.257442000002</v>
      </c>
      <c r="AJ69" s="5">
        <f t="shared" si="13"/>
        <v>1.064800000312971E-2</v>
      </c>
      <c r="AK69" s="32">
        <f t="shared" si="14"/>
        <v>15.333333333333334</v>
      </c>
      <c r="AL69" s="9">
        <v>44183.301354000003</v>
      </c>
      <c r="AM69" s="7">
        <f t="shared" si="15"/>
        <v>4.3912000001000706E-2</v>
      </c>
      <c r="AN69" s="7"/>
      <c r="AO69" s="7"/>
      <c r="AP69" s="7">
        <f t="shared" si="16"/>
        <v>5.7337777781908197E-2</v>
      </c>
      <c r="AQ69" s="32">
        <f t="shared" si="17"/>
        <v>22.566666666666666</v>
      </c>
      <c r="AR69" s="8">
        <v>0</v>
      </c>
    </row>
    <row r="70" spans="1:65" x14ac:dyDescent="0.25">
      <c r="A70" t="s">
        <v>596</v>
      </c>
      <c r="B70" t="s">
        <v>36</v>
      </c>
      <c r="C70" t="s">
        <v>305</v>
      </c>
      <c r="D70" t="s">
        <v>1035</v>
      </c>
      <c r="E70" t="s">
        <v>301</v>
      </c>
      <c r="F70">
        <v>-30.600663999999998</v>
      </c>
      <c r="G70">
        <v>143.923326</v>
      </c>
      <c r="H70" s="4">
        <v>44183.227095000002</v>
      </c>
      <c r="I70">
        <v>25</v>
      </c>
      <c r="J70" t="s">
        <v>9</v>
      </c>
      <c r="K70" t="s">
        <v>53</v>
      </c>
      <c r="L70" s="11">
        <v>70</v>
      </c>
      <c r="N70" s="8">
        <v>45416</v>
      </c>
      <c r="O70" t="s">
        <v>54</v>
      </c>
      <c r="P70" t="s">
        <v>55</v>
      </c>
      <c r="Q70" s="11">
        <v>2</v>
      </c>
      <c r="R70" s="11">
        <f t="shared" si="12"/>
        <v>2.8571428571428572</v>
      </c>
      <c r="Y70" t="s">
        <v>56</v>
      </c>
      <c r="Z70" s="33">
        <v>4.1666666666666666E-3</v>
      </c>
      <c r="AB70" t="s">
        <v>57</v>
      </c>
      <c r="AC70" s="29">
        <v>38.5</v>
      </c>
      <c r="AD70" s="29" t="s">
        <v>42</v>
      </c>
      <c r="AE70" t="s">
        <v>58</v>
      </c>
      <c r="AF70" t="s">
        <v>58</v>
      </c>
      <c r="AH70" s="9">
        <v>44183.228761574072</v>
      </c>
      <c r="AI70" s="9">
        <v>44183.23064814815</v>
      </c>
      <c r="AJ70" s="5">
        <f t="shared" si="13"/>
        <v>1.8865740785258822E-3</v>
      </c>
      <c r="AK70" s="32">
        <f t="shared" si="14"/>
        <v>2.7166666666666668</v>
      </c>
      <c r="AL70" s="9">
        <v>44183.262256944443</v>
      </c>
      <c r="AM70" s="7">
        <f t="shared" si="15"/>
        <v>3.1608796292857733E-2</v>
      </c>
      <c r="AN70" s="7"/>
      <c r="AO70" s="7"/>
      <c r="AP70" s="7">
        <f t="shared" si="16"/>
        <v>3.7662037038050281E-2</v>
      </c>
      <c r="AQ70" s="32">
        <f t="shared" si="17"/>
        <v>54.233333333333334</v>
      </c>
      <c r="AR70" s="7"/>
    </row>
    <row r="71" spans="1:65" x14ac:dyDescent="0.25">
      <c r="A71" t="s">
        <v>595</v>
      </c>
      <c r="B71" t="s">
        <v>36</v>
      </c>
      <c r="C71" t="s">
        <v>304</v>
      </c>
      <c r="D71" t="s">
        <v>1035</v>
      </c>
      <c r="E71" t="s">
        <v>301</v>
      </c>
      <c r="F71">
        <v>-30.696196</v>
      </c>
      <c r="G71">
        <v>143.89426</v>
      </c>
      <c r="H71" s="4">
        <v>44182.795578999998</v>
      </c>
      <c r="I71">
        <v>38</v>
      </c>
      <c r="J71" t="s">
        <v>12</v>
      </c>
      <c r="K71" t="s">
        <v>63</v>
      </c>
      <c r="L71" s="11">
        <v>46.4</v>
      </c>
      <c r="N71" s="8">
        <v>45415</v>
      </c>
      <c r="O71" t="s">
        <v>54</v>
      </c>
      <c r="P71" t="s">
        <v>55</v>
      </c>
      <c r="Q71" s="11">
        <v>2</v>
      </c>
      <c r="R71" s="11">
        <f t="shared" si="12"/>
        <v>4.3103448275862073</v>
      </c>
      <c r="Y71" t="s">
        <v>56</v>
      </c>
      <c r="Z71" s="33">
        <v>2.7777777777777779E-3</v>
      </c>
      <c r="AB71" t="s">
        <v>57</v>
      </c>
      <c r="AC71" s="29">
        <v>39.799999999999997</v>
      </c>
      <c r="AD71" s="29" t="s">
        <v>42</v>
      </c>
      <c r="AE71" t="s">
        <v>58</v>
      </c>
      <c r="AF71" t="s">
        <v>58</v>
      </c>
      <c r="AH71" s="9">
        <v>44182.793367999999</v>
      </c>
      <c r="AI71" s="9">
        <v>44182.803993000001</v>
      </c>
      <c r="AJ71" s="5">
        <f t="shared" si="13"/>
        <v>1.0625000002619345E-2</v>
      </c>
      <c r="AK71" s="32">
        <f t="shared" si="14"/>
        <v>15.3</v>
      </c>
      <c r="AL71" s="9">
        <v>44182.858425999999</v>
      </c>
      <c r="AM71" s="7">
        <f t="shared" si="15"/>
        <v>5.4432999997516163E-2</v>
      </c>
      <c r="AN71" s="7"/>
      <c r="AO71" s="7"/>
      <c r="AP71" s="7">
        <f t="shared" si="16"/>
        <v>6.7835777777913289E-2</v>
      </c>
      <c r="AQ71" s="32">
        <f t="shared" si="17"/>
        <v>37.68333333333333</v>
      </c>
      <c r="AR71" s="8">
        <v>0</v>
      </c>
    </row>
    <row r="72" spans="1:65" x14ac:dyDescent="0.25">
      <c r="A72" t="s">
        <v>594</v>
      </c>
      <c r="B72" t="s">
        <v>36</v>
      </c>
      <c r="C72" t="s">
        <v>303</v>
      </c>
      <c r="D72" t="s">
        <v>1035</v>
      </c>
      <c r="E72" t="s">
        <v>301</v>
      </c>
      <c r="F72">
        <v>-30.634060000000002</v>
      </c>
      <c r="G72">
        <v>143.96922000000001</v>
      </c>
      <c r="H72" s="4">
        <v>44182.741493000001</v>
      </c>
      <c r="I72">
        <v>42</v>
      </c>
      <c r="J72" t="s">
        <v>12</v>
      </c>
      <c r="K72" t="s">
        <v>81</v>
      </c>
      <c r="L72" s="11">
        <v>56.2</v>
      </c>
      <c r="N72" s="8">
        <v>45417</v>
      </c>
      <c r="O72" t="s">
        <v>54</v>
      </c>
      <c r="P72" t="s">
        <v>55</v>
      </c>
      <c r="Q72" s="11">
        <v>2</v>
      </c>
      <c r="R72" s="11">
        <f t="shared" si="12"/>
        <v>3.5587188612099641</v>
      </c>
      <c r="Y72" t="s">
        <v>56</v>
      </c>
      <c r="Z72" s="33">
        <v>3.472222222222222E-3</v>
      </c>
      <c r="AB72" t="s">
        <v>57</v>
      </c>
      <c r="AC72" s="29">
        <v>40.700000000000003</v>
      </c>
      <c r="AD72" s="29" t="s">
        <v>41</v>
      </c>
      <c r="AE72" t="s">
        <v>58</v>
      </c>
      <c r="AF72" t="s">
        <v>58</v>
      </c>
      <c r="AH72" s="9">
        <v>44182.725080999997</v>
      </c>
      <c r="AI72" s="9">
        <v>44182.739919</v>
      </c>
      <c r="AJ72" s="5">
        <f t="shared" si="13"/>
        <v>1.4838000002782792E-2</v>
      </c>
      <c r="AK72" s="32">
        <f t="shared" si="14"/>
        <v>21.366666666666667</v>
      </c>
      <c r="AL72" s="9">
        <v>44182.808217999998</v>
      </c>
      <c r="AM72" s="7">
        <f t="shared" si="15"/>
        <v>6.8298999998660292E-2</v>
      </c>
      <c r="AN72" s="7"/>
      <c r="AO72" s="7"/>
      <c r="AP72" s="7">
        <f t="shared" si="16"/>
        <v>8.6609222223665308E-2</v>
      </c>
      <c r="AQ72" s="32">
        <f t="shared" si="17"/>
        <v>4.7166666666666668</v>
      </c>
      <c r="AR72" s="7"/>
      <c r="AS72" t="s">
        <v>386</v>
      </c>
    </row>
    <row r="73" spans="1:65" x14ac:dyDescent="0.25">
      <c r="A73" t="s">
        <v>592</v>
      </c>
      <c r="B73" t="s">
        <v>36</v>
      </c>
      <c r="C73" t="s">
        <v>300</v>
      </c>
      <c r="D73" t="s">
        <v>1035</v>
      </c>
      <c r="E73" t="s">
        <v>301</v>
      </c>
      <c r="F73">
        <v>-30.557690999999998</v>
      </c>
      <c r="G73">
        <v>143.964291</v>
      </c>
      <c r="H73" s="4">
        <v>44165.378599999996</v>
      </c>
      <c r="I73">
        <v>30</v>
      </c>
      <c r="J73" t="s">
        <v>9</v>
      </c>
      <c r="K73" t="s">
        <v>53</v>
      </c>
      <c r="L73" s="11">
        <v>57</v>
      </c>
      <c r="N73" s="8">
        <v>45416</v>
      </c>
      <c r="O73" t="s">
        <v>54</v>
      </c>
      <c r="P73" t="s">
        <v>55</v>
      </c>
      <c r="Q73" s="11">
        <v>1.9</v>
      </c>
      <c r="R73" s="11">
        <f t="shared" si="12"/>
        <v>3.3333333333333335</v>
      </c>
      <c r="Y73" t="s">
        <v>56</v>
      </c>
      <c r="Z73" s="33">
        <v>2.0833333333333333E-3</v>
      </c>
      <c r="AA73" s="17"/>
      <c r="AB73" t="s">
        <v>57</v>
      </c>
      <c r="AC73" s="29">
        <v>37.700000000000003</v>
      </c>
      <c r="AD73" s="29" t="s">
        <v>42</v>
      </c>
      <c r="AE73" t="s">
        <v>58</v>
      </c>
      <c r="AF73" t="s">
        <v>58</v>
      </c>
      <c r="AH73" s="9">
        <v>44165.364769</v>
      </c>
      <c r="AI73" s="9">
        <v>44165.378183000001</v>
      </c>
      <c r="AJ73" s="5">
        <f t="shared" si="13"/>
        <v>1.3414000000921078E-2</v>
      </c>
      <c r="AK73" s="32">
        <f t="shared" si="14"/>
        <v>19.316666666666666</v>
      </c>
      <c r="AL73" s="9">
        <v>44165.446447000002</v>
      </c>
      <c r="AM73" s="7">
        <f t="shared" si="15"/>
        <v>6.8264000001363456E-2</v>
      </c>
      <c r="AN73" s="7"/>
      <c r="AO73" s="7"/>
      <c r="AP73" s="7">
        <f t="shared" si="16"/>
        <v>8.376133333561786E-2</v>
      </c>
      <c r="AQ73" s="32">
        <f t="shared" si="17"/>
        <v>0.6166666666666667</v>
      </c>
      <c r="AR73" s="8">
        <v>0</v>
      </c>
    </row>
    <row r="74" spans="1:65" x14ac:dyDescent="0.25">
      <c r="A74" t="s">
        <v>591</v>
      </c>
      <c r="B74" t="s">
        <v>36</v>
      </c>
      <c r="C74" t="s">
        <v>299</v>
      </c>
      <c r="D74" t="s">
        <v>1035</v>
      </c>
      <c r="E74" t="s">
        <v>271</v>
      </c>
      <c r="F74">
        <v>-30.474421</v>
      </c>
      <c r="G74">
        <v>143.675511</v>
      </c>
      <c r="H74" s="4">
        <v>44165.295346999999</v>
      </c>
      <c r="I74">
        <v>24</v>
      </c>
      <c r="J74" t="s">
        <v>9</v>
      </c>
      <c r="K74" t="s">
        <v>53</v>
      </c>
      <c r="L74" s="11">
        <v>47.4</v>
      </c>
      <c r="N74" s="8">
        <v>45416</v>
      </c>
      <c r="O74" t="s">
        <v>54</v>
      </c>
      <c r="P74" t="s">
        <v>55</v>
      </c>
      <c r="Q74" s="11">
        <v>2</v>
      </c>
      <c r="R74" s="11">
        <f t="shared" si="12"/>
        <v>4.2194092827004219</v>
      </c>
      <c r="Y74" t="s">
        <v>56</v>
      </c>
      <c r="Z74" s="33">
        <v>2.7777777777777779E-3</v>
      </c>
      <c r="AB74" t="s">
        <v>57</v>
      </c>
      <c r="AC74" s="29">
        <v>37.6</v>
      </c>
      <c r="AD74" s="29" t="s">
        <v>42</v>
      </c>
      <c r="AE74" t="s">
        <v>58</v>
      </c>
      <c r="AF74" t="s">
        <v>58</v>
      </c>
      <c r="AH74" s="9">
        <v>44165.276076000002</v>
      </c>
      <c r="AI74" s="9">
        <v>44165.294374999998</v>
      </c>
      <c r="AJ74" s="5">
        <f t="shared" si="13"/>
        <v>1.8298999995749909E-2</v>
      </c>
      <c r="AK74" s="32">
        <f t="shared" si="14"/>
        <v>26.35</v>
      </c>
      <c r="AL74" s="9">
        <v>44165.325821999999</v>
      </c>
      <c r="AM74" s="7">
        <f t="shared" si="15"/>
        <v>3.1447000001207925E-2</v>
      </c>
      <c r="AN74" s="7"/>
      <c r="AO74" s="7"/>
      <c r="AP74" s="7">
        <f t="shared" si="16"/>
        <v>5.2523777774735617E-2</v>
      </c>
      <c r="AQ74" s="32">
        <f t="shared" si="17"/>
        <v>15.633333333333333</v>
      </c>
      <c r="AR74" s="8">
        <v>0</v>
      </c>
    </row>
    <row r="75" spans="1:65" x14ac:dyDescent="0.25">
      <c r="A75" t="s">
        <v>590</v>
      </c>
      <c r="B75" t="s">
        <v>36</v>
      </c>
      <c r="C75" t="s">
        <v>298</v>
      </c>
      <c r="D75" t="s">
        <v>1035</v>
      </c>
      <c r="E75" t="s">
        <v>284</v>
      </c>
      <c r="F75">
        <v>-30.405021000000001</v>
      </c>
      <c r="G75">
        <v>143.570583</v>
      </c>
      <c r="H75" s="4">
        <v>44164.587985999999</v>
      </c>
      <c r="I75">
        <v>35</v>
      </c>
      <c r="J75" t="s">
        <v>9</v>
      </c>
      <c r="K75" t="s">
        <v>53</v>
      </c>
      <c r="L75" s="11">
        <v>46.2</v>
      </c>
      <c r="N75" s="8">
        <v>45416</v>
      </c>
      <c r="O75" t="s">
        <v>54</v>
      </c>
      <c r="P75" t="s">
        <v>55</v>
      </c>
      <c r="Q75" s="11">
        <v>2</v>
      </c>
      <c r="R75" s="11">
        <f t="shared" si="12"/>
        <v>4.329004329004329</v>
      </c>
      <c r="Y75" t="s">
        <v>56</v>
      </c>
      <c r="Z75" s="33">
        <v>2.0833333333333333E-3</v>
      </c>
      <c r="AB75" t="s">
        <v>57</v>
      </c>
      <c r="AC75" s="29">
        <v>39.1</v>
      </c>
      <c r="AD75" s="29" t="s">
        <v>42</v>
      </c>
      <c r="AE75" t="s">
        <v>58</v>
      </c>
      <c r="AF75" t="s">
        <v>58</v>
      </c>
      <c r="AH75" s="9">
        <v>44164.575879999997</v>
      </c>
      <c r="AI75" s="9">
        <v>44164.587269000003</v>
      </c>
      <c r="AJ75" s="5">
        <f t="shared" si="13"/>
        <v>1.1389000006602146E-2</v>
      </c>
      <c r="AK75" s="32">
        <f t="shared" si="14"/>
        <v>16.399999999999999</v>
      </c>
      <c r="AL75" s="9">
        <v>44164.590961000002</v>
      </c>
      <c r="AM75" s="7">
        <f t="shared" si="15"/>
        <v>3.691999998409301E-3</v>
      </c>
      <c r="AN75" s="7"/>
      <c r="AO75" s="7"/>
      <c r="AP75" s="7">
        <f t="shared" si="16"/>
        <v>1.716433333834478E-2</v>
      </c>
      <c r="AQ75" s="32">
        <f t="shared" si="17"/>
        <v>24.716666666666665</v>
      </c>
      <c r="AR75" s="8">
        <v>0</v>
      </c>
    </row>
    <row r="76" spans="1:65" x14ac:dyDescent="0.25">
      <c r="A76" t="s">
        <v>589</v>
      </c>
      <c r="B76" t="s">
        <v>36</v>
      </c>
      <c r="C76" t="s">
        <v>296</v>
      </c>
      <c r="D76" t="s">
        <v>1035</v>
      </c>
      <c r="E76" t="s">
        <v>297</v>
      </c>
      <c r="F76">
        <v>-30.035039999999999</v>
      </c>
      <c r="G76">
        <v>144.09591699999999</v>
      </c>
      <c r="H76" s="4">
        <v>44163.934397999998</v>
      </c>
      <c r="I76">
        <v>39</v>
      </c>
      <c r="J76" t="s">
        <v>12</v>
      </c>
      <c r="K76" t="s">
        <v>63</v>
      </c>
      <c r="L76" s="11">
        <v>58.4</v>
      </c>
      <c r="N76" s="8">
        <v>45415</v>
      </c>
      <c r="O76" t="s">
        <v>54</v>
      </c>
      <c r="P76" t="s">
        <v>55</v>
      </c>
      <c r="Q76" s="11">
        <v>2</v>
      </c>
      <c r="R76" s="11">
        <f t="shared" si="12"/>
        <v>3.4246575342465753</v>
      </c>
      <c r="Y76" t="s">
        <v>56</v>
      </c>
      <c r="Z76" s="33">
        <v>4.1666666666666666E-3</v>
      </c>
      <c r="AB76" t="s">
        <v>73</v>
      </c>
      <c r="AC76" s="29">
        <v>38.4</v>
      </c>
      <c r="AD76" s="29" t="s">
        <v>42</v>
      </c>
      <c r="AE76" t="s">
        <v>58</v>
      </c>
      <c r="AF76" t="s">
        <v>58</v>
      </c>
      <c r="AH76" s="9">
        <v>44163.918264</v>
      </c>
      <c r="AI76" s="9">
        <v>44163.932997999997</v>
      </c>
      <c r="AJ76" s="5">
        <f t="shared" si="13"/>
        <v>1.4733999996678904E-2</v>
      </c>
      <c r="AK76" s="32">
        <f t="shared" si="14"/>
        <v>21.216666666666665</v>
      </c>
      <c r="AL76" s="9">
        <v>44163.958206000003</v>
      </c>
      <c r="AM76" s="7">
        <f t="shared" si="15"/>
        <v>2.520800000638701E-2</v>
      </c>
      <c r="AN76" s="7"/>
      <c r="AO76" s="7"/>
      <c r="AP76" s="7">
        <f t="shared" si="16"/>
        <v>4.410866666973258E-2</v>
      </c>
      <c r="AQ76" s="32">
        <f t="shared" si="17"/>
        <v>3.5166666666666666</v>
      </c>
      <c r="AR76" s="7"/>
    </row>
    <row r="77" spans="1:65" x14ac:dyDescent="0.25">
      <c r="A77" t="s">
        <v>588</v>
      </c>
      <c r="B77" t="s">
        <v>36</v>
      </c>
      <c r="C77" t="s">
        <v>294</v>
      </c>
      <c r="D77" t="s">
        <v>1035</v>
      </c>
      <c r="E77" t="s">
        <v>295</v>
      </c>
      <c r="F77">
        <v>-30.548172000000001</v>
      </c>
      <c r="G77">
        <v>143.94122400000001</v>
      </c>
      <c r="H77" s="4">
        <v>44163.849027999997</v>
      </c>
      <c r="I77">
        <v>42</v>
      </c>
      <c r="J77" t="s">
        <v>9</v>
      </c>
      <c r="K77" t="s">
        <v>53</v>
      </c>
      <c r="L77" s="11">
        <v>72</v>
      </c>
      <c r="N77" s="8">
        <v>45417</v>
      </c>
      <c r="O77" t="s">
        <v>77</v>
      </c>
      <c r="P77" t="s">
        <v>55</v>
      </c>
      <c r="Q77" s="11">
        <v>2</v>
      </c>
      <c r="R77" s="11">
        <f t="shared" si="12"/>
        <v>2.7777777777777777</v>
      </c>
      <c r="Y77" t="s">
        <v>56</v>
      </c>
      <c r="Z77" s="33">
        <v>2.7777777777777779E-3</v>
      </c>
      <c r="AB77" t="s">
        <v>57</v>
      </c>
      <c r="AC77" s="29">
        <v>39.1</v>
      </c>
      <c r="AD77" s="29" t="s">
        <v>42</v>
      </c>
      <c r="AE77" t="s">
        <v>58</v>
      </c>
      <c r="AF77" t="s">
        <v>58</v>
      </c>
      <c r="AH77" s="9">
        <v>44163.819769000002</v>
      </c>
      <c r="AI77" s="9">
        <v>44163.847801000004</v>
      </c>
      <c r="AJ77" s="5">
        <f t="shared" si="13"/>
        <v>2.803200000198558E-2</v>
      </c>
      <c r="AK77" s="32">
        <f t="shared" si="14"/>
        <v>40.366666666666667</v>
      </c>
      <c r="AL77" s="9">
        <v>44163.849340000001</v>
      </c>
      <c r="AM77" s="7">
        <f t="shared" si="15"/>
        <v>1.5389999971375801E-3</v>
      </c>
      <c r="AN77" s="7"/>
      <c r="AO77" s="7"/>
      <c r="AP77" s="7">
        <f t="shared" si="16"/>
        <v>3.2348777776900942E-2</v>
      </c>
      <c r="AQ77" s="32">
        <f t="shared" si="17"/>
        <v>46.583333333333336</v>
      </c>
      <c r="AR77" s="8">
        <v>0</v>
      </c>
    </row>
    <row r="78" spans="1:65" x14ac:dyDescent="0.25">
      <c r="A78" t="s">
        <v>587</v>
      </c>
      <c r="B78" t="s">
        <v>36</v>
      </c>
      <c r="C78" t="s">
        <v>292</v>
      </c>
      <c r="D78" t="s">
        <v>1035</v>
      </c>
      <c r="E78" t="s">
        <v>293</v>
      </c>
      <c r="F78">
        <v>-30.547868000000001</v>
      </c>
      <c r="G78">
        <v>143.94143399999999</v>
      </c>
      <c r="H78" s="4">
        <v>44163.842894000001</v>
      </c>
      <c r="I78">
        <v>42</v>
      </c>
      <c r="J78" t="s">
        <v>9</v>
      </c>
      <c r="K78" t="s">
        <v>53</v>
      </c>
      <c r="L78" s="11">
        <v>53.2</v>
      </c>
      <c r="N78" s="8">
        <v>45416</v>
      </c>
      <c r="O78" t="s">
        <v>77</v>
      </c>
      <c r="P78" t="s">
        <v>55</v>
      </c>
      <c r="Q78" s="11">
        <v>2</v>
      </c>
      <c r="R78" s="11">
        <f t="shared" si="12"/>
        <v>3.7593984962406015</v>
      </c>
      <c r="Y78" t="s">
        <v>56</v>
      </c>
      <c r="Z78" s="33">
        <v>1.3888888888888889E-3</v>
      </c>
      <c r="AB78" t="s">
        <v>57</v>
      </c>
      <c r="AC78" s="29">
        <v>39.9</v>
      </c>
      <c r="AD78" s="29" t="s">
        <v>42</v>
      </c>
      <c r="AE78" t="s">
        <v>58</v>
      </c>
      <c r="AF78" t="s">
        <v>58</v>
      </c>
      <c r="AH78" s="9">
        <v>44163.821990999997</v>
      </c>
      <c r="AI78" s="9">
        <v>44163.836065000003</v>
      </c>
      <c r="AJ78" s="5">
        <f t="shared" si="13"/>
        <v>1.4074000006075948E-2</v>
      </c>
      <c r="AK78" s="32">
        <f t="shared" si="14"/>
        <v>20.266666666666666</v>
      </c>
      <c r="AL78" s="9">
        <v>44163.858461000003</v>
      </c>
      <c r="AM78" s="7">
        <f t="shared" si="15"/>
        <v>2.2396000000298955E-2</v>
      </c>
      <c r="AN78" s="7"/>
      <c r="AO78" s="7"/>
      <c r="AP78" s="7">
        <f t="shared" si="16"/>
        <v>3.7858888895263794E-2</v>
      </c>
      <c r="AQ78" s="32">
        <f t="shared" si="17"/>
        <v>54.516666666666666</v>
      </c>
      <c r="AR78" s="8">
        <v>0</v>
      </c>
    </row>
    <row r="79" spans="1:65" x14ac:dyDescent="0.25">
      <c r="A79" t="s">
        <v>586</v>
      </c>
      <c r="B79" t="s">
        <v>36</v>
      </c>
      <c r="C79" t="s">
        <v>290</v>
      </c>
      <c r="D79" t="s">
        <v>1035</v>
      </c>
      <c r="E79" t="s">
        <v>291</v>
      </c>
      <c r="F79">
        <v>-30.664756000000001</v>
      </c>
      <c r="G79">
        <v>143.92321100000001</v>
      </c>
      <c r="H79" s="4">
        <v>44162.271493</v>
      </c>
      <c r="I79">
        <v>27</v>
      </c>
      <c r="J79" t="s">
        <v>9</v>
      </c>
      <c r="K79" t="s">
        <v>53</v>
      </c>
      <c r="L79" s="11">
        <v>47.7</v>
      </c>
      <c r="N79" s="8">
        <v>45414</v>
      </c>
      <c r="O79" t="s">
        <v>64</v>
      </c>
      <c r="P79" t="s">
        <v>55</v>
      </c>
      <c r="Q79" s="11">
        <v>2</v>
      </c>
      <c r="R79" s="11">
        <f t="shared" si="12"/>
        <v>4.1928721174004187</v>
      </c>
      <c r="Y79" t="s">
        <v>56</v>
      </c>
      <c r="Z79" s="33">
        <v>3.472222222222222E-3</v>
      </c>
      <c r="AA79" s="18"/>
      <c r="AB79" t="s">
        <v>65</v>
      </c>
      <c r="AC79" s="29">
        <v>34.700000000000003</v>
      </c>
      <c r="AD79" s="29" t="s">
        <v>42</v>
      </c>
      <c r="AE79" t="s">
        <v>58</v>
      </c>
      <c r="AF79" t="s">
        <v>58</v>
      </c>
      <c r="AH79" s="9">
        <v>44162.263703999997</v>
      </c>
      <c r="AI79" s="9">
        <v>44162.281968000003</v>
      </c>
      <c r="AJ79" s="5">
        <f t="shared" si="13"/>
        <v>1.8264000005729031E-2</v>
      </c>
      <c r="AK79" s="32">
        <f t="shared" si="14"/>
        <v>26.3</v>
      </c>
      <c r="AL79" s="9">
        <v>44162.375174000001</v>
      </c>
      <c r="AM79" s="7">
        <f t="shared" si="15"/>
        <v>9.3205999997735489E-2</v>
      </c>
      <c r="AN79" s="7"/>
      <c r="AO79" s="7"/>
      <c r="AP79" s="7">
        <f t="shared" si="16"/>
        <v>0.11494222222568674</v>
      </c>
      <c r="AQ79" s="32">
        <f t="shared" si="17"/>
        <v>45.516666666666666</v>
      </c>
      <c r="AR79" s="7"/>
    </row>
    <row r="80" spans="1:65" x14ac:dyDescent="0.25">
      <c r="A80" t="s">
        <v>585</v>
      </c>
      <c r="B80" t="s">
        <v>36</v>
      </c>
      <c r="C80" t="s">
        <v>288</v>
      </c>
      <c r="D80" t="s">
        <v>1035</v>
      </c>
      <c r="E80" t="s">
        <v>289</v>
      </c>
      <c r="F80">
        <v>-30.474616000000001</v>
      </c>
      <c r="G80">
        <v>143.675567</v>
      </c>
      <c r="H80" s="4">
        <v>44160.887800999997</v>
      </c>
      <c r="I80">
        <v>28</v>
      </c>
      <c r="J80" t="s">
        <v>9</v>
      </c>
      <c r="K80" t="s">
        <v>53</v>
      </c>
      <c r="L80" s="11">
        <v>48.8</v>
      </c>
      <c r="N80" s="8">
        <v>45415</v>
      </c>
      <c r="O80" t="s">
        <v>54</v>
      </c>
      <c r="P80" t="s">
        <v>55</v>
      </c>
      <c r="Q80" s="11">
        <v>2</v>
      </c>
      <c r="R80" s="11">
        <f t="shared" si="12"/>
        <v>4.0983606557377055</v>
      </c>
      <c r="Y80" t="s">
        <v>56</v>
      </c>
      <c r="Z80" s="33">
        <v>2.0833333333333333E-3</v>
      </c>
      <c r="AB80" t="s">
        <v>65</v>
      </c>
      <c r="AC80" s="29">
        <v>37.799999999999997</v>
      </c>
      <c r="AD80" s="29" t="s">
        <v>42</v>
      </c>
      <c r="AE80" t="s">
        <v>58</v>
      </c>
      <c r="AF80" t="s">
        <v>58</v>
      </c>
      <c r="AH80" s="9">
        <v>44160.894166999999</v>
      </c>
      <c r="AI80" s="9">
        <v>44160.904721999999</v>
      </c>
      <c r="AJ80" s="5">
        <f t="shared" si="13"/>
        <v>1.0555000000749715E-2</v>
      </c>
      <c r="AK80" s="32">
        <f t="shared" si="14"/>
        <v>15.2</v>
      </c>
      <c r="AL80" s="9">
        <v>44160.941666999999</v>
      </c>
      <c r="AM80" s="7">
        <f t="shared" si="15"/>
        <v>3.6944999999832362E-2</v>
      </c>
      <c r="AN80" s="7"/>
      <c r="AO80" s="7"/>
      <c r="AP80" s="7">
        <f t="shared" si="16"/>
        <v>4.9583333333915409E-2</v>
      </c>
      <c r="AQ80" s="32">
        <f t="shared" si="17"/>
        <v>11.4</v>
      </c>
      <c r="AR80" s="8">
        <v>0</v>
      </c>
    </row>
    <row r="81" spans="1:54" x14ac:dyDescent="0.25">
      <c r="A81" t="s">
        <v>584</v>
      </c>
      <c r="B81" t="s">
        <v>36</v>
      </c>
      <c r="C81" t="s">
        <v>287</v>
      </c>
      <c r="D81" t="s">
        <v>1035</v>
      </c>
      <c r="E81" t="s">
        <v>284</v>
      </c>
      <c r="F81">
        <v>-30.405080000000002</v>
      </c>
      <c r="G81">
        <v>143.57014000000001</v>
      </c>
      <c r="H81" s="4">
        <v>44160.841724999998</v>
      </c>
      <c r="I81">
        <v>33</v>
      </c>
      <c r="J81" t="s">
        <v>12</v>
      </c>
      <c r="K81" t="s">
        <v>81</v>
      </c>
      <c r="L81" s="11">
        <v>88.7</v>
      </c>
      <c r="N81" s="8">
        <v>45417</v>
      </c>
      <c r="O81" t="s">
        <v>54</v>
      </c>
      <c r="P81" t="s">
        <v>55</v>
      </c>
      <c r="Q81" s="11">
        <v>2.2000000000000002</v>
      </c>
      <c r="R81" s="11">
        <f t="shared" si="12"/>
        <v>2.4802705749718155</v>
      </c>
      <c r="Y81" t="s">
        <v>56</v>
      </c>
      <c r="Z81" s="33">
        <v>4.1666666666666666E-3</v>
      </c>
      <c r="AB81" t="s">
        <v>57</v>
      </c>
      <c r="AC81" s="29">
        <v>38.9</v>
      </c>
      <c r="AD81" s="29" t="s">
        <v>42</v>
      </c>
      <c r="AE81" t="s">
        <v>58</v>
      </c>
      <c r="AF81" t="s">
        <v>58</v>
      </c>
      <c r="AH81" s="9">
        <v>44160.831111</v>
      </c>
      <c r="AI81" s="9">
        <v>44160.848066999999</v>
      </c>
      <c r="AJ81" s="5">
        <f t="shared" si="13"/>
        <v>1.6955999999481719E-2</v>
      </c>
      <c r="AK81" s="32">
        <f t="shared" si="14"/>
        <v>24.416666666666668</v>
      </c>
      <c r="AL81" s="9">
        <v>44160.893344999997</v>
      </c>
      <c r="AM81" s="7">
        <f t="shared" si="15"/>
        <v>4.5277999997779261E-2</v>
      </c>
      <c r="AN81" s="7"/>
      <c r="AO81" s="7"/>
      <c r="AP81" s="7">
        <f t="shared" si="16"/>
        <v>6.6400666663927646E-2</v>
      </c>
      <c r="AQ81" s="32">
        <f t="shared" si="17"/>
        <v>35.616666666666667</v>
      </c>
      <c r="AR81" s="7"/>
    </row>
    <row r="82" spans="1:54" x14ac:dyDescent="0.25">
      <c r="A82" t="s">
        <v>582</v>
      </c>
      <c r="B82" t="s">
        <v>36</v>
      </c>
      <c r="C82" t="s">
        <v>283</v>
      </c>
      <c r="D82" t="s">
        <v>1035</v>
      </c>
      <c r="E82" t="s">
        <v>284</v>
      </c>
      <c r="F82">
        <v>-30.494847</v>
      </c>
      <c r="G82">
        <v>143.590869</v>
      </c>
      <c r="H82" s="4">
        <v>44159.601644000002</v>
      </c>
      <c r="I82">
        <v>31</v>
      </c>
      <c r="J82" t="s">
        <v>9</v>
      </c>
      <c r="K82" t="s">
        <v>53</v>
      </c>
      <c r="L82" s="11">
        <v>77</v>
      </c>
      <c r="N82" s="8">
        <v>45416</v>
      </c>
      <c r="O82" t="s">
        <v>77</v>
      </c>
      <c r="P82" t="s">
        <v>55</v>
      </c>
      <c r="Q82" s="11">
        <v>2</v>
      </c>
      <c r="R82" s="11">
        <f t="shared" si="12"/>
        <v>2.5974025974025974</v>
      </c>
      <c r="Y82" t="s">
        <v>56</v>
      </c>
      <c r="Z82" s="33">
        <v>3.472222222222222E-3</v>
      </c>
      <c r="AA82" s="18"/>
      <c r="AB82" t="s">
        <v>73</v>
      </c>
      <c r="AC82" s="29">
        <v>39.700000000000003</v>
      </c>
      <c r="AD82" s="29" t="s">
        <v>42</v>
      </c>
      <c r="AE82" t="s">
        <v>58</v>
      </c>
      <c r="AF82" t="s">
        <v>58</v>
      </c>
      <c r="AH82" s="9">
        <v>44159.586133999997</v>
      </c>
      <c r="AI82" s="9">
        <v>44159.605045999997</v>
      </c>
      <c r="AJ82" s="5">
        <f t="shared" si="13"/>
        <v>1.8911999999545515E-2</v>
      </c>
      <c r="AK82" s="32">
        <f t="shared" si="14"/>
        <v>27.233333333333334</v>
      </c>
      <c r="AL82" s="9">
        <v>44159.605231000001</v>
      </c>
      <c r="AM82" s="7">
        <f t="shared" si="15"/>
        <v>1.8500000442145392E-4</v>
      </c>
      <c r="AN82" s="7"/>
      <c r="AO82" s="7"/>
      <c r="AP82" s="7">
        <f t="shared" si="16"/>
        <v>2.2569222226189192E-2</v>
      </c>
      <c r="AQ82" s="32">
        <f t="shared" si="17"/>
        <v>32.5</v>
      </c>
      <c r="AR82" s="7"/>
    </row>
    <row r="83" spans="1:54" x14ac:dyDescent="0.25">
      <c r="A83" t="s">
        <v>583</v>
      </c>
      <c r="B83" t="s">
        <v>36</v>
      </c>
      <c r="C83" t="s">
        <v>285</v>
      </c>
      <c r="D83" t="s">
        <v>1035</v>
      </c>
      <c r="E83" t="s">
        <v>286</v>
      </c>
      <c r="F83">
        <v>-30.466201000000002</v>
      </c>
      <c r="G83">
        <v>143.95928799999999</v>
      </c>
      <c r="H83" s="4">
        <v>44159.456295999997</v>
      </c>
      <c r="I83">
        <v>22.7</v>
      </c>
      <c r="J83" t="s">
        <v>12</v>
      </c>
      <c r="K83" t="s">
        <v>81</v>
      </c>
      <c r="L83" s="11">
        <v>66.8</v>
      </c>
      <c r="N83" s="8">
        <v>45415</v>
      </c>
      <c r="O83" t="s">
        <v>54</v>
      </c>
      <c r="P83" t="s">
        <v>55</v>
      </c>
      <c r="Q83" s="11">
        <v>2</v>
      </c>
      <c r="R83" s="11">
        <f t="shared" si="12"/>
        <v>2.9940119760479043</v>
      </c>
      <c r="Y83" t="s">
        <v>56</v>
      </c>
      <c r="Z83" s="33">
        <v>3.472222222222222E-3</v>
      </c>
      <c r="AB83" t="s">
        <v>57</v>
      </c>
      <c r="AC83" s="29">
        <v>37.200000000000003</v>
      </c>
      <c r="AD83" s="29" t="s">
        <v>42</v>
      </c>
      <c r="AE83" t="s">
        <v>58</v>
      </c>
      <c r="AF83" t="s">
        <v>58</v>
      </c>
      <c r="AH83" s="9">
        <v>44160.453332999998</v>
      </c>
      <c r="AI83" s="9">
        <v>44160.466910000003</v>
      </c>
      <c r="AJ83" s="5">
        <f t="shared" si="13"/>
        <v>1.3577000005170703E-2</v>
      </c>
      <c r="AK83" s="32">
        <f t="shared" si="14"/>
        <v>19.55</v>
      </c>
      <c r="AL83" s="9">
        <v>44160.507697000001</v>
      </c>
      <c r="AM83" s="7">
        <f t="shared" si="15"/>
        <v>4.0786999998090323E-2</v>
      </c>
      <c r="AN83" s="7"/>
      <c r="AO83" s="7"/>
      <c r="AP83" s="7">
        <f t="shared" si="16"/>
        <v>5.783622222548325E-2</v>
      </c>
      <c r="AQ83" s="32">
        <f t="shared" si="17"/>
        <v>23.283333333333335</v>
      </c>
      <c r="AR83" s="7"/>
      <c r="AS83" t="s">
        <v>385</v>
      </c>
    </row>
    <row r="84" spans="1:54" x14ac:dyDescent="0.25">
      <c r="A84" t="s">
        <v>581</v>
      </c>
      <c r="B84" t="s">
        <v>36</v>
      </c>
      <c r="C84" t="s">
        <v>280</v>
      </c>
      <c r="D84" t="s">
        <v>1035</v>
      </c>
      <c r="E84" t="s">
        <v>281</v>
      </c>
      <c r="F84">
        <v>-29.884402000000001</v>
      </c>
      <c r="G84">
        <v>144.08357100000001</v>
      </c>
      <c r="H84" s="4">
        <v>44147.417594999999</v>
      </c>
      <c r="I84">
        <v>25</v>
      </c>
      <c r="J84" t="s">
        <v>12</v>
      </c>
      <c r="K84" t="s">
        <v>81</v>
      </c>
      <c r="L84" s="11">
        <v>47.2</v>
      </c>
      <c r="N84" s="8">
        <v>45416</v>
      </c>
      <c r="O84" t="s">
        <v>77</v>
      </c>
      <c r="P84" t="s">
        <v>55</v>
      </c>
      <c r="Q84" s="11">
        <v>2</v>
      </c>
      <c r="R84" s="11">
        <f t="shared" si="12"/>
        <v>4.2372881355932197</v>
      </c>
      <c r="Y84" t="s">
        <v>56</v>
      </c>
      <c r="Z84" s="33">
        <v>2.0833333333333333E-3</v>
      </c>
      <c r="AA84" s="18"/>
      <c r="AB84" t="s">
        <v>57</v>
      </c>
      <c r="AC84" s="29">
        <v>39.799999999999997</v>
      </c>
      <c r="AD84" s="29" t="s">
        <v>42</v>
      </c>
      <c r="AE84" t="s">
        <v>123</v>
      </c>
      <c r="AF84" t="s">
        <v>58</v>
      </c>
      <c r="AH84" s="9">
        <v>44147.413947000001</v>
      </c>
      <c r="AI84" s="9">
        <v>44147.427244999999</v>
      </c>
      <c r="AJ84" s="5">
        <f t="shared" si="13"/>
        <v>1.3297999998030718E-2</v>
      </c>
      <c r="AK84" s="32">
        <f t="shared" si="14"/>
        <v>19.149999999999999</v>
      </c>
      <c r="AL84" s="9">
        <v>44147.493888999998</v>
      </c>
      <c r="AM84" s="7">
        <f t="shared" si="15"/>
        <v>6.6643999998632353E-2</v>
      </c>
      <c r="AN84" s="7"/>
      <c r="AO84" s="7"/>
      <c r="AP84" s="7">
        <f t="shared" si="16"/>
        <v>8.2025333329996397E-2</v>
      </c>
      <c r="AQ84" s="32">
        <f t="shared" si="17"/>
        <v>58.116666666666667</v>
      </c>
      <c r="AR84" s="8">
        <v>0</v>
      </c>
      <c r="AS84" t="s">
        <v>282</v>
      </c>
    </row>
    <row r="85" spans="1:54" x14ac:dyDescent="0.25">
      <c r="A85" t="s">
        <v>580</v>
      </c>
      <c r="B85" t="s">
        <v>36</v>
      </c>
      <c r="C85" t="s">
        <v>278</v>
      </c>
      <c r="D85" t="s">
        <v>1035</v>
      </c>
      <c r="E85" t="s">
        <v>279</v>
      </c>
      <c r="F85">
        <v>-29.961558</v>
      </c>
      <c r="G85">
        <v>144.12756899999999</v>
      </c>
      <c r="H85" s="4">
        <v>44146.777583000003</v>
      </c>
      <c r="I85">
        <v>34</v>
      </c>
      <c r="J85" t="s">
        <v>9</v>
      </c>
      <c r="K85" t="s">
        <v>53</v>
      </c>
      <c r="L85" s="11">
        <v>58</v>
      </c>
      <c r="N85" s="8">
        <v>45416</v>
      </c>
      <c r="O85" t="s">
        <v>54</v>
      </c>
      <c r="P85" t="s">
        <v>55</v>
      </c>
      <c r="Q85" s="11">
        <v>2</v>
      </c>
      <c r="R85" s="11">
        <f t="shared" si="12"/>
        <v>3.4482758620689653</v>
      </c>
      <c r="Y85" t="s">
        <v>56</v>
      </c>
      <c r="Z85" s="33">
        <v>2.7777777777777779E-3</v>
      </c>
      <c r="AB85" t="s">
        <v>57</v>
      </c>
      <c r="AC85" s="29">
        <v>38.4</v>
      </c>
      <c r="AD85" s="29" t="s">
        <v>42</v>
      </c>
      <c r="AE85" t="s">
        <v>58</v>
      </c>
      <c r="AF85" t="s">
        <v>58</v>
      </c>
      <c r="AH85" s="9">
        <v>44146.777140999999</v>
      </c>
      <c r="AI85" s="9">
        <v>44146.785345999997</v>
      </c>
      <c r="AJ85" s="5">
        <f t="shared" si="13"/>
        <v>8.2049999982700683E-3</v>
      </c>
      <c r="AK85" s="32">
        <f t="shared" si="14"/>
        <v>11.816666666666666</v>
      </c>
      <c r="AL85" s="9">
        <v>44146.806933</v>
      </c>
      <c r="AM85" s="7">
        <f t="shared" si="15"/>
        <v>2.1587000002909917E-2</v>
      </c>
      <c r="AN85" s="7"/>
      <c r="AO85" s="7"/>
      <c r="AP85" s="7">
        <f t="shared" si="16"/>
        <v>3.2569777778957767E-2</v>
      </c>
      <c r="AQ85" s="32">
        <f t="shared" si="17"/>
        <v>46.9</v>
      </c>
      <c r="AR85" s="8">
        <v>0</v>
      </c>
    </row>
    <row r="86" spans="1:54" x14ac:dyDescent="0.25">
      <c r="A86" t="s">
        <v>576</v>
      </c>
      <c r="B86" t="s">
        <v>36</v>
      </c>
      <c r="C86" t="s">
        <v>269</v>
      </c>
      <c r="D86" t="s">
        <v>1035</v>
      </c>
      <c r="E86" t="s">
        <v>259</v>
      </c>
      <c r="F86">
        <v>-29.961516</v>
      </c>
      <c r="G86">
        <v>144.12726499999999</v>
      </c>
      <c r="H86" s="4">
        <v>44099.609045999998</v>
      </c>
      <c r="I86">
        <v>18</v>
      </c>
      <c r="J86" t="s">
        <v>12</v>
      </c>
      <c r="K86" t="s">
        <v>81</v>
      </c>
      <c r="L86" s="11">
        <v>63.4</v>
      </c>
      <c r="N86" s="8">
        <v>45416</v>
      </c>
      <c r="O86" t="s">
        <v>54</v>
      </c>
      <c r="P86" t="s">
        <v>55</v>
      </c>
      <c r="Q86" s="11">
        <f>2.5+2.6</f>
        <v>5.0999999999999996</v>
      </c>
      <c r="R86" s="11">
        <f t="shared" si="12"/>
        <v>8.0441640378548893</v>
      </c>
      <c r="T86" s="11" t="e">
        <v>#DIV/0!</v>
      </c>
      <c r="Y86" t="s">
        <v>56</v>
      </c>
      <c r="Z86" s="33">
        <v>4.1666666666666666E-3</v>
      </c>
      <c r="AB86" t="s">
        <v>73</v>
      </c>
      <c r="AC86" s="29">
        <v>39.299999999999997</v>
      </c>
      <c r="AD86" s="29" t="s">
        <v>42</v>
      </c>
      <c r="AE86" t="s">
        <v>58</v>
      </c>
      <c r="AF86" t="s">
        <v>58</v>
      </c>
      <c r="AH86" s="9">
        <v>44099.618044000003</v>
      </c>
      <c r="AI86" s="9">
        <v>44099.64759</v>
      </c>
      <c r="AJ86" s="5">
        <f t="shared" si="13"/>
        <v>2.9545999997935724E-2</v>
      </c>
      <c r="AK86" s="32">
        <f t="shared" si="14"/>
        <v>42.55</v>
      </c>
      <c r="AL86" s="9">
        <v>44099.691806000003</v>
      </c>
      <c r="AM86" s="7">
        <f t="shared" si="15"/>
        <v>4.4216000002052169E-2</v>
      </c>
      <c r="AN86" s="7"/>
      <c r="AO86" s="7"/>
      <c r="AP86" s="7">
        <f t="shared" si="16"/>
        <v>7.7928666666654559E-2</v>
      </c>
      <c r="AQ86" s="32">
        <f t="shared" si="17"/>
        <v>52.216666666666669</v>
      </c>
      <c r="AR86" s="7"/>
    </row>
    <row r="87" spans="1:54" x14ac:dyDescent="0.25">
      <c r="A87" t="s">
        <v>575</v>
      </c>
      <c r="B87" t="s">
        <v>36</v>
      </c>
      <c r="C87" t="s">
        <v>266</v>
      </c>
      <c r="D87" t="s">
        <v>1035</v>
      </c>
      <c r="E87" t="s">
        <v>267</v>
      </c>
      <c r="F87">
        <v>-29.637463</v>
      </c>
      <c r="G87">
        <v>143.94515899999999</v>
      </c>
      <c r="H87" s="4">
        <v>44098.812733999999</v>
      </c>
      <c r="I87">
        <v>18</v>
      </c>
      <c r="J87" t="s">
        <v>12</v>
      </c>
      <c r="K87" t="s">
        <v>81</v>
      </c>
      <c r="L87" s="11">
        <v>51.6</v>
      </c>
      <c r="N87" s="8">
        <v>45416</v>
      </c>
      <c r="O87" t="s">
        <v>54</v>
      </c>
      <c r="P87" t="s">
        <v>55</v>
      </c>
      <c r="Q87" s="11">
        <v>2.1</v>
      </c>
      <c r="R87" s="11">
        <f t="shared" si="12"/>
        <v>4.0697674418604652</v>
      </c>
      <c r="T87" s="11" t="e">
        <v>#DIV/0!</v>
      </c>
      <c r="Y87" t="s">
        <v>56</v>
      </c>
      <c r="Z87" s="33">
        <v>3.472222222222222E-3</v>
      </c>
      <c r="AB87" t="s">
        <v>57</v>
      </c>
      <c r="AC87" s="29">
        <v>39.200000000000003</v>
      </c>
      <c r="AD87" s="29" t="s">
        <v>42</v>
      </c>
      <c r="AE87" t="s">
        <v>58</v>
      </c>
      <c r="AF87" t="s">
        <v>58</v>
      </c>
      <c r="AH87" s="9">
        <v>44098.796713000003</v>
      </c>
      <c r="AI87" s="9">
        <v>44098.817368000004</v>
      </c>
      <c r="AJ87" s="5">
        <f t="shared" si="13"/>
        <v>2.065500000026077E-2</v>
      </c>
      <c r="AK87" s="32">
        <f t="shared" si="14"/>
        <v>29.75</v>
      </c>
      <c r="AL87" s="9">
        <v>44098.834062000002</v>
      </c>
      <c r="AM87" s="7">
        <f t="shared" si="15"/>
        <v>1.6693999998096842E-2</v>
      </c>
      <c r="AN87" s="7"/>
      <c r="AO87" s="7"/>
      <c r="AP87" s="7">
        <f t="shared" si="16"/>
        <v>4.0821222220579836E-2</v>
      </c>
      <c r="AQ87" s="32">
        <f t="shared" si="17"/>
        <v>58.783333333333331</v>
      </c>
      <c r="AR87" s="7"/>
    </row>
    <row r="88" spans="1:54" x14ac:dyDescent="0.25">
      <c r="A88" t="s">
        <v>574</v>
      </c>
      <c r="B88" t="s">
        <v>36</v>
      </c>
      <c r="C88" t="s">
        <v>264</v>
      </c>
      <c r="D88" t="s">
        <v>1035</v>
      </c>
      <c r="E88" t="s">
        <v>265</v>
      </c>
      <c r="F88">
        <v>-29.637463</v>
      </c>
      <c r="G88">
        <v>143.94515899999999</v>
      </c>
      <c r="H88" s="4">
        <v>44098.803089000001</v>
      </c>
      <c r="I88">
        <v>18</v>
      </c>
      <c r="J88" t="s">
        <v>12</v>
      </c>
      <c r="K88" t="s">
        <v>81</v>
      </c>
      <c r="L88" s="11">
        <v>67</v>
      </c>
      <c r="N88" s="8">
        <v>45416</v>
      </c>
      <c r="O88" t="s">
        <v>64</v>
      </c>
      <c r="P88" t="s">
        <v>55</v>
      </c>
      <c r="Q88" s="11">
        <v>2.2000000000000002</v>
      </c>
      <c r="R88" s="11">
        <f t="shared" si="12"/>
        <v>3.2835820895522394</v>
      </c>
      <c r="T88" s="11" t="e">
        <v>#DIV/0!</v>
      </c>
      <c r="Y88" t="s">
        <v>56</v>
      </c>
      <c r="Z88" s="33">
        <v>3.472222222222222E-3</v>
      </c>
      <c r="AA88" s="18"/>
      <c r="AB88" t="s">
        <v>57</v>
      </c>
      <c r="AC88" s="29">
        <v>39.4</v>
      </c>
      <c r="AD88" s="29" t="s">
        <v>42</v>
      </c>
      <c r="AE88" t="s">
        <v>118</v>
      </c>
      <c r="AF88" t="s">
        <v>78</v>
      </c>
      <c r="AH88" s="9">
        <v>44098.796631999998</v>
      </c>
      <c r="AI88" s="9">
        <v>44098.804375</v>
      </c>
      <c r="AJ88" s="5">
        <f t="shared" si="13"/>
        <v>7.7430000019376166E-3</v>
      </c>
      <c r="AK88" s="32">
        <f t="shared" si="14"/>
        <v>11.15</v>
      </c>
      <c r="AL88" s="9">
        <v>44098.823101851849</v>
      </c>
      <c r="AM88" s="7">
        <f t="shared" si="15"/>
        <v>1.8726851849351078E-2</v>
      </c>
      <c r="AN88" s="7"/>
      <c r="AO88" s="7"/>
      <c r="AP88" s="7">
        <f t="shared" si="16"/>
        <v>2.9942074073510919E-2</v>
      </c>
      <c r="AQ88" s="32">
        <f t="shared" si="17"/>
        <v>43.116666666666667</v>
      </c>
      <c r="AR88" s="7"/>
    </row>
    <row r="89" spans="1:54" x14ac:dyDescent="0.25">
      <c r="A89" t="s">
        <v>573</v>
      </c>
      <c r="B89" t="s">
        <v>36</v>
      </c>
      <c r="C89" t="s">
        <v>262</v>
      </c>
      <c r="D89" t="s">
        <v>1035</v>
      </c>
      <c r="E89" t="s">
        <v>263</v>
      </c>
      <c r="F89">
        <v>-29.446497000000001</v>
      </c>
      <c r="G89">
        <v>144.34016800000001</v>
      </c>
      <c r="H89" s="4">
        <v>44098.637420999999</v>
      </c>
      <c r="I89">
        <v>22</v>
      </c>
      <c r="J89" t="s">
        <v>9</v>
      </c>
      <c r="K89" t="s">
        <v>53</v>
      </c>
      <c r="L89" s="11">
        <v>51.8</v>
      </c>
      <c r="N89" s="8">
        <v>45416</v>
      </c>
      <c r="O89" t="s">
        <v>64</v>
      </c>
      <c r="P89" t="s">
        <v>55</v>
      </c>
      <c r="Q89" s="11">
        <v>2</v>
      </c>
      <c r="R89" s="11">
        <f t="shared" si="12"/>
        <v>3.8610038610038613</v>
      </c>
      <c r="T89" s="11">
        <v>2.6315789473684212</v>
      </c>
      <c r="Y89" t="s">
        <v>56</v>
      </c>
      <c r="Z89" s="33">
        <v>2.0833333333333333E-3</v>
      </c>
      <c r="AA89" s="18"/>
      <c r="AB89" t="s">
        <v>57</v>
      </c>
      <c r="AC89" s="29">
        <v>37.9</v>
      </c>
      <c r="AD89" s="29" t="s">
        <v>42</v>
      </c>
      <c r="AE89" t="s">
        <v>58</v>
      </c>
      <c r="AF89" t="s">
        <v>58</v>
      </c>
      <c r="AH89" s="9">
        <v>44098.637465</v>
      </c>
      <c r="AI89" s="9">
        <v>44098.647988999997</v>
      </c>
      <c r="AJ89" s="5">
        <f t="shared" si="13"/>
        <v>1.0523999997531064E-2</v>
      </c>
      <c r="AK89" s="32">
        <f t="shared" si="14"/>
        <v>15.15</v>
      </c>
      <c r="AL89" s="9">
        <v>44098.718194000001</v>
      </c>
      <c r="AM89" s="7">
        <f t="shared" si="15"/>
        <v>7.0205000003625173E-2</v>
      </c>
      <c r="AN89" s="7"/>
      <c r="AO89" s="7"/>
      <c r="AP89" s="7">
        <f t="shared" si="16"/>
        <v>8.2812333334489563E-2</v>
      </c>
      <c r="AQ89" s="32">
        <f t="shared" si="17"/>
        <v>59.25</v>
      </c>
      <c r="AR89" s="8">
        <v>0</v>
      </c>
    </row>
    <row r="90" spans="1:54" x14ac:dyDescent="0.25">
      <c r="A90" t="s">
        <v>572</v>
      </c>
      <c r="B90" t="s">
        <v>36</v>
      </c>
      <c r="C90" t="s">
        <v>261</v>
      </c>
      <c r="D90" t="s">
        <v>1035</v>
      </c>
      <c r="E90" t="s">
        <v>259</v>
      </c>
      <c r="F90">
        <v>-29.979023999999999</v>
      </c>
      <c r="G90">
        <v>144.222544</v>
      </c>
      <c r="H90" s="4">
        <v>44092.747736999998</v>
      </c>
      <c r="I90">
        <v>29</v>
      </c>
      <c r="J90" t="s">
        <v>9</v>
      </c>
      <c r="K90" t="s">
        <v>53</v>
      </c>
      <c r="L90" s="11">
        <v>40.6</v>
      </c>
      <c r="N90" s="8">
        <v>45415</v>
      </c>
      <c r="O90" t="s">
        <v>64</v>
      </c>
      <c r="P90" t="s">
        <v>55</v>
      </c>
      <c r="Q90" s="11">
        <v>2</v>
      </c>
      <c r="R90" s="11">
        <f t="shared" si="12"/>
        <v>4.9261083743842367</v>
      </c>
      <c r="T90" s="11">
        <v>2.9411764705882355</v>
      </c>
      <c r="Y90" t="s">
        <v>56</v>
      </c>
      <c r="Z90" s="33">
        <v>2.0833333333333333E-3</v>
      </c>
      <c r="AA90" s="18"/>
      <c r="AB90" t="s">
        <v>65</v>
      </c>
      <c r="AC90" s="29">
        <v>39.4</v>
      </c>
      <c r="AD90" s="29" t="s">
        <v>42</v>
      </c>
      <c r="AE90" t="s">
        <v>58</v>
      </c>
      <c r="AF90" t="s">
        <v>58</v>
      </c>
      <c r="AH90" s="9">
        <v>44092.718669000002</v>
      </c>
      <c r="AI90" s="9">
        <v>44092.749336000001</v>
      </c>
      <c r="AJ90" s="5">
        <f t="shared" si="13"/>
        <v>3.066699999908451E-2</v>
      </c>
      <c r="AK90" s="32">
        <f t="shared" si="14"/>
        <v>44.166666666666664</v>
      </c>
      <c r="AL90" s="9">
        <v>44092.757001999998</v>
      </c>
      <c r="AM90" s="7">
        <f t="shared" si="15"/>
        <v>7.6659999976982363E-3</v>
      </c>
      <c r="AN90" s="7"/>
      <c r="AO90" s="7"/>
      <c r="AP90" s="7">
        <f t="shared" si="16"/>
        <v>4.0416333330116079E-2</v>
      </c>
      <c r="AQ90" s="32">
        <f t="shared" si="17"/>
        <v>58.2</v>
      </c>
      <c r="AR90" s="8">
        <v>0</v>
      </c>
    </row>
    <row r="91" spans="1:54" x14ac:dyDescent="0.25">
      <c r="A91" t="s">
        <v>571</v>
      </c>
      <c r="B91" t="s">
        <v>36</v>
      </c>
      <c r="C91" t="s">
        <v>260</v>
      </c>
      <c r="D91" t="s">
        <v>1035</v>
      </c>
      <c r="E91" t="s">
        <v>259</v>
      </c>
      <c r="F91">
        <v>-29.979074000000001</v>
      </c>
      <c r="G91">
        <v>144.222544</v>
      </c>
      <c r="H91" s="4">
        <v>44092.745005999997</v>
      </c>
      <c r="I91">
        <v>29</v>
      </c>
      <c r="J91" t="s">
        <v>12</v>
      </c>
      <c r="K91" t="s">
        <v>63</v>
      </c>
      <c r="L91" s="11">
        <v>42.8</v>
      </c>
      <c r="N91" s="8">
        <v>45414</v>
      </c>
      <c r="O91" t="s">
        <v>64</v>
      </c>
      <c r="P91" t="s">
        <v>55</v>
      </c>
      <c r="Q91" s="11">
        <v>2.2000000000000002</v>
      </c>
      <c r="R91" s="11">
        <f t="shared" si="12"/>
        <v>5.1401869158878517</v>
      </c>
      <c r="T91" s="11">
        <v>4.084507042253521</v>
      </c>
      <c r="Y91" t="s">
        <v>56</v>
      </c>
      <c r="Z91" s="33">
        <v>3.472222222222222E-3</v>
      </c>
      <c r="AB91" t="s">
        <v>65</v>
      </c>
      <c r="AC91" s="29">
        <v>39.299999999999997</v>
      </c>
      <c r="AD91" s="29" t="s">
        <v>42</v>
      </c>
      <c r="AE91" t="s">
        <v>58</v>
      </c>
      <c r="AF91" t="s">
        <v>58</v>
      </c>
      <c r="AH91" s="9">
        <v>44092.724884000003</v>
      </c>
      <c r="AI91" s="9">
        <v>44092.747237000003</v>
      </c>
      <c r="AJ91" s="5">
        <f t="shared" si="13"/>
        <v>2.2353000000293832E-2</v>
      </c>
      <c r="AK91" s="32">
        <f t="shared" si="14"/>
        <v>32.18333333333333</v>
      </c>
      <c r="AL91" s="9">
        <v>44092.805602</v>
      </c>
      <c r="AM91" s="7">
        <f t="shared" si="15"/>
        <v>5.8364999997138511E-2</v>
      </c>
      <c r="AN91" s="7"/>
      <c r="AO91" s="7"/>
      <c r="AP91" s="7">
        <f t="shared" si="16"/>
        <v>8.4190222219654567E-2</v>
      </c>
      <c r="AQ91" s="32">
        <f t="shared" si="17"/>
        <v>1.2333333333333334</v>
      </c>
      <c r="AR91" s="7"/>
    </row>
    <row r="92" spans="1:54" x14ac:dyDescent="0.25">
      <c r="A92" t="s">
        <v>570</v>
      </c>
      <c r="B92" t="s">
        <v>36</v>
      </c>
      <c r="C92" t="s">
        <v>258</v>
      </c>
      <c r="D92" t="s">
        <v>1035</v>
      </c>
      <c r="E92" t="s">
        <v>259</v>
      </c>
      <c r="F92">
        <v>-29.979023999999999</v>
      </c>
      <c r="G92">
        <v>144.222544</v>
      </c>
      <c r="H92" s="4">
        <v>44092.741870999998</v>
      </c>
      <c r="I92">
        <v>29</v>
      </c>
      <c r="J92" t="s">
        <v>12</v>
      </c>
      <c r="K92" t="s">
        <v>81</v>
      </c>
      <c r="L92" s="11">
        <v>45.2</v>
      </c>
      <c r="N92" s="8">
        <v>45415</v>
      </c>
      <c r="O92" t="s">
        <v>64</v>
      </c>
      <c r="P92" t="s">
        <v>55</v>
      </c>
      <c r="Q92" s="11">
        <v>2</v>
      </c>
      <c r="R92" s="11">
        <f t="shared" si="12"/>
        <v>4.4247787610619467</v>
      </c>
      <c r="T92" s="11">
        <v>2.8571428571428572</v>
      </c>
      <c r="Y92" t="s">
        <v>56</v>
      </c>
      <c r="Z92" s="33">
        <v>2.0833333333333333E-3</v>
      </c>
      <c r="AB92" t="s">
        <v>65</v>
      </c>
      <c r="AC92" s="29">
        <v>39.9</v>
      </c>
      <c r="AD92" s="29" t="s">
        <v>42</v>
      </c>
      <c r="AE92" t="s">
        <v>58</v>
      </c>
      <c r="AF92" t="s">
        <v>58</v>
      </c>
      <c r="AH92" s="9">
        <v>44092.724907000003</v>
      </c>
      <c r="AI92" s="9">
        <v>44092.743757999997</v>
      </c>
      <c r="AJ92" s="5">
        <f t="shared" si="13"/>
        <v>1.8850999993446749E-2</v>
      </c>
      <c r="AK92" s="32">
        <f t="shared" si="14"/>
        <v>27.15</v>
      </c>
      <c r="AL92" s="9">
        <v>44092.756968000002</v>
      </c>
      <c r="AM92" s="7">
        <f t="shared" si="15"/>
        <v>1.321000000461936E-2</v>
      </c>
      <c r="AN92" s="7"/>
      <c r="AO92" s="7"/>
      <c r="AP92" s="7">
        <f t="shared" si="16"/>
        <v>3.4144333331399442E-2</v>
      </c>
      <c r="AQ92" s="32">
        <f t="shared" si="17"/>
        <v>49.166666666666664</v>
      </c>
      <c r="AR92" s="8">
        <v>0</v>
      </c>
    </row>
    <row r="93" spans="1:54" x14ac:dyDescent="0.25">
      <c r="A93" t="s">
        <v>568</v>
      </c>
      <c r="B93" t="s">
        <v>36</v>
      </c>
      <c r="C93" t="s">
        <v>253</v>
      </c>
      <c r="D93" t="s">
        <v>1035</v>
      </c>
      <c r="E93" t="s">
        <v>254</v>
      </c>
      <c r="F93">
        <v>-29.512525</v>
      </c>
      <c r="G93">
        <v>144.28224599999999</v>
      </c>
      <c r="H93" s="4">
        <v>44090.748201000002</v>
      </c>
      <c r="I93">
        <v>31</v>
      </c>
      <c r="J93" t="s">
        <v>9</v>
      </c>
      <c r="K93" t="s">
        <v>53</v>
      </c>
      <c r="L93" s="11">
        <v>54.4</v>
      </c>
      <c r="N93" s="8">
        <v>45416</v>
      </c>
      <c r="O93" t="s">
        <v>64</v>
      </c>
      <c r="P93" t="s">
        <v>55</v>
      </c>
      <c r="Q93" s="11">
        <v>2</v>
      </c>
      <c r="R93" s="11">
        <f t="shared" si="12"/>
        <v>3.6764705882352944</v>
      </c>
      <c r="T93" s="11">
        <v>4.5333333333333332</v>
      </c>
      <c r="Y93" t="s">
        <v>56</v>
      </c>
      <c r="Z93" s="33">
        <v>3.472222222222222E-3</v>
      </c>
      <c r="AB93" t="s">
        <v>57</v>
      </c>
      <c r="AC93" s="29">
        <v>40.299999999999997</v>
      </c>
      <c r="AD93" s="29" t="s">
        <v>41</v>
      </c>
      <c r="AE93" t="s">
        <v>58</v>
      </c>
      <c r="AF93" t="s">
        <v>58</v>
      </c>
      <c r="AH93" s="9">
        <v>44090.742396000001</v>
      </c>
      <c r="AI93" s="9">
        <v>44090.748113000001</v>
      </c>
      <c r="AJ93" s="5">
        <f t="shared" si="13"/>
        <v>5.717000000004191E-3</v>
      </c>
      <c r="AK93" s="32">
        <f t="shared" si="14"/>
        <v>8.2333333333333325</v>
      </c>
      <c r="AL93" s="9">
        <v>44090.784941999998</v>
      </c>
      <c r="AM93" s="7">
        <f t="shared" si="15"/>
        <v>3.6828999996942002E-2</v>
      </c>
      <c r="AN93" s="7"/>
      <c r="AO93" s="7"/>
      <c r="AP93" s="7">
        <f t="shared" si="16"/>
        <v>4.6018222219168417E-2</v>
      </c>
      <c r="AQ93" s="32">
        <f t="shared" si="17"/>
        <v>6.2666666666666666</v>
      </c>
      <c r="AR93" s="7"/>
    </row>
    <row r="94" spans="1:54" x14ac:dyDescent="0.25">
      <c r="A94" t="s">
        <v>578</v>
      </c>
      <c r="B94" t="s">
        <v>36</v>
      </c>
      <c r="C94" t="s">
        <v>273</v>
      </c>
      <c r="D94" t="s">
        <v>1035</v>
      </c>
      <c r="E94" t="s">
        <v>274</v>
      </c>
      <c r="F94">
        <v>-30.594318999999999</v>
      </c>
      <c r="G94">
        <v>143.678169</v>
      </c>
      <c r="H94" s="4">
        <v>44089.653391</v>
      </c>
      <c r="I94">
        <v>26</v>
      </c>
      <c r="J94" t="s">
        <v>9</v>
      </c>
      <c r="K94" t="s">
        <v>53</v>
      </c>
      <c r="L94" s="11">
        <v>47.8</v>
      </c>
      <c r="N94" s="8">
        <v>45415</v>
      </c>
      <c r="O94" t="s">
        <v>54</v>
      </c>
      <c r="P94" t="s">
        <v>55</v>
      </c>
      <c r="Q94" s="11">
        <v>2</v>
      </c>
      <c r="R94" s="11">
        <f t="shared" si="12"/>
        <v>4.1841004184100417</v>
      </c>
      <c r="T94" s="11">
        <v>2.5806451612903225</v>
      </c>
      <c r="Y94" t="s">
        <v>56</v>
      </c>
      <c r="Z94" s="33">
        <v>3.472222222222222E-3</v>
      </c>
      <c r="AB94" t="s">
        <v>57</v>
      </c>
      <c r="AC94" s="29">
        <v>39.799999999999997</v>
      </c>
      <c r="AD94" s="29" t="s">
        <v>42</v>
      </c>
      <c r="AE94" t="s">
        <v>58</v>
      </c>
      <c r="AF94" t="s">
        <v>58</v>
      </c>
      <c r="AH94" s="9">
        <v>44089.653425999997</v>
      </c>
      <c r="AI94" s="9">
        <v>44089.673727000001</v>
      </c>
      <c r="AJ94" s="5">
        <f t="shared" si="13"/>
        <v>2.0301000004110392E-2</v>
      </c>
      <c r="AK94" s="32">
        <f t="shared" si="14"/>
        <v>29.233333333333334</v>
      </c>
      <c r="AL94" s="9">
        <v>44089.686353999998</v>
      </c>
      <c r="AM94" s="7">
        <f t="shared" si="15"/>
        <v>1.2626999996427912E-2</v>
      </c>
      <c r="AN94" s="7"/>
      <c r="AO94" s="7"/>
      <c r="AP94" s="7">
        <f t="shared" si="16"/>
        <v>3.6400222222760528E-2</v>
      </c>
      <c r="AQ94" s="32">
        <f t="shared" si="17"/>
        <v>52.416666666666664</v>
      </c>
      <c r="AR94" s="7"/>
    </row>
    <row r="95" spans="1:54" x14ac:dyDescent="0.25">
      <c r="A95" t="s">
        <v>436</v>
      </c>
      <c r="B95" t="s">
        <v>35</v>
      </c>
      <c r="D95" t="s">
        <v>1035</v>
      </c>
      <c r="E95" t="s">
        <v>8</v>
      </c>
      <c r="F95">
        <v>-33.813679</v>
      </c>
      <c r="G95">
        <v>144.81097399999999</v>
      </c>
      <c r="H95" s="4">
        <v>44488.329861111109</v>
      </c>
      <c r="I95">
        <v>11.9</v>
      </c>
      <c r="J95" t="s">
        <v>12</v>
      </c>
      <c r="N95">
        <v>3</v>
      </c>
      <c r="T95" s="11">
        <v>0</v>
      </c>
      <c r="AA95" s="32" t="s">
        <v>948</v>
      </c>
      <c r="AC95" s="29">
        <v>38.5</v>
      </c>
      <c r="AD95" s="29" t="s">
        <v>42</v>
      </c>
      <c r="AH95" s="7">
        <v>8.5069444444444437E-3</v>
      </c>
      <c r="AI95" s="7">
        <v>1.0671296296296297E-2</v>
      </c>
      <c r="AJ95" s="5">
        <f t="shared" si="13"/>
        <v>2.1643518518518531E-3</v>
      </c>
      <c r="AK95" s="34">
        <v>187</v>
      </c>
      <c r="AP95" s="7">
        <f>AI95</f>
        <v>1.0671296296296297E-2</v>
      </c>
      <c r="AQ95" s="32">
        <f t="shared" si="17"/>
        <v>15.366666666666667</v>
      </c>
      <c r="AR95">
        <v>0</v>
      </c>
      <c r="AT95">
        <v>5</v>
      </c>
      <c r="AV95" s="9"/>
      <c r="AX95" s="36">
        <v>44238</v>
      </c>
      <c r="AY95" s="9"/>
      <c r="AZ95" s="32">
        <f t="shared" ref="AZ95:AZ126" si="18">AX95-H95</f>
        <v>-250.32986111110949</v>
      </c>
      <c r="BA95" t="s">
        <v>13</v>
      </c>
      <c r="BB95" t="s">
        <v>10</v>
      </c>
    </row>
    <row r="96" spans="1:54" x14ac:dyDescent="0.25">
      <c r="A96" t="s">
        <v>432</v>
      </c>
      <c r="B96" t="s">
        <v>35</v>
      </c>
      <c r="D96" t="s">
        <v>1035</v>
      </c>
      <c r="E96" t="s">
        <v>31</v>
      </c>
      <c r="F96">
        <v>-29.291640000000001</v>
      </c>
      <c r="G96">
        <v>144.97530800000001</v>
      </c>
      <c r="H96" s="4">
        <v>45189.336805555555</v>
      </c>
      <c r="I96">
        <v>22.6</v>
      </c>
      <c r="J96" t="s">
        <v>9</v>
      </c>
      <c r="N96">
        <v>2</v>
      </c>
      <c r="T96" s="11">
        <v>2.2580645161290325</v>
      </c>
      <c r="AA96" s="32" t="s">
        <v>948</v>
      </c>
      <c r="AC96" s="29">
        <v>38.200000000000003</v>
      </c>
      <c r="AD96" s="29" t="s">
        <v>42</v>
      </c>
      <c r="AH96" s="7">
        <v>6.7708333333333336E-3</v>
      </c>
      <c r="AI96" s="7">
        <v>7.9282407407407409E-3</v>
      </c>
      <c r="AJ96" s="5">
        <f t="shared" si="13"/>
        <v>1.1574074074074073E-3</v>
      </c>
      <c r="AK96" s="34">
        <v>100</v>
      </c>
      <c r="AP96" s="7">
        <f>AI96</f>
        <v>7.9282407407407409E-3</v>
      </c>
      <c r="AQ96" s="32">
        <f t="shared" si="17"/>
        <v>11.416666666666666</v>
      </c>
      <c r="AR96">
        <v>0</v>
      </c>
      <c r="AT96">
        <v>23</v>
      </c>
      <c r="AU96" s="13"/>
      <c r="AV96" s="9">
        <v>45190.208807870367</v>
      </c>
      <c r="AX96" s="14">
        <v>45189.833333333336</v>
      </c>
      <c r="AY96" s="14"/>
      <c r="AZ96" s="32">
        <f t="shared" si="18"/>
        <v>0.49652777778101154</v>
      </c>
      <c r="BA96" t="s">
        <v>13</v>
      </c>
      <c r="BB96" t="s">
        <v>33</v>
      </c>
    </row>
    <row r="97" spans="1:55" x14ac:dyDescent="0.25">
      <c r="A97" t="s">
        <v>593</v>
      </c>
      <c r="B97" t="s">
        <v>36</v>
      </c>
      <c r="C97" t="s">
        <v>302</v>
      </c>
      <c r="D97" t="s">
        <v>1035</v>
      </c>
      <c r="E97" t="s">
        <v>297</v>
      </c>
      <c r="F97">
        <v>-30.044785999999998</v>
      </c>
      <c r="G97">
        <v>144.08230499999999</v>
      </c>
      <c r="H97" s="4">
        <v>44182.545243</v>
      </c>
      <c r="I97">
        <v>43</v>
      </c>
      <c r="J97" t="s">
        <v>9</v>
      </c>
      <c r="K97" t="s">
        <v>53</v>
      </c>
      <c r="L97" s="11">
        <v>60.4</v>
      </c>
      <c r="N97" s="8">
        <v>45417</v>
      </c>
      <c r="O97" t="s">
        <v>54</v>
      </c>
      <c r="P97" t="s">
        <v>55</v>
      </c>
      <c r="Q97" s="11">
        <v>1.9</v>
      </c>
      <c r="R97" s="11">
        <f>Q97*100/L97</f>
        <v>3.1456953642384105</v>
      </c>
      <c r="Y97" t="s">
        <v>56</v>
      </c>
      <c r="Z97" s="33">
        <v>2.0833333333333333E-3</v>
      </c>
      <c r="AB97" t="s">
        <v>57</v>
      </c>
      <c r="AC97" s="29">
        <v>41.5</v>
      </c>
      <c r="AD97" s="29" t="s">
        <v>41</v>
      </c>
      <c r="AE97" t="s">
        <v>123</v>
      </c>
      <c r="AF97" t="s">
        <v>58</v>
      </c>
      <c r="AH97" s="9">
        <v>44182.534537037034</v>
      </c>
      <c r="AI97" s="9">
        <v>44182.545069</v>
      </c>
      <c r="AJ97" s="5">
        <f t="shared" si="13"/>
        <v>1.0531962965615094E-2</v>
      </c>
      <c r="AK97" s="32">
        <f>MINUTE(AJ97)+SECOND(AJ97)/60</f>
        <v>15.166666666666666</v>
      </c>
      <c r="AL97" s="9">
        <v>44182.606342999999</v>
      </c>
      <c r="AM97" s="7">
        <f>AL97-AI97</f>
        <v>6.1273999999684747E-2</v>
      </c>
      <c r="AN97" s="7"/>
      <c r="AO97" s="7"/>
      <c r="AP97" s="7">
        <f>Z97+AJ97+AM97</f>
        <v>7.3889296298633167E-2</v>
      </c>
      <c r="AQ97" s="32">
        <f t="shared" si="17"/>
        <v>46.4</v>
      </c>
      <c r="AR97" s="8">
        <v>0</v>
      </c>
      <c r="AX97" s="9">
        <v>44183.545069444444</v>
      </c>
      <c r="AZ97" s="32">
        <f t="shared" si="18"/>
        <v>0.99982644444389734</v>
      </c>
      <c r="BA97" t="s">
        <v>964</v>
      </c>
      <c r="BB97" t="s">
        <v>313</v>
      </c>
    </row>
    <row r="98" spans="1:55" x14ac:dyDescent="0.25">
      <c r="A98" t="s">
        <v>605</v>
      </c>
      <c r="B98" t="s">
        <v>36</v>
      </c>
      <c r="C98" t="s">
        <v>322</v>
      </c>
      <c r="D98" t="s">
        <v>1035</v>
      </c>
      <c r="E98" t="s">
        <v>319</v>
      </c>
      <c r="F98">
        <v>-30.831793000000001</v>
      </c>
      <c r="G98">
        <v>143.62624199999999</v>
      </c>
      <c r="H98" s="4">
        <v>44481.430802000003</v>
      </c>
      <c r="I98">
        <v>20</v>
      </c>
      <c r="J98" t="s">
        <v>9</v>
      </c>
      <c r="K98" t="s">
        <v>53</v>
      </c>
      <c r="L98" s="11">
        <v>55.6</v>
      </c>
      <c r="N98" s="8">
        <v>45415</v>
      </c>
      <c r="O98" t="s">
        <v>54</v>
      </c>
      <c r="P98" t="s">
        <v>55</v>
      </c>
      <c r="Q98" s="11">
        <v>2</v>
      </c>
      <c r="R98" s="11">
        <f>Q98*100/L98</f>
        <v>3.5971223021582732</v>
      </c>
      <c r="Y98" t="s">
        <v>56</v>
      </c>
      <c r="Z98" s="33">
        <v>4.8611111111111112E-3</v>
      </c>
      <c r="AB98" t="s">
        <v>73</v>
      </c>
      <c r="AC98" s="29">
        <v>39.5</v>
      </c>
      <c r="AD98" s="29" t="s">
        <v>42</v>
      </c>
      <c r="AE98" t="s">
        <v>58</v>
      </c>
      <c r="AF98" t="s">
        <v>58</v>
      </c>
      <c r="AH98" s="9">
        <v>44481.430740999996</v>
      </c>
      <c r="AI98" s="9">
        <v>44481.441920999998</v>
      </c>
      <c r="AJ98" s="5">
        <f t="shared" ref="AJ98:AJ124" si="19">AI98-AH98</f>
        <v>1.1180000001331791E-2</v>
      </c>
      <c r="AK98" s="32">
        <f>MINUTE(AJ98)+SECOND(AJ98)/60</f>
        <v>16.100000000000001</v>
      </c>
      <c r="AL98" s="9">
        <v>44481.483310000003</v>
      </c>
      <c r="AM98" s="7">
        <f>AL98-AI98</f>
        <v>4.1389000005437993E-2</v>
      </c>
      <c r="AN98" s="7"/>
      <c r="AO98" s="7"/>
      <c r="AP98" s="7">
        <f>Z98+AJ98+AM98</f>
        <v>5.7430111117880892E-2</v>
      </c>
      <c r="AQ98" s="32">
        <f t="shared" ref="AQ98:AQ129" si="20">MINUTE(AP98)+SECOND(AP98)/60</f>
        <v>22.7</v>
      </c>
      <c r="AR98" s="7"/>
      <c r="AX98" s="9">
        <v>44482.43074074074</v>
      </c>
      <c r="AZ98" s="32">
        <f t="shared" si="18"/>
        <v>0.99993874073697953</v>
      </c>
      <c r="BB98" s="11" t="s">
        <v>323</v>
      </c>
    </row>
    <row r="99" spans="1:55" x14ac:dyDescent="0.25">
      <c r="A99" t="s">
        <v>453</v>
      </c>
      <c r="B99" t="s">
        <v>35</v>
      </c>
      <c r="D99" t="s">
        <v>1035</v>
      </c>
      <c r="E99" t="s">
        <v>24</v>
      </c>
      <c r="F99">
        <v>-31.822872</v>
      </c>
      <c r="G99">
        <v>150.50396000000001</v>
      </c>
      <c r="H99" s="4">
        <v>44914.326388888891</v>
      </c>
      <c r="I99">
        <v>16</v>
      </c>
      <c r="J99" t="s">
        <v>9</v>
      </c>
      <c r="N99">
        <v>4</v>
      </c>
      <c r="T99" s="11">
        <v>2.4324324324324325</v>
      </c>
      <c r="AA99" s="32" t="s">
        <v>948</v>
      </c>
      <c r="AC99" s="29">
        <v>39.299999999999997</v>
      </c>
      <c r="AD99" s="29" t="s">
        <v>42</v>
      </c>
      <c r="AH99" s="7">
        <v>8.9351851851851849E-3</v>
      </c>
      <c r="AI99" s="7">
        <v>1.2916666666666667E-2</v>
      </c>
      <c r="AJ99" s="5">
        <f t="shared" si="19"/>
        <v>3.9814814814814817E-3</v>
      </c>
      <c r="AK99" s="34">
        <v>344</v>
      </c>
      <c r="AP99" s="7">
        <f>AI99</f>
        <v>1.2916666666666667E-2</v>
      </c>
      <c r="AQ99" s="32">
        <f t="shared" si="20"/>
        <v>18.600000000000001</v>
      </c>
      <c r="AR99">
        <v>1</v>
      </c>
      <c r="AS99" t="s">
        <v>27</v>
      </c>
      <c r="AT99">
        <v>3</v>
      </c>
      <c r="AV99" s="9">
        <v>44919.626296296294</v>
      </c>
      <c r="AX99" s="9">
        <v>44921</v>
      </c>
      <c r="AY99" s="9"/>
      <c r="AZ99" s="32">
        <f t="shared" si="18"/>
        <v>6.6736111111094942</v>
      </c>
      <c r="BA99" t="s">
        <v>14</v>
      </c>
      <c r="BB99" t="s">
        <v>10</v>
      </c>
    </row>
    <row r="100" spans="1:55" x14ac:dyDescent="0.25">
      <c r="A100" t="s">
        <v>445</v>
      </c>
      <c r="B100" t="s">
        <v>35</v>
      </c>
      <c r="D100" t="s">
        <v>1035</v>
      </c>
      <c r="E100" t="s">
        <v>31</v>
      </c>
      <c r="F100">
        <v>-29.295978999999999</v>
      </c>
      <c r="G100">
        <v>144.97931299999999</v>
      </c>
      <c r="H100" s="4">
        <v>45188.359027777777</v>
      </c>
      <c r="I100">
        <v>26.7</v>
      </c>
      <c r="J100" t="s">
        <v>9</v>
      </c>
      <c r="N100">
        <v>2</v>
      </c>
      <c r="T100" s="11">
        <v>2.2727272727272725</v>
      </c>
      <c r="AA100" s="32" t="s">
        <v>948</v>
      </c>
      <c r="AC100" s="29">
        <v>39</v>
      </c>
      <c r="AD100" s="29" t="s">
        <v>42</v>
      </c>
      <c r="AH100" s="7">
        <v>7.1064814814814819E-3</v>
      </c>
      <c r="AI100" s="7">
        <v>8.611111111111111E-3</v>
      </c>
      <c r="AJ100" s="5">
        <f t="shared" si="19"/>
        <v>1.5046296296296292E-3</v>
      </c>
      <c r="AK100" s="34">
        <v>130</v>
      </c>
      <c r="AP100" s="7">
        <f>AI100</f>
        <v>8.611111111111111E-3</v>
      </c>
      <c r="AQ100" s="32">
        <f t="shared" si="20"/>
        <v>12.4</v>
      </c>
      <c r="AR100">
        <v>0</v>
      </c>
      <c r="AT100" t="s">
        <v>10</v>
      </c>
      <c r="AV100" s="9">
        <v>45199.167141203703</v>
      </c>
      <c r="AX100" s="14">
        <v>45198.791666666664</v>
      </c>
      <c r="AY100" s="14"/>
      <c r="AZ100" s="32">
        <f t="shared" si="18"/>
        <v>10.432638888887595</v>
      </c>
      <c r="BA100" t="s">
        <v>14</v>
      </c>
      <c r="BB100" t="s">
        <v>32</v>
      </c>
    </row>
    <row r="101" spans="1:55" x14ac:dyDescent="0.25">
      <c r="A101" t="s">
        <v>781</v>
      </c>
      <c r="B101" t="s">
        <v>35</v>
      </c>
      <c r="C101" t="s">
        <v>767</v>
      </c>
      <c r="D101" t="s">
        <v>1035</v>
      </c>
      <c r="E101" t="s">
        <v>757</v>
      </c>
      <c r="F101">
        <v>-29.757562</v>
      </c>
      <c r="G101">
        <v>150.480041</v>
      </c>
      <c r="H101" s="4">
        <v>45701.287499999999</v>
      </c>
      <c r="I101">
        <v>21</v>
      </c>
      <c r="J101" t="s">
        <v>12</v>
      </c>
      <c r="K101" t="s">
        <v>786</v>
      </c>
      <c r="L101" s="11" t="s">
        <v>948</v>
      </c>
      <c r="N101">
        <v>2</v>
      </c>
      <c r="AA101" s="32" t="s">
        <v>948</v>
      </c>
      <c r="AC101" s="29">
        <v>39.799999999999997</v>
      </c>
      <c r="AD101" s="29" t="s">
        <v>42</v>
      </c>
      <c r="AH101" s="7">
        <v>2.9861111111111113E-2</v>
      </c>
      <c r="AI101" s="7">
        <v>4.0497685185185185E-2</v>
      </c>
      <c r="AJ101" s="5">
        <f t="shared" si="19"/>
        <v>1.0636574074074073E-2</v>
      </c>
      <c r="AK101" s="32">
        <f>MINUTE(AJ101)+SECOND(AJ101)/60</f>
        <v>15.316666666666666</v>
      </c>
      <c r="AP101" s="7">
        <f>AJ101</f>
        <v>1.0636574074074073E-2</v>
      </c>
      <c r="AQ101" s="32">
        <f t="shared" si="20"/>
        <v>15.316666666666666</v>
      </c>
      <c r="AR101">
        <v>0</v>
      </c>
      <c r="AT101">
        <v>15</v>
      </c>
      <c r="AV101" s="9">
        <v>45714.083333333336</v>
      </c>
      <c r="AW101" t="s">
        <v>41</v>
      </c>
      <c r="AX101" s="9">
        <v>45715.375</v>
      </c>
      <c r="AY101" s="9"/>
      <c r="AZ101" s="32">
        <f t="shared" si="18"/>
        <v>14.087500000001455</v>
      </c>
      <c r="BA101" t="s">
        <v>792</v>
      </c>
      <c r="BB101" t="s">
        <v>793</v>
      </c>
      <c r="BC101" t="s">
        <v>789</v>
      </c>
    </row>
    <row r="102" spans="1:55" x14ac:dyDescent="0.25">
      <c r="A102" t="s">
        <v>434</v>
      </c>
      <c r="B102" t="s">
        <v>35</v>
      </c>
      <c r="D102" t="s">
        <v>1035</v>
      </c>
      <c r="E102" t="s">
        <v>8</v>
      </c>
      <c r="F102">
        <v>-33.812990999999997</v>
      </c>
      <c r="G102">
        <v>144.74294399999999</v>
      </c>
      <c r="H102" s="4">
        <v>44490.364583333336</v>
      </c>
      <c r="I102">
        <v>16.899999999999999</v>
      </c>
      <c r="J102" t="s">
        <v>9</v>
      </c>
      <c r="N102">
        <v>3</v>
      </c>
      <c r="T102" s="11" t="e">
        <v>#DIV/0!</v>
      </c>
      <c r="AA102" s="32" t="s">
        <v>948</v>
      </c>
      <c r="AC102" s="29">
        <v>38.4</v>
      </c>
      <c r="AD102" s="29" t="s">
        <v>42</v>
      </c>
      <c r="AH102" s="7">
        <v>5.092592592592593E-3</v>
      </c>
      <c r="AI102" s="7">
        <v>7.7199074074074071E-3</v>
      </c>
      <c r="AJ102" s="5">
        <f t="shared" si="19"/>
        <v>2.6273148148148141E-3</v>
      </c>
      <c r="AK102" s="34">
        <v>227</v>
      </c>
      <c r="AP102" s="7">
        <f t="shared" ref="AP102:AP107" si="21">AI102</f>
        <v>7.7199074074074071E-3</v>
      </c>
      <c r="AQ102" s="32">
        <f t="shared" si="20"/>
        <v>11.116666666666667</v>
      </c>
      <c r="AR102">
        <v>0</v>
      </c>
      <c r="AT102">
        <v>3</v>
      </c>
      <c r="AV102" s="9">
        <v>44514.41679398148</v>
      </c>
      <c r="AX102" s="9">
        <v>44515</v>
      </c>
      <c r="AY102" s="9"/>
      <c r="AZ102" s="32">
        <f t="shared" si="18"/>
        <v>24.635416666664241</v>
      </c>
      <c r="BA102" t="s">
        <v>13</v>
      </c>
      <c r="BB102" t="s">
        <v>10</v>
      </c>
    </row>
    <row r="103" spans="1:55" x14ac:dyDescent="0.25">
      <c r="A103" t="s">
        <v>466</v>
      </c>
      <c r="B103" t="s">
        <v>35</v>
      </c>
      <c r="D103" t="s">
        <v>1035</v>
      </c>
      <c r="E103" t="s">
        <v>22</v>
      </c>
      <c r="F103">
        <v>-34.512886999999999</v>
      </c>
      <c r="G103">
        <v>144.02440300000001</v>
      </c>
      <c r="H103" s="4">
        <v>44271.517361111109</v>
      </c>
      <c r="I103" t="s">
        <v>17</v>
      </c>
      <c r="J103" t="s">
        <v>12</v>
      </c>
      <c r="N103">
        <v>3</v>
      </c>
      <c r="T103" s="11">
        <v>3.1578947368421053</v>
      </c>
      <c r="AA103" s="32" t="s">
        <v>948</v>
      </c>
      <c r="AC103" s="29">
        <v>40.1</v>
      </c>
      <c r="AD103" s="29" t="s">
        <v>41</v>
      </c>
      <c r="AH103" s="7">
        <v>1.1342592592592593E-3</v>
      </c>
      <c r="AI103" s="7">
        <v>5.1041666666666666E-3</v>
      </c>
      <c r="AJ103" s="5">
        <f t="shared" si="19"/>
        <v>3.9699074074074072E-3</v>
      </c>
      <c r="AK103" s="34">
        <v>343</v>
      </c>
      <c r="AP103" s="7">
        <f t="shared" si="21"/>
        <v>5.1041666666666666E-3</v>
      </c>
      <c r="AQ103" s="32">
        <f t="shared" si="20"/>
        <v>7.35</v>
      </c>
      <c r="AR103">
        <v>1</v>
      </c>
      <c r="AS103" t="s">
        <v>21</v>
      </c>
      <c r="AT103">
        <v>16</v>
      </c>
      <c r="AV103" s="9">
        <v>44309.375381944446</v>
      </c>
      <c r="AX103" s="9">
        <v>44310</v>
      </c>
      <c r="AY103" s="9"/>
      <c r="AZ103" s="32">
        <f t="shared" si="18"/>
        <v>38.482638888890506</v>
      </c>
      <c r="BA103" t="s">
        <v>13</v>
      </c>
      <c r="BB103" t="s">
        <v>10</v>
      </c>
      <c r="BC103" t="s">
        <v>750</v>
      </c>
    </row>
    <row r="104" spans="1:55" x14ac:dyDescent="0.25">
      <c r="A104" t="s">
        <v>437</v>
      </c>
      <c r="B104" t="s">
        <v>35</v>
      </c>
      <c r="D104" t="s">
        <v>1035</v>
      </c>
      <c r="E104" t="s">
        <v>8</v>
      </c>
      <c r="F104">
        <v>-33.812945999999997</v>
      </c>
      <c r="G104">
        <v>144.742919</v>
      </c>
      <c r="H104" s="4">
        <v>44489.340277777781</v>
      </c>
      <c r="I104">
        <v>13.7</v>
      </c>
      <c r="J104" t="s">
        <v>12</v>
      </c>
      <c r="N104">
        <v>3</v>
      </c>
      <c r="T104" s="11">
        <v>0</v>
      </c>
      <c r="AA104" s="32" t="s">
        <v>948</v>
      </c>
      <c r="AC104" s="29">
        <v>38.5</v>
      </c>
      <c r="AD104" s="29" t="s">
        <v>42</v>
      </c>
      <c r="AH104" s="7">
        <v>3.8078703703703703E-3</v>
      </c>
      <c r="AI104" s="7">
        <v>5.9953703703703705E-3</v>
      </c>
      <c r="AJ104" s="5">
        <f t="shared" si="19"/>
        <v>2.1875000000000002E-3</v>
      </c>
      <c r="AK104" s="34">
        <v>189</v>
      </c>
      <c r="AP104" s="7">
        <f t="shared" si="21"/>
        <v>5.9953703703703705E-3</v>
      </c>
      <c r="AQ104" s="32">
        <f t="shared" si="20"/>
        <v>8.6333333333333329</v>
      </c>
      <c r="AR104">
        <v>0</v>
      </c>
      <c r="AT104">
        <v>1</v>
      </c>
      <c r="AV104" s="9">
        <v>44534.41746527778</v>
      </c>
      <c r="AX104" s="9">
        <v>44535</v>
      </c>
      <c r="AY104" s="9"/>
      <c r="AZ104" s="32">
        <f t="shared" si="18"/>
        <v>45.659722222218988</v>
      </c>
      <c r="BA104" t="s">
        <v>13</v>
      </c>
      <c r="BB104" t="s">
        <v>10</v>
      </c>
    </row>
    <row r="105" spans="1:55" x14ac:dyDescent="0.25">
      <c r="A105" t="s">
        <v>421</v>
      </c>
      <c r="B105" t="s">
        <v>35</v>
      </c>
      <c r="D105" t="s">
        <v>1035</v>
      </c>
      <c r="E105" t="s">
        <v>24</v>
      </c>
      <c r="F105">
        <v>-31.822863000000002</v>
      </c>
      <c r="G105">
        <v>150.50389300000001</v>
      </c>
      <c r="H105" s="4">
        <v>44895.288888888892</v>
      </c>
      <c r="I105">
        <v>15.6</v>
      </c>
      <c r="J105" t="s">
        <v>9</v>
      </c>
      <c r="N105">
        <v>3</v>
      </c>
      <c r="T105" s="11">
        <v>3.6956521739130435</v>
      </c>
      <c r="AA105" s="32" t="s">
        <v>948</v>
      </c>
      <c r="AC105" s="29">
        <v>37.4</v>
      </c>
      <c r="AD105" s="29" t="s">
        <v>42</v>
      </c>
      <c r="AH105" s="7">
        <v>2.1041666666666667E-2</v>
      </c>
      <c r="AI105" s="7">
        <v>2.375E-2</v>
      </c>
      <c r="AJ105" s="5">
        <f t="shared" si="19"/>
        <v>2.7083333333333334E-3</v>
      </c>
      <c r="AK105" s="34">
        <v>234</v>
      </c>
      <c r="AP105" s="7">
        <f t="shared" si="21"/>
        <v>2.375E-2</v>
      </c>
      <c r="AQ105" s="32">
        <f t="shared" si="20"/>
        <v>34.200000000000003</v>
      </c>
      <c r="AR105">
        <v>0</v>
      </c>
      <c r="AT105">
        <v>5</v>
      </c>
      <c r="AU105" s="13"/>
      <c r="AV105" s="9">
        <v>44950.250497685185</v>
      </c>
      <c r="AX105" s="9">
        <v>44950.833333333336</v>
      </c>
      <c r="AY105" s="9"/>
      <c r="AZ105" s="32">
        <f t="shared" si="18"/>
        <v>55.544444444443798</v>
      </c>
      <c r="BA105" t="s">
        <v>14</v>
      </c>
      <c r="BB105" t="s">
        <v>745</v>
      </c>
      <c r="BC105" t="s">
        <v>746</v>
      </c>
    </row>
    <row r="106" spans="1:55" x14ac:dyDescent="0.25">
      <c r="A106" t="s">
        <v>458</v>
      </c>
      <c r="B106" t="s">
        <v>35</v>
      </c>
      <c r="D106" t="s">
        <v>1035</v>
      </c>
      <c r="E106" t="s">
        <v>16</v>
      </c>
      <c r="F106">
        <v>-34.421911999999999</v>
      </c>
      <c r="G106">
        <v>143.730368</v>
      </c>
      <c r="H106" s="4">
        <v>44273.345833333333</v>
      </c>
      <c r="I106" t="s">
        <v>17</v>
      </c>
      <c r="J106" t="s">
        <v>12</v>
      </c>
      <c r="N106">
        <v>4</v>
      </c>
      <c r="T106" s="11">
        <v>3.2307692307692308</v>
      </c>
      <c r="AA106" s="32" t="s">
        <v>948</v>
      </c>
      <c r="AC106" s="29">
        <v>39.5</v>
      </c>
      <c r="AD106" s="29" t="s">
        <v>42</v>
      </c>
      <c r="AH106" s="7">
        <v>5.7870370370370367E-4</v>
      </c>
      <c r="AI106" s="7">
        <v>5.6134259259259262E-3</v>
      </c>
      <c r="AJ106" s="5">
        <f t="shared" si="19"/>
        <v>5.0347222222222225E-3</v>
      </c>
      <c r="AK106" s="34">
        <v>435</v>
      </c>
      <c r="AP106" s="7">
        <f t="shared" si="21"/>
        <v>5.6134259259259262E-3</v>
      </c>
      <c r="AQ106" s="32">
        <f t="shared" si="20"/>
        <v>8.0833333333333339</v>
      </c>
      <c r="AR106">
        <v>0</v>
      </c>
      <c r="AT106">
        <v>11</v>
      </c>
      <c r="AV106" s="9">
        <v>44333.375451388885</v>
      </c>
      <c r="AX106" s="9">
        <v>44334</v>
      </c>
      <c r="AY106" s="9"/>
      <c r="AZ106" s="32">
        <f t="shared" si="18"/>
        <v>60.654166666667152</v>
      </c>
      <c r="BA106" t="s">
        <v>13</v>
      </c>
      <c r="BB106" t="s">
        <v>10</v>
      </c>
    </row>
    <row r="107" spans="1:55" x14ac:dyDescent="0.25">
      <c r="A107" t="s">
        <v>406</v>
      </c>
      <c r="B107" t="s">
        <v>35</v>
      </c>
      <c r="D107" t="s">
        <v>1035</v>
      </c>
      <c r="E107" t="s">
        <v>31</v>
      </c>
      <c r="F107">
        <v>-29.252607000000001</v>
      </c>
      <c r="G107">
        <v>144.98176599999999</v>
      </c>
      <c r="H107" s="4">
        <v>45189.260416666664</v>
      </c>
      <c r="I107">
        <v>17.7</v>
      </c>
      <c r="J107" t="s">
        <v>9</v>
      </c>
      <c r="N107">
        <v>2</v>
      </c>
      <c r="T107" s="11">
        <v>2.5844930417495031</v>
      </c>
      <c r="AA107" s="32" t="s">
        <v>948</v>
      </c>
      <c r="AC107" s="29">
        <v>34.299999999999997</v>
      </c>
      <c r="AD107" s="29" t="s">
        <v>42</v>
      </c>
      <c r="AH107" s="7">
        <v>3.9930555555555552E-3</v>
      </c>
      <c r="AI107" s="7">
        <v>4.31712962962963E-3</v>
      </c>
      <c r="AJ107" s="5">
        <f t="shared" si="19"/>
        <v>3.2407407407407472E-4</v>
      </c>
      <c r="AK107" s="32">
        <v>28</v>
      </c>
      <c r="AP107" s="7">
        <f t="shared" si="21"/>
        <v>4.31712962962963E-3</v>
      </c>
      <c r="AQ107" s="32">
        <f t="shared" si="20"/>
        <v>6.2166666666666668</v>
      </c>
      <c r="AR107">
        <v>0</v>
      </c>
      <c r="AT107" t="s">
        <v>10</v>
      </c>
      <c r="AV107" s="9">
        <v>45255.416828703703</v>
      </c>
      <c r="AX107" s="14">
        <v>45256.876388888886</v>
      </c>
      <c r="AY107" s="14"/>
      <c r="AZ107" s="32">
        <f t="shared" si="18"/>
        <v>67.615972222221899</v>
      </c>
      <c r="BA107" s="15" t="s">
        <v>13</v>
      </c>
    </row>
    <row r="108" spans="1:55" x14ac:dyDescent="0.25">
      <c r="A108" t="s">
        <v>505</v>
      </c>
      <c r="B108" t="s">
        <v>36</v>
      </c>
      <c r="C108" t="s">
        <v>121</v>
      </c>
      <c r="D108" t="s">
        <v>1035</v>
      </c>
      <c r="E108" t="s">
        <v>122</v>
      </c>
      <c r="F108">
        <v>-29.960884</v>
      </c>
      <c r="G108">
        <v>152.06545800000001</v>
      </c>
      <c r="H108" s="4">
        <v>44614.375926000001</v>
      </c>
      <c r="I108">
        <v>19</v>
      </c>
      <c r="J108" t="s">
        <v>9</v>
      </c>
      <c r="K108" t="s">
        <v>53</v>
      </c>
      <c r="L108" s="11">
        <v>55.6</v>
      </c>
      <c r="N108" s="8">
        <v>45416</v>
      </c>
      <c r="O108" t="s">
        <v>77</v>
      </c>
      <c r="P108" t="s">
        <v>55</v>
      </c>
      <c r="Q108" s="11">
        <v>2</v>
      </c>
      <c r="R108" s="11">
        <f>Q108*100/L108</f>
        <v>3.5971223021582732</v>
      </c>
      <c r="Y108" t="s">
        <v>56</v>
      </c>
      <c r="Z108" s="33">
        <v>2.0833333333333333E-3</v>
      </c>
      <c r="AB108" t="s">
        <v>73</v>
      </c>
      <c r="AC108" s="29">
        <v>39.200000000000003</v>
      </c>
      <c r="AD108" s="29" t="s">
        <v>42</v>
      </c>
      <c r="AE108" t="s">
        <v>123</v>
      </c>
      <c r="AF108" t="s">
        <v>78</v>
      </c>
      <c r="AH108" s="9">
        <v>44614.376064999997</v>
      </c>
      <c r="AI108" s="9">
        <v>44614.396987</v>
      </c>
      <c r="AJ108" s="5">
        <f t="shared" si="19"/>
        <v>2.0922000003338326E-2</v>
      </c>
      <c r="AK108" s="32">
        <f>MINUTE(AJ108)+SECOND(AJ108)/60</f>
        <v>30.133333333333333</v>
      </c>
      <c r="AL108" s="9">
        <v>44614.408112999998</v>
      </c>
      <c r="AM108" s="7">
        <f>AL108-AI108</f>
        <v>1.1125999997602776E-2</v>
      </c>
      <c r="AN108" s="7"/>
      <c r="AO108" s="7"/>
      <c r="AP108" s="7">
        <f>Z108+AJ108+AM108</f>
        <v>3.4131333334274434E-2</v>
      </c>
      <c r="AQ108" s="32">
        <f t="shared" si="20"/>
        <v>49.15</v>
      </c>
      <c r="AR108" s="8">
        <v>0</v>
      </c>
      <c r="AX108" s="4">
        <v>44685</v>
      </c>
      <c r="AZ108" s="32">
        <f t="shared" si="18"/>
        <v>70.624073999999382</v>
      </c>
      <c r="BA108" t="s">
        <v>964</v>
      </c>
      <c r="BB108" t="s">
        <v>124</v>
      </c>
    </row>
    <row r="109" spans="1:55" x14ac:dyDescent="0.25">
      <c r="A109" t="s">
        <v>501</v>
      </c>
      <c r="B109" t="s">
        <v>36</v>
      </c>
      <c r="C109" t="s">
        <v>112</v>
      </c>
      <c r="D109" t="s">
        <v>1035</v>
      </c>
      <c r="E109" t="s">
        <v>113</v>
      </c>
      <c r="F109">
        <v>-29.526060999999999</v>
      </c>
      <c r="G109">
        <v>151.26675399999999</v>
      </c>
      <c r="H109" s="4">
        <v>44972.500628000002</v>
      </c>
      <c r="I109">
        <v>25</v>
      </c>
      <c r="J109" t="s">
        <v>9</v>
      </c>
      <c r="K109" t="s">
        <v>53</v>
      </c>
      <c r="L109" s="11">
        <v>79.8</v>
      </c>
      <c r="N109" s="8">
        <v>45416</v>
      </c>
      <c r="O109" t="s">
        <v>64</v>
      </c>
      <c r="P109" t="s">
        <v>55</v>
      </c>
      <c r="Q109" s="11">
        <v>2</v>
      </c>
      <c r="R109" s="11">
        <f>Q109*100/L109</f>
        <v>2.5062656641604013</v>
      </c>
      <c r="Y109" t="s">
        <v>56</v>
      </c>
      <c r="Z109" s="33">
        <v>3.472222222222222E-3</v>
      </c>
      <c r="AB109" t="s">
        <v>65</v>
      </c>
      <c r="AC109" s="29">
        <v>36.9</v>
      </c>
      <c r="AD109" s="29" t="s">
        <v>42</v>
      </c>
      <c r="AE109" t="s">
        <v>58</v>
      </c>
      <c r="AF109" t="s">
        <v>58</v>
      </c>
      <c r="AH109" s="9">
        <v>44972.500404999999</v>
      </c>
      <c r="AI109" s="9">
        <v>44972.517142999997</v>
      </c>
      <c r="AJ109" s="5">
        <f t="shared" si="19"/>
        <v>1.67379999984405E-2</v>
      </c>
      <c r="AK109" s="32">
        <f>MINUTE(AJ109)+SECOND(AJ109)/60</f>
        <v>24.1</v>
      </c>
      <c r="AL109" s="9">
        <v>44972.517157000002</v>
      </c>
      <c r="AM109" s="7">
        <f>AL109-AI109</f>
        <v>1.4000004739500582E-5</v>
      </c>
      <c r="AN109" s="7"/>
      <c r="AO109" s="7"/>
      <c r="AP109" s="7">
        <f>Z109+AJ109+AM109</f>
        <v>2.0224222225402225E-2</v>
      </c>
      <c r="AQ109" s="32">
        <f t="shared" si="20"/>
        <v>29.116666666666667</v>
      </c>
      <c r="AR109" s="8">
        <v>0</v>
      </c>
      <c r="AX109" s="4">
        <v>45050</v>
      </c>
      <c r="AZ109" s="32">
        <f t="shared" si="18"/>
        <v>77.499371999998402</v>
      </c>
      <c r="BB109" t="s">
        <v>114</v>
      </c>
    </row>
    <row r="110" spans="1:55" x14ac:dyDescent="0.25">
      <c r="A110" t="s">
        <v>475</v>
      </c>
      <c r="B110" t="s">
        <v>35</v>
      </c>
      <c r="D110" t="s">
        <v>1035</v>
      </c>
      <c r="E110" t="s">
        <v>8</v>
      </c>
      <c r="F110">
        <v>-33.813679</v>
      </c>
      <c r="G110">
        <v>144.81097399999999</v>
      </c>
      <c r="H110" s="4">
        <v>44488.329861111109</v>
      </c>
      <c r="I110">
        <v>11.9</v>
      </c>
      <c r="J110" t="s">
        <v>9</v>
      </c>
      <c r="N110">
        <v>3</v>
      </c>
      <c r="T110" s="11">
        <v>2</v>
      </c>
      <c r="AA110" s="32" t="s">
        <v>948</v>
      </c>
      <c r="AC110" s="29">
        <v>40.9</v>
      </c>
      <c r="AD110" s="29" t="s">
        <v>41</v>
      </c>
      <c r="AH110" s="7">
        <v>2.0833333333333332E-2</v>
      </c>
      <c r="AI110" s="7">
        <v>2.2222222222222223E-2</v>
      </c>
      <c r="AJ110" s="5">
        <f t="shared" si="19"/>
        <v>1.3888888888888909E-3</v>
      </c>
      <c r="AK110" s="34">
        <v>120</v>
      </c>
      <c r="AP110" s="7">
        <f>AI110</f>
        <v>2.2222222222222223E-2</v>
      </c>
      <c r="AQ110" s="32">
        <f t="shared" si="20"/>
        <v>32</v>
      </c>
      <c r="AR110">
        <v>0</v>
      </c>
      <c r="AT110">
        <v>5</v>
      </c>
      <c r="AV110" s="9">
        <v>44577.41747685185</v>
      </c>
      <c r="AX110" s="9">
        <v>44578</v>
      </c>
      <c r="AY110" s="9"/>
      <c r="AZ110" s="32">
        <f t="shared" si="18"/>
        <v>89.670138888890506</v>
      </c>
      <c r="BA110" t="s">
        <v>13</v>
      </c>
      <c r="BB110" t="s">
        <v>10</v>
      </c>
    </row>
    <row r="111" spans="1:55" x14ac:dyDescent="0.25">
      <c r="A111" t="s">
        <v>467</v>
      </c>
      <c r="B111" t="s">
        <v>35</v>
      </c>
      <c r="D111" t="s">
        <v>1035</v>
      </c>
      <c r="E111" t="s">
        <v>22</v>
      </c>
      <c r="F111">
        <v>-34.516581000000002</v>
      </c>
      <c r="G111">
        <v>144.03489500000001</v>
      </c>
      <c r="H111" s="4">
        <v>44271.456944444442</v>
      </c>
      <c r="I111" t="s">
        <v>17</v>
      </c>
      <c r="J111" t="s">
        <v>12</v>
      </c>
      <c r="N111">
        <v>3</v>
      </c>
      <c r="T111" s="11">
        <v>1.935483870967742</v>
      </c>
      <c r="AA111" s="32" t="s">
        <v>948</v>
      </c>
      <c r="AC111" s="29">
        <v>40.1</v>
      </c>
      <c r="AD111" s="29" t="s">
        <v>41</v>
      </c>
      <c r="AH111" s="7">
        <v>2.3842592592592591E-3</v>
      </c>
      <c r="AI111" s="7">
        <v>2.4097222222222221E-2</v>
      </c>
      <c r="AJ111" s="5">
        <f t="shared" si="19"/>
        <v>2.1712962962962962E-2</v>
      </c>
      <c r="AK111" s="34">
        <v>1876</v>
      </c>
      <c r="AP111" s="7">
        <f>AI111</f>
        <v>2.4097222222222221E-2</v>
      </c>
      <c r="AQ111" s="32">
        <f t="shared" si="20"/>
        <v>34.700000000000003</v>
      </c>
      <c r="AR111">
        <v>0</v>
      </c>
      <c r="AT111">
        <v>2</v>
      </c>
      <c r="AV111" s="9">
        <v>44365.334120370368</v>
      </c>
      <c r="AX111" s="9">
        <v>44366</v>
      </c>
      <c r="AY111" s="9"/>
      <c r="AZ111" s="32">
        <f t="shared" si="18"/>
        <v>94.543055555557657</v>
      </c>
      <c r="BA111" t="s">
        <v>13</v>
      </c>
      <c r="BB111" t="s">
        <v>10</v>
      </c>
    </row>
    <row r="112" spans="1:55" x14ac:dyDescent="0.25">
      <c r="A112" t="s">
        <v>496</v>
      </c>
      <c r="B112" t="s">
        <v>36</v>
      </c>
      <c r="C112" t="s">
        <v>102</v>
      </c>
      <c r="D112" t="s">
        <v>1035</v>
      </c>
      <c r="E112" t="s">
        <v>103</v>
      </c>
      <c r="F112">
        <v>-29.502336</v>
      </c>
      <c r="G112">
        <v>151.296369</v>
      </c>
      <c r="H112" s="4">
        <v>44955.689842</v>
      </c>
      <c r="I112">
        <v>29</v>
      </c>
      <c r="J112" t="s">
        <v>12</v>
      </c>
      <c r="K112" t="s">
        <v>81</v>
      </c>
      <c r="L112" s="11">
        <v>47.8</v>
      </c>
      <c r="N112" s="8">
        <v>45416</v>
      </c>
      <c r="O112" t="s">
        <v>64</v>
      </c>
      <c r="P112" t="s">
        <v>55</v>
      </c>
      <c r="Q112" s="11">
        <v>2</v>
      </c>
      <c r="R112" s="11">
        <f>Q112*100/L112</f>
        <v>4.1841004184100417</v>
      </c>
      <c r="Y112" t="s">
        <v>56</v>
      </c>
      <c r="Z112" s="33">
        <v>2.7777777777777779E-3</v>
      </c>
      <c r="AB112" t="s">
        <v>65</v>
      </c>
      <c r="AC112" s="29">
        <v>39.700000000000003</v>
      </c>
      <c r="AD112" s="29" t="s">
        <v>42</v>
      </c>
      <c r="AE112" t="s">
        <v>58</v>
      </c>
      <c r="AF112" t="s">
        <v>58</v>
      </c>
      <c r="AH112" s="9">
        <v>44955.692077</v>
      </c>
      <c r="AI112" s="9">
        <v>44955.703277000001</v>
      </c>
      <c r="AJ112" s="5">
        <f t="shared" si="19"/>
        <v>1.1200000000826549E-2</v>
      </c>
      <c r="AK112" s="32">
        <f>MINUTE(AJ112)+SECOND(AJ112)/60</f>
        <v>16.133333333333333</v>
      </c>
      <c r="AL112" s="9">
        <v>44955.792176000003</v>
      </c>
      <c r="AM112" s="7">
        <f>AL112-AI112</f>
        <v>8.8899000002129469E-2</v>
      </c>
      <c r="AN112" s="7"/>
      <c r="AO112" s="7"/>
      <c r="AP112" s="7">
        <f>Z112+AJ112+AM112</f>
        <v>0.1028767777807338</v>
      </c>
      <c r="AQ112" s="32">
        <f t="shared" si="20"/>
        <v>28.15</v>
      </c>
      <c r="AR112" s="8">
        <v>0</v>
      </c>
      <c r="AX112" s="4">
        <v>45051</v>
      </c>
      <c r="AZ112" s="32">
        <f t="shared" si="18"/>
        <v>95.310158000000229</v>
      </c>
      <c r="BB112" t="s">
        <v>637</v>
      </c>
    </row>
    <row r="113" spans="1:65" x14ac:dyDescent="0.25">
      <c r="A113" t="s">
        <v>514</v>
      </c>
      <c r="B113" t="s">
        <v>36</v>
      </c>
      <c r="C113" t="s">
        <v>145</v>
      </c>
      <c r="D113" t="s">
        <v>1035</v>
      </c>
      <c r="E113" t="s">
        <v>146</v>
      </c>
      <c r="F113">
        <v>-30.088925</v>
      </c>
      <c r="G113">
        <v>151.88899000000001</v>
      </c>
      <c r="H113" s="4">
        <v>44627.504062</v>
      </c>
      <c r="I113">
        <v>19</v>
      </c>
      <c r="J113" t="s">
        <v>9</v>
      </c>
      <c r="K113" t="s">
        <v>53</v>
      </c>
      <c r="L113" s="11">
        <v>71.2</v>
      </c>
      <c r="N113" s="8">
        <v>45415</v>
      </c>
      <c r="O113" t="s">
        <v>64</v>
      </c>
      <c r="P113" t="s">
        <v>55</v>
      </c>
      <c r="Q113" s="11">
        <v>2.1</v>
      </c>
      <c r="R113" s="11">
        <f>Q113*100/L113</f>
        <v>2.9494382022471908</v>
      </c>
      <c r="Y113" t="s">
        <v>56</v>
      </c>
      <c r="Z113" s="33">
        <v>3.472222222222222E-3</v>
      </c>
      <c r="AB113" t="s">
        <v>57</v>
      </c>
      <c r="AC113" s="29">
        <v>38.1</v>
      </c>
      <c r="AD113" s="29" t="s">
        <v>42</v>
      </c>
      <c r="AE113" t="s">
        <v>58</v>
      </c>
      <c r="AF113" t="s">
        <v>58</v>
      </c>
      <c r="AH113" s="9">
        <v>44627.504051000004</v>
      </c>
      <c r="AI113" s="9">
        <v>44627.517317999998</v>
      </c>
      <c r="AJ113" s="5">
        <f t="shared" si="19"/>
        <v>1.3266999994812068E-2</v>
      </c>
      <c r="AK113" s="32">
        <f>MINUTE(AJ113)+SECOND(AJ113)/60</f>
        <v>19.100000000000001</v>
      </c>
      <c r="AL113" s="9">
        <v>44627.560694</v>
      </c>
      <c r="AM113" s="7">
        <f>AL113-AI113</f>
        <v>4.3376000001444481E-2</v>
      </c>
      <c r="AN113" s="7"/>
      <c r="AO113" s="7"/>
      <c r="AP113" s="7">
        <f>Z113+AJ113+AM113</f>
        <v>6.0115222218478773E-2</v>
      </c>
      <c r="AQ113" s="32">
        <f t="shared" si="20"/>
        <v>26.566666666666666</v>
      </c>
      <c r="AR113" s="8">
        <v>0</v>
      </c>
      <c r="AX113" s="4">
        <v>44723</v>
      </c>
      <c r="AZ113" s="32">
        <f t="shared" si="18"/>
        <v>95.495938000000024</v>
      </c>
      <c r="BA113" t="s">
        <v>1048</v>
      </c>
      <c r="BB113" t="s">
        <v>147</v>
      </c>
    </row>
    <row r="114" spans="1:65" x14ac:dyDescent="0.25">
      <c r="A114" t="s">
        <v>492</v>
      </c>
      <c r="B114" t="s">
        <v>36</v>
      </c>
      <c r="C114" t="s">
        <v>93</v>
      </c>
      <c r="D114" t="s">
        <v>1035</v>
      </c>
      <c r="E114" t="s">
        <v>94</v>
      </c>
      <c r="F114">
        <v>-29.482565000000001</v>
      </c>
      <c r="G114">
        <v>151.25619699999999</v>
      </c>
      <c r="H114" s="4">
        <v>44951.475832999997</v>
      </c>
      <c r="I114">
        <v>29</v>
      </c>
      <c r="J114" t="s">
        <v>9</v>
      </c>
      <c r="K114" t="s">
        <v>53</v>
      </c>
      <c r="L114" s="11">
        <v>45</v>
      </c>
      <c r="N114" s="8">
        <v>45415</v>
      </c>
      <c r="O114" t="s">
        <v>64</v>
      </c>
      <c r="P114" t="s">
        <v>55</v>
      </c>
      <c r="Q114" s="11">
        <v>2</v>
      </c>
      <c r="R114" s="11">
        <f>Q114*100/L114</f>
        <v>4.4444444444444446</v>
      </c>
      <c r="Y114" t="s">
        <v>56</v>
      </c>
      <c r="Z114" s="33">
        <v>2.0833333333333333E-3</v>
      </c>
      <c r="AB114" t="s">
        <v>57</v>
      </c>
      <c r="AC114" s="29">
        <v>41.8</v>
      </c>
      <c r="AD114" s="29" t="s">
        <v>41</v>
      </c>
      <c r="AE114" t="s">
        <v>58</v>
      </c>
      <c r="AF114" t="s">
        <v>58</v>
      </c>
      <c r="AH114" s="9">
        <v>44951.454769000004</v>
      </c>
      <c r="AI114" s="9">
        <v>44951.476308999998</v>
      </c>
      <c r="AJ114" s="5">
        <f t="shared" si="19"/>
        <v>2.1539999994274694E-2</v>
      </c>
      <c r="AK114" s="32">
        <f>MINUTE(AJ114)+SECOND(AJ114)/60</f>
        <v>31.016666666666666</v>
      </c>
      <c r="AL114" s="9">
        <v>44951.515903</v>
      </c>
      <c r="AM114" s="7">
        <f>AL114-AI114</f>
        <v>3.9594000001670793E-2</v>
      </c>
      <c r="AN114" s="7"/>
      <c r="AO114" s="7"/>
      <c r="AP114" s="7">
        <f>Z114+AJ114+AM114</f>
        <v>6.3217333329278813E-2</v>
      </c>
      <c r="AQ114" s="32">
        <f t="shared" si="20"/>
        <v>31.033333333333335</v>
      </c>
      <c r="AR114" s="8">
        <v>0</v>
      </c>
      <c r="AX114" s="4">
        <v>45048</v>
      </c>
      <c r="AZ114" s="32">
        <f t="shared" si="18"/>
        <v>96.524167000003217</v>
      </c>
      <c r="BA114" t="s">
        <v>966</v>
      </c>
      <c r="BB114" t="s">
        <v>95</v>
      </c>
    </row>
    <row r="115" spans="1:65" x14ac:dyDescent="0.25">
      <c r="A115" t="s">
        <v>493</v>
      </c>
      <c r="B115" t="s">
        <v>36</v>
      </c>
      <c r="C115" t="s">
        <v>96</v>
      </c>
      <c r="D115" t="s">
        <v>1035</v>
      </c>
      <c r="E115" t="s">
        <v>97</v>
      </c>
      <c r="F115">
        <v>-29.548622000000002</v>
      </c>
      <c r="G115">
        <v>151.319445</v>
      </c>
      <c r="H115" s="4">
        <v>44951.650752000001</v>
      </c>
      <c r="I115">
        <v>33</v>
      </c>
      <c r="J115" t="s">
        <v>12</v>
      </c>
      <c r="K115" t="s">
        <v>81</v>
      </c>
      <c r="L115" s="11">
        <v>62</v>
      </c>
      <c r="N115" s="8">
        <v>45417</v>
      </c>
      <c r="O115" t="s">
        <v>54</v>
      </c>
      <c r="P115" t="s">
        <v>55</v>
      </c>
      <c r="Q115" s="11">
        <v>2</v>
      </c>
      <c r="R115" s="11">
        <f>Q115*100/L115</f>
        <v>3.225806451612903</v>
      </c>
      <c r="Y115" t="s">
        <v>56</v>
      </c>
      <c r="Z115" s="33">
        <v>2.0833333333333333E-3</v>
      </c>
      <c r="AB115" t="s">
        <v>57</v>
      </c>
      <c r="AC115" s="29">
        <v>41.3</v>
      </c>
      <c r="AD115" s="29" t="s">
        <v>41</v>
      </c>
      <c r="AE115" t="s">
        <v>58</v>
      </c>
      <c r="AF115" t="s">
        <v>58</v>
      </c>
      <c r="AH115" s="9">
        <v>44951.651308</v>
      </c>
      <c r="AI115" s="9">
        <v>44951.666920999996</v>
      </c>
      <c r="AJ115" s="5">
        <f t="shared" si="19"/>
        <v>1.5612999995937571E-2</v>
      </c>
      <c r="AK115" s="32">
        <f>MINUTE(AJ115)+SECOND(AJ115)/60</f>
        <v>22.483333333333334</v>
      </c>
      <c r="AL115" s="9">
        <v>44951.720370000003</v>
      </c>
      <c r="AM115" s="7">
        <f>AL115-AI115</f>
        <v>5.3449000006366987E-2</v>
      </c>
      <c r="AN115" s="7"/>
      <c r="AO115" s="7"/>
      <c r="AP115" s="7">
        <f>Z115+AJ115+AM115</f>
        <v>7.1145333335637884E-2</v>
      </c>
      <c r="AQ115" s="32">
        <f t="shared" si="20"/>
        <v>42.45</v>
      </c>
      <c r="AR115" s="8">
        <v>0</v>
      </c>
      <c r="AX115" s="4">
        <v>45050</v>
      </c>
      <c r="AZ115" s="32">
        <f t="shared" si="18"/>
        <v>98.349247999998624</v>
      </c>
      <c r="BB115" t="s">
        <v>98</v>
      </c>
    </row>
    <row r="116" spans="1:65" x14ac:dyDescent="0.25">
      <c r="A116" t="s">
        <v>495</v>
      </c>
      <c r="B116" t="s">
        <v>36</v>
      </c>
      <c r="C116" t="s">
        <v>100</v>
      </c>
      <c r="D116" t="s">
        <v>1035</v>
      </c>
      <c r="E116" t="s">
        <v>97</v>
      </c>
      <c r="F116">
        <v>-29.548522999999999</v>
      </c>
      <c r="G116">
        <v>151.318577</v>
      </c>
      <c r="H116" s="4">
        <v>44951.655185000003</v>
      </c>
      <c r="I116">
        <v>33</v>
      </c>
      <c r="J116" t="s">
        <v>9</v>
      </c>
      <c r="K116" t="s">
        <v>53</v>
      </c>
      <c r="L116" s="11">
        <v>55</v>
      </c>
      <c r="N116" s="8">
        <v>45416</v>
      </c>
      <c r="O116" t="s">
        <v>64</v>
      </c>
      <c r="P116" t="s">
        <v>55</v>
      </c>
      <c r="Q116" s="11">
        <v>2</v>
      </c>
      <c r="R116" s="11">
        <f>Q116*100/L116</f>
        <v>3.6363636363636362</v>
      </c>
      <c r="Y116" t="s">
        <v>56</v>
      </c>
      <c r="Z116" s="33">
        <v>2.0833333333333333E-3</v>
      </c>
      <c r="AB116" t="s">
        <v>57</v>
      </c>
      <c r="AC116" s="29">
        <v>40.700000000000003</v>
      </c>
      <c r="AD116" s="29" t="s">
        <v>41</v>
      </c>
      <c r="AE116" t="s">
        <v>58</v>
      </c>
      <c r="AF116" t="s">
        <v>58</v>
      </c>
      <c r="AH116" s="9">
        <v>44951.654919000001</v>
      </c>
      <c r="AI116" s="9">
        <v>44951.672323999999</v>
      </c>
      <c r="AJ116" s="5">
        <f t="shared" si="19"/>
        <v>1.7404999998689163E-2</v>
      </c>
      <c r="AK116" s="32">
        <f>MINUTE(AJ116)+SECOND(AJ116)/60</f>
        <v>25.066666666666666</v>
      </c>
      <c r="AL116" s="9">
        <v>44951.713958</v>
      </c>
      <c r="AM116" s="7">
        <f>AL116-AI116</f>
        <v>4.1634000001067761E-2</v>
      </c>
      <c r="AN116" s="7"/>
      <c r="AO116" s="7"/>
      <c r="AP116" s="7">
        <f>Z116+AJ116+AM116</f>
        <v>6.1122333333090258E-2</v>
      </c>
      <c r="AQ116" s="32">
        <f t="shared" si="20"/>
        <v>28.016666666666666</v>
      </c>
      <c r="AR116" s="8">
        <v>0</v>
      </c>
      <c r="AX116" s="4">
        <v>45051</v>
      </c>
      <c r="AZ116" s="32">
        <f t="shared" si="18"/>
        <v>99.344814999996743</v>
      </c>
      <c r="BB116" t="s">
        <v>101</v>
      </c>
    </row>
    <row r="117" spans="1:65" x14ac:dyDescent="0.25">
      <c r="A117" t="s">
        <v>469</v>
      </c>
      <c r="B117" t="s">
        <v>35</v>
      </c>
      <c r="D117" t="s">
        <v>1035</v>
      </c>
      <c r="E117" t="s">
        <v>16</v>
      </c>
      <c r="F117">
        <v>-34.421911999999999</v>
      </c>
      <c r="G117">
        <v>143.730368</v>
      </c>
      <c r="H117" s="4">
        <v>44273.345833333333</v>
      </c>
      <c r="I117" t="s">
        <v>17</v>
      </c>
      <c r="J117" t="s">
        <v>12</v>
      </c>
      <c r="N117">
        <v>4</v>
      </c>
      <c r="T117" s="11">
        <v>2.7027027027027026</v>
      </c>
      <c r="AA117" s="32" t="s">
        <v>948</v>
      </c>
      <c r="AC117" s="29">
        <v>40.200000000000003</v>
      </c>
      <c r="AD117" s="29" t="s">
        <v>41</v>
      </c>
      <c r="AH117" s="7">
        <v>1.5625000000000001E-3</v>
      </c>
      <c r="AI117" s="7">
        <v>1.1979166666666667E-2</v>
      </c>
      <c r="AJ117" s="5">
        <f t="shared" si="19"/>
        <v>1.0416666666666668E-2</v>
      </c>
      <c r="AK117" s="34">
        <v>900</v>
      </c>
      <c r="AP117" s="7">
        <f>AI117</f>
        <v>1.1979166666666667E-2</v>
      </c>
      <c r="AQ117" s="32">
        <f t="shared" si="20"/>
        <v>17.25</v>
      </c>
      <c r="AR117">
        <v>1</v>
      </c>
      <c r="AS117" t="s">
        <v>19</v>
      </c>
      <c r="AT117">
        <v>11</v>
      </c>
      <c r="AV117" s="9">
        <v>44373.209039351852</v>
      </c>
      <c r="AX117" s="9">
        <v>44374</v>
      </c>
      <c r="AY117" s="9"/>
      <c r="AZ117" s="32">
        <f t="shared" si="18"/>
        <v>100.65416666666715</v>
      </c>
      <c r="BA117" t="s">
        <v>18</v>
      </c>
      <c r="BB117" t="s">
        <v>10</v>
      </c>
    </row>
    <row r="118" spans="1:65" x14ac:dyDescent="0.25">
      <c r="A118" t="s">
        <v>491</v>
      </c>
      <c r="B118" t="s">
        <v>36</v>
      </c>
      <c r="C118" t="s">
        <v>89</v>
      </c>
      <c r="D118" t="s">
        <v>1035</v>
      </c>
      <c r="E118" t="s">
        <v>90</v>
      </c>
      <c r="F118">
        <v>-29.551582</v>
      </c>
      <c r="G118">
        <v>151.240487</v>
      </c>
      <c r="H118" s="4">
        <v>44951.296450000002</v>
      </c>
      <c r="I118">
        <v>20</v>
      </c>
      <c r="J118" t="s">
        <v>12</v>
      </c>
      <c r="K118" t="s">
        <v>91</v>
      </c>
      <c r="L118" s="11">
        <v>42.2</v>
      </c>
      <c r="N118" s="8">
        <v>45415</v>
      </c>
      <c r="O118" t="s">
        <v>54</v>
      </c>
      <c r="P118" t="s">
        <v>55</v>
      </c>
      <c r="Q118" s="11">
        <v>2</v>
      </c>
      <c r="R118" s="11">
        <f>Q118*100/L118</f>
        <v>4.7393364928909953</v>
      </c>
      <c r="Y118" t="s">
        <v>56</v>
      </c>
      <c r="Z118" s="33">
        <v>2.0833333333333333E-3</v>
      </c>
      <c r="AB118" t="s">
        <v>57</v>
      </c>
      <c r="AC118" s="29">
        <v>40.200000000000003</v>
      </c>
      <c r="AD118" s="29" t="s">
        <v>41</v>
      </c>
      <c r="AE118" t="s">
        <v>58</v>
      </c>
      <c r="AF118" t="s">
        <v>58</v>
      </c>
      <c r="AH118" s="9">
        <v>44951.296192000002</v>
      </c>
      <c r="AI118" s="9">
        <v>44951.308156999999</v>
      </c>
      <c r="AJ118" s="5">
        <f t="shared" si="19"/>
        <v>1.1964999997871928E-2</v>
      </c>
      <c r="AK118" s="32">
        <f>MINUTE(AJ118)+SECOND(AJ118)/60</f>
        <v>17.233333333333334</v>
      </c>
      <c r="AL118" s="9">
        <v>44951.341504999997</v>
      </c>
      <c r="AM118" s="7">
        <f>AL118-AI118</f>
        <v>3.334799999720417E-2</v>
      </c>
      <c r="AN118" s="7"/>
      <c r="AO118" s="7"/>
      <c r="AP118" s="7">
        <f>Z118+AJ118+AM118</f>
        <v>4.739633332840943E-2</v>
      </c>
      <c r="AQ118" s="32">
        <f t="shared" si="20"/>
        <v>8.25</v>
      </c>
      <c r="AR118" s="8">
        <v>0</v>
      </c>
      <c r="AX118" s="4">
        <v>45053</v>
      </c>
      <c r="AZ118" s="32">
        <f t="shared" si="18"/>
        <v>101.70354999999836</v>
      </c>
      <c r="BA118" t="s">
        <v>966</v>
      </c>
      <c r="BB118" t="s">
        <v>92</v>
      </c>
    </row>
    <row r="119" spans="1:65" x14ac:dyDescent="0.25">
      <c r="A119" t="s">
        <v>424</v>
      </c>
      <c r="B119" t="s">
        <v>35</v>
      </c>
      <c r="D119" t="s">
        <v>1035</v>
      </c>
      <c r="E119" t="s">
        <v>22</v>
      </c>
      <c r="F119">
        <v>-34.515964699999998</v>
      </c>
      <c r="G119">
        <v>144.03490400000001</v>
      </c>
      <c r="H119" s="4">
        <v>44272.43472222222</v>
      </c>
      <c r="I119" t="s">
        <v>17</v>
      </c>
      <c r="J119" t="s">
        <v>12</v>
      </c>
      <c r="N119">
        <v>4</v>
      </c>
      <c r="T119" s="11">
        <v>2.0689655172413794</v>
      </c>
      <c r="AA119" s="32" t="s">
        <v>948</v>
      </c>
      <c r="AC119" s="29">
        <v>37.700000000000003</v>
      </c>
      <c r="AD119" s="29" t="s">
        <v>42</v>
      </c>
      <c r="AH119" s="7">
        <v>1.4351851851851852E-3</v>
      </c>
      <c r="AI119" s="7">
        <v>4.6990740740740743E-3</v>
      </c>
      <c r="AJ119" s="5">
        <f t="shared" si="19"/>
        <v>3.2638888888888891E-3</v>
      </c>
      <c r="AK119" s="34">
        <v>282</v>
      </c>
      <c r="AP119" s="7">
        <f>AI119</f>
        <v>4.6990740740740743E-3</v>
      </c>
      <c r="AQ119" s="32">
        <f t="shared" si="20"/>
        <v>6.7666666666666666</v>
      </c>
      <c r="AR119">
        <v>0</v>
      </c>
      <c r="AT119">
        <v>4</v>
      </c>
      <c r="AV119" s="9">
        <v>44376.375057870369</v>
      </c>
      <c r="AX119" s="9">
        <v>44377</v>
      </c>
      <c r="AY119" s="9"/>
      <c r="AZ119" s="32">
        <f t="shared" si="18"/>
        <v>104.56527777777956</v>
      </c>
      <c r="BA119" t="s">
        <v>13</v>
      </c>
      <c r="BB119" t="s">
        <v>10</v>
      </c>
    </row>
    <row r="120" spans="1:65" x14ac:dyDescent="0.25">
      <c r="A120" t="s">
        <v>490</v>
      </c>
      <c r="B120" t="s">
        <v>36</v>
      </c>
      <c r="C120" t="s">
        <v>86</v>
      </c>
      <c r="D120" t="s">
        <v>1035</v>
      </c>
      <c r="E120" t="s">
        <v>87</v>
      </c>
      <c r="F120">
        <v>-29.510141999999998</v>
      </c>
      <c r="G120">
        <v>151.27471199999999</v>
      </c>
      <c r="H120" s="4">
        <v>44943.702233999997</v>
      </c>
      <c r="I120">
        <v>31</v>
      </c>
      <c r="J120" t="s">
        <v>9</v>
      </c>
      <c r="K120" t="s">
        <v>53</v>
      </c>
      <c r="L120" s="11">
        <v>75.8</v>
      </c>
      <c r="N120" s="8">
        <v>45416</v>
      </c>
      <c r="O120" t="s">
        <v>54</v>
      </c>
      <c r="P120" t="s">
        <v>55</v>
      </c>
      <c r="Q120" s="11">
        <v>2</v>
      </c>
      <c r="R120" s="11">
        <f>Q120*100/L120</f>
        <v>2.6385224274406331</v>
      </c>
      <c r="Y120" t="s">
        <v>56</v>
      </c>
      <c r="Z120" s="33">
        <v>4.1666666666666666E-3</v>
      </c>
      <c r="AB120" t="s">
        <v>57</v>
      </c>
      <c r="AC120" s="29">
        <v>39.6</v>
      </c>
      <c r="AD120" s="29" t="s">
        <v>42</v>
      </c>
      <c r="AE120" t="s">
        <v>58</v>
      </c>
      <c r="AF120" t="s">
        <v>58</v>
      </c>
      <c r="AH120" s="9">
        <v>44943.702649999999</v>
      </c>
      <c r="AI120" s="9">
        <v>44943.716271999998</v>
      </c>
      <c r="AJ120" s="5">
        <f t="shared" si="19"/>
        <v>1.3621999998576939E-2</v>
      </c>
      <c r="AK120" s="32">
        <f>MINUTE(AJ120)+SECOND(AJ120)/60</f>
        <v>19.616666666666667</v>
      </c>
      <c r="AL120" s="9">
        <v>44943.731238</v>
      </c>
      <c r="AM120" s="7">
        <f>AL120-AI120</f>
        <v>1.4966000002459623E-2</v>
      </c>
      <c r="AN120" s="7"/>
      <c r="AO120" s="7"/>
      <c r="AP120" s="7">
        <f>Z120+AJ120+AM120</f>
        <v>3.2754666667703228E-2</v>
      </c>
      <c r="AQ120" s="32">
        <f t="shared" si="20"/>
        <v>47.166666666666664</v>
      </c>
      <c r="AR120" s="7"/>
      <c r="AX120" s="4">
        <v>45050</v>
      </c>
      <c r="AZ120" s="32">
        <f t="shared" si="18"/>
        <v>106.29776600000332</v>
      </c>
      <c r="BB120" t="s">
        <v>88</v>
      </c>
    </row>
    <row r="121" spans="1:65" x14ac:dyDescent="0.25">
      <c r="A121" t="s">
        <v>476</v>
      </c>
      <c r="B121" t="s">
        <v>35</v>
      </c>
      <c r="D121" t="s">
        <v>1035</v>
      </c>
      <c r="E121" t="s">
        <v>20</v>
      </c>
      <c r="F121">
        <v>-34.499611999999999</v>
      </c>
      <c r="G121">
        <v>144.21579</v>
      </c>
      <c r="H121" s="4">
        <v>44272.322916666664</v>
      </c>
      <c r="I121" t="s">
        <v>17</v>
      </c>
      <c r="J121" t="s">
        <v>9</v>
      </c>
      <c r="N121">
        <v>3</v>
      </c>
      <c r="T121" s="11">
        <v>1.5873015873015872</v>
      </c>
      <c r="AA121" s="32" t="s">
        <v>948</v>
      </c>
      <c r="AC121" s="29">
        <v>41</v>
      </c>
      <c r="AD121" s="29" t="s">
        <v>41</v>
      </c>
      <c r="AH121" s="7">
        <v>1.2152777777777778E-3</v>
      </c>
      <c r="AI121" s="7">
        <v>1.1030092592592593E-2</v>
      </c>
      <c r="AJ121" s="5">
        <f t="shared" si="19"/>
        <v>9.8148148148148144E-3</v>
      </c>
      <c r="AK121" s="34">
        <v>848</v>
      </c>
      <c r="AP121" s="7">
        <f>AI121</f>
        <v>1.1030092592592593E-2</v>
      </c>
      <c r="AQ121" s="32">
        <f t="shared" si="20"/>
        <v>15.883333333333333</v>
      </c>
      <c r="AR121">
        <v>0</v>
      </c>
      <c r="AT121">
        <v>6</v>
      </c>
      <c r="AV121" s="9"/>
      <c r="AX121" s="9">
        <v>44414</v>
      </c>
      <c r="AY121" s="9"/>
      <c r="AZ121" s="32">
        <f t="shared" si="18"/>
        <v>141.67708333333576</v>
      </c>
      <c r="BA121" t="s">
        <v>11</v>
      </c>
      <c r="BB121" t="s">
        <v>10</v>
      </c>
    </row>
    <row r="122" spans="1:65" x14ac:dyDescent="0.25">
      <c r="A122" t="s">
        <v>433</v>
      </c>
      <c r="B122" t="s">
        <v>35</v>
      </c>
      <c r="D122" t="s">
        <v>1035</v>
      </c>
      <c r="E122" t="s">
        <v>24</v>
      </c>
      <c r="F122">
        <v>-31.800267000000002</v>
      </c>
      <c r="G122">
        <v>150.51078999999999</v>
      </c>
      <c r="H122" s="4">
        <v>44914.256944444445</v>
      </c>
      <c r="I122">
        <v>13</v>
      </c>
      <c r="J122" t="s">
        <v>12</v>
      </c>
      <c r="N122">
        <v>3</v>
      </c>
      <c r="T122" s="11">
        <v>5.3571428571428568</v>
      </c>
      <c r="AA122" s="32" t="s">
        <v>948</v>
      </c>
      <c r="AC122" s="29">
        <v>38.299999999999997</v>
      </c>
      <c r="AD122" s="29" t="s">
        <v>42</v>
      </c>
      <c r="AH122" s="7">
        <v>1.125E-2</v>
      </c>
      <c r="AI122" s="7">
        <v>1.3159722222222222E-2</v>
      </c>
      <c r="AJ122" s="5">
        <f t="shared" si="19"/>
        <v>1.9097222222222224E-3</v>
      </c>
      <c r="AK122" s="34">
        <v>165</v>
      </c>
      <c r="AL122" s="8"/>
      <c r="AP122" s="7">
        <f>AI122</f>
        <v>1.3159722222222222E-2</v>
      </c>
      <c r="AQ122" s="32">
        <f t="shared" si="20"/>
        <v>18.95</v>
      </c>
      <c r="AR122">
        <v>0</v>
      </c>
      <c r="AT122">
        <v>5</v>
      </c>
      <c r="AV122" s="9">
        <v>45064.375740740739</v>
      </c>
      <c r="AX122" s="9">
        <v>45065</v>
      </c>
      <c r="AY122" s="9"/>
      <c r="AZ122" s="32">
        <f t="shared" si="18"/>
        <v>150.74305555555475</v>
      </c>
      <c r="BA122" t="s">
        <v>14</v>
      </c>
      <c r="BB122" t="s">
        <v>10</v>
      </c>
    </row>
    <row r="123" spans="1:65" x14ac:dyDescent="0.25">
      <c r="A123" t="s">
        <v>418</v>
      </c>
      <c r="B123" t="s">
        <v>35</v>
      </c>
      <c r="D123" t="s">
        <v>1035</v>
      </c>
      <c r="E123" t="s">
        <v>24</v>
      </c>
      <c r="F123">
        <v>-31.822863000000002</v>
      </c>
      <c r="G123">
        <v>150.50389300000001</v>
      </c>
      <c r="H123" s="4">
        <v>44895.288888888892</v>
      </c>
      <c r="I123">
        <v>15.6</v>
      </c>
      <c r="J123" t="s">
        <v>9</v>
      </c>
      <c r="N123">
        <v>3</v>
      </c>
      <c r="T123" s="11">
        <v>2.8503562945368168</v>
      </c>
      <c r="AA123" s="32" t="s">
        <v>948</v>
      </c>
      <c r="AC123" s="29">
        <v>37.299999999999997</v>
      </c>
      <c r="AD123" s="29" t="s">
        <v>42</v>
      </c>
      <c r="AH123" s="7">
        <v>8.86574074074074E-3</v>
      </c>
      <c r="AI123" s="7">
        <v>1.1770833333333333E-2</v>
      </c>
      <c r="AJ123" s="5">
        <f t="shared" si="19"/>
        <v>2.9050925925925928E-3</v>
      </c>
      <c r="AK123" s="34">
        <v>251</v>
      </c>
      <c r="AP123" s="7">
        <f>AI123</f>
        <v>1.1770833333333333E-2</v>
      </c>
      <c r="AQ123" s="32">
        <f t="shared" si="20"/>
        <v>16.95</v>
      </c>
      <c r="AR123">
        <v>0</v>
      </c>
      <c r="AT123">
        <v>5</v>
      </c>
      <c r="AU123" s="13"/>
      <c r="AV123" s="9">
        <v>45048.416724537034</v>
      </c>
      <c r="AX123" s="9">
        <v>45049.011111111111</v>
      </c>
      <c r="AY123" s="9"/>
      <c r="AZ123" s="32">
        <f t="shared" si="18"/>
        <v>153.72222222221899</v>
      </c>
      <c r="BA123" t="s">
        <v>28</v>
      </c>
      <c r="BB123" t="s">
        <v>10</v>
      </c>
    </row>
    <row r="124" spans="1:65" s="18" customFormat="1" x14ac:dyDescent="0.25">
      <c r="A124" t="s">
        <v>523</v>
      </c>
      <c r="B124" t="s">
        <v>36</v>
      </c>
      <c r="C124" t="s">
        <v>168</v>
      </c>
      <c r="D124" t="s">
        <v>1035</v>
      </c>
      <c r="E124" t="s">
        <v>169</v>
      </c>
      <c r="F124">
        <v>-29.941189999999999</v>
      </c>
      <c r="G124">
        <v>152.17347699999999</v>
      </c>
      <c r="H124" s="4">
        <v>44811.655012000003</v>
      </c>
      <c r="I124">
        <v>11</v>
      </c>
      <c r="J124" t="s">
        <v>9</v>
      </c>
      <c r="K124" t="s">
        <v>53</v>
      </c>
      <c r="L124" s="11">
        <v>79</v>
      </c>
      <c r="M124"/>
      <c r="N124" s="8">
        <v>45417</v>
      </c>
      <c r="O124" t="s">
        <v>54</v>
      </c>
      <c r="P124" t="s">
        <v>55</v>
      </c>
      <c r="Q124" s="11">
        <v>2.2000000000000002</v>
      </c>
      <c r="R124" s="11">
        <f>Q124*100/L124</f>
        <v>2.7848101265822787</v>
      </c>
      <c r="S124" s="11"/>
      <c r="T124" s="11"/>
      <c r="U124" s="11"/>
      <c r="V124" s="11"/>
      <c r="W124" s="11"/>
      <c r="X124" s="11"/>
      <c r="Y124" t="s">
        <v>56</v>
      </c>
      <c r="Z124" s="33">
        <v>2.7777777777777779E-3</v>
      </c>
      <c r="AA124" s="32"/>
      <c r="AB124" t="s">
        <v>57</v>
      </c>
      <c r="AC124" s="29">
        <v>39</v>
      </c>
      <c r="AD124" s="29" t="s">
        <v>42</v>
      </c>
      <c r="AE124" t="s">
        <v>58</v>
      </c>
      <c r="AF124" t="s">
        <v>58</v>
      </c>
      <c r="AG124"/>
      <c r="AH124" s="9">
        <v>44811.621724999997</v>
      </c>
      <c r="AI124" s="9">
        <v>44811.650288999997</v>
      </c>
      <c r="AJ124" s="5">
        <f t="shared" si="19"/>
        <v>2.8564000000187661E-2</v>
      </c>
      <c r="AK124" s="32">
        <f>MINUTE(AJ124)+SECOND(AJ124)/60</f>
        <v>41.133333333333333</v>
      </c>
      <c r="AL124" s="9">
        <v>44811.665034999998</v>
      </c>
      <c r="AM124" s="7">
        <f>AL124-AI124</f>
        <v>1.4746000000741333E-2</v>
      </c>
      <c r="AN124" s="7"/>
      <c r="AO124" s="7"/>
      <c r="AP124" s="7">
        <f>Z124+AJ124+AM124</f>
        <v>4.6087777778706769E-2</v>
      </c>
      <c r="AQ124" s="32">
        <f t="shared" si="20"/>
        <v>6.3666666666666663</v>
      </c>
      <c r="AR124" s="8">
        <v>0</v>
      </c>
      <c r="AS124"/>
      <c r="AT124"/>
      <c r="AU124"/>
      <c r="AV124"/>
      <c r="AW124"/>
      <c r="AX124" s="4">
        <v>45010</v>
      </c>
      <c r="AY124"/>
      <c r="AZ124" s="32">
        <f t="shared" si="18"/>
        <v>198.3449879999971</v>
      </c>
      <c r="BA124" t="s">
        <v>964</v>
      </c>
      <c r="BB124" t="s">
        <v>170</v>
      </c>
      <c r="BC124"/>
      <c r="BD124"/>
      <c r="BE124"/>
      <c r="BF124"/>
      <c r="BG124"/>
      <c r="BH124"/>
      <c r="BI124"/>
      <c r="BJ124"/>
      <c r="BK124"/>
      <c r="BL124"/>
      <c r="BM124"/>
    </row>
    <row r="125" spans="1:65" s="18" customFormat="1" x14ac:dyDescent="0.25">
      <c r="A125" t="s">
        <v>404</v>
      </c>
      <c r="B125" t="s">
        <v>35</v>
      </c>
      <c r="C125"/>
      <c r="D125" t="s">
        <v>1035</v>
      </c>
      <c r="E125" t="s">
        <v>24</v>
      </c>
      <c r="F125">
        <v>-31.786463999999999</v>
      </c>
      <c r="G125">
        <v>150.520252</v>
      </c>
      <c r="H125" s="4">
        <v>44897.258333333331</v>
      </c>
      <c r="I125">
        <v>14.8</v>
      </c>
      <c r="J125" t="s">
        <v>9</v>
      </c>
      <c r="K125"/>
      <c r="L125" s="11"/>
      <c r="M125"/>
      <c r="N125">
        <v>3</v>
      </c>
      <c r="O125"/>
      <c r="P125"/>
      <c r="Q125" s="11"/>
      <c r="R125" s="11"/>
      <c r="S125" s="11"/>
      <c r="T125" s="11">
        <v>2.2222222222222223</v>
      </c>
      <c r="U125" s="11"/>
      <c r="V125" s="11"/>
      <c r="W125" s="11"/>
      <c r="X125" s="11"/>
      <c r="Y125"/>
      <c r="Z125"/>
      <c r="AA125" s="32" t="s">
        <v>948</v>
      </c>
      <c r="AB125"/>
      <c r="AC125" s="29">
        <v>35.9</v>
      </c>
      <c r="AD125" s="29" t="s">
        <v>42</v>
      </c>
      <c r="AE125"/>
      <c r="AF125"/>
      <c r="AG125"/>
      <c r="AH125" t="s">
        <v>10</v>
      </c>
      <c r="AI125" s="7">
        <v>6.0185185185185185E-3</v>
      </c>
      <c r="AJ125" s="5" t="s">
        <v>10</v>
      </c>
      <c r="AK125" s="32" t="s">
        <v>10</v>
      </c>
      <c r="AL125"/>
      <c r="AM125"/>
      <c r="AN125"/>
      <c r="AO125"/>
      <c r="AP125" s="7">
        <f>AI125</f>
        <v>6.0185185185185185E-3</v>
      </c>
      <c r="AQ125" s="32">
        <f t="shared" si="20"/>
        <v>8.6666666666666661</v>
      </c>
      <c r="AR125">
        <v>1</v>
      </c>
      <c r="AS125" t="s">
        <v>10</v>
      </c>
      <c r="AT125">
        <v>1</v>
      </c>
      <c r="AU125"/>
      <c r="AV125" s="14">
        <v>45099.875</v>
      </c>
      <c r="AW125"/>
      <c r="AX125" s="14">
        <v>45099.875</v>
      </c>
      <c r="AY125" s="14"/>
      <c r="AZ125" s="32">
        <f t="shared" si="18"/>
        <v>202.61666666666861</v>
      </c>
      <c r="BA125" s="15" t="s">
        <v>14</v>
      </c>
      <c r="BB125" t="s">
        <v>10</v>
      </c>
      <c r="BC125"/>
      <c r="BD125"/>
      <c r="BE125"/>
      <c r="BF125"/>
      <c r="BG125"/>
      <c r="BH125"/>
      <c r="BI125"/>
      <c r="BJ125"/>
      <c r="BK125"/>
      <c r="BL125"/>
      <c r="BM125"/>
    </row>
    <row r="126" spans="1:65" s="18" customFormat="1" x14ac:dyDescent="0.25">
      <c r="A126" t="s">
        <v>461</v>
      </c>
      <c r="B126" t="s">
        <v>35</v>
      </c>
      <c r="C126"/>
      <c r="D126" t="s">
        <v>1035</v>
      </c>
      <c r="E126" t="s">
        <v>22</v>
      </c>
      <c r="F126">
        <v>-34.526294</v>
      </c>
      <c r="G126">
        <v>144.024585</v>
      </c>
      <c r="H126" s="4">
        <v>44271.423611111109</v>
      </c>
      <c r="I126" t="s">
        <v>17</v>
      </c>
      <c r="J126" t="s">
        <v>12</v>
      </c>
      <c r="K126"/>
      <c r="L126" s="11"/>
      <c r="M126"/>
      <c r="N126">
        <v>4</v>
      </c>
      <c r="O126"/>
      <c r="P126"/>
      <c r="Q126" s="11"/>
      <c r="R126" s="11"/>
      <c r="S126" s="11"/>
      <c r="T126" s="11">
        <v>2</v>
      </c>
      <c r="U126" s="11"/>
      <c r="V126" s="11"/>
      <c r="W126" s="11"/>
      <c r="X126" s="11"/>
      <c r="Y126"/>
      <c r="Z126"/>
      <c r="AA126" s="32" t="s">
        <v>948</v>
      </c>
      <c r="AB126"/>
      <c r="AC126" s="29">
        <v>39.700000000000003</v>
      </c>
      <c r="AD126" s="29" t="s">
        <v>42</v>
      </c>
      <c r="AE126"/>
      <c r="AF126"/>
      <c r="AG126"/>
      <c r="AH126" s="7">
        <v>2.7777777777777779E-3</v>
      </c>
      <c r="AI126" s="7">
        <v>1.1111111111111112E-2</v>
      </c>
      <c r="AJ126" s="5">
        <f t="shared" ref="AJ126:AJ132" si="22">AI126-AH126</f>
        <v>8.3333333333333332E-3</v>
      </c>
      <c r="AK126" s="34">
        <v>720</v>
      </c>
      <c r="AL126"/>
      <c r="AM126"/>
      <c r="AN126"/>
      <c r="AO126"/>
      <c r="AP126" s="7">
        <f>AI126</f>
        <v>1.1111111111111112E-2</v>
      </c>
      <c r="AQ126" s="32">
        <f t="shared" si="20"/>
        <v>16</v>
      </c>
      <c r="AR126">
        <v>0</v>
      </c>
      <c r="AS126"/>
      <c r="AT126">
        <v>5</v>
      </c>
      <c r="AU126"/>
      <c r="AV126" s="9">
        <v>44477.416956018518</v>
      </c>
      <c r="AW126"/>
      <c r="AX126" s="9">
        <v>44478</v>
      </c>
      <c r="AY126" s="9"/>
      <c r="AZ126" s="32">
        <f t="shared" si="18"/>
        <v>206.57638888889051</v>
      </c>
      <c r="BA126" t="s">
        <v>13</v>
      </c>
      <c r="BB126" t="s">
        <v>10</v>
      </c>
      <c r="BC126"/>
      <c r="BD126"/>
      <c r="BE126"/>
      <c r="BF126"/>
      <c r="BG126"/>
      <c r="BH126"/>
      <c r="BI126"/>
      <c r="BJ126"/>
      <c r="BK126"/>
      <c r="BL126"/>
      <c r="BM126"/>
    </row>
    <row r="127" spans="1:65" s="18" customFormat="1" x14ac:dyDescent="0.25">
      <c r="A127" t="s">
        <v>462</v>
      </c>
      <c r="B127" t="s">
        <v>35</v>
      </c>
      <c r="C127"/>
      <c r="D127" t="s">
        <v>1035</v>
      </c>
      <c r="E127" t="s">
        <v>8</v>
      </c>
      <c r="F127">
        <v>-33.813823999999997</v>
      </c>
      <c r="G127">
        <v>144.73831999999999</v>
      </c>
      <c r="H127" s="4">
        <v>44490.388888888891</v>
      </c>
      <c r="I127">
        <v>19.5</v>
      </c>
      <c r="J127" t="s">
        <v>12</v>
      </c>
      <c r="K127"/>
      <c r="L127" s="11"/>
      <c r="M127"/>
      <c r="N127">
        <v>3</v>
      </c>
      <c r="O127"/>
      <c r="P127"/>
      <c r="Q127" s="11"/>
      <c r="R127" s="11"/>
      <c r="S127" s="11"/>
      <c r="T127" s="11" t="e">
        <v>#DIV/0!</v>
      </c>
      <c r="U127" s="11"/>
      <c r="V127" s="11"/>
      <c r="W127" s="11"/>
      <c r="X127" s="11"/>
      <c r="Y127"/>
      <c r="Z127"/>
      <c r="AA127" s="32" t="s">
        <v>948</v>
      </c>
      <c r="AB127"/>
      <c r="AC127" s="29">
        <v>39.799999999999997</v>
      </c>
      <c r="AD127" s="29" t="s">
        <v>42</v>
      </c>
      <c r="AE127"/>
      <c r="AF127"/>
      <c r="AG127"/>
      <c r="AH127" s="7">
        <v>9.5486111111111119E-3</v>
      </c>
      <c r="AI127" s="7">
        <v>1.238425925925926E-2</v>
      </c>
      <c r="AJ127" s="5">
        <f t="shared" si="22"/>
        <v>2.8356481481481479E-3</v>
      </c>
      <c r="AK127" s="34">
        <v>245</v>
      </c>
      <c r="AL127"/>
      <c r="AM127"/>
      <c r="AN127"/>
      <c r="AO127"/>
      <c r="AP127" s="7">
        <f>AI127</f>
        <v>1.238425925925926E-2</v>
      </c>
      <c r="AQ127" s="32">
        <f t="shared" si="20"/>
        <v>17.833333333333332</v>
      </c>
      <c r="AR127">
        <v>0</v>
      </c>
      <c r="AS127"/>
      <c r="AT127">
        <v>8</v>
      </c>
      <c r="AU127"/>
      <c r="AV127" s="9">
        <v>44704.0002662037</v>
      </c>
      <c r="AW127"/>
      <c r="AX127" s="9">
        <v>44704.625</v>
      </c>
      <c r="AY127" s="9"/>
      <c r="AZ127" s="32">
        <f t="shared" ref="AZ127:AZ156" si="23">AX127-H127</f>
        <v>214.23611111110949</v>
      </c>
      <c r="BA127" t="s">
        <v>13</v>
      </c>
      <c r="BB127" t="s">
        <v>10</v>
      </c>
      <c r="BC127"/>
      <c r="BD127"/>
      <c r="BE127"/>
      <c r="BF127"/>
      <c r="BG127"/>
      <c r="BH127"/>
      <c r="BI127"/>
      <c r="BJ127"/>
      <c r="BK127"/>
      <c r="BL127"/>
      <c r="BM127"/>
    </row>
    <row r="128" spans="1:65" s="18" customFormat="1" x14ac:dyDescent="0.25">
      <c r="A128" t="s">
        <v>524</v>
      </c>
      <c r="B128" t="s">
        <v>36</v>
      </c>
      <c r="C128" t="s">
        <v>171</v>
      </c>
      <c r="D128" t="s">
        <v>1035</v>
      </c>
      <c r="E128" t="s">
        <v>172</v>
      </c>
      <c r="F128">
        <v>-29.871144000000001</v>
      </c>
      <c r="G128">
        <v>152.040952</v>
      </c>
      <c r="H128" s="4">
        <v>44812.50735</v>
      </c>
      <c r="I128">
        <v>16</v>
      </c>
      <c r="J128" t="s">
        <v>12</v>
      </c>
      <c r="K128" t="s">
        <v>81</v>
      </c>
      <c r="L128" s="11">
        <v>46.4</v>
      </c>
      <c r="M128"/>
      <c r="N128" s="8">
        <v>45416</v>
      </c>
      <c r="O128" t="s">
        <v>54</v>
      </c>
      <c r="P128" t="s">
        <v>55</v>
      </c>
      <c r="Q128" s="11">
        <v>2</v>
      </c>
      <c r="R128" s="11">
        <f>Q128*100/L128</f>
        <v>4.3103448275862073</v>
      </c>
      <c r="S128" s="11"/>
      <c r="T128" s="11"/>
      <c r="U128" s="11"/>
      <c r="V128" s="11"/>
      <c r="W128" s="11"/>
      <c r="X128" s="11"/>
      <c r="Y128" t="s">
        <v>164</v>
      </c>
      <c r="Z128" s="33">
        <v>2.0833333333333333E-3</v>
      </c>
      <c r="AA128" s="32"/>
      <c r="AB128" t="s">
        <v>57</v>
      </c>
      <c r="AC128" s="29">
        <v>37.299999999999997</v>
      </c>
      <c r="AD128" s="29" t="s">
        <v>42</v>
      </c>
      <c r="AE128" t="s">
        <v>58</v>
      </c>
      <c r="AF128" t="s">
        <v>58</v>
      </c>
      <c r="AG128"/>
      <c r="AH128" s="9">
        <v>44812.507199</v>
      </c>
      <c r="AI128" s="9">
        <v>44812.521863000002</v>
      </c>
      <c r="AJ128" s="5">
        <f t="shared" si="22"/>
        <v>1.4664000002085231E-2</v>
      </c>
      <c r="AK128" s="32">
        <f>MINUTE(AJ128)+SECOND(AJ128)/60</f>
        <v>21.116666666666667</v>
      </c>
      <c r="AL128" s="9">
        <v>44812.553899999999</v>
      </c>
      <c r="AM128" s="7">
        <f>AL128-AI128</f>
        <v>3.2036999997217208E-2</v>
      </c>
      <c r="AN128" s="7"/>
      <c r="AO128" s="7"/>
      <c r="AP128" s="7">
        <f>Z128+AJ128+AM128</f>
        <v>4.8784333332635772E-2</v>
      </c>
      <c r="AQ128" s="32">
        <f t="shared" si="20"/>
        <v>10.25</v>
      </c>
      <c r="AR128" s="8">
        <v>0</v>
      </c>
      <c r="AS128"/>
      <c r="AT128"/>
      <c r="AU128"/>
      <c r="AV128"/>
      <c r="AW128"/>
      <c r="AX128" s="4">
        <v>45032</v>
      </c>
      <c r="AY128"/>
      <c r="AZ128" s="32">
        <f t="shared" si="23"/>
        <v>219.49265000000014</v>
      </c>
      <c r="BA128" t="s">
        <v>964</v>
      </c>
      <c r="BB128" t="s">
        <v>173</v>
      </c>
      <c r="BC128"/>
      <c r="BD128"/>
      <c r="BE128"/>
      <c r="BF128"/>
      <c r="BG128"/>
      <c r="BH128"/>
      <c r="BI128"/>
      <c r="BJ128"/>
      <c r="BK128"/>
      <c r="BL128"/>
      <c r="BM128"/>
    </row>
    <row r="129" spans="1:65" s="18" customFormat="1" x14ac:dyDescent="0.25">
      <c r="A129" t="s">
        <v>517</v>
      </c>
      <c r="B129" t="s">
        <v>36</v>
      </c>
      <c r="C129" t="s">
        <v>152</v>
      </c>
      <c r="D129" t="s">
        <v>1035</v>
      </c>
      <c r="E129" t="s">
        <v>153</v>
      </c>
      <c r="F129">
        <v>-29.871074</v>
      </c>
      <c r="G129">
        <v>152.040774</v>
      </c>
      <c r="H129" s="4">
        <v>44804.454388999999</v>
      </c>
      <c r="I129">
        <v>15</v>
      </c>
      <c r="J129" t="s">
        <v>9</v>
      </c>
      <c r="K129" t="s">
        <v>53</v>
      </c>
      <c r="L129" s="11">
        <v>47</v>
      </c>
      <c r="M129"/>
      <c r="N129" s="8">
        <v>45416</v>
      </c>
      <c r="O129" t="s">
        <v>64</v>
      </c>
      <c r="P129" t="s">
        <v>55</v>
      </c>
      <c r="Q129" s="11">
        <v>2</v>
      </c>
      <c r="R129" s="11">
        <f>Q129*100/L129</f>
        <v>4.2553191489361701</v>
      </c>
      <c r="S129" s="11"/>
      <c r="T129" s="11"/>
      <c r="U129" s="11"/>
      <c r="V129" s="11"/>
      <c r="W129" s="11"/>
      <c r="X129" s="11"/>
      <c r="Y129" t="s">
        <v>56</v>
      </c>
      <c r="Z129" s="33">
        <v>2.0833333333333333E-3</v>
      </c>
      <c r="AA129" s="32"/>
      <c r="AB129" t="s">
        <v>65</v>
      </c>
      <c r="AC129" s="29">
        <v>41.1</v>
      </c>
      <c r="AD129" s="29" t="s">
        <v>41</v>
      </c>
      <c r="AE129" t="s">
        <v>58</v>
      </c>
      <c r="AF129" t="s">
        <v>58</v>
      </c>
      <c r="AG129"/>
      <c r="AH129" s="9">
        <v>44804.454421000002</v>
      </c>
      <c r="AI129" s="9">
        <v>44804.470599</v>
      </c>
      <c r="AJ129" s="5">
        <f t="shared" si="22"/>
        <v>1.6177999998035375E-2</v>
      </c>
      <c r="AK129" s="32">
        <f>MINUTE(AJ129)+SECOND(AJ129)/60</f>
        <v>23.3</v>
      </c>
      <c r="AL129" s="9">
        <v>44804.498355999996</v>
      </c>
      <c r="AM129" s="7">
        <f>AL129-AI129</f>
        <v>2.7756999996199738E-2</v>
      </c>
      <c r="AN129" s="7"/>
      <c r="AO129" s="7"/>
      <c r="AP129" s="7">
        <f>Z129+AJ129+AM129</f>
        <v>4.6018333327568446E-2</v>
      </c>
      <c r="AQ129" s="32">
        <f t="shared" si="20"/>
        <v>6.2666666666666666</v>
      </c>
      <c r="AR129" s="8">
        <v>0</v>
      </c>
      <c r="AS129"/>
      <c r="AT129"/>
      <c r="AU129"/>
      <c r="AV129"/>
      <c r="AW129"/>
      <c r="AX129" s="4">
        <v>45031</v>
      </c>
      <c r="AY129"/>
      <c r="AZ129" s="32">
        <f t="shared" si="23"/>
        <v>226.54561100000137</v>
      </c>
      <c r="BA129" t="s">
        <v>964</v>
      </c>
      <c r="BB129" t="s">
        <v>154</v>
      </c>
      <c r="BC129"/>
      <c r="BD129"/>
      <c r="BE129"/>
      <c r="BF129"/>
      <c r="BG129"/>
      <c r="BH129"/>
      <c r="BI129"/>
      <c r="BJ129"/>
      <c r="BK129"/>
      <c r="BL129"/>
      <c r="BM129"/>
    </row>
    <row r="130" spans="1:65" x14ac:dyDescent="0.25">
      <c r="A130" t="s">
        <v>465</v>
      </c>
      <c r="B130" t="s">
        <v>35</v>
      </c>
      <c r="D130" t="s">
        <v>1035</v>
      </c>
      <c r="E130" t="s">
        <v>20</v>
      </c>
      <c r="F130">
        <v>-34.499611999999999</v>
      </c>
      <c r="G130">
        <v>144.21579</v>
      </c>
      <c r="H130" s="4">
        <v>44272.322916666664</v>
      </c>
      <c r="I130" t="s">
        <v>17</v>
      </c>
      <c r="J130" t="s">
        <v>12</v>
      </c>
      <c r="N130">
        <v>4</v>
      </c>
      <c r="T130" s="11">
        <v>1.7777777777777777</v>
      </c>
      <c r="AA130" s="32" t="s">
        <v>948</v>
      </c>
      <c r="AC130" s="29">
        <v>40</v>
      </c>
      <c r="AD130" s="29" t="s">
        <v>41</v>
      </c>
      <c r="AH130" s="7">
        <v>6.4814814814814813E-4</v>
      </c>
      <c r="AI130" s="7">
        <v>5.9375000000000001E-3</v>
      </c>
      <c r="AJ130" s="5">
        <f t="shared" si="22"/>
        <v>5.2893518518518524E-3</v>
      </c>
      <c r="AK130" s="34">
        <v>457</v>
      </c>
      <c r="AP130" s="7">
        <f>AI130</f>
        <v>5.9375000000000001E-3</v>
      </c>
      <c r="AQ130" s="32">
        <f t="shared" ref="AQ130:AQ132" si="24">MINUTE(AP130)+SECOND(AP130)/60</f>
        <v>8.5500000000000007</v>
      </c>
      <c r="AR130">
        <v>0</v>
      </c>
      <c r="AT130">
        <v>6</v>
      </c>
      <c r="AV130" s="9"/>
      <c r="AX130" s="9">
        <v>44519</v>
      </c>
      <c r="AY130" s="9"/>
      <c r="AZ130" s="32">
        <f t="shared" si="23"/>
        <v>246.67708333333576</v>
      </c>
      <c r="BA130" t="s">
        <v>13</v>
      </c>
      <c r="BB130" t="s">
        <v>10</v>
      </c>
    </row>
    <row r="131" spans="1:65" x14ac:dyDescent="0.25">
      <c r="A131" t="s">
        <v>477</v>
      </c>
      <c r="B131" t="s">
        <v>35</v>
      </c>
      <c r="D131" t="s">
        <v>1035</v>
      </c>
      <c r="E131" t="s">
        <v>22</v>
      </c>
      <c r="F131">
        <v>-34.515964699999998</v>
      </c>
      <c r="G131">
        <v>144.03490400000001</v>
      </c>
      <c r="H131" s="4">
        <v>44272.43472222222</v>
      </c>
      <c r="I131" t="s">
        <v>17</v>
      </c>
      <c r="J131" t="s">
        <v>9</v>
      </c>
      <c r="N131">
        <v>4</v>
      </c>
      <c r="T131" s="11">
        <v>1.8461538461538463</v>
      </c>
      <c r="AA131" s="32" t="s">
        <v>948</v>
      </c>
      <c r="AC131" s="29" t="s">
        <v>948</v>
      </c>
      <c r="AH131" s="7">
        <v>2.1296296296296298E-3</v>
      </c>
      <c r="AI131" s="7">
        <v>9.7222222222222224E-3</v>
      </c>
      <c r="AJ131" s="5">
        <f t="shared" si="22"/>
        <v>7.5925925925925926E-3</v>
      </c>
      <c r="AK131" s="34">
        <v>656</v>
      </c>
      <c r="AP131" s="7">
        <f>AI131</f>
        <v>9.7222222222222224E-3</v>
      </c>
      <c r="AQ131" s="32">
        <f t="shared" si="24"/>
        <v>14</v>
      </c>
      <c r="AR131">
        <v>1</v>
      </c>
      <c r="AS131" t="s">
        <v>751</v>
      </c>
      <c r="AT131">
        <v>1</v>
      </c>
      <c r="AV131" s="9">
        <v>44523.125081018516</v>
      </c>
      <c r="AX131" s="9">
        <v>44523.708333333336</v>
      </c>
      <c r="AY131" s="9"/>
      <c r="AZ131" s="32">
        <f t="shared" si="23"/>
        <v>251.27361111111531</v>
      </c>
      <c r="BA131" t="s">
        <v>23</v>
      </c>
      <c r="BB131" t="s">
        <v>10</v>
      </c>
      <c r="BC131" t="s">
        <v>752</v>
      </c>
    </row>
    <row r="132" spans="1:65" x14ac:dyDescent="0.25">
      <c r="A132" t="s">
        <v>450</v>
      </c>
      <c r="B132" t="s">
        <v>35</v>
      </c>
      <c r="D132" t="s">
        <v>1035</v>
      </c>
      <c r="E132" t="s">
        <v>22</v>
      </c>
      <c r="F132">
        <v>-34.515762000000002</v>
      </c>
      <c r="G132">
        <v>144.024655</v>
      </c>
      <c r="H132" s="4">
        <v>44272.40625</v>
      </c>
      <c r="I132" t="s">
        <v>17</v>
      </c>
      <c r="J132" t="s">
        <v>12</v>
      </c>
      <c r="N132">
        <v>3</v>
      </c>
      <c r="T132" s="11">
        <v>2.6923076923076925</v>
      </c>
      <c r="AA132" s="32" t="s">
        <v>948</v>
      </c>
      <c r="AC132" s="29">
        <v>39.200000000000003</v>
      </c>
      <c r="AD132" s="29" t="s">
        <v>42</v>
      </c>
      <c r="AH132" s="7">
        <v>9.9537037037037042E-4</v>
      </c>
      <c r="AI132" s="7">
        <v>7.4074074074074077E-3</v>
      </c>
      <c r="AJ132" s="5">
        <f t="shared" si="22"/>
        <v>6.4120370370370373E-3</v>
      </c>
      <c r="AK132" s="34">
        <v>554</v>
      </c>
      <c r="AP132" s="7">
        <f>AI132</f>
        <v>7.4074074074074077E-3</v>
      </c>
      <c r="AQ132" s="32">
        <f t="shared" si="24"/>
        <v>10.666666666666666</v>
      </c>
      <c r="AR132">
        <v>0</v>
      </c>
      <c r="AT132">
        <v>5</v>
      </c>
      <c r="AV132" s="9">
        <v>44524.041712962964</v>
      </c>
      <c r="AX132" s="9">
        <v>44524.625</v>
      </c>
      <c r="AY132" s="9"/>
      <c r="AZ132" s="32">
        <f t="shared" si="23"/>
        <v>252.21875</v>
      </c>
      <c r="BA132" t="s">
        <v>23</v>
      </c>
      <c r="BB132" t="s">
        <v>10</v>
      </c>
    </row>
    <row r="133" spans="1:65" x14ac:dyDescent="0.25">
      <c r="A133" t="s">
        <v>470</v>
      </c>
      <c r="B133" t="s">
        <v>35</v>
      </c>
      <c r="D133" t="s">
        <v>1035</v>
      </c>
      <c r="E133" t="s">
        <v>22</v>
      </c>
      <c r="F133">
        <v>-34.512886999999999</v>
      </c>
      <c r="G133">
        <v>144.02440300000001</v>
      </c>
      <c r="H133" s="4">
        <v>44271.517361111109</v>
      </c>
      <c r="I133" t="s">
        <v>17</v>
      </c>
      <c r="J133" t="s">
        <v>12</v>
      </c>
      <c r="N133">
        <v>3</v>
      </c>
      <c r="T133" s="11">
        <v>2.6666666666666665</v>
      </c>
      <c r="AA133" s="32" t="s">
        <v>948</v>
      </c>
      <c r="AC133" s="29">
        <v>40.4</v>
      </c>
      <c r="AD133" s="29" t="s">
        <v>41</v>
      </c>
      <c r="AH133" t="s">
        <v>10</v>
      </c>
      <c r="AI133" t="s">
        <v>10</v>
      </c>
      <c r="AJ133" s="5" t="s">
        <v>10</v>
      </c>
      <c r="AK133" s="32" t="s">
        <v>10</v>
      </c>
      <c r="AQ133" s="32" t="str">
        <f>AJ133</f>
        <v>NA</v>
      </c>
      <c r="AR133">
        <v>0</v>
      </c>
      <c r="AT133">
        <v>16</v>
      </c>
      <c r="AV133" s="9">
        <v>44523.416712962964</v>
      </c>
      <c r="AX133" s="4">
        <v>44524</v>
      </c>
      <c r="AY133" s="4"/>
      <c r="AZ133" s="32">
        <f t="shared" si="23"/>
        <v>252.48263888889051</v>
      </c>
      <c r="BA133" t="s">
        <v>23</v>
      </c>
      <c r="BB133" t="s">
        <v>10</v>
      </c>
    </row>
    <row r="134" spans="1:65" x14ac:dyDescent="0.25">
      <c r="A134" t="s">
        <v>473</v>
      </c>
      <c r="B134" t="s">
        <v>35</v>
      </c>
      <c r="D134" t="s">
        <v>1035</v>
      </c>
      <c r="E134" t="s">
        <v>22</v>
      </c>
      <c r="F134">
        <v>-34.516581000000002</v>
      </c>
      <c r="G134">
        <v>144.03489500000001</v>
      </c>
      <c r="H134" s="4">
        <v>44271.456944444442</v>
      </c>
      <c r="I134" t="s">
        <v>17</v>
      </c>
      <c r="J134" t="s">
        <v>9</v>
      </c>
      <c r="N134">
        <v>3</v>
      </c>
      <c r="T134" s="11" t="e">
        <v>#DIV/0!</v>
      </c>
      <c r="AA134" s="32" t="s">
        <v>948</v>
      </c>
      <c r="AC134" s="29">
        <v>40.799999999999997</v>
      </c>
      <c r="AD134" s="29" t="s">
        <v>41</v>
      </c>
      <c r="AH134" s="7">
        <v>5.208333333333333E-3</v>
      </c>
      <c r="AI134" s="7">
        <v>1.9745370370370371E-2</v>
      </c>
      <c r="AJ134" s="5">
        <f t="shared" ref="AJ134:AJ158" si="25">AI134-AH134</f>
        <v>1.4537037037037039E-2</v>
      </c>
      <c r="AK134" s="34">
        <v>1256</v>
      </c>
      <c r="AP134" s="7">
        <f>AI134</f>
        <v>1.9745370370370371E-2</v>
      </c>
      <c r="AQ134" s="32">
        <f t="shared" ref="AQ134:AQ158" si="26">MINUTE(AP134)+SECOND(AP134)/60</f>
        <v>28.433333333333334</v>
      </c>
      <c r="AR134">
        <v>0</v>
      </c>
      <c r="AT134">
        <v>2</v>
      </c>
      <c r="AV134" s="9">
        <v>44417.541805555556</v>
      </c>
      <c r="AX134" s="9">
        <v>44524</v>
      </c>
      <c r="AY134" s="9"/>
      <c r="AZ134" s="32">
        <f t="shared" si="23"/>
        <v>252.54305555555766</v>
      </c>
      <c r="BA134" t="s">
        <v>23</v>
      </c>
      <c r="BB134" t="s">
        <v>10</v>
      </c>
    </row>
    <row r="135" spans="1:65" x14ac:dyDescent="0.25">
      <c r="A135" t="s">
        <v>417</v>
      </c>
      <c r="B135" t="s">
        <v>35</v>
      </c>
      <c r="D135" t="s">
        <v>1035</v>
      </c>
      <c r="E135" t="s">
        <v>20</v>
      </c>
      <c r="F135">
        <v>-34.496248000000001</v>
      </c>
      <c r="G135">
        <v>144.20433499999999</v>
      </c>
      <c r="H135" s="4">
        <v>44271.349305555559</v>
      </c>
      <c r="I135" t="s">
        <v>17</v>
      </c>
      <c r="J135" t="s">
        <v>9</v>
      </c>
      <c r="N135">
        <v>4</v>
      </c>
      <c r="T135" s="11">
        <v>2.08955223880597</v>
      </c>
      <c r="AA135" s="32" t="s">
        <v>948</v>
      </c>
      <c r="AC135" s="29">
        <v>37.200000000000003</v>
      </c>
      <c r="AD135" s="29" t="s">
        <v>42</v>
      </c>
      <c r="AH135" s="7">
        <v>4.6874999999999998E-3</v>
      </c>
      <c r="AI135" s="7">
        <v>2.3171296296296297E-2</v>
      </c>
      <c r="AJ135" s="5">
        <f t="shared" si="25"/>
        <v>1.8483796296296297E-2</v>
      </c>
      <c r="AK135" s="34">
        <v>1597</v>
      </c>
      <c r="AP135" s="7">
        <f>AI135</f>
        <v>2.3171296296296297E-2</v>
      </c>
      <c r="AQ135" s="32">
        <f t="shared" si="26"/>
        <v>33.366666666666667</v>
      </c>
      <c r="AR135">
        <v>1</v>
      </c>
      <c r="AS135" t="s">
        <v>21</v>
      </c>
      <c r="AT135">
        <v>1</v>
      </c>
      <c r="AV135" s="9">
        <v>44455.208923611113</v>
      </c>
      <c r="AX135" s="9">
        <v>44539</v>
      </c>
      <c r="AY135" s="9"/>
      <c r="AZ135" s="32">
        <f t="shared" si="23"/>
        <v>267.65069444444089</v>
      </c>
      <c r="BA135" t="s">
        <v>14</v>
      </c>
      <c r="BB135" t="s">
        <v>10</v>
      </c>
    </row>
    <row r="136" spans="1:65" x14ac:dyDescent="0.25">
      <c r="A136" t="s">
        <v>513</v>
      </c>
      <c r="B136" t="s">
        <v>36</v>
      </c>
      <c r="C136" t="s">
        <v>143</v>
      </c>
      <c r="D136" t="s">
        <v>1035</v>
      </c>
      <c r="E136" t="s">
        <v>128</v>
      </c>
      <c r="F136">
        <v>-29.790973000000001</v>
      </c>
      <c r="G136">
        <v>152.02503200000001</v>
      </c>
      <c r="H136" s="4">
        <v>44624.338937</v>
      </c>
      <c r="I136">
        <v>16</v>
      </c>
      <c r="J136" t="s">
        <v>12</v>
      </c>
      <c r="K136" t="s">
        <v>63</v>
      </c>
      <c r="L136" s="11">
        <v>35.200000000000003</v>
      </c>
      <c r="N136" s="8">
        <v>45415</v>
      </c>
      <c r="O136" t="s">
        <v>64</v>
      </c>
      <c r="P136" t="s">
        <v>55</v>
      </c>
      <c r="Q136" s="11">
        <v>2</v>
      </c>
      <c r="R136" s="11">
        <f>Q136*100/L136</f>
        <v>5.6818181818181817</v>
      </c>
      <c r="Y136" t="s">
        <v>56</v>
      </c>
      <c r="Z136" s="33">
        <v>1.3888888888888889E-3</v>
      </c>
      <c r="AA136" s="17"/>
      <c r="AB136" t="s">
        <v>65</v>
      </c>
      <c r="AC136" s="29">
        <v>39.4</v>
      </c>
      <c r="AD136" s="29" t="s">
        <v>42</v>
      </c>
      <c r="AE136" t="s">
        <v>58</v>
      </c>
      <c r="AF136" t="s">
        <v>58</v>
      </c>
      <c r="AH136" s="9">
        <v>44624.339548999997</v>
      </c>
      <c r="AI136" s="9">
        <v>44624.354278999999</v>
      </c>
      <c r="AJ136" s="5">
        <f t="shared" si="25"/>
        <v>1.4730000002600718E-2</v>
      </c>
      <c r="AK136" s="32">
        <f>MINUTE(AJ136)+SECOND(AJ136)/60</f>
        <v>21.216666666666665</v>
      </c>
      <c r="AL136" s="9">
        <v>44624.377199000002</v>
      </c>
      <c r="AM136" s="7">
        <f>AL136-AI136</f>
        <v>2.2920000003068708E-2</v>
      </c>
      <c r="AN136" s="7"/>
      <c r="AO136" s="7"/>
      <c r="AP136" s="7">
        <f>Z136+AJ136+AM136</f>
        <v>3.903888889455831E-2</v>
      </c>
      <c r="AQ136" s="32">
        <f t="shared" si="26"/>
        <v>56.216666666666669</v>
      </c>
      <c r="AR136" s="8">
        <v>0</v>
      </c>
      <c r="AX136" s="4">
        <v>44932</v>
      </c>
      <c r="AZ136" s="32">
        <f t="shared" si="23"/>
        <v>307.66106299999956</v>
      </c>
      <c r="BA136" t="s">
        <v>964</v>
      </c>
      <c r="BB136" t="s">
        <v>144</v>
      </c>
    </row>
    <row r="137" spans="1:65" x14ac:dyDescent="0.25">
      <c r="A137" t="s">
        <v>509</v>
      </c>
      <c r="B137" t="s">
        <v>36</v>
      </c>
      <c r="C137" t="s">
        <v>132</v>
      </c>
      <c r="D137" t="s">
        <v>1035</v>
      </c>
      <c r="E137" t="s">
        <v>133</v>
      </c>
      <c r="F137">
        <v>-29.806539999999998</v>
      </c>
      <c r="G137">
        <v>152.06365600000001</v>
      </c>
      <c r="H137" s="4">
        <v>44615.479757000001</v>
      </c>
      <c r="I137">
        <v>18</v>
      </c>
      <c r="J137" t="s">
        <v>12</v>
      </c>
      <c r="K137" t="s">
        <v>63</v>
      </c>
      <c r="L137" s="11">
        <v>48</v>
      </c>
      <c r="N137" s="8">
        <v>45414</v>
      </c>
      <c r="O137" t="s">
        <v>54</v>
      </c>
      <c r="P137" t="s">
        <v>55</v>
      </c>
      <c r="Q137" s="11">
        <v>2</v>
      </c>
      <c r="R137" s="11">
        <f>Q137*100/L137</f>
        <v>4.166666666666667</v>
      </c>
      <c r="Y137" t="s">
        <v>56</v>
      </c>
      <c r="Z137" s="33">
        <v>2.0833333333333333E-3</v>
      </c>
      <c r="AB137" t="s">
        <v>57</v>
      </c>
      <c r="AC137" s="29">
        <v>39.700000000000003</v>
      </c>
      <c r="AD137" s="29" t="s">
        <v>42</v>
      </c>
      <c r="AE137" t="s">
        <v>58</v>
      </c>
      <c r="AF137" t="s">
        <v>58</v>
      </c>
      <c r="AH137" s="9">
        <v>44615.479513999999</v>
      </c>
      <c r="AI137" s="9">
        <v>44615.489910999997</v>
      </c>
      <c r="AJ137" s="5">
        <f t="shared" si="25"/>
        <v>1.0396999998192769E-2</v>
      </c>
      <c r="AK137" s="32">
        <f>MINUTE(AJ137)+SECOND(AJ137)/60</f>
        <v>14.966666666666667</v>
      </c>
      <c r="AL137" s="9">
        <v>44615.516990999997</v>
      </c>
      <c r="AM137" s="7">
        <f>AL137-AI137</f>
        <v>2.7079999999841675E-2</v>
      </c>
      <c r="AN137" s="7"/>
      <c r="AO137" s="7"/>
      <c r="AP137" s="7">
        <f>Z137+AJ137+AM137</f>
        <v>3.9560333331367777E-2</v>
      </c>
      <c r="AQ137" s="32">
        <f t="shared" si="26"/>
        <v>56.966666666666669</v>
      </c>
      <c r="AR137" s="8">
        <v>0</v>
      </c>
      <c r="AX137" s="4">
        <v>44924</v>
      </c>
      <c r="AZ137" s="32">
        <f t="shared" si="23"/>
        <v>308.52024299999903</v>
      </c>
      <c r="BA137" t="s">
        <v>964</v>
      </c>
      <c r="BB137" t="s">
        <v>135</v>
      </c>
    </row>
    <row r="138" spans="1:65" x14ac:dyDescent="0.25">
      <c r="A138" t="s">
        <v>518</v>
      </c>
      <c r="B138" t="s">
        <v>36</v>
      </c>
      <c r="C138" t="s">
        <v>155</v>
      </c>
      <c r="D138" t="s">
        <v>1035</v>
      </c>
      <c r="E138" t="s">
        <v>156</v>
      </c>
      <c r="F138">
        <v>-29.870956</v>
      </c>
      <c r="G138">
        <v>152.04081199999999</v>
      </c>
      <c r="H138" s="4">
        <v>44805.430252999999</v>
      </c>
      <c r="I138">
        <v>14</v>
      </c>
      <c r="J138" t="s">
        <v>9</v>
      </c>
      <c r="K138" t="s">
        <v>53</v>
      </c>
      <c r="L138" s="11">
        <v>50</v>
      </c>
      <c r="N138" s="8">
        <v>45416</v>
      </c>
      <c r="O138" t="s">
        <v>64</v>
      </c>
      <c r="P138" t="s">
        <v>55</v>
      </c>
      <c r="Q138" s="11">
        <v>2</v>
      </c>
      <c r="R138" s="11">
        <f>Q138*100/L138</f>
        <v>4</v>
      </c>
      <c r="Y138" t="s">
        <v>56</v>
      </c>
      <c r="Z138" s="33">
        <v>2.0833333333333333E-3</v>
      </c>
      <c r="AB138" t="s">
        <v>65</v>
      </c>
      <c r="AC138" s="29">
        <v>40.200000000000003</v>
      </c>
      <c r="AD138" s="29" t="s">
        <v>41</v>
      </c>
      <c r="AE138" t="s">
        <v>58</v>
      </c>
      <c r="AF138" t="s">
        <v>58</v>
      </c>
      <c r="AH138" s="9">
        <v>44805.430315999998</v>
      </c>
      <c r="AI138" s="9">
        <v>44805.441860999999</v>
      </c>
      <c r="AJ138" s="5">
        <f t="shared" si="25"/>
        <v>1.1545000001206063E-2</v>
      </c>
      <c r="AK138" s="32">
        <f>MINUTE(AJ138)+SECOND(AJ138)/60</f>
        <v>16.616666666666667</v>
      </c>
      <c r="AL138" s="9">
        <v>44805.461330999999</v>
      </c>
      <c r="AM138" s="7">
        <f>AL138-AI138</f>
        <v>1.9469999999273568E-2</v>
      </c>
      <c r="AN138" s="7"/>
      <c r="AO138" s="7"/>
      <c r="AP138" s="7">
        <f>Z138+AJ138+AM138</f>
        <v>3.3098333333812964E-2</v>
      </c>
      <c r="AQ138" s="32">
        <f t="shared" si="26"/>
        <v>47.666666666666664</v>
      </c>
      <c r="AR138" s="8">
        <v>0</v>
      </c>
      <c r="AX138" s="4">
        <v>45123</v>
      </c>
      <c r="AZ138" s="32">
        <f t="shared" si="23"/>
        <v>317.56974700000137</v>
      </c>
      <c r="BA138" t="s">
        <v>964</v>
      </c>
      <c r="BB138" t="s">
        <v>157</v>
      </c>
    </row>
    <row r="139" spans="1:65" x14ac:dyDescent="0.25">
      <c r="A139" t="s">
        <v>508</v>
      </c>
      <c r="B139" t="s">
        <v>36</v>
      </c>
      <c r="C139" t="s">
        <v>130</v>
      </c>
      <c r="D139" t="s">
        <v>1035</v>
      </c>
      <c r="E139" t="s">
        <v>128</v>
      </c>
      <c r="F139">
        <v>-29.755633</v>
      </c>
      <c r="G139">
        <v>151.980097</v>
      </c>
      <c r="H139" s="4">
        <v>44615.345775000002</v>
      </c>
      <c r="I139">
        <v>18</v>
      </c>
      <c r="J139" t="s">
        <v>12</v>
      </c>
      <c r="K139" t="s">
        <v>81</v>
      </c>
      <c r="L139" s="11">
        <v>51.6</v>
      </c>
      <c r="N139" s="8">
        <v>45416</v>
      </c>
      <c r="O139" t="s">
        <v>54</v>
      </c>
      <c r="P139" t="s">
        <v>55</v>
      </c>
      <c r="Q139" s="11">
        <v>2</v>
      </c>
      <c r="R139" s="11">
        <f>Q139*100/L139</f>
        <v>3.8759689922480618</v>
      </c>
      <c r="Y139" t="s">
        <v>56</v>
      </c>
      <c r="Z139" s="33">
        <v>2.0833333333333333E-3</v>
      </c>
      <c r="AB139" t="s">
        <v>57</v>
      </c>
      <c r="AC139" s="29">
        <v>39.1</v>
      </c>
      <c r="AD139" s="29" t="s">
        <v>42</v>
      </c>
      <c r="AE139" t="s">
        <v>58</v>
      </c>
      <c r="AF139" t="s">
        <v>58</v>
      </c>
      <c r="AH139" s="9">
        <v>44615.345138999997</v>
      </c>
      <c r="AI139" s="9">
        <v>44615.360243000003</v>
      </c>
      <c r="AJ139" s="5">
        <f t="shared" si="25"/>
        <v>1.5104000005521812E-2</v>
      </c>
      <c r="AK139" s="32">
        <f>MINUTE(AJ139)+SECOND(AJ139)/60</f>
        <v>21.75</v>
      </c>
      <c r="AL139" s="9">
        <v>44615.371515999999</v>
      </c>
      <c r="AM139" s="7">
        <f>AL139-AI139</f>
        <v>1.1272999996435829E-2</v>
      </c>
      <c r="AN139" s="7"/>
      <c r="AO139" s="7"/>
      <c r="AP139" s="7">
        <f>Z139+AJ139+AM139</f>
        <v>2.8460333335290973E-2</v>
      </c>
      <c r="AQ139" s="32">
        <f t="shared" si="26"/>
        <v>40.983333333333334</v>
      </c>
      <c r="AR139" s="8">
        <v>0</v>
      </c>
      <c r="AX139" s="4">
        <v>44940</v>
      </c>
      <c r="AZ139" s="32">
        <f t="shared" si="23"/>
        <v>324.65422499999841</v>
      </c>
      <c r="BA139" t="s">
        <v>964</v>
      </c>
      <c r="BB139" t="s">
        <v>131</v>
      </c>
    </row>
    <row r="140" spans="1:65" x14ac:dyDescent="0.25">
      <c r="A140" t="s">
        <v>512</v>
      </c>
      <c r="B140" t="s">
        <v>36</v>
      </c>
      <c r="C140" t="s">
        <v>140</v>
      </c>
      <c r="D140" t="s">
        <v>1035</v>
      </c>
      <c r="E140" t="s">
        <v>141</v>
      </c>
      <c r="F140">
        <v>-29.790899</v>
      </c>
      <c r="G140">
        <v>152.02709200000001</v>
      </c>
      <c r="H140" s="4">
        <v>44624.314333000002</v>
      </c>
      <c r="I140">
        <v>16</v>
      </c>
      <c r="J140" t="s">
        <v>9</v>
      </c>
      <c r="K140" t="s">
        <v>53</v>
      </c>
      <c r="L140" s="11">
        <v>58</v>
      </c>
      <c r="N140" s="8">
        <v>45416</v>
      </c>
      <c r="O140" t="s">
        <v>77</v>
      </c>
      <c r="P140" t="s">
        <v>55</v>
      </c>
      <c r="Q140" s="11">
        <v>2</v>
      </c>
      <c r="R140" s="11">
        <f>Q140*100/L140</f>
        <v>3.4482758620689653</v>
      </c>
      <c r="Y140" t="s">
        <v>56</v>
      </c>
      <c r="Z140" s="33">
        <v>8.3333333333333297E-3</v>
      </c>
      <c r="AB140" t="s">
        <v>73</v>
      </c>
      <c r="AC140" s="29">
        <v>42.2</v>
      </c>
      <c r="AD140" s="29" t="s">
        <v>41</v>
      </c>
      <c r="AE140" t="s">
        <v>142</v>
      </c>
      <c r="AF140" t="s">
        <v>78</v>
      </c>
      <c r="AH140" s="9">
        <v>44624.314051000001</v>
      </c>
      <c r="AI140" s="9">
        <v>44624.335332000002</v>
      </c>
      <c r="AJ140" s="5">
        <f t="shared" si="25"/>
        <v>2.1281000001181383E-2</v>
      </c>
      <c r="AK140" s="32">
        <f>MINUTE(AJ140)+SECOND(AJ140)/60</f>
        <v>30.65</v>
      </c>
      <c r="AL140" s="9">
        <v>44624.357777999998</v>
      </c>
      <c r="AM140" s="7">
        <f>AL140-AI140</f>
        <v>2.2445999995397869E-2</v>
      </c>
      <c r="AN140" s="7"/>
      <c r="AO140" s="7"/>
      <c r="AP140" s="7">
        <f>Z140+AJ140+AM140</f>
        <v>5.2060333329912584E-2</v>
      </c>
      <c r="AQ140" s="32">
        <f t="shared" si="26"/>
        <v>14.966666666666667</v>
      </c>
      <c r="AR140" s="7"/>
      <c r="AX140" s="4">
        <v>44954</v>
      </c>
      <c r="AZ140" s="32">
        <f t="shared" si="23"/>
        <v>329.68566699999792</v>
      </c>
    </row>
    <row r="141" spans="1:65" x14ac:dyDescent="0.25">
      <c r="A141" t="s">
        <v>416</v>
      </c>
      <c r="B141" t="s">
        <v>35</v>
      </c>
      <c r="D141" t="s">
        <v>1035</v>
      </c>
      <c r="E141" t="s">
        <v>24</v>
      </c>
      <c r="F141">
        <v>-31.786463999999999</v>
      </c>
      <c r="G141">
        <v>150.520252</v>
      </c>
      <c r="H141" s="4">
        <v>44895.260416666664</v>
      </c>
      <c r="I141">
        <v>15.4</v>
      </c>
      <c r="J141" t="s">
        <v>9</v>
      </c>
      <c r="N141">
        <v>3</v>
      </c>
      <c r="T141" s="11">
        <v>3.0360531309297909</v>
      </c>
      <c r="AA141" s="32" t="s">
        <v>948</v>
      </c>
      <c r="AC141" s="29">
        <v>37.1</v>
      </c>
      <c r="AD141" s="29" t="s">
        <v>42</v>
      </c>
      <c r="AH141" s="7">
        <v>9.8379629629629633E-3</v>
      </c>
      <c r="AI141" s="7">
        <v>1.1388888888888889E-2</v>
      </c>
      <c r="AJ141" s="5">
        <f t="shared" si="25"/>
        <v>1.5509259259259261E-3</v>
      </c>
      <c r="AK141" s="34">
        <v>134</v>
      </c>
      <c r="AP141" s="7">
        <f>AI141</f>
        <v>1.1388888888888889E-2</v>
      </c>
      <c r="AQ141" s="32">
        <f t="shared" si="26"/>
        <v>16.399999999999999</v>
      </c>
      <c r="AR141">
        <v>1</v>
      </c>
      <c r="AS141" t="s">
        <v>30</v>
      </c>
      <c r="AT141">
        <v>1</v>
      </c>
      <c r="AV141" s="9">
        <v>45227.416724537034</v>
      </c>
      <c r="AX141" s="9">
        <v>45227.416724537034</v>
      </c>
      <c r="AY141" s="9"/>
      <c r="AZ141" s="32">
        <f t="shared" si="23"/>
        <v>332.15630787036935</v>
      </c>
      <c r="BA141" s="15" t="s">
        <v>18</v>
      </c>
      <c r="BB141" t="s">
        <v>10</v>
      </c>
    </row>
    <row r="142" spans="1:65" x14ac:dyDescent="0.25">
      <c r="A142" t="s">
        <v>411</v>
      </c>
      <c r="B142" t="s">
        <v>35</v>
      </c>
      <c r="D142" t="s">
        <v>1035</v>
      </c>
      <c r="E142" t="s">
        <v>24</v>
      </c>
      <c r="F142">
        <v>-31.822863000000002</v>
      </c>
      <c r="G142">
        <v>150.50389300000001</v>
      </c>
      <c r="H142" s="4">
        <v>44895.288888888892</v>
      </c>
      <c r="I142">
        <v>15.6</v>
      </c>
      <c r="J142" t="s">
        <v>9</v>
      </c>
      <c r="N142">
        <v>3</v>
      </c>
      <c r="T142" s="11">
        <v>0</v>
      </c>
      <c r="AA142" s="32" t="s">
        <v>948</v>
      </c>
      <c r="AC142" s="29">
        <v>36.799999999999997</v>
      </c>
      <c r="AD142" s="29" t="s">
        <v>42</v>
      </c>
      <c r="AH142" s="7">
        <v>6.099537037037037E-3</v>
      </c>
      <c r="AI142" s="7">
        <v>7.8125E-3</v>
      </c>
      <c r="AJ142" s="5">
        <f t="shared" si="25"/>
        <v>1.712962962962963E-3</v>
      </c>
      <c r="AK142" s="34">
        <v>148</v>
      </c>
      <c r="AP142" s="7">
        <f>AI142</f>
        <v>7.8125E-3</v>
      </c>
      <c r="AQ142" s="32">
        <f t="shared" si="26"/>
        <v>11.25</v>
      </c>
      <c r="AR142">
        <v>0</v>
      </c>
      <c r="AT142">
        <v>5</v>
      </c>
      <c r="AU142" s="13"/>
      <c r="AV142" s="9">
        <v>45228.417175925926</v>
      </c>
      <c r="AX142" s="14">
        <v>45229</v>
      </c>
      <c r="AY142" s="14"/>
      <c r="AZ142" s="32">
        <f t="shared" si="23"/>
        <v>333.71111111110804</v>
      </c>
      <c r="BA142" s="15" t="s">
        <v>18</v>
      </c>
      <c r="BB142" t="s">
        <v>10</v>
      </c>
    </row>
    <row r="143" spans="1:65" x14ac:dyDescent="0.25">
      <c r="A143" t="s">
        <v>471</v>
      </c>
      <c r="B143" t="s">
        <v>35</v>
      </c>
      <c r="D143" t="s">
        <v>1035</v>
      </c>
      <c r="E143" t="s">
        <v>8</v>
      </c>
      <c r="F143">
        <v>-33.813667000000002</v>
      </c>
      <c r="G143">
        <v>144.73801399999999</v>
      </c>
      <c r="H143" s="4">
        <v>44489.350694444445</v>
      </c>
      <c r="I143">
        <v>16.899999999999999</v>
      </c>
      <c r="J143" t="s">
        <v>9</v>
      </c>
      <c r="N143">
        <v>4</v>
      </c>
      <c r="T143" s="11">
        <v>0</v>
      </c>
      <c r="AA143" s="32" t="s">
        <v>948</v>
      </c>
      <c r="AC143" s="29">
        <v>40.6</v>
      </c>
      <c r="AD143" s="29" t="s">
        <v>41</v>
      </c>
      <c r="AH143" s="7">
        <v>1.1516203703703704E-2</v>
      </c>
      <c r="AI143" s="7">
        <v>1.369212962962963E-2</v>
      </c>
      <c r="AJ143" s="5">
        <f t="shared" si="25"/>
        <v>2.1759259259259266E-3</v>
      </c>
      <c r="AK143" s="34">
        <v>188</v>
      </c>
      <c r="AP143" s="7">
        <f>AI143</f>
        <v>1.369212962962963E-2</v>
      </c>
      <c r="AQ143" s="32">
        <f t="shared" si="26"/>
        <v>19.716666666666665</v>
      </c>
      <c r="AR143">
        <v>0</v>
      </c>
      <c r="AT143">
        <v>3</v>
      </c>
      <c r="AV143" s="9">
        <v>44538.417337962965</v>
      </c>
      <c r="AX143" s="9">
        <v>44835.458333333336</v>
      </c>
      <c r="AY143" s="9"/>
      <c r="AZ143" s="32">
        <f t="shared" si="23"/>
        <v>346.10763888889051</v>
      </c>
      <c r="BA143" t="s">
        <v>14</v>
      </c>
      <c r="BB143" t="s">
        <v>10</v>
      </c>
    </row>
    <row r="144" spans="1:65" x14ac:dyDescent="0.25">
      <c r="A144" t="s">
        <v>521</v>
      </c>
      <c r="B144" t="s">
        <v>36</v>
      </c>
      <c r="C144" t="s">
        <v>163</v>
      </c>
      <c r="D144" t="s">
        <v>1035</v>
      </c>
      <c r="E144" t="s">
        <v>162</v>
      </c>
      <c r="F144">
        <v>-29.923542999999999</v>
      </c>
      <c r="G144">
        <v>152.11393200000001</v>
      </c>
      <c r="H144" s="4">
        <v>44810.504675999997</v>
      </c>
      <c r="I144">
        <v>16</v>
      </c>
      <c r="J144" t="s">
        <v>9</v>
      </c>
      <c r="K144" t="s">
        <v>53</v>
      </c>
      <c r="L144" s="11">
        <v>40</v>
      </c>
      <c r="N144" s="8">
        <v>45416</v>
      </c>
      <c r="O144" t="s">
        <v>54</v>
      </c>
      <c r="P144" t="s">
        <v>55</v>
      </c>
      <c r="Q144" s="11">
        <v>2</v>
      </c>
      <c r="R144" s="11">
        <f>Q144*100/L144</f>
        <v>5</v>
      </c>
      <c r="Y144" t="s">
        <v>164</v>
      </c>
      <c r="Z144" s="33">
        <v>2.0833333333333333E-3</v>
      </c>
      <c r="AB144" t="s">
        <v>57</v>
      </c>
      <c r="AC144" s="29">
        <v>39.700000000000003</v>
      </c>
      <c r="AD144" s="29" t="s">
        <v>42</v>
      </c>
      <c r="AE144" t="s">
        <v>58</v>
      </c>
      <c r="AF144" t="s">
        <v>58</v>
      </c>
      <c r="AH144" s="9">
        <v>44810.504849999998</v>
      </c>
      <c r="AI144" s="9">
        <v>44810.516133999998</v>
      </c>
      <c r="AJ144" s="5">
        <f t="shared" si="25"/>
        <v>1.1284000000159722E-2</v>
      </c>
      <c r="AK144" s="32">
        <f>MINUTE(AJ144)+SECOND(AJ144)/60</f>
        <v>16.25</v>
      </c>
      <c r="AL144" s="9">
        <v>44810.573900462965</v>
      </c>
      <c r="AM144" s="7">
        <f>AL144-AI144</f>
        <v>5.7766462967265397E-2</v>
      </c>
      <c r="AN144" s="7"/>
      <c r="AO144" s="7"/>
      <c r="AP144" s="7">
        <f>Z144+AJ144+AM144</f>
        <v>7.1133796300758445E-2</v>
      </c>
      <c r="AQ144" s="32">
        <f t="shared" si="26"/>
        <v>42.43333333333333</v>
      </c>
      <c r="AR144" s="8">
        <v>0</v>
      </c>
      <c r="AX144" s="4">
        <v>45178</v>
      </c>
      <c r="AZ144" s="32">
        <f t="shared" si="23"/>
        <v>367.49532400000317</v>
      </c>
      <c r="BA144" t="s">
        <v>964</v>
      </c>
      <c r="BB144" t="s">
        <v>165</v>
      </c>
    </row>
    <row r="145" spans="1:55" x14ac:dyDescent="0.25">
      <c r="A145" t="s">
        <v>438</v>
      </c>
      <c r="B145" t="s">
        <v>35</v>
      </c>
      <c r="D145" t="s">
        <v>1035</v>
      </c>
      <c r="E145" t="s">
        <v>20</v>
      </c>
      <c r="F145">
        <v>-34.449019999999997</v>
      </c>
      <c r="G145">
        <v>144.156856</v>
      </c>
      <c r="H145" s="4">
        <v>44274.298611111109</v>
      </c>
      <c r="I145" t="s">
        <v>17</v>
      </c>
      <c r="J145" t="s">
        <v>12</v>
      </c>
      <c r="N145">
        <v>3</v>
      </c>
      <c r="T145" s="11">
        <v>2.2033898305084745</v>
      </c>
      <c r="AA145" s="32" t="s">
        <v>948</v>
      </c>
      <c r="AC145" s="29">
        <v>38.5</v>
      </c>
      <c r="AD145" s="29" t="s">
        <v>42</v>
      </c>
      <c r="AH145" s="7">
        <v>1.5277777777777779E-3</v>
      </c>
      <c r="AI145" s="7">
        <v>5.2893518518518515E-3</v>
      </c>
      <c r="AJ145" s="5">
        <f t="shared" si="25"/>
        <v>3.7615740740740734E-3</v>
      </c>
      <c r="AK145" s="34">
        <v>325</v>
      </c>
      <c r="AP145" s="7">
        <f t="shared" ref="AP145:AP150" si="27">AI145</f>
        <v>5.2893518518518515E-3</v>
      </c>
      <c r="AQ145" s="32">
        <f t="shared" si="26"/>
        <v>7.6166666666666671</v>
      </c>
      <c r="AR145">
        <v>0</v>
      </c>
      <c r="AT145">
        <v>15</v>
      </c>
      <c r="AV145" s="9">
        <v>44671.334143518521</v>
      </c>
      <c r="AX145" s="9">
        <v>44672</v>
      </c>
      <c r="AY145" s="9"/>
      <c r="AZ145" s="32">
        <f t="shared" si="23"/>
        <v>397.70138888889051</v>
      </c>
      <c r="BA145" t="s">
        <v>11</v>
      </c>
      <c r="BB145" t="s">
        <v>10</v>
      </c>
    </row>
    <row r="146" spans="1:55" x14ac:dyDescent="0.25">
      <c r="A146" t="s">
        <v>409</v>
      </c>
      <c r="B146" t="s">
        <v>35</v>
      </c>
      <c r="D146" t="s">
        <v>1035</v>
      </c>
      <c r="E146" t="s">
        <v>24</v>
      </c>
      <c r="F146">
        <v>-31.822863000000002</v>
      </c>
      <c r="G146">
        <v>150.50389300000001</v>
      </c>
      <c r="H146" s="4">
        <v>44896.293055555558</v>
      </c>
      <c r="I146">
        <v>15.6</v>
      </c>
      <c r="J146" t="s">
        <v>12</v>
      </c>
      <c r="N146">
        <v>3</v>
      </c>
      <c r="T146" s="11">
        <v>2.5</v>
      </c>
      <c r="AA146" s="32" t="s">
        <v>948</v>
      </c>
      <c r="AC146" s="29">
        <v>34.1</v>
      </c>
      <c r="AD146" s="29" t="s">
        <v>42</v>
      </c>
      <c r="AH146" s="7">
        <v>1.0972222222222222E-2</v>
      </c>
      <c r="AI146" s="7">
        <v>1.3773148148148149E-2</v>
      </c>
      <c r="AJ146" s="5">
        <f t="shared" si="25"/>
        <v>2.8009259259259272E-3</v>
      </c>
      <c r="AK146" s="34">
        <v>242</v>
      </c>
      <c r="AP146" s="7">
        <f t="shared" si="27"/>
        <v>1.3773148148148149E-2</v>
      </c>
      <c r="AQ146" s="32">
        <f t="shared" si="26"/>
        <v>19.833333333333332</v>
      </c>
      <c r="AR146">
        <v>1</v>
      </c>
      <c r="AS146" t="s">
        <v>26</v>
      </c>
      <c r="AT146">
        <v>3</v>
      </c>
      <c r="AV146" s="9">
        <v>45095.167187500003</v>
      </c>
      <c r="AX146" s="14">
        <v>45356.333333333336</v>
      </c>
      <c r="AY146" s="14"/>
      <c r="AZ146" s="32">
        <f t="shared" si="23"/>
        <v>460.0402777777781</v>
      </c>
      <c r="BA146" s="15" t="s">
        <v>754</v>
      </c>
      <c r="BB146" t="s">
        <v>10</v>
      </c>
    </row>
    <row r="147" spans="1:55" x14ac:dyDescent="0.25">
      <c r="A147" t="s">
        <v>428</v>
      </c>
      <c r="B147" t="s">
        <v>35</v>
      </c>
      <c r="D147" t="s">
        <v>1035</v>
      </c>
      <c r="E147" t="s">
        <v>22</v>
      </c>
      <c r="F147">
        <v>-34.516001000000003</v>
      </c>
      <c r="G147">
        <v>144.03498200000001</v>
      </c>
      <c r="H147" s="4">
        <v>44274.322916666664</v>
      </c>
      <c r="I147" t="s">
        <v>17</v>
      </c>
      <c r="J147" t="s">
        <v>12</v>
      </c>
      <c r="N147">
        <v>4</v>
      </c>
      <c r="T147" s="11">
        <v>1.8518518518518519</v>
      </c>
      <c r="AA147" s="32" t="s">
        <v>948</v>
      </c>
      <c r="AC147" s="29">
        <v>38</v>
      </c>
      <c r="AD147" s="29" t="s">
        <v>42</v>
      </c>
      <c r="AH147" s="7">
        <v>4.0509259259259258E-4</v>
      </c>
      <c r="AI147" s="7">
        <v>3.1944444444444446E-3</v>
      </c>
      <c r="AJ147" s="5">
        <f t="shared" si="25"/>
        <v>2.7893518518518519E-3</v>
      </c>
      <c r="AK147" s="34">
        <v>241</v>
      </c>
      <c r="AP147" s="7">
        <f t="shared" si="27"/>
        <v>3.1944444444444446E-3</v>
      </c>
      <c r="AQ147" s="32">
        <f t="shared" si="26"/>
        <v>4.5999999999999996</v>
      </c>
      <c r="AR147">
        <v>0</v>
      </c>
      <c r="AT147">
        <v>5</v>
      </c>
      <c r="AV147" s="9">
        <v>44733.750752314816</v>
      </c>
      <c r="AX147" s="9">
        <v>44734.375</v>
      </c>
      <c r="AY147" s="9"/>
      <c r="AZ147" s="32">
        <f t="shared" si="23"/>
        <v>460.05208333333576</v>
      </c>
      <c r="BA147" t="s">
        <v>23</v>
      </c>
      <c r="BB147" t="s">
        <v>10</v>
      </c>
    </row>
    <row r="148" spans="1:55" x14ac:dyDescent="0.25">
      <c r="A148" t="s">
        <v>463</v>
      </c>
      <c r="B148" t="s">
        <v>35</v>
      </c>
      <c r="D148" t="s">
        <v>1035</v>
      </c>
      <c r="E148" t="s">
        <v>22</v>
      </c>
      <c r="F148">
        <v>-34.515762000000002</v>
      </c>
      <c r="G148">
        <v>144.024655</v>
      </c>
      <c r="H148" s="4">
        <v>44272.40625</v>
      </c>
      <c r="I148" t="s">
        <v>17</v>
      </c>
      <c r="J148" t="s">
        <v>12</v>
      </c>
      <c r="N148">
        <v>4</v>
      </c>
      <c r="T148" s="11">
        <v>2</v>
      </c>
      <c r="AA148" s="32" t="s">
        <v>948</v>
      </c>
      <c r="AC148" s="29">
        <v>39.799999999999997</v>
      </c>
      <c r="AD148" s="29" t="s">
        <v>42</v>
      </c>
      <c r="AH148" s="7">
        <v>2.9976851851851853E-3</v>
      </c>
      <c r="AI148" s="7">
        <v>1.3460648148148149E-2</v>
      </c>
      <c r="AJ148" s="5">
        <f t="shared" si="25"/>
        <v>1.0462962962962964E-2</v>
      </c>
      <c r="AK148" s="34">
        <v>904</v>
      </c>
      <c r="AP148" s="7">
        <f t="shared" si="27"/>
        <v>1.3460648148148149E-2</v>
      </c>
      <c r="AQ148" s="32">
        <f t="shared" si="26"/>
        <v>19.383333333333333</v>
      </c>
      <c r="AR148">
        <v>0</v>
      </c>
      <c r="AT148">
        <v>5</v>
      </c>
      <c r="AV148" s="9">
        <v>44733.750381944446</v>
      </c>
      <c r="AX148" s="9">
        <v>44734.375</v>
      </c>
      <c r="AY148" s="9"/>
      <c r="AZ148" s="32">
        <f t="shared" si="23"/>
        <v>461.96875</v>
      </c>
      <c r="BA148" t="s">
        <v>23</v>
      </c>
      <c r="BB148" t="s">
        <v>10</v>
      </c>
    </row>
    <row r="149" spans="1:55" x14ac:dyDescent="0.25">
      <c r="A149" t="s">
        <v>472</v>
      </c>
      <c r="B149" t="s">
        <v>35</v>
      </c>
      <c r="D149" t="s">
        <v>1035</v>
      </c>
      <c r="E149" t="s">
        <v>22</v>
      </c>
      <c r="F149">
        <v>-34.512886999999999</v>
      </c>
      <c r="G149">
        <v>144.02440300000001</v>
      </c>
      <c r="H149" s="4">
        <v>44271.517361111109</v>
      </c>
      <c r="I149" t="s">
        <v>17</v>
      </c>
      <c r="J149" t="s">
        <v>12</v>
      </c>
      <c r="N149">
        <v>3</v>
      </c>
      <c r="T149" s="11">
        <v>2.1052631578947367</v>
      </c>
      <c r="AA149" s="32" t="s">
        <v>948</v>
      </c>
      <c r="AC149" s="29">
        <v>40.6</v>
      </c>
      <c r="AD149" s="29" t="s">
        <v>41</v>
      </c>
      <c r="AH149" s="7">
        <v>2.9629629629629628E-3</v>
      </c>
      <c r="AI149" s="7">
        <v>8.472222222222223E-3</v>
      </c>
      <c r="AJ149" s="5">
        <f t="shared" si="25"/>
        <v>5.5092592592592606E-3</v>
      </c>
      <c r="AK149" s="34">
        <v>476</v>
      </c>
      <c r="AP149" s="7">
        <f t="shared" si="27"/>
        <v>8.472222222222223E-3</v>
      </c>
      <c r="AQ149" s="32">
        <f t="shared" si="26"/>
        <v>12.2</v>
      </c>
      <c r="AR149">
        <v>0</v>
      </c>
      <c r="AT149">
        <v>16</v>
      </c>
      <c r="AV149" s="9">
        <v>44733.667048611111</v>
      </c>
      <c r="AX149" s="9">
        <v>44734.375</v>
      </c>
      <c r="AY149" s="9"/>
      <c r="AZ149" s="32">
        <f t="shared" si="23"/>
        <v>462.85763888889051</v>
      </c>
      <c r="BA149" t="s">
        <v>23</v>
      </c>
      <c r="BB149" t="s">
        <v>10</v>
      </c>
    </row>
    <row r="150" spans="1:55" x14ac:dyDescent="0.25">
      <c r="A150" t="s">
        <v>444</v>
      </c>
      <c r="B150" t="s">
        <v>35</v>
      </c>
      <c r="D150" t="s">
        <v>1035</v>
      </c>
      <c r="E150" t="s">
        <v>22</v>
      </c>
      <c r="F150">
        <v>-34.515762000000002</v>
      </c>
      <c r="G150">
        <v>144.024655</v>
      </c>
      <c r="H150" s="4">
        <v>44272.40625</v>
      </c>
      <c r="I150" t="s">
        <v>17</v>
      </c>
      <c r="J150" t="s">
        <v>12</v>
      </c>
      <c r="N150">
        <v>4</v>
      </c>
      <c r="T150" s="11">
        <v>3.0882352941176472</v>
      </c>
      <c r="AA150" s="32" t="s">
        <v>948</v>
      </c>
      <c r="AC150" s="29">
        <v>39</v>
      </c>
      <c r="AD150" s="29" t="s">
        <v>42</v>
      </c>
      <c r="AH150" s="7">
        <v>6.9444444444444447E-4</v>
      </c>
      <c r="AI150" s="7">
        <v>4.1666666666666666E-3</v>
      </c>
      <c r="AJ150" s="5">
        <f t="shared" si="25"/>
        <v>3.472222222222222E-3</v>
      </c>
      <c r="AK150" s="34">
        <v>300</v>
      </c>
      <c r="AP150" s="7">
        <f t="shared" si="27"/>
        <v>4.1666666666666666E-3</v>
      </c>
      <c r="AQ150" s="32">
        <f t="shared" si="26"/>
        <v>6</v>
      </c>
      <c r="AR150">
        <v>0</v>
      </c>
      <c r="AT150">
        <v>5</v>
      </c>
      <c r="AV150" s="9">
        <v>44736.75072916667</v>
      </c>
      <c r="AX150" s="9">
        <v>44737.375</v>
      </c>
      <c r="AY150" s="9"/>
      <c r="AZ150" s="32">
        <f t="shared" si="23"/>
        <v>464.96875</v>
      </c>
      <c r="BA150" t="s">
        <v>23</v>
      </c>
      <c r="BB150" t="s">
        <v>10</v>
      </c>
    </row>
    <row r="151" spans="1:55" x14ac:dyDescent="0.25">
      <c r="A151" t="s">
        <v>567</v>
      </c>
      <c r="B151" t="s">
        <v>36</v>
      </c>
      <c r="C151" t="s">
        <v>251</v>
      </c>
      <c r="D151" t="s">
        <v>1035</v>
      </c>
      <c r="E151" t="s">
        <v>252</v>
      </c>
      <c r="F151">
        <v>-29.512525</v>
      </c>
      <c r="G151">
        <v>144.28224599999999</v>
      </c>
      <c r="H151" s="4">
        <v>44090.737001000001</v>
      </c>
      <c r="I151">
        <v>31</v>
      </c>
      <c r="J151" t="s">
        <v>9</v>
      </c>
      <c r="K151" t="s">
        <v>53</v>
      </c>
      <c r="L151" s="11">
        <v>43.4</v>
      </c>
      <c r="N151" s="8">
        <v>45416</v>
      </c>
      <c r="O151" t="s">
        <v>64</v>
      </c>
      <c r="P151" t="s">
        <v>55</v>
      </c>
      <c r="Q151" s="11">
        <v>2</v>
      </c>
      <c r="R151" s="11">
        <f>Q151*100/L151</f>
        <v>4.6082949308755765</v>
      </c>
      <c r="T151" s="11">
        <v>4.5333333333333332</v>
      </c>
      <c r="Y151" t="s">
        <v>56</v>
      </c>
      <c r="Z151" s="33">
        <v>3.472222222222222E-3</v>
      </c>
      <c r="AB151" t="s">
        <v>57</v>
      </c>
      <c r="AC151" s="29">
        <v>39.1</v>
      </c>
      <c r="AD151" s="29" t="s">
        <v>42</v>
      </c>
      <c r="AE151" t="s">
        <v>118</v>
      </c>
      <c r="AF151" t="s">
        <v>78</v>
      </c>
      <c r="AH151" s="9">
        <v>44090.740185185183</v>
      </c>
      <c r="AI151" s="9">
        <v>44090.741423611114</v>
      </c>
      <c r="AJ151" s="5">
        <f t="shared" si="25"/>
        <v>1.2384259316604584E-3</v>
      </c>
      <c r="AK151" s="32">
        <f>MINUTE(AJ151)+SECOND(AJ151)/60</f>
        <v>1.7833333333333332</v>
      </c>
      <c r="AL151" s="9">
        <v>44090.784270999997</v>
      </c>
      <c r="AM151" s="7">
        <f>AL151-AI151</f>
        <v>4.2847388882364612E-2</v>
      </c>
      <c r="AN151" s="7"/>
      <c r="AO151" s="7"/>
      <c r="AP151" s="7">
        <f>Z151+AJ151+AM151</f>
        <v>4.7558037036247294E-2</v>
      </c>
      <c r="AQ151" s="32">
        <f t="shared" si="26"/>
        <v>8.4833333333333325</v>
      </c>
      <c r="AR151" s="7"/>
      <c r="AX151" s="4">
        <v>44620</v>
      </c>
      <c r="AZ151" s="32">
        <f t="shared" si="23"/>
        <v>529.26299899999867</v>
      </c>
      <c r="BA151" t="s">
        <v>1047</v>
      </c>
      <c r="BB151" t="s">
        <v>639</v>
      </c>
    </row>
    <row r="152" spans="1:55" x14ac:dyDescent="0.25">
      <c r="A152" t="s">
        <v>569</v>
      </c>
      <c r="B152" t="s">
        <v>36</v>
      </c>
      <c r="C152" t="s">
        <v>255</v>
      </c>
      <c r="D152" t="s">
        <v>1035</v>
      </c>
      <c r="E152" t="s">
        <v>256</v>
      </c>
      <c r="F152">
        <v>-29.452432999999999</v>
      </c>
      <c r="G152">
        <v>144.34046499999999</v>
      </c>
      <c r="H152" s="4">
        <v>44091.700558999997</v>
      </c>
      <c r="I152">
        <v>32</v>
      </c>
      <c r="J152" t="s">
        <v>12</v>
      </c>
      <c r="K152" t="s">
        <v>63</v>
      </c>
      <c r="L152" s="11">
        <v>44.4</v>
      </c>
      <c r="N152" s="8">
        <v>45414</v>
      </c>
      <c r="O152" t="s">
        <v>54</v>
      </c>
      <c r="P152" t="s">
        <v>55</v>
      </c>
      <c r="Q152" s="11">
        <v>2</v>
      </c>
      <c r="R152" s="11">
        <f>Q152*100/L152</f>
        <v>4.5045045045045047</v>
      </c>
      <c r="T152" s="11">
        <v>2.9473684210526314</v>
      </c>
      <c r="Y152" t="s">
        <v>56</v>
      </c>
      <c r="Z152" s="33">
        <v>2.0833333333333333E-3</v>
      </c>
      <c r="AB152" t="s">
        <v>57</v>
      </c>
      <c r="AC152" s="29">
        <v>39.4</v>
      </c>
      <c r="AD152" s="29" t="s">
        <v>42</v>
      </c>
      <c r="AE152" t="s">
        <v>58</v>
      </c>
      <c r="AF152" t="s">
        <v>58</v>
      </c>
      <c r="AH152" s="9">
        <v>44091.701389000002</v>
      </c>
      <c r="AI152" s="9">
        <v>44091.711427000002</v>
      </c>
      <c r="AJ152" s="5">
        <f t="shared" si="25"/>
        <v>1.0038000000349712E-2</v>
      </c>
      <c r="AK152" s="32">
        <f>MINUTE(AJ152)+SECOND(AJ152)/60</f>
        <v>14.45</v>
      </c>
      <c r="AL152" s="9">
        <v>44091.751123000002</v>
      </c>
      <c r="AM152" s="7">
        <f>AL152-AI152</f>
        <v>3.9695999999821652E-2</v>
      </c>
      <c r="AN152" s="7"/>
      <c r="AO152" s="7"/>
      <c r="AP152" s="7">
        <f>Z152+AJ152+AM152</f>
        <v>5.1817333333504696E-2</v>
      </c>
      <c r="AQ152" s="32">
        <f t="shared" si="26"/>
        <v>14.616666666666667</v>
      </c>
      <c r="AR152" s="8">
        <v>0</v>
      </c>
      <c r="AX152" s="4">
        <v>44630</v>
      </c>
      <c r="AZ152" s="32">
        <f t="shared" si="23"/>
        <v>538.29944100000284</v>
      </c>
      <c r="BB152" t="s">
        <v>257</v>
      </c>
    </row>
    <row r="153" spans="1:55" x14ac:dyDescent="0.25">
      <c r="A153" t="s">
        <v>474</v>
      </c>
      <c r="B153" t="s">
        <v>35</v>
      </c>
      <c r="D153" t="s">
        <v>1035</v>
      </c>
      <c r="E153" t="s">
        <v>8</v>
      </c>
      <c r="F153">
        <v>-33.813679</v>
      </c>
      <c r="G153">
        <v>144.81097399999999</v>
      </c>
      <c r="H153" s="4">
        <v>44488.329861111109</v>
      </c>
      <c r="I153">
        <v>11.9</v>
      </c>
      <c r="J153" t="s">
        <v>9</v>
      </c>
      <c r="N153">
        <v>3</v>
      </c>
      <c r="T153" s="11">
        <v>2.2580645161290325</v>
      </c>
      <c r="AA153" s="32" t="s">
        <v>948</v>
      </c>
      <c r="AC153" s="29">
        <v>40.9</v>
      </c>
      <c r="AD153" s="29" t="s">
        <v>41</v>
      </c>
      <c r="AH153" s="7">
        <v>1.1458333333333333E-2</v>
      </c>
      <c r="AI153" s="7">
        <v>1.3888888888888888E-2</v>
      </c>
      <c r="AJ153" s="5">
        <f t="shared" si="25"/>
        <v>2.4305555555555556E-3</v>
      </c>
      <c r="AK153" s="34">
        <v>210</v>
      </c>
      <c r="AP153" s="7">
        <f>AI153</f>
        <v>1.3888888888888888E-2</v>
      </c>
      <c r="AQ153" s="32">
        <f t="shared" si="26"/>
        <v>20</v>
      </c>
      <c r="AR153">
        <v>0</v>
      </c>
      <c r="AT153">
        <v>5</v>
      </c>
      <c r="AV153" s="9">
        <v>44956.50072916667</v>
      </c>
      <c r="AX153" s="9">
        <v>45066.541666666664</v>
      </c>
      <c r="AY153" s="9"/>
      <c r="AZ153" s="32">
        <f t="shared" si="23"/>
        <v>578.21180555555475</v>
      </c>
      <c r="BA153" t="s">
        <v>14</v>
      </c>
      <c r="BB153" t="s">
        <v>10</v>
      </c>
      <c r="BC153" t="s">
        <v>15</v>
      </c>
    </row>
    <row r="154" spans="1:55" x14ac:dyDescent="0.25">
      <c r="A154" t="s">
        <v>579</v>
      </c>
      <c r="B154" t="s">
        <v>36</v>
      </c>
      <c r="C154" t="s">
        <v>275</v>
      </c>
      <c r="D154" t="s">
        <v>1035</v>
      </c>
      <c r="E154" t="s">
        <v>276</v>
      </c>
      <c r="F154">
        <v>-29.97673</v>
      </c>
      <c r="G154">
        <v>144.131056</v>
      </c>
      <c r="H154" s="4">
        <v>44146.741932999998</v>
      </c>
      <c r="I154">
        <v>32</v>
      </c>
      <c r="J154" t="s">
        <v>9</v>
      </c>
      <c r="K154" t="s">
        <v>53</v>
      </c>
      <c r="L154" s="11">
        <v>62.8</v>
      </c>
      <c r="N154" s="8">
        <v>45415</v>
      </c>
      <c r="O154" t="s">
        <v>54</v>
      </c>
      <c r="P154" t="s">
        <v>55</v>
      </c>
      <c r="Q154" s="11">
        <v>2</v>
      </c>
      <c r="R154" s="11">
        <f>Q154*100/L154</f>
        <v>3.1847133757961785</v>
      </c>
      <c r="T154" s="11" t="e">
        <v>#DIV/0!</v>
      </c>
      <c r="Y154" t="s">
        <v>56</v>
      </c>
      <c r="Z154" s="33">
        <v>2.0833333333333333E-3</v>
      </c>
      <c r="AB154" t="s">
        <v>57</v>
      </c>
      <c r="AC154" s="29">
        <v>39.299999999999997</v>
      </c>
      <c r="AD154" s="29" t="s">
        <v>42</v>
      </c>
      <c r="AE154" t="s">
        <v>58</v>
      </c>
      <c r="AF154" t="s">
        <v>58</v>
      </c>
      <c r="AH154" s="9">
        <v>44146.742082999997</v>
      </c>
      <c r="AI154" s="9">
        <v>44146.756516203706</v>
      </c>
      <c r="AJ154" s="5">
        <f t="shared" si="25"/>
        <v>1.443320370890433E-2</v>
      </c>
      <c r="AK154" s="32">
        <f>MINUTE(AJ154)+SECOND(AJ154)/60</f>
        <v>20.783333333333335</v>
      </c>
      <c r="AL154" s="9">
        <v>44146.785219907404</v>
      </c>
      <c r="AM154" s="7">
        <f>AL154-AI154</f>
        <v>2.8703703697829042E-2</v>
      </c>
      <c r="AN154" s="7"/>
      <c r="AO154" s="7"/>
      <c r="AP154" s="7">
        <f>Z154+AJ154+AM154</f>
        <v>4.5220240740066704E-2</v>
      </c>
      <c r="AQ154" s="32">
        <f t="shared" si="26"/>
        <v>5.1166666666666663</v>
      </c>
      <c r="AR154" s="8">
        <v>0</v>
      </c>
      <c r="AX154" s="4">
        <v>44746</v>
      </c>
      <c r="AZ154" s="32">
        <f t="shared" si="23"/>
        <v>599.25806700000248</v>
      </c>
      <c r="BB154" t="s">
        <v>277</v>
      </c>
    </row>
    <row r="155" spans="1:55" x14ac:dyDescent="0.25">
      <c r="A155" t="s">
        <v>452</v>
      </c>
      <c r="B155" t="s">
        <v>35</v>
      </c>
      <c r="D155" t="s">
        <v>1035</v>
      </c>
      <c r="E155" t="s">
        <v>8</v>
      </c>
      <c r="F155">
        <v>-33.813690000000001</v>
      </c>
      <c r="G155">
        <v>144.810992</v>
      </c>
      <c r="H155" s="4">
        <v>44490.327777777777</v>
      </c>
      <c r="I155">
        <v>17</v>
      </c>
      <c r="J155" t="s">
        <v>9</v>
      </c>
      <c r="N155">
        <v>4</v>
      </c>
      <c r="T155" s="11">
        <v>3.8167938931297711</v>
      </c>
      <c r="AA155" s="32" t="s">
        <v>948</v>
      </c>
      <c r="AC155" s="29">
        <v>39.299999999999997</v>
      </c>
      <c r="AD155" s="29" t="s">
        <v>42</v>
      </c>
      <c r="AH155" s="7">
        <v>7.083333333333333E-3</v>
      </c>
      <c r="AI155" s="7">
        <v>1.576388888888889E-2</v>
      </c>
      <c r="AJ155" s="5">
        <f t="shared" si="25"/>
        <v>8.6805555555555559E-3</v>
      </c>
      <c r="AK155" s="34">
        <v>690</v>
      </c>
      <c r="AP155" s="7">
        <f>AI155</f>
        <v>1.576388888888889E-2</v>
      </c>
      <c r="AQ155" s="32">
        <f t="shared" si="26"/>
        <v>22.7</v>
      </c>
      <c r="AR155">
        <v>0</v>
      </c>
      <c r="AT155">
        <v>1</v>
      </c>
      <c r="AV155" s="9">
        <v>44528.333344907405</v>
      </c>
      <c r="AX155" s="9">
        <v>45113</v>
      </c>
      <c r="AY155" s="9"/>
      <c r="AZ155" s="32">
        <f t="shared" si="23"/>
        <v>622.67222222222335</v>
      </c>
      <c r="BA155" t="s">
        <v>14</v>
      </c>
      <c r="BB155" t="s">
        <v>753</v>
      </c>
    </row>
    <row r="156" spans="1:55" x14ac:dyDescent="0.25">
      <c r="A156" t="s">
        <v>599</v>
      </c>
      <c r="B156" t="s">
        <v>36</v>
      </c>
      <c r="C156" t="s">
        <v>309</v>
      </c>
      <c r="D156" t="s">
        <v>1035</v>
      </c>
      <c r="E156" t="s">
        <v>310</v>
      </c>
      <c r="F156">
        <v>-30.826867</v>
      </c>
      <c r="G156">
        <v>143.742165</v>
      </c>
      <c r="H156" s="4">
        <v>44334.570846000002</v>
      </c>
      <c r="I156">
        <v>19</v>
      </c>
      <c r="J156" t="s">
        <v>9</v>
      </c>
      <c r="K156" t="s">
        <v>53</v>
      </c>
      <c r="L156" s="11">
        <v>41.4</v>
      </c>
      <c r="N156" s="8">
        <v>45416</v>
      </c>
      <c r="O156" t="s">
        <v>64</v>
      </c>
      <c r="P156" t="s">
        <v>55</v>
      </c>
      <c r="Q156" s="11">
        <v>2</v>
      </c>
      <c r="R156" s="11">
        <f>Q156*100/L156</f>
        <v>4.8309178743961354</v>
      </c>
      <c r="Y156" t="s">
        <v>56</v>
      </c>
      <c r="Z156" s="33">
        <v>1.3888888888888889E-3</v>
      </c>
      <c r="AB156" t="s">
        <v>57</v>
      </c>
      <c r="AC156" s="29">
        <v>37.799999999999997</v>
      </c>
      <c r="AD156" s="29" t="s">
        <v>42</v>
      </c>
      <c r="AE156" t="s">
        <v>58</v>
      </c>
      <c r="AF156" t="s">
        <v>58</v>
      </c>
      <c r="AH156" s="9">
        <v>44334.570896999998</v>
      </c>
      <c r="AI156" s="9">
        <v>44334.588495999997</v>
      </c>
      <c r="AJ156" s="5">
        <f t="shared" si="25"/>
        <v>1.7598999998881482E-2</v>
      </c>
      <c r="AK156" s="32">
        <f>MINUTE(AJ156)+SECOND(AJ156)/60</f>
        <v>25.35</v>
      </c>
      <c r="AL156" s="9">
        <v>44334.616828999999</v>
      </c>
      <c r="AM156" s="7">
        <f>AL156-AI156</f>
        <v>2.8333000002021436E-2</v>
      </c>
      <c r="AN156" s="7"/>
      <c r="AO156" s="7"/>
      <c r="AP156" s="7">
        <f>Z156+AJ156+AM156</f>
        <v>4.7320888889791801E-2</v>
      </c>
      <c r="AQ156" s="32">
        <f t="shared" si="26"/>
        <v>8.15</v>
      </c>
      <c r="AR156" s="8">
        <v>0</v>
      </c>
      <c r="AS156" t="s">
        <v>635</v>
      </c>
      <c r="AX156" s="4">
        <v>44976</v>
      </c>
      <c r="AZ156" s="32">
        <f t="shared" si="23"/>
        <v>641.42915399999765</v>
      </c>
      <c r="BB156" t="s">
        <v>636</v>
      </c>
    </row>
    <row r="157" spans="1:55" x14ac:dyDescent="0.25">
      <c r="A157" t="s">
        <v>402</v>
      </c>
      <c r="B157" t="s">
        <v>35</v>
      </c>
      <c r="D157" t="s">
        <v>1035</v>
      </c>
      <c r="E157" t="s">
        <v>31</v>
      </c>
      <c r="F157">
        <v>-29.257850999999999</v>
      </c>
      <c r="G157">
        <v>144.97789399999999</v>
      </c>
      <c r="H157" s="4">
        <v>45189.270833333336</v>
      </c>
      <c r="I157">
        <v>16.600000000000001</v>
      </c>
      <c r="J157" t="s">
        <v>9</v>
      </c>
      <c r="N157">
        <v>2</v>
      </c>
      <c r="T157" s="11">
        <v>2.0437956204379564</v>
      </c>
      <c r="AA157" s="32" t="s">
        <v>948</v>
      </c>
      <c r="AC157" s="29">
        <v>38.4</v>
      </c>
      <c r="AD157" s="29" t="s">
        <v>42</v>
      </c>
      <c r="AH157" s="7">
        <v>1.0844907407407407E-2</v>
      </c>
      <c r="AI157" s="7">
        <v>1.2511574074074074E-2</v>
      </c>
      <c r="AJ157" s="5">
        <f t="shared" si="25"/>
        <v>1.666666666666667E-3</v>
      </c>
      <c r="AK157" s="34">
        <v>144</v>
      </c>
      <c r="AP157" s="7">
        <f>AI157</f>
        <v>1.2511574074074074E-2</v>
      </c>
      <c r="AQ157" s="32">
        <f t="shared" si="26"/>
        <v>18.016666666666666</v>
      </c>
      <c r="AR157">
        <v>0</v>
      </c>
      <c r="AT157" t="s">
        <v>10</v>
      </c>
      <c r="AV157" s="9">
        <v>45352.417141203703</v>
      </c>
      <c r="AX157" t="s">
        <v>948</v>
      </c>
      <c r="BA157" s="15" t="s">
        <v>11</v>
      </c>
    </row>
    <row r="158" spans="1:55" x14ac:dyDescent="0.25">
      <c r="A158" t="s">
        <v>410</v>
      </c>
      <c r="B158" t="s">
        <v>35</v>
      </c>
      <c r="D158" t="s">
        <v>1035</v>
      </c>
      <c r="E158" t="s">
        <v>24</v>
      </c>
      <c r="F158">
        <v>-31.822863000000002</v>
      </c>
      <c r="G158">
        <v>150.50389300000001</v>
      </c>
      <c r="H158" s="4">
        <v>44897.301388888889</v>
      </c>
      <c r="I158">
        <v>13.4</v>
      </c>
      <c r="J158" t="s">
        <v>12</v>
      </c>
      <c r="K158" t="s">
        <v>749</v>
      </c>
      <c r="N158">
        <v>3</v>
      </c>
      <c r="T158" s="11">
        <v>2.2916666666666665</v>
      </c>
      <c r="AA158" s="32" t="s">
        <v>948</v>
      </c>
      <c r="AC158" s="29">
        <v>34.5</v>
      </c>
      <c r="AD158" s="29" t="s">
        <v>42</v>
      </c>
      <c r="AH158" s="7">
        <v>5.1504629629629626E-3</v>
      </c>
      <c r="AI158" s="7">
        <v>7.4652777777777781E-3</v>
      </c>
      <c r="AJ158" s="5">
        <f t="shared" si="25"/>
        <v>2.3148148148148156E-3</v>
      </c>
      <c r="AK158" s="34">
        <v>200</v>
      </c>
      <c r="AP158" s="7">
        <f>AI158</f>
        <v>7.4652777777777781E-3</v>
      </c>
      <c r="AQ158" s="32">
        <f t="shared" si="26"/>
        <v>10.75</v>
      </c>
      <c r="AR158">
        <v>1</v>
      </c>
      <c r="AT158">
        <v>2</v>
      </c>
      <c r="AV158" s="9">
        <v>44994.084131944444</v>
      </c>
      <c r="AX158" t="s">
        <v>10</v>
      </c>
      <c r="BA158" t="s">
        <v>28</v>
      </c>
      <c r="BB158" t="s">
        <v>29</v>
      </c>
    </row>
    <row r="159" spans="1:55" x14ac:dyDescent="0.25">
      <c r="A159" t="s">
        <v>407</v>
      </c>
      <c r="B159" t="s">
        <v>35</v>
      </c>
      <c r="D159" t="s">
        <v>1035</v>
      </c>
      <c r="E159" t="s">
        <v>31</v>
      </c>
      <c r="F159">
        <v>-29.256284999999998</v>
      </c>
      <c r="G159">
        <v>144.97361599999999</v>
      </c>
      <c r="H159" s="4">
        <v>45190</v>
      </c>
      <c r="I159">
        <v>18.899999999999999</v>
      </c>
      <c r="J159" t="s">
        <v>9</v>
      </c>
      <c r="N159">
        <v>3</v>
      </c>
      <c r="T159" s="11" t="e">
        <v>#DIV/0!</v>
      </c>
      <c r="AA159" s="32" t="s">
        <v>948</v>
      </c>
      <c r="AC159" s="29">
        <v>36.1</v>
      </c>
      <c r="AD159" s="29" t="s">
        <v>42</v>
      </c>
      <c r="AH159">
        <v>7.25</v>
      </c>
      <c r="AI159" t="s">
        <v>10</v>
      </c>
      <c r="AJ159" s="5" t="s">
        <v>10</v>
      </c>
      <c r="AK159" s="32" t="s">
        <v>10</v>
      </c>
      <c r="AQ159" s="32" t="str">
        <f>AI159</f>
        <v>NA</v>
      </c>
      <c r="AR159">
        <v>0</v>
      </c>
      <c r="AT159" t="s">
        <v>10</v>
      </c>
      <c r="AV159" s="9">
        <v>45506.250162037039</v>
      </c>
      <c r="AX159" t="s">
        <v>948</v>
      </c>
      <c r="BA159" s="15" t="s">
        <v>11</v>
      </c>
    </row>
    <row r="160" spans="1:55" x14ac:dyDescent="0.25">
      <c r="A160" t="s">
        <v>403</v>
      </c>
      <c r="B160" t="s">
        <v>35</v>
      </c>
      <c r="D160" t="s">
        <v>1035</v>
      </c>
      <c r="E160" t="s">
        <v>31</v>
      </c>
      <c r="F160">
        <v>-29.254100999999999</v>
      </c>
      <c r="G160">
        <v>144.97134600000001</v>
      </c>
      <c r="H160" s="4">
        <v>45190.298611111109</v>
      </c>
      <c r="I160">
        <v>18.8</v>
      </c>
      <c r="J160" t="s">
        <v>9</v>
      </c>
      <c r="N160">
        <v>2</v>
      </c>
      <c r="T160" s="11">
        <v>3.2432432432432434</v>
      </c>
      <c r="AA160" s="32" t="s">
        <v>948</v>
      </c>
      <c r="AC160" s="29">
        <v>36.1</v>
      </c>
      <c r="AD160" s="29" t="s">
        <v>42</v>
      </c>
      <c r="AH160" t="s">
        <v>10</v>
      </c>
      <c r="AI160" t="s">
        <v>10</v>
      </c>
      <c r="AJ160" s="5" t="s">
        <v>10</v>
      </c>
      <c r="AK160" s="32" t="s">
        <v>10</v>
      </c>
      <c r="AQ160" s="32" t="str">
        <f>AI160</f>
        <v>NA</v>
      </c>
      <c r="AR160">
        <v>0</v>
      </c>
      <c r="AT160" t="s">
        <v>10</v>
      </c>
      <c r="AV160" s="9"/>
      <c r="AX160" t="s">
        <v>948</v>
      </c>
      <c r="BA160" t="s">
        <v>25</v>
      </c>
    </row>
    <row r="161" spans="1:55" x14ac:dyDescent="0.25">
      <c r="A161" t="s">
        <v>408</v>
      </c>
      <c r="B161" t="s">
        <v>35</v>
      </c>
      <c r="D161" t="s">
        <v>1035</v>
      </c>
      <c r="E161" t="s">
        <v>31</v>
      </c>
      <c r="F161">
        <v>-29.257809000000002</v>
      </c>
      <c r="G161">
        <v>144.97793100000001</v>
      </c>
      <c r="H161" s="4">
        <v>45190.256944444445</v>
      </c>
      <c r="I161">
        <v>19.8</v>
      </c>
      <c r="J161" t="s">
        <v>12</v>
      </c>
      <c r="N161">
        <v>2</v>
      </c>
      <c r="T161" s="11">
        <v>2.4096385542168677</v>
      </c>
      <c r="AA161" s="32" t="s">
        <v>948</v>
      </c>
      <c r="AC161" s="29">
        <v>36.4</v>
      </c>
      <c r="AD161" s="29" t="s">
        <v>42</v>
      </c>
      <c r="AH161" s="7">
        <v>9.3171296296296301E-3</v>
      </c>
      <c r="AI161" s="7">
        <v>1.5173611111111112E-2</v>
      </c>
      <c r="AJ161" s="5">
        <f t="shared" ref="AJ161:AJ176" si="28">AI161-AH161</f>
        <v>5.8564814814814816E-3</v>
      </c>
      <c r="AK161" s="34">
        <v>506</v>
      </c>
      <c r="AP161" s="7">
        <f t="shared" ref="AP161:AP176" si="29">AI161</f>
        <v>1.5173611111111112E-2</v>
      </c>
      <c r="AQ161" s="32">
        <f t="shared" ref="AQ161:AQ176" si="30">MINUTE(AP161)+SECOND(AP161)/60</f>
        <v>21.85</v>
      </c>
      <c r="AR161">
        <v>0</v>
      </c>
      <c r="AT161" t="s">
        <v>10</v>
      </c>
      <c r="AV161" s="9">
        <v>45404.375451388885</v>
      </c>
      <c r="AX161" t="s">
        <v>948</v>
      </c>
      <c r="BA161" s="15" t="s">
        <v>11</v>
      </c>
    </row>
    <row r="162" spans="1:55" x14ac:dyDescent="0.25">
      <c r="A162" t="s">
        <v>405</v>
      </c>
      <c r="B162" t="s">
        <v>35</v>
      </c>
      <c r="D162" t="s">
        <v>1035</v>
      </c>
      <c r="E162" t="s">
        <v>31</v>
      </c>
      <c r="F162">
        <v>-29.257883</v>
      </c>
      <c r="G162">
        <v>144.97794200000001</v>
      </c>
      <c r="H162" s="4">
        <v>45188.288194444445</v>
      </c>
      <c r="I162">
        <v>17.399999999999999</v>
      </c>
      <c r="J162" t="s">
        <v>9</v>
      </c>
      <c r="N162">
        <v>2</v>
      </c>
      <c r="T162" s="11">
        <v>2.6315789473684212</v>
      </c>
      <c r="AA162" s="32" t="s">
        <v>948</v>
      </c>
      <c r="AC162" s="29">
        <v>36.700000000000003</v>
      </c>
      <c r="AD162" s="29" t="s">
        <v>42</v>
      </c>
      <c r="AH162" s="7">
        <v>1.3194444444444444E-2</v>
      </c>
      <c r="AI162" s="7">
        <v>1.6192129629629629E-2</v>
      </c>
      <c r="AJ162" s="5">
        <f t="shared" si="28"/>
        <v>2.9976851851851848E-3</v>
      </c>
      <c r="AK162" s="34">
        <v>259</v>
      </c>
      <c r="AP162" s="7">
        <f t="shared" si="29"/>
        <v>1.6192129629629629E-2</v>
      </c>
      <c r="AQ162" s="32">
        <f t="shared" si="30"/>
        <v>23.316666666666666</v>
      </c>
      <c r="AR162">
        <v>0</v>
      </c>
      <c r="AT162" t="s">
        <v>10</v>
      </c>
      <c r="AV162" s="9"/>
      <c r="AX162" t="s">
        <v>948</v>
      </c>
      <c r="BA162" t="s">
        <v>25</v>
      </c>
    </row>
    <row r="163" spans="1:55" x14ac:dyDescent="0.25">
      <c r="A163" t="s">
        <v>412</v>
      </c>
      <c r="B163" t="s">
        <v>35</v>
      </c>
      <c r="D163" t="s">
        <v>1035</v>
      </c>
      <c r="E163" t="s">
        <v>24</v>
      </c>
      <c r="F163">
        <v>-31.822863000000002</v>
      </c>
      <c r="G163">
        <v>150.50389300000001</v>
      </c>
      <c r="H163" s="4">
        <v>44896.293055555558</v>
      </c>
      <c r="I163">
        <v>15.6</v>
      </c>
      <c r="J163" t="s">
        <v>12</v>
      </c>
      <c r="K163" t="s">
        <v>749</v>
      </c>
      <c r="N163">
        <v>3</v>
      </c>
      <c r="T163" s="11">
        <v>2.0833333333333335</v>
      </c>
      <c r="AA163" s="32" t="s">
        <v>948</v>
      </c>
      <c r="AC163" s="29">
        <v>36.799999999999997</v>
      </c>
      <c r="AD163" s="29" t="s">
        <v>42</v>
      </c>
      <c r="AH163" s="7">
        <v>5.6944444444444447E-3</v>
      </c>
      <c r="AI163" s="7">
        <v>8.86574074074074E-3</v>
      </c>
      <c r="AJ163" s="5">
        <f t="shared" si="28"/>
        <v>3.1712962962962953E-3</v>
      </c>
      <c r="AK163" s="34">
        <v>274</v>
      </c>
      <c r="AP163" s="7">
        <f t="shared" si="29"/>
        <v>8.86574074074074E-3</v>
      </c>
      <c r="AQ163" s="32">
        <f t="shared" si="30"/>
        <v>12.766666666666667</v>
      </c>
      <c r="AR163">
        <v>1</v>
      </c>
      <c r="AS163" t="s">
        <v>748</v>
      </c>
      <c r="AT163">
        <v>3</v>
      </c>
      <c r="AV163" s="9">
        <v>44994.502106481479</v>
      </c>
      <c r="AX163" t="s">
        <v>10</v>
      </c>
      <c r="BA163" t="s">
        <v>28</v>
      </c>
      <c r="BB163" t="s">
        <v>29</v>
      </c>
      <c r="BC163" t="s">
        <v>747</v>
      </c>
    </row>
    <row r="164" spans="1:55" x14ac:dyDescent="0.25">
      <c r="A164" t="s">
        <v>413</v>
      </c>
      <c r="B164" t="s">
        <v>35</v>
      </c>
      <c r="D164" t="s">
        <v>1035</v>
      </c>
      <c r="E164" t="s">
        <v>24</v>
      </c>
      <c r="F164">
        <v>-31.822863000000002</v>
      </c>
      <c r="G164">
        <v>150.50389300000001</v>
      </c>
      <c r="H164" s="4">
        <v>44895.288888888892</v>
      </c>
      <c r="I164">
        <v>15.5</v>
      </c>
      <c r="J164" t="s">
        <v>9</v>
      </c>
      <c r="N164">
        <v>3</v>
      </c>
      <c r="T164" s="11">
        <v>2.807017543859649</v>
      </c>
      <c r="AA164" s="32" t="s">
        <v>948</v>
      </c>
      <c r="AC164" s="29">
        <v>36.799999999999997</v>
      </c>
      <c r="AD164" s="29" t="s">
        <v>42</v>
      </c>
      <c r="AH164" s="7">
        <v>7.9398148148148145E-3</v>
      </c>
      <c r="AI164" s="7">
        <v>1.0694444444444444E-2</v>
      </c>
      <c r="AJ164" s="5">
        <f t="shared" si="28"/>
        <v>2.7546296296296294E-3</v>
      </c>
      <c r="AK164" s="34">
        <v>238</v>
      </c>
      <c r="AP164" s="7">
        <f t="shared" si="29"/>
        <v>1.0694444444444444E-2</v>
      </c>
      <c r="AQ164" s="32">
        <f t="shared" si="30"/>
        <v>15.4</v>
      </c>
      <c r="AR164">
        <v>0</v>
      </c>
      <c r="AS164" t="s">
        <v>10</v>
      </c>
      <c r="AT164">
        <v>1</v>
      </c>
      <c r="AV164" s="9">
        <v>45127.375381944446</v>
      </c>
      <c r="AX164" t="s">
        <v>10</v>
      </c>
      <c r="BA164" s="15" t="s">
        <v>13</v>
      </c>
      <c r="BB164" t="s">
        <v>10</v>
      </c>
    </row>
    <row r="165" spans="1:55" x14ac:dyDescent="0.25">
      <c r="A165" t="s">
        <v>414</v>
      </c>
      <c r="B165" t="s">
        <v>35</v>
      </c>
      <c r="D165" t="s">
        <v>1035</v>
      </c>
      <c r="E165" t="s">
        <v>31</v>
      </c>
      <c r="F165">
        <v>-29.291630000000001</v>
      </c>
      <c r="G165">
        <v>144.962412</v>
      </c>
      <c r="H165" s="4">
        <v>45189.319444444445</v>
      </c>
      <c r="I165">
        <v>18.3</v>
      </c>
      <c r="J165" t="s">
        <v>9</v>
      </c>
      <c r="N165">
        <v>2</v>
      </c>
      <c r="T165" s="11">
        <v>3.0386740331491708</v>
      </c>
      <c r="AA165" s="32" t="s">
        <v>948</v>
      </c>
      <c r="AC165" s="29">
        <v>37</v>
      </c>
      <c r="AD165" s="29" t="s">
        <v>42</v>
      </c>
      <c r="AH165" s="7">
        <v>9.9537037037037042E-3</v>
      </c>
      <c r="AI165" s="7">
        <v>1.3229166666666667E-2</v>
      </c>
      <c r="AJ165" s="5">
        <f t="shared" si="28"/>
        <v>3.2754629629629627E-3</v>
      </c>
      <c r="AK165" s="34">
        <v>283</v>
      </c>
      <c r="AP165" s="7">
        <f t="shared" si="29"/>
        <v>1.3229166666666667E-2</v>
      </c>
      <c r="AQ165" s="32">
        <f t="shared" si="30"/>
        <v>19.05</v>
      </c>
      <c r="AR165">
        <v>0</v>
      </c>
      <c r="AT165" t="s">
        <v>10</v>
      </c>
      <c r="AV165" s="9">
        <v>45301.417141203703</v>
      </c>
      <c r="AX165" t="s">
        <v>948</v>
      </c>
      <c r="BA165" s="15" t="s">
        <v>11</v>
      </c>
    </row>
    <row r="166" spans="1:55" x14ac:dyDescent="0.25">
      <c r="A166" t="s">
        <v>415</v>
      </c>
      <c r="B166" t="s">
        <v>35</v>
      </c>
      <c r="D166" t="s">
        <v>1035</v>
      </c>
      <c r="E166" t="s">
        <v>31</v>
      </c>
      <c r="F166">
        <v>-29.296026999999999</v>
      </c>
      <c r="G166">
        <v>144.97928400000001</v>
      </c>
      <c r="H166" s="4">
        <v>45190.359722222223</v>
      </c>
      <c r="I166">
        <v>21.7</v>
      </c>
      <c r="J166" t="s">
        <v>9</v>
      </c>
      <c r="N166">
        <v>2</v>
      </c>
      <c r="T166" s="11">
        <v>2.2598870056497176</v>
      </c>
      <c r="AA166" s="32" t="s">
        <v>948</v>
      </c>
      <c r="AC166" s="29">
        <v>37</v>
      </c>
      <c r="AD166" s="29" t="s">
        <v>42</v>
      </c>
      <c r="AH166" s="7">
        <v>9.3287037037037036E-3</v>
      </c>
      <c r="AI166" s="7">
        <v>1.3229166666666667E-2</v>
      </c>
      <c r="AJ166" s="5">
        <f t="shared" si="28"/>
        <v>3.9004629629629632E-3</v>
      </c>
      <c r="AK166" s="34">
        <v>337</v>
      </c>
      <c r="AP166" s="7">
        <f t="shared" si="29"/>
        <v>1.3229166666666667E-2</v>
      </c>
      <c r="AQ166" s="32">
        <f t="shared" si="30"/>
        <v>19.05</v>
      </c>
      <c r="AR166">
        <v>0</v>
      </c>
      <c r="AT166" t="s">
        <v>10</v>
      </c>
      <c r="AV166" s="9"/>
      <c r="AX166" t="s">
        <v>948</v>
      </c>
      <c r="BA166" t="s">
        <v>25</v>
      </c>
      <c r="BC166" t="s">
        <v>755</v>
      </c>
    </row>
    <row r="167" spans="1:55" x14ac:dyDescent="0.25">
      <c r="A167" t="s">
        <v>419</v>
      </c>
      <c r="B167" t="s">
        <v>35</v>
      </c>
      <c r="D167" t="s">
        <v>1035</v>
      </c>
      <c r="E167" t="s">
        <v>31</v>
      </c>
      <c r="F167">
        <v>-29.554020000000001</v>
      </c>
      <c r="G167">
        <v>144.97133400000001</v>
      </c>
      <c r="H167" s="4">
        <v>45188.315972222219</v>
      </c>
      <c r="I167">
        <v>23.8</v>
      </c>
      <c r="J167" t="s">
        <v>12</v>
      </c>
      <c r="N167">
        <v>2</v>
      </c>
      <c r="T167" s="11">
        <v>2.359882005899705</v>
      </c>
      <c r="AA167" s="32" t="s">
        <v>948</v>
      </c>
      <c r="AC167" s="29">
        <v>37.299999999999997</v>
      </c>
      <c r="AD167" s="29" t="s">
        <v>42</v>
      </c>
      <c r="AH167" s="7">
        <v>1.2847222222222222E-2</v>
      </c>
      <c r="AI167" s="7">
        <v>1.4212962962962964E-2</v>
      </c>
      <c r="AJ167" s="5">
        <f t="shared" si="28"/>
        <v>1.365740740740742E-3</v>
      </c>
      <c r="AK167" s="34">
        <v>118</v>
      </c>
      <c r="AP167" s="7">
        <f t="shared" si="29"/>
        <v>1.4212962962962964E-2</v>
      </c>
      <c r="AQ167" s="32">
        <f t="shared" si="30"/>
        <v>20.466666666666665</v>
      </c>
      <c r="AR167">
        <v>0</v>
      </c>
      <c r="AT167" t="s">
        <v>10</v>
      </c>
      <c r="AU167" s="13"/>
      <c r="AV167" s="9">
        <v>45423.041828703703</v>
      </c>
      <c r="AX167" t="s">
        <v>948</v>
      </c>
      <c r="BA167" s="15" t="s">
        <v>11</v>
      </c>
    </row>
    <row r="168" spans="1:55" x14ac:dyDescent="0.25">
      <c r="A168" t="s">
        <v>420</v>
      </c>
      <c r="B168" t="s">
        <v>35</v>
      </c>
      <c r="D168" t="s">
        <v>1035</v>
      </c>
      <c r="E168" t="s">
        <v>8</v>
      </c>
      <c r="F168">
        <v>-33.813667000000002</v>
      </c>
      <c r="G168">
        <v>144.73801399999999</v>
      </c>
      <c r="H168" s="4">
        <v>44489.350694444445</v>
      </c>
      <c r="I168">
        <v>16.899999999999999</v>
      </c>
      <c r="J168" t="s">
        <v>9</v>
      </c>
      <c r="N168">
        <v>4</v>
      </c>
      <c r="T168" s="11" t="e">
        <v>#DIV/0!</v>
      </c>
      <c r="AA168" s="32" t="s">
        <v>948</v>
      </c>
      <c r="AC168" s="29">
        <v>37.4</v>
      </c>
      <c r="AD168" s="29" t="s">
        <v>42</v>
      </c>
      <c r="AH168" s="7">
        <v>4.9421296296296297E-3</v>
      </c>
      <c r="AI168" s="7">
        <v>7.8356481481481489E-3</v>
      </c>
      <c r="AJ168" s="5">
        <f t="shared" si="28"/>
        <v>2.8935185185185192E-3</v>
      </c>
      <c r="AK168" s="34">
        <v>250</v>
      </c>
      <c r="AP168" s="7">
        <f t="shared" si="29"/>
        <v>7.8356481481481489E-3</v>
      </c>
      <c r="AQ168" s="32">
        <f t="shared" si="30"/>
        <v>11.283333333333333</v>
      </c>
      <c r="AR168">
        <v>0</v>
      </c>
      <c r="AT168">
        <v>3</v>
      </c>
      <c r="AV168" s="9">
        <v>44956.500324074077</v>
      </c>
      <c r="AX168" t="s">
        <v>10</v>
      </c>
      <c r="BA168" t="s">
        <v>11</v>
      </c>
      <c r="BB168" t="s">
        <v>10</v>
      </c>
    </row>
    <row r="169" spans="1:55" x14ac:dyDescent="0.25">
      <c r="A169" t="s">
        <v>422</v>
      </c>
      <c r="B169" t="s">
        <v>35</v>
      </c>
      <c r="D169" t="s">
        <v>1035</v>
      </c>
      <c r="E169" t="s">
        <v>31</v>
      </c>
      <c r="F169">
        <v>-29.303716000000001</v>
      </c>
      <c r="G169">
        <v>144.95024699999999</v>
      </c>
      <c r="H169" s="4">
        <v>45188.390277777777</v>
      </c>
      <c r="I169">
        <v>28.8</v>
      </c>
      <c r="J169" t="s">
        <v>9</v>
      </c>
      <c r="N169">
        <v>2</v>
      </c>
      <c r="T169" s="11">
        <v>2.2429906542056073</v>
      </c>
      <c r="AA169" s="32" t="s">
        <v>948</v>
      </c>
      <c r="AC169" s="29">
        <v>37.4</v>
      </c>
      <c r="AD169" s="29" t="s">
        <v>42</v>
      </c>
      <c r="AH169" s="7">
        <v>3.2986111111111111E-3</v>
      </c>
      <c r="AI169" s="7">
        <v>4.8958333333333336E-3</v>
      </c>
      <c r="AJ169" s="5">
        <f t="shared" si="28"/>
        <v>1.5972222222222225E-3</v>
      </c>
      <c r="AK169" s="34">
        <v>138</v>
      </c>
      <c r="AP169" s="7">
        <f t="shared" si="29"/>
        <v>4.8958333333333336E-3</v>
      </c>
      <c r="AQ169" s="32">
        <f t="shared" si="30"/>
        <v>7.05</v>
      </c>
      <c r="AR169">
        <v>0</v>
      </c>
      <c r="AT169" t="s">
        <v>10</v>
      </c>
      <c r="AV169" s="9">
        <v>45301.417175925926</v>
      </c>
      <c r="AX169" t="s">
        <v>948</v>
      </c>
      <c r="BA169" s="15" t="s">
        <v>11</v>
      </c>
    </row>
    <row r="170" spans="1:55" x14ac:dyDescent="0.25">
      <c r="A170" t="s">
        <v>423</v>
      </c>
      <c r="B170" t="s">
        <v>35</v>
      </c>
      <c r="D170" t="s">
        <v>1035</v>
      </c>
      <c r="E170" t="s">
        <v>8</v>
      </c>
      <c r="F170">
        <v>-33.813679</v>
      </c>
      <c r="G170">
        <v>144.81097399999999</v>
      </c>
      <c r="H170" s="4">
        <v>44488.329861111109</v>
      </c>
      <c r="I170">
        <v>11.9</v>
      </c>
      <c r="J170" t="s">
        <v>12</v>
      </c>
      <c r="N170">
        <v>3</v>
      </c>
      <c r="T170" s="11" t="e">
        <v>#DIV/0!</v>
      </c>
      <c r="AA170" s="32" t="s">
        <v>948</v>
      </c>
      <c r="AC170" s="29">
        <v>37.6</v>
      </c>
      <c r="AD170" s="29" t="s">
        <v>42</v>
      </c>
      <c r="AH170" s="7">
        <v>3.7037037037037038E-3</v>
      </c>
      <c r="AI170" s="7">
        <v>8.1018518518518514E-3</v>
      </c>
      <c r="AJ170" s="5">
        <f t="shared" si="28"/>
        <v>4.3981481481481476E-3</v>
      </c>
      <c r="AK170" s="34">
        <v>380</v>
      </c>
      <c r="AP170" s="7">
        <f t="shared" si="29"/>
        <v>8.1018518518518514E-3</v>
      </c>
      <c r="AQ170" s="32">
        <f t="shared" si="30"/>
        <v>11.666666666666666</v>
      </c>
      <c r="AR170">
        <v>0</v>
      </c>
      <c r="AT170">
        <v>5</v>
      </c>
      <c r="AV170" s="9">
        <v>44956.666979166665</v>
      </c>
      <c r="AX170" t="s">
        <v>10</v>
      </c>
      <c r="BA170" t="s">
        <v>11</v>
      </c>
      <c r="BB170" t="s">
        <v>10</v>
      </c>
    </row>
    <row r="171" spans="1:55" x14ac:dyDescent="0.25">
      <c r="A171" t="s">
        <v>425</v>
      </c>
      <c r="B171" t="s">
        <v>35</v>
      </c>
      <c r="D171" t="s">
        <v>1035</v>
      </c>
      <c r="E171" t="s">
        <v>31</v>
      </c>
      <c r="F171">
        <v>-29.252558000000001</v>
      </c>
      <c r="G171">
        <v>144.98182800000001</v>
      </c>
      <c r="H171" s="4">
        <v>45188.260416666664</v>
      </c>
      <c r="I171">
        <v>17.899999999999999</v>
      </c>
      <c r="J171" t="s">
        <v>9</v>
      </c>
      <c r="N171">
        <v>2</v>
      </c>
      <c r="T171" s="11" t="e">
        <v>#DIV/0!</v>
      </c>
      <c r="AA171" s="32" t="s">
        <v>948</v>
      </c>
      <c r="AC171" s="29">
        <v>37.700000000000003</v>
      </c>
      <c r="AD171" s="29" t="s">
        <v>42</v>
      </c>
      <c r="AH171" s="7">
        <v>1.1319444444444444E-2</v>
      </c>
      <c r="AI171" s="7">
        <v>1.4097222222222223E-2</v>
      </c>
      <c r="AJ171" s="5">
        <f t="shared" si="28"/>
        <v>2.7777777777777783E-3</v>
      </c>
      <c r="AK171" s="34">
        <v>240</v>
      </c>
      <c r="AP171" s="7">
        <f t="shared" si="29"/>
        <v>1.4097222222222223E-2</v>
      </c>
      <c r="AQ171" s="32">
        <f t="shared" si="30"/>
        <v>20.3</v>
      </c>
      <c r="AR171">
        <v>0</v>
      </c>
      <c r="AT171" t="s">
        <v>10</v>
      </c>
      <c r="AV171" s="9"/>
      <c r="AX171" t="s">
        <v>948</v>
      </c>
      <c r="BA171" t="s">
        <v>25</v>
      </c>
    </row>
    <row r="172" spans="1:55" x14ac:dyDescent="0.25">
      <c r="A172" t="s">
        <v>426</v>
      </c>
      <c r="B172" t="s">
        <v>35</v>
      </c>
      <c r="D172" t="s">
        <v>1035</v>
      </c>
      <c r="E172" t="s">
        <v>31</v>
      </c>
      <c r="F172">
        <v>-29.256353000000001</v>
      </c>
      <c r="G172">
        <v>144.97363799999999</v>
      </c>
      <c r="H172" s="4">
        <v>45190.291666666664</v>
      </c>
      <c r="I172">
        <v>15.6</v>
      </c>
      <c r="J172" t="s">
        <v>9</v>
      </c>
      <c r="N172" t="s">
        <v>10</v>
      </c>
      <c r="T172" s="11">
        <v>2</v>
      </c>
      <c r="AA172" s="32" t="s">
        <v>948</v>
      </c>
      <c r="AC172" s="29">
        <v>37.9</v>
      </c>
      <c r="AD172" s="29" t="s">
        <v>42</v>
      </c>
      <c r="AH172" s="7">
        <v>8.5069444444444437E-3</v>
      </c>
      <c r="AI172" s="7">
        <v>9.5486111111111119E-3</v>
      </c>
      <c r="AJ172" s="5">
        <f t="shared" si="28"/>
        <v>1.0416666666666682E-3</v>
      </c>
      <c r="AK172" s="34">
        <v>90</v>
      </c>
      <c r="AP172" s="7">
        <f t="shared" si="29"/>
        <v>9.5486111111111119E-3</v>
      </c>
      <c r="AQ172" s="32">
        <f t="shared" si="30"/>
        <v>13.75</v>
      </c>
      <c r="AR172">
        <v>0</v>
      </c>
      <c r="AT172" t="s">
        <v>10</v>
      </c>
      <c r="AU172" s="13"/>
      <c r="AV172" s="9"/>
      <c r="AX172" t="s">
        <v>948</v>
      </c>
      <c r="BA172" t="s">
        <v>25</v>
      </c>
    </row>
    <row r="173" spans="1:55" x14ac:dyDescent="0.25">
      <c r="A173" t="s">
        <v>427</v>
      </c>
      <c r="B173" t="s">
        <v>35</v>
      </c>
      <c r="D173" t="s">
        <v>1035</v>
      </c>
      <c r="E173" t="s">
        <v>31</v>
      </c>
      <c r="F173">
        <v>-29.256353000000001</v>
      </c>
      <c r="G173">
        <v>144.97363799999999</v>
      </c>
      <c r="H173" s="4">
        <v>45189.284722222219</v>
      </c>
      <c r="I173">
        <v>15.6</v>
      </c>
      <c r="J173" t="s">
        <v>9</v>
      </c>
      <c r="N173" t="s">
        <v>10</v>
      </c>
      <c r="T173" s="11">
        <v>2.8985507246376812</v>
      </c>
      <c r="AA173" s="32" t="s">
        <v>948</v>
      </c>
      <c r="AC173" s="29">
        <v>37.9</v>
      </c>
      <c r="AD173" s="29" t="s">
        <v>42</v>
      </c>
      <c r="AH173" s="7">
        <v>5.9027777777777776E-3</v>
      </c>
      <c r="AI173" s="7">
        <v>7.1180555555555554E-3</v>
      </c>
      <c r="AJ173" s="5">
        <f t="shared" si="28"/>
        <v>1.2152777777777778E-3</v>
      </c>
      <c r="AK173" s="34">
        <v>105</v>
      </c>
      <c r="AP173" s="7">
        <f t="shared" si="29"/>
        <v>7.1180555555555554E-3</v>
      </c>
      <c r="AQ173" s="32">
        <f t="shared" si="30"/>
        <v>10.25</v>
      </c>
      <c r="AR173">
        <v>0</v>
      </c>
      <c r="AT173" t="s">
        <v>10</v>
      </c>
      <c r="AV173" s="9"/>
      <c r="AX173" t="s">
        <v>948</v>
      </c>
      <c r="BA173" t="s">
        <v>25</v>
      </c>
    </row>
    <row r="174" spans="1:55" x14ac:dyDescent="0.25">
      <c r="A174" t="s">
        <v>429</v>
      </c>
      <c r="B174" t="s">
        <v>35</v>
      </c>
      <c r="D174" t="s">
        <v>1035</v>
      </c>
      <c r="E174" t="s">
        <v>24</v>
      </c>
      <c r="F174">
        <v>-31.800267000000002</v>
      </c>
      <c r="G174">
        <v>150.51078999999999</v>
      </c>
      <c r="H174" s="4">
        <v>44914.256944444445</v>
      </c>
      <c r="I174">
        <v>13</v>
      </c>
      <c r="J174" t="s">
        <v>12</v>
      </c>
      <c r="N174">
        <v>3</v>
      </c>
      <c r="T174" s="11">
        <v>2.8846153846153846</v>
      </c>
      <c r="AA174" s="32" t="s">
        <v>948</v>
      </c>
      <c r="AC174" s="29">
        <v>38</v>
      </c>
      <c r="AD174" s="29" t="s">
        <v>42</v>
      </c>
      <c r="AH174" s="7">
        <v>1.7326388888888888E-2</v>
      </c>
      <c r="AI174" s="7">
        <v>1.9583333333333335E-2</v>
      </c>
      <c r="AJ174" s="5">
        <f t="shared" si="28"/>
        <v>2.2569444444444468E-3</v>
      </c>
      <c r="AK174" s="34">
        <v>195</v>
      </c>
      <c r="AL174" s="11"/>
      <c r="AP174" s="7">
        <f t="shared" si="29"/>
        <v>1.9583333333333335E-2</v>
      </c>
      <c r="AQ174" s="32">
        <f t="shared" si="30"/>
        <v>28.2</v>
      </c>
      <c r="AR174">
        <v>0</v>
      </c>
      <c r="AT174">
        <v>5</v>
      </c>
      <c r="AV174" s="9">
        <v>45234.875150462962</v>
      </c>
      <c r="AX174" t="s">
        <v>10</v>
      </c>
      <c r="BA174" s="15" t="s">
        <v>28</v>
      </c>
      <c r="BB174" t="s">
        <v>10</v>
      </c>
    </row>
    <row r="175" spans="1:55" x14ac:dyDescent="0.25">
      <c r="A175" t="s">
        <v>430</v>
      </c>
      <c r="B175" t="s">
        <v>35</v>
      </c>
      <c r="D175" t="s">
        <v>1035</v>
      </c>
      <c r="E175" t="s">
        <v>31</v>
      </c>
      <c r="F175">
        <v>-29.257809000000002</v>
      </c>
      <c r="G175">
        <v>144.97793100000001</v>
      </c>
      <c r="H175" s="4">
        <v>45190.260416666664</v>
      </c>
      <c r="I175">
        <v>19.8</v>
      </c>
      <c r="J175" t="s">
        <v>12</v>
      </c>
      <c r="N175">
        <v>2</v>
      </c>
      <c r="T175" s="11">
        <v>2.6143790849673203</v>
      </c>
      <c r="AA175" s="32" t="s">
        <v>948</v>
      </c>
      <c r="AC175" s="29">
        <v>38.1</v>
      </c>
      <c r="AD175" s="29" t="s">
        <v>42</v>
      </c>
      <c r="AH175" s="7">
        <v>5.3819444444444444E-3</v>
      </c>
      <c r="AI175" s="7">
        <v>7.6967592592592591E-3</v>
      </c>
      <c r="AJ175" s="5">
        <f t="shared" si="28"/>
        <v>2.3148148148148147E-3</v>
      </c>
      <c r="AK175" s="34">
        <v>200</v>
      </c>
      <c r="AP175" s="7">
        <f t="shared" si="29"/>
        <v>7.6967592592592591E-3</v>
      </c>
      <c r="AQ175" s="32">
        <f t="shared" si="30"/>
        <v>11.083333333333334</v>
      </c>
      <c r="AR175">
        <v>0</v>
      </c>
      <c r="AT175" t="s">
        <v>10</v>
      </c>
      <c r="AV175" s="9"/>
      <c r="AX175" t="s">
        <v>948</v>
      </c>
      <c r="BA175" t="s">
        <v>25</v>
      </c>
    </row>
    <row r="176" spans="1:55" x14ac:dyDescent="0.25">
      <c r="A176" t="s">
        <v>431</v>
      </c>
      <c r="B176" t="s">
        <v>35</v>
      </c>
      <c r="D176" t="s">
        <v>1035</v>
      </c>
      <c r="E176" t="s">
        <v>31</v>
      </c>
      <c r="F176">
        <v>-29.291613000000002</v>
      </c>
      <c r="G176">
        <v>144.96240800000001</v>
      </c>
      <c r="H176" s="4">
        <v>45190.324999999997</v>
      </c>
      <c r="I176">
        <v>20.100000000000001</v>
      </c>
      <c r="J176" t="s">
        <v>9</v>
      </c>
      <c r="N176">
        <v>2</v>
      </c>
      <c r="T176" s="11">
        <v>2.2388059701492535</v>
      </c>
      <c r="AA176" s="32" t="s">
        <v>948</v>
      </c>
      <c r="AC176" s="29">
        <v>38.1</v>
      </c>
      <c r="AD176" s="29" t="s">
        <v>42</v>
      </c>
      <c r="AH176" s="7">
        <v>1.3831018518518519E-2</v>
      </c>
      <c r="AI176" s="7">
        <v>1.6030092592592592E-2</v>
      </c>
      <c r="AJ176" s="5">
        <f t="shared" si="28"/>
        <v>2.1990740740740738E-3</v>
      </c>
      <c r="AK176" s="34">
        <v>190</v>
      </c>
      <c r="AP176" s="7">
        <f t="shared" si="29"/>
        <v>1.6030092592592592E-2</v>
      </c>
      <c r="AQ176" s="32">
        <f t="shared" si="30"/>
        <v>23.083333333333332</v>
      </c>
      <c r="AR176">
        <v>0</v>
      </c>
      <c r="AT176" t="s">
        <v>10</v>
      </c>
      <c r="AV176" s="9"/>
      <c r="AX176" t="s">
        <v>948</v>
      </c>
      <c r="BA176" t="s">
        <v>25</v>
      </c>
    </row>
    <row r="177" spans="1:54" x14ac:dyDescent="0.25">
      <c r="A177" t="s">
        <v>435</v>
      </c>
      <c r="B177" t="s">
        <v>35</v>
      </c>
      <c r="D177" t="s">
        <v>1035</v>
      </c>
      <c r="E177" t="s">
        <v>31</v>
      </c>
      <c r="F177">
        <v>-29.256409999999999</v>
      </c>
      <c r="G177">
        <v>144.973758</v>
      </c>
      <c r="H177" s="4">
        <v>45188.3</v>
      </c>
      <c r="I177">
        <v>20.100000000000001</v>
      </c>
      <c r="J177" t="s">
        <v>9</v>
      </c>
      <c r="N177">
        <v>2</v>
      </c>
      <c r="T177" s="11">
        <v>2.3289665211062589</v>
      </c>
      <c r="AA177" s="32" t="s">
        <v>948</v>
      </c>
      <c r="AC177" s="29">
        <v>38.4</v>
      </c>
      <c r="AD177" s="29" t="s">
        <v>42</v>
      </c>
      <c r="AH177">
        <v>4.2</v>
      </c>
      <c r="AI177" t="s">
        <v>10</v>
      </c>
      <c r="AJ177" s="5" t="s">
        <v>10</v>
      </c>
      <c r="AK177" s="32" t="s">
        <v>10</v>
      </c>
      <c r="AQ177" s="32" t="str">
        <f>AI177</f>
        <v>NA</v>
      </c>
      <c r="AR177">
        <v>0</v>
      </c>
      <c r="AT177" t="s">
        <v>10</v>
      </c>
      <c r="AV177" s="9">
        <v>45506.250474537039</v>
      </c>
      <c r="AX177" t="s">
        <v>948</v>
      </c>
      <c r="BA177" s="15" t="s">
        <v>11</v>
      </c>
    </row>
    <row r="178" spans="1:54" x14ac:dyDescent="0.25">
      <c r="A178" t="s">
        <v>439</v>
      </c>
      <c r="B178" t="s">
        <v>35</v>
      </c>
      <c r="D178" t="s">
        <v>1035</v>
      </c>
      <c r="E178" t="s">
        <v>24</v>
      </c>
      <c r="F178">
        <v>-31.822863000000002</v>
      </c>
      <c r="G178">
        <v>150.50389300000001</v>
      </c>
      <c r="H178" s="4">
        <v>44895.288888888892</v>
      </c>
      <c r="I178">
        <v>15.6</v>
      </c>
      <c r="J178" t="s">
        <v>9</v>
      </c>
      <c r="N178">
        <v>4</v>
      </c>
      <c r="T178" s="11">
        <v>2.3636363636363638</v>
      </c>
      <c r="AA178" s="32" t="s">
        <v>948</v>
      </c>
      <c r="AC178" s="29">
        <v>38.6</v>
      </c>
      <c r="AD178" s="29" t="s">
        <v>42</v>
      </c>
      <c r="AH178" s="7">
        <v>1.5717592592592592E-2</v>
      </c>
      <c r="AI178" s="7">
        <v>1.9803240740740739E-2</v>
      </c>
      <c r="AJ178" s="5">
        <f t="shared" ref="AJ178:AJ183" si="31">AI178-AH178</f>
        <v>4.0856481481481473E-3</v>
      </c>
      <c r="AK178" s="34">
        <v>353</v>
      </c>
      <c r="AP178" s="7">
        <f t="shared" ref="AP178:AP183" si="32">AI178</f>
        <v>1.9803240740740739E-2</v>
      </c>
      <c r="AQ178" s="32">
        <f t="shared" ref="AQ178:AQ183" si="33">MINUTE(AP178)+SECOND(AP178)/60</f>
        <v>28.516666666666666</v>
      </c>
      <c r="AR178">
        <v>1</v>
      </c>
      <c r="AS178" t="s">
        <v>30</v>
      </c>
      <c r="AT178">
        <v>5</v>
      </c>
      <c r="AU178" s="13"/>
      <c r="AV178" s="9">
        <v>45146.708877314813</v>
      </c>
      <c r="AX178" t="s">
        <v>10</v>
      </c>
      <c r="BA178" s="15" t="s">
        <v>28</v>
      </c>
      <c r="BB178" t="s">
        <v>10</v>
      </c>
    </row>
    <row r="179" spans="1:54" x14ac:dyDescent="0.25">
      <c r="A179" t="s">
        <v>440</v>
      </c>
      <c r="B179" t="s">
        <v>35</v>
      </c>
      <c r="D179" t="s">
        <v>1035</v>
      </c>
      <c r="E179" t="s">
        <v>16</v>
      </c>
      <c r="F179">
        <v>-34.430999999999997</v>
      </c>
      <c r="G179">
        <v>143.69999999999999</v>
      </c>
      <c r="H179" s="4">
        <v>44273.319444444445</v>
      </c>
      <c r="I179" t="s">
        <v>17</v>
      </c>
      <c r="J179" t="s">
        <v>12</v>
      </c>
      <c r="N179">
        <v>4</v>
      </c>
      <c r="T179" s="11">
        <v>1.75</v>
      </c>
      <c r="AA179" s="32" t="s">
        <v>948</v>
      </c>
      <c r="AC179" s="29">
        <v>38.799999999999997</v>
      </c>
      <c r="AD179" s="29" t="s">
        <v>42</v>
      </c>
      <c r="AH179" s="7">
        <v>1.6203703703703703E-3</v>
      </c>
      <c r="AI179" s="7">
        <v>6.7245370370370367E-3</v>
      </c>
      <c r="AJ179" s="5">
        <f t="shared" si="31"/>
        <v>5.1041666666666666E-3</v>
      </c>
      <c r="AK179" s="34">
        <v>441</v>
      </c>
      <c r="AP179" s="7">
        <f t="shared" si="32"/>
        <v>6.7245370370370367E-3</v>
      </c>
      <c r="AQ179" s="32">
        <f t="shared" si="33"/>
        <v>9.6833333333333336</v>
      </c>
      <c r="AR179">
        <v>0</v>
      </c>
      <c r="AT179">
        <v>2</v>
      </c>
      <c r="AV179" s="9">
        <v>44894.958715277775</v>
      </c>
      <c r="AX179" t="s">
        <v>10</v>
      </c>
      <c r="BA179" t="s">
        <v>11</v>
      </c>
      <c r="BB179" t="s">
        <v>10</v>
      </c>
    </row>
    <row r="180" spans="1:54" x14ac:dyDescent="0.25">
      <c r="A180" t="s">
        <v>441</v>
      </c>
      <c r="B180" t="s">
        <v>35</v>
      </c>
      <c r="D180" t="s">
        <v>1035</v>
      </c>
      <c r="E180" t="s">
        <v>31</v>
      </c>
      <c r="F180">
        <v>-29.254020000000001</v>
      </c>
      <c r="G180">
        <v>144.97133400000001</v>
      </c>
      <c r="H180" s="4">
        <v>45188.315972222219</v>
      </c>
      <c r="I180">
        <v>23.9</v>
      </c>
      <c r="J180" t="s">
        <v>9</v>
      </c>
      <c r="N180">
        <v>2</v>
      </c>
      <c r="T180" s="11">
        <v>3</v>
      </c>
      <c r="AA180" s="32" t="s">
        <v>948</v>
      </c>
      <c r="AC180" s="29">
        <v>38.799999999999997</v>
      </c>
      <c r="AD180" s="29" t="s">
        <v>42</v>
      </c>
      <c r="AH180" s="7">
        <v>1.5972222222222221E-2</v>
      </c>
      <c r="AI180" s="7">
        <v>1.8136574074074076E-2</v>
      </c>
      <c r="AJ180" s="5">
        <f t="shared" si="31"/>
        <v>2.1643518518518548E-3</v>
      </c>
      <c r="AK180" s="34">
        <v>187</v>
      </c>
      <c r="AP180" s="7">
        <f t="shared" si="32"/>
        <v>1.8136574074074076E-2</v>
      </c>
      <c r="AQ180" s="32">
        <f t="shared" si="33"/>
        <v>26.116666666666667</v>
      </c>
      <c r="AR180">
        <v>0</v>
      </c>
      <c r="AT180" t="s">
        <v>10</v>
      </c>
      <c r="AV180" s="9">
        <v>45260.416921296295</v>
      </c>
      <c r="AX180" t="s">
        <v>948</v>
      </c>
      <c r="AY180" s="16"/>
      <c r="BA180" s="15" t="s">
        <v>11</v>
      </c>
    </row>
    <row r="181" spans="1:54" x14ac:dyDescent="0.25">
      <c r="A181" t="s">
        <v>442</v>
      </c>
      <c r="B181" t="s">
        <v>35</v>
      </c>
      <c r="D181" t="s">
        <v>1035</v>
      </c>
      <c r="E181" t="s">
        <v>31</v>
      </c>
      <c r="F181">
        <v>-29.257850999999999</v>
      </c>
      <c r="G181">
        <v>144.97789399999999</v>
      </c>
      <c r="H181" s="4">
        <v>45189.270833333336</v>
      </c>
      <c r="I181">
        <v>16.600000000000001</v>
      </c>
      <c r="J181" t="s">
        <v>9</v>
      </c>
      <c r="N181">
        <v>2</v>
      </c>
      <c r="T181" s="11" t="e">
        <v>#DIV/0!</v>
      </c>
      <c r="AA181" s="32" t="s">
        <v>948</v>
      </c>
      <c r="AC181" s="29">
        <v>38.799999999999997</v>
      </c>
      <c r="AD181" s="29" t="s">
        <v>42</v>
      </c>
      <c r="AH181" s="12">
        <v>5.7291666666666663E-3</v>
      </c>
      <c r="AI181" s="7">
        <v>7.3495370370370372E-3</v>
      </c>
      <c r="AJ181" s="5">
        <f t="shared" si="31"/>
        <v>1.620370370370371E-3</v>
      </c>
      <c r="AK181" s="34">
        <v>140</v>
      </c>
      <c r="AP181" s="7">
        <f t="shared" si="32"/>
        <v>7.3495370370370372E-3</v>
      </c>
      <c r="AQ181" s="32">
        <f t="shared" si="33"/>
        <v>10.583333333333334</v>
      </c>
      <c r="AR181">
        <v>0</v>
      </c>
      <c r="AT181" t="s">
        <v>10</v>
      </c>
      <c r="AV181" s="9"/>
      <c r="AX181" t="s">
        <v>948</v>
      </c>
      <c r="BA181" t="s">
        <v>25</v>
      </c>
    </row>
    <row r="182" spans="1:54" x14ac:dyDescent="0.25">
      <c r="A182" t="s">
        <v>443</v>
      </c>
      <c r="B182" t="s">
        <v>35</v>
      </c>
      <c r="D182" t="s">
        <v>1035</v>
      </c>
      <c r="E182" t="s">
        <v>31</v>
      </c>
      <c r="F182">
        <v>-29.308050999999999</v>
      </c>
      <c r="G182">
        <v>144.96118300000001</v>
      </c>
      <c r="H182" s="4">
        <v>45189.388888888891</v>
      </c>
      <c r="I182">
        <v>31.3</v>
      </c>
      <c r="J182" t="s">
        <v>9</v>
      </c>
      <c r="N182">
        <v>2</v>
      </c>
      <c r="T182" s="11">
        <v>2.1276595744680851</v>
      </c>
      <c r="AA182" s="32" t="s">
        <v>948</v>
      </c>
      <c r="AC182" s="29">
        <v>38.9</v>
      </c>
      <c r="AD182" s="29" t="s">
        <v>42</v>
      </c>
      <c r="AH182" s="7">
        <v>2.7777777777777779E-3</v>
      </c>
      <c r="AI182" s="7">
        <v>3.8773148148148148E-3</v>
      </c>
      <c r="AJ182" s="5">
        <f t="shared" si="31"/>
        <v>1.0995370370370369E-3</v>
      </c>
      <c r="AK182" s="34">
        <v>95</v>
      </c>
      <c r="AP182" s="7">
        <f t="shared" si="32"/>
        <v>3.8773148148148148E-3</v>
      </c>
      <c r="AQ182" s="32">
        <f t="shared" si="33"/>
        <v>5.583333333333333</v>
      </c>
      <c r="AR182">
        <v>0</v>
      </c>
      <c r="AT182" t="s">
        <v>10</v>
      </c>
      <c r="AV182" s="9"/>
      <c r="AX182" t="s">
        <v>948</v>
      </c>
      <c r="BA182" t="s">
        <v>25</v>
      </c>
    </row>
    <row r="183" spans="1:54" x14ac:dyDescent="0.25">
      <c r="A183" t="s">
        <v>446</v>
      </c>
      <c r="B183" t="s">
        <v>35</v>
      </c>
      <c r="D183" t="s">
        <v>1035</v>
      </c>
      <c r="E183" t="s">
        <v>31</v>
      </c>
      <c r="F183">
        <v>-29.328106999999999</v>
      </c>
      <c r="G183">
        <v>144.9735</v>
      </c>
      <c r="H183" s="4">
        <v>45189.416666666664</v>
      </c>
      <c r="I183">
        <v>37.700000000000003</v>
      </c>
      <c r="J183" t="s">
        <v>9</v>
      </c>
      <c r="N183">
        <v>2</v>
      </c>
      <c r="T183" s="11">
        <v>2.4561403508771931</v>
      </c>
      <c r="AA183" s="32" t="s">
        <v>948</v>
      </c>
      <c r="AC183" s="29">
        <v>39</v>
      </c>
      <c r="AD183" s="29" t="s">
        <v>42</v>
      </c>
      <c r="AH183" s="7">
        <v>2.6041666666666665E-3</v>
      </c>
      <c r="AI183" s="7">
        <v>5.0347222222222225E-3</v>
      </c>
      <c r="AJ183" s="5">
        <f t="shared" si="31"/>
        <v>2.430555555555556E-3</v>
      </c>
      <c r="AK183" s="34">
        <v>210</v>
      </c>
      <c r="AP183" s="7">
        <f t="shared" si="32"/>
        <v>5.0347222222222225E-3</v>
      </c>
      <c r="AQ183" s="32">
        <f t="shared" si="33"/>
        <v>7.25</v>
      </c>
      <c r="AR183">
        <v>0</v>
      </c>
      <c r="AT183" t="s">
        <v>10</v>
      </c>
      <c r="AV183" s="9"/>
      <c r="AX183" t="s">
        <v>948</v>
      </c>
      <c r="BA183" t="s">
        <v>25</v>
      </c>
    </row>
    <row r="184" spans="1:54" x14ac:dyDescent="0.25">
      <c r="A184" t="s">
        <v>447</v>
      </c>
      <c r="B184" t="s">
        <v>35</v>
      </c>
      <c r="D184" t="s">
        <v>1035</v>
      </c>
      <c r="E184" t="s">
        <v>31</v>
      </c>
      <c r="F184">
        <v>-29.254020000000001</v>
      </c>
      <c r="G184">
        <v>144.97133400000001</v>
      </c>
      <c r="H184" s="4">
        <v>45188.311111111114</v>
      </c>
      <c r="I184">
        <v>22.5</v>
      </c>
      <c r="J184" t="s">
        <v>9</v>
      </c>
      <c r="N184">
        <v>2</v>
      </c>
      <c r="T184" s="11">
        <v>2.1148036253776432</v>
      </c>
      <c r="AA184" s="32" t="s">
        <v>948</v>
      </c>
      <c r="AC184" s="29">
        <v>39</v>
      </c>
      <c r="AD184" s="29" t="s">
        <v>42</v>
      </c>
      <c r="AH184">
        <v>16.260000000000002</v>
      </c>
      <c r="AI184" t="s">
        <v>10</v>
      </c>
      <c r="AJ184" s="5" t="s">
        <v>10</v>
      </c>
      <c r="AK184" s="32" t="s">
        <v>10</v>
      </c>
      <c r="AQ184" s="32" t="str">
        <f>AI184</f>
        <v>NA</v>
      </c>
      <c r="AR184">
        <v>0</v>
      </c>
      <c r="AT184" t="s">
        <v>10</v>
      </c>
      <c r="AU184" s="13"/>
      <c r="AV184" s="9"/>
      <c r="AX184" t="s">
        <v>948</v>
      </c>
      <c r="BA184" t="s">
        <v>25</v>
      </c>
    </row>
    <row r="185" spans="1:54" x14ac:dyDescent="0.25">
      <c r="A185" t="s">
        <v>448</v>
      </c>
      <c r="B185" t="s">
        <v>35</v>
      </c>
      <c r="D185" t="s">
        <v>1035</v>
      </c>
      <c r="E185" t="s">
        <v>31</v>
      </c>
      <c r="F185">
        <v>-29.295978999999999</v>
      </c>
      <c r="G185">
        <v>144.97931299999999</v>
      </c>
      <c r="H185" s="4">
        <v>45188.359027777777</v>
      </c>
      <c r="I185">
        <v>26.9</v>
      </c>
      <c r="J185" t="s">
        <v>12</v>
      </c>
      <c r="N185">
        <v>2</v>
      </c>
      <c r="T185" s="11" t="e">
        <v>#DIV/0!</v>
      </c>
      <c r="AA185" s="32" t="s">
        <v>948</v>
      </c>
      <c r="AC185" s="29">
        <v>39.1</v>
      </c>
      <c r="AD185" s="29" t="s">
        <v>42</v>
      </c>
      <c r="AH185" s="7">
        <v>9.5486111111111119E-3</v>
      </c>
      <c r="AI185" s="7">
        <v>1.1712962962962963E-2</v>
      </c>
      <c r="AJ185" s="5">
        <f t="shared" ref="AJ185:AJ216" si="34">AI185-AH185</f>
        <v>2.1643518518518513E-3</v>
      </c>
      <c r="AK185" s="34">
        <v>187</v>
      </c>
      <c r="AP185" s="7">
        <f t="shared" ref="AP185:AP196" si="35">AI185</f>
        <v>1.1712962962962963E-2</v>
      </c>
      <c r="AQ185" s="32">
        <f t="shared" ref="AQ185:AQ216" si="36">MINUTE(AP185)+SECOND(AP185)/60</f>
        <v>16.866666666666667</v>
      </c>
      <c r="AR185">
        <v>0</v>
      </c>
      <c r="AT185" t="s">
        <v>10</v>
      </c>
      <c r="AU185" s="13"/>
      <c r="AV185" s="9"/>
      <c r="AX185" t="s">
        <v>948</v>
      </c>
      <c r="BA185" t="s">
        <v>25</v>
      </c>
    </row>
    <row r="186" spans="1:54" x14ac:dyDescent="0.25">
      <c r="A186" t="s">
        <v>449</v>
      </c>
      <c r="B186" t="s">
        <v>35</v>
      </c>
      <c r="D186" t="s">
        <v>1035</v>
      </c>
      <c r="E186" t="s">
        <v>22</v>
      </c>
      <c r="F186">
        <v>-34.516309</v>
      </c>
      <c r="G186">
        <v>144.024584</v>
      </c>
      <c r="H186" s="4">
        <v>44271.423611111109</v>
      </c>
      <c r="I186" t="s">
        <v>17</v>
      </c>
      <c r="J186" t="s">
        <v>12</v>
      </c>
      <c r="N186">
        <v>4</v>
      </c>
      <c r="T186" s="11">
        <v>1.8181818181818181</v>
      </c>
      <c r="AA186" s="32" t="s">
        <v>948</v>
      </c>
      <c r="AC186" s="29">
        <v>39.200000000000003</v>
      </c>
      <c r="AD186" s="29" t="s">
        <v>42</v>
      </c>
      <c r="AH186" s="7">
        <v>4.1666666666666666E-3</v>
      </c>
      <c r="AI186" s="7">
        <v>1.5335648148148149E-2</v>
      </c>
      <c r="AJ186" s="5">
        <f t="shared" si="34"/>
        <v>1.1168981481481481E-2</v>
      </c>
      <c r="AK186" s="34">
        <v>965</v>
      </c>
      <c r="AP186" s="7">
        <f t="shared" si="35"/>
        <v>1.5335648148148149E-2</v>
      </c>
      <c r="AQ186" s="32">
        <f t="shared" si="36"/>
        <v>22.083333333333332</v>
      </c>
      <c r="AR186">
        <v>0</v>
      </c>
      <c r="AT186">
        <v>5</v>
      </c>
      <c r="AV186" s="9">
        <v>44811.000405092593</v>
      </c>
      <c r="AX186" t="s">
        <v>10</v>
      </c>
      <c r="BA186" t="s">
        <v>13</v>
      </c>
      <c r="BB186" t="s">
        <v>10</v>
      </c>
    </row>
    <row r="187" spans="1:54" x14ac:dyDescent="0.25">
      <c r="A187" t="s">
        <v>451</v>
      </c>
      <c r="B187" t="s">
        <v>35</v>
      </c>
      <c r="D187" t="s">
        <v>1035</v>
      </c>
      <c r="E187" t="s">
        <v>31</v>
      </c>
      <c r="F187">
        <v>-29.296014</v>
      </c>
      <c r="G187">
        <v>144.97919999999999</v>
      </c>
      <c r="H187" s="4">
        <v>45189.362500000003</v>
      </c>
      <c r="I187">
        <v>26.8</v>
      </c>
      <c r="J187" t="s">
        <v>9</v>
      </c>
      <c r="N187">
        <v>2</v>
      </c>
      <c r="T187" s="11" t="e">
        <v>#DIV/0!</v>
      </c>
      <c r="AA187" s="32" t="s">
        <v>948</v>
      </c>
      <c r="AC187" s="29">
        <v>39.200000000000003</v>
      </c>
      <c r="AD187" s="29" t="s">
        <v>42</v>
      </c>
      <c r="AH187" s="7">
        <v>7.8125E-3</v>
      </c>
      <c r="AI187" s="7">
        <v>9.9537037037037042E-3</v>
      </c>
      <c r="AJ187" s="5">
        <f t="shared" si="34"/>
        <v>2.1412037037037042E-3</v>
      </c>
      <c r="AK187" s="34">
        <v>185</v>
      </c>
      <c r="AP187" s="7">
        <f t="shared" si="35"/>
        <v>9.9537037037037042E-3</v>
      </c>
      <c r="AQ187" s="32">
        <f t="shared" si="36"/>
        <v>14.333333333333334</v>
      </c>
      <c r="AR187">
        <v>0</v>
      </c>
      <c r="AT187" t="s">
        <v>10</v>
      </c>
      <c r="AV187" s="9">
        <v>45301.416875000003</v>
      </c>
      <c r="AX187" t="s">
        <v>948</v>
      </c>
      <c r="BA187" s="15" t="s">
        <v>11</v>
      </c>
    </row>
    <row r="188" spans="1:54" x14ac:dyDescent="0.25">
      <c r="A188" t="s">
        <v>454</v>
      </c>
      <c r="B188" t="s">
        <v>35</v>
      </c>
      <c r="D188" t="s">
        <v>1035</v>
      </c>
      <c r="E188" t="s">
        <v>31</v>
      </c>
      <c r="F188">
        <v>-29.291640000000001</v>
      </c>
      <c r="G188">
        <v>144.97530800000001</v>
      </c>
      <c r="H188" s="4">
        <v>45189.34375</v>
      </c>
      <c r="I188">
        <v>22.6</v>
      </c>
      <c r="J188" t="s">
        <v>9</v>
      </c>
      <c r="N188">
        <v>2</v>
      </c>
      <c r="T188" s="11">
        <v>2.2641509433962264</v>
      </c>
      <c r="AA188" s="32" t="s">
        <v>948</v>
      </c>
      <c r="AC188" s="29">
        <v>39.299999999999997</v>
      </c>
      <c r="AD188" s="29" t="s">
        <v>42</v>
      </c>
      <c r="AH188" s="7">
        <v>9.2013888888888892E-3</v>
      </c>
      <c r="AI188" s="7">
        <v>1.1238425925925926E-2</v>
      </c>
      <c r="AJ188" s="5">
        <f t="shared" si="34"/>
        <v>2.0370370370370369E-3</v>
      </c>
      <c r="AK188" s="34">
        <v>176</v>
      </c>
      <c r="AP188" s="7">
        <f t="shared" si="35"/>
        <v>1.1238425925925926E-2</v>
      </c>
      <c r="AQ188" s="32">
        <f t="shared" si="36"/>
        <v>16.183333333333334</v>
      </c>
      <c r="AR188">
        <v>0</v>
      </c>
      <c r="AT188">
        <v>23</v>
      </c>
      <c r="AU188" s="13"/>
      <c r="AV188" s="9"/>
      <c r="AX188" t="s">
        <v>948</v>
      </c>
      <c r="BA188" t="s">
        <v>25</v>
      </c>
    </row>
    <row r="189" spans="1:54" x14ac:dyDescent="0.25">
      <c r="A189" t="s">
        <v>455</v>
      </c>
      <c r="B189" t="s">
        <v>35</v>
      </c>
      <c r="D189" t="s">
        <v>1035</v>
      </c>
      <c r="E189" t="s">
        <v>8</v>
      </c>
      <c r="F189">
        <v>-33.813679</v>
      </c>
      <c r="G189">
        <v>144.81097399999999</v>
      </c>
      <c r="H189" s="4">
        <v>44488.329861111109</v>
      </c>
      <c r="I189">
        <v>11.9</v>
      </c>
      <c r="J189" t="s">
        <v>12</v>
      </c>
      <c r="N189">
        <v>3</v>
      </c>
      <c r="T189" s="11">
        <v>2.0270270270270272</v>
      </c>
      <c r="AA189" s="32" t="s">
        <v>948</v>
      </c>
      <c r="AC189" s="29">
        <v>39.4</v>
      </c>
      <c r="AD189" s="29" t="s">
        <v>42</v>
      </c>
      <c r="AH189" s="7">
        <v>1.579861111111111E-2</v>
      </c>
      <c r="AI189" s="7">
        <v>1.8171296296296297E-2</v>
      </c>
      <c r="AJ189" s="5">
        <f t="shared" si="34"/>
        <v>2.372685185185186E-3</v>
      </c>
      <c r="AK189" s="34">
        <v>215</v>
      </c>
      <c r="AP189" s="7">
        <f t="shared" si="35"/>
        <v>1.8171296296296297E-2</v>
      </c>
      <c r="AQ189" s="32">
        <f t="shared" si="36"/>
        <v>26.166666666666668</v>
      </c>
      <c r="AR189">
        <v>0</v>
      </c>
      <c r="AT189">
        <v>5</v>
      </c>
      <c r="AV189" s="9">
        <v>44956.625115740739</v>
      </c>
      <c r="AX189" t="s">
        <v>10</v>
      </c>
      <c r="BA189" t="s">
        <v>11</v>
      </c>
      <c r="BB189" t="s">
        <v>10</v>
      </c>
    </row>
    <row r="190" spans="1:54" x14ac:dyDescent="0.25">
      <c r="A190" t="s">
        <v>456</v>
      </c>
      <c r="B190" t="s">
        <v>35</v>
      </c>
      <c r="D190" t="s">
        <v>1035</v>
      </c>
      <c r="E190" t="s">
        <v>31</v>
      </c>
      <c r="F190">
        <v>-29.329163999999999</v>
      </c>
      <c r="G190">
        <v>144.97530800000001</v>
      </c>
      <c r="H190" s="4">
        <v>45189.350694444445</v>
      </c>
      <c r="I190">
        <v>22.6</v>
      </c>
      <c r="J190" t="s">
        <v>9</v>
      </c>
      <c r="N190">
        <v>2</v>
      </c>
      <c r="T190" s="11">
        <v>4.0532715691951361E-2</v>
      </c>
      <c r="AA190" s="32" t="s">
        <v>948</v>
      </c>
      <c r="AC190" s="29">
        <v>39.4</v>
      </c>
      <c r="AD190" s="29" t="s">
        <v>42</v>
      </c>
      <c r="AH190" s="7">
        <v>1.3217592592592593E-2</v>
      </c>
      <c r="AI190" s="7">
        <v>1.5393518518518518E-2</v>
      </c>
      <c r="AJ190" s="5">
        <f t="shared" si="34"/>
        <v>2.1759259259259249E-3</v>
      </c>
      <c r="AK190" s="34">
        <v>188</v>
      </c>
      <c r="AP190" s="7">
        <f t="shared" si="35"/>
        <v>1.5393518518518518E-2</v>
      </c>
      <c r="AQ190" s="32">
        <f t="shared" si="36"/>
        <v>22.166666666666668</v>
      </c>
      <c r="AR190">
        <v>0</v>
      </c>
      <c r="AT190" t="s">
        <v>10</v>
      </c>
      <c r="AU190" s="13"/>
      <c r="AV190" s="9">
        <v>45301.41684027778</v>
      </c>
      <c r="AX190" t="s">
        <v>948</v>
      </c>
      <c r="AY190" s="16"/>
      <c r="BA190" s="15" t="s">
        <v>11</v>
      </c>
    </row>
    <row r="191" spans="1:54" x14ac:dyDescent="0.25">
      <c r="A191" t="s">
        <v>457</v>
      </c>
      <c r="B191" t="s">
        <v>35</v>
      </c>
      <c r="D191" t="s">
        <v>1035</v>
      </c>
      <c r="E191" t="s">
        <v>31</v>
      </c>
      <c r="F191">
        <v>-29.296014</v>
      </c>
      <c r="G191">
        <v>144.97919999999999</v>
      </c>
      <c r="H191" s="4">
        <v>45189.375</v>
      </c>
      <c r="I191">
        <v>26.8</v>
      </c>
      <c r="J191" t="s">
        <v>9</v>
      </c>
      <c r="N191">
        <v>3</v>
      </c>
      <c r="T191" s="11" t="e">
        <v>#DIV/0!</v>
      </c>
      <c r="AA191" s="32" t="s">
        <v>948</v>
      </c>
      <c r="AC191" s="29">
        <v>39.4</v>
      </c>
      <c r="AD191" s="29" t="s">
        <v>42</v>
      </c>
      <c r="AH191" s="7">
        <v>1.3125E-2</v>
      </c>
      <c r="AI191" s="7">
        <v>1.5625E-2</v>
      </c>
      <c r="AJ191" s="5">
        <f t="shared" si="34"/>
        <v>2.5000000000000005E-3</v>
      </c>
      <c r="AK191" s="34">
        <v>216</v>
      </c>
      <c r="AP191" s="7">
        <f t="shared" si="35"/>
        <v>1.5625E-2</v>
      </c>
      <c r="AQ191" s="32">
        <f t="shared" si="36"/>
        <v>22.5</v>
      </c>
      <c r="AR191">
        <v>0</v>
      </c>
      <c r="AT191" t="s">
        <v>10</v>
      </c>
      <c r="AV191" s="9"/>
      <c r="AX191" t="s">
        <v>948</v>
      </c>
      <c r="BA191" t="s">
        <v>25</v>
      </c>
    </row>
    <row r="192" spans="1:54" x14ac:dyDescent="0.25">
      <c r="A192" t="s">
        <v>459</v>
      </c>
      <c r="B192" t="s">
        <v>35</v>
      </c>
      <c r="D192" t="s">
        <v>1035</v>
      </c>
      <c r="E192" t="s">
        <v>31</v>
      </c>
      <c r="F192">
        <v>-29.295978999999999</v>
      </c>
      <c r="G192">
        <v>144.97931299999999</v>
      </c>
      <c r="H192" s="4">
        <v>45188.352777777778</v>
      </c>
      <c r="I192">
        <v>26.9</v>
      </c>
      <c r="J192" t="s">
        <v>12</v>
      </c>
      <c r="N192">
        <v>2</v>
      </c>
      <c r="T192" s="11">
        <v>2.1479713603818618</v>
      </c>
      <c r="AA192" s="32" t="s">
        <v>948</v>
      </c>
      <c r="AC192" s="29">
        <v>39.5</v>
      </c>
      <c r="AD192" s="29" t="s">
        <v>42</v>
      </c>
      <c r="AH192" s="7">
        <v>1.3287037037037036E-2</v>
      </c>
      <c r="AI192" s="7">
        <v>1.4606481481481481E-2</v>
      </c>
      <c r="AJ192" s="5">
        <f t="shared" si="34"/>
        <v>1.3194444444444443E-3</v>
      </c>
      <c r="AK192" s="34">
        <v>114</v>
      </c>
      <c r="AP192" s="7">
        <f t="shared" si="35"/>
        <v>1.4606481481481481E-2</v>
      </c>
      <c r="AQ192" s="32">
        <f t="shared" si="36"/>
        <v>21.033333333333335</v>
      </c>
      <c r="AR192">
        <v>0</v>
      </c>
      <c r="AT192" t="s">
        <v>10</v>
      </c>
      <c r="AU192" s="13"/>
      <c r="AV192" s="9"/>
      <c r="AX192" t="s">
        <v>948</v>
      </c>
      <c r="BA192" t="s">
        <v>25</v>
      </c>
    </row>
    <row r="193" spans="1:55" x14ac:dyDescent="0.25">
      <c r="A193" t="s">
        <v>460</v>
      </c>
      <c r="B193" t="s">
        <v>35</v>
      </c>
      <c r="D193" t="s">
        <v>1035</v>
      </c>
      <c r="E193" t="s">
        <v>8</v>
      </c>
      <c r="F193">
        <v>-33.812990999999997</v>
      </c>
      <c r="G193">
        <v>144.74294399999999</v>
      </c>
      <c r="H193" s="4">
        <v>44490.364583333336</v>
      </c>
      <c r="I193">
        <v>16.899999999999999</v>
      </c>
      <c r="J193" t="s">
        <v>12</v>
      </c>
      <c r="N193">
        <v>3</v>
      </c>
      <c r="T193" s="11">
        <v>3.4542314335060449</v>
      </c>
      <c r="AA193" s="32" t="s">
        <v>948</v>
      </c>
      <c r="AC193" s="29">
        <v>39.700000000000003</v>
      </c>
      <c r="AD193" s="29" t="s">
        <v>42</v>
      </c>
      <c r="AH193" s="7">
        <v>9.2013888888888892E-3</v>
      </c>
      <c r="AI193" s="7">
        <v>1.2013888888888888E-2</v>
      </c>
      <c r="AJ193" s="5">
        <f t="shared" si="34"/>
        <v>2.812499999999999E-3</v>
      </c>
      <c r="AK193" s="34">
        <v>243</v>
      </c>
      <c r="AP193" s="7">
        <f t="shared" si="35"/>
        <v>1.2013888888888888E-2</v>
      </c>
      <c r="AQ193" s="32">
        <f t="shared" si="36"/>
        <v>17.3</v>
      </c>
      <c r="AR193">
        <v>0</v>
      </c>
      <c r="AT193">
        <v>3</v>
      </c>
      <c r="AV193" s="9">
        <v>44704.500393518516</v>
      </c>
      <c r="AX193" t="s">
        <v>10</v>
      </c>
      <c r="BA193" t="s">
        <v>13</v>
      </c>
      <c r="BB193" t="s">
        <v>10</v>
      </c>
    </row>
    <row r="194" spans="1:55" x14ac:dyDescent="0.25">
      <c r="A194" t="s">
        <v>464</v>
      </c>
      <c r="B194" t="s">
        <v>35</v>
      </c>
      <c r="D194" t="s">
        <v>1035</v>
      </c>
      <c r="E194" t="s">
        <v>24</v>
      </c>
      <c r="F194">
        <v>-31.800267000000002</v>
      </c>
      <c r="G194">
        <v>150.51078999999999</v>
      </c>
      <c r="H194" s="4">
        <v>44914.256944444445</v>
      </c>
      <c r="I194">
        <v>13</v>
      </c>
      <c r="J194" t="s">
        <v>9</v>
      </c>
      <c r="N194">
        <v>3</v>
      </c>
      <c r="T194" s="11">
        <v>3.870967741935484</v>
      </c>
      <c r="AA194" s="32" t="s">
        <v>948</v>
      </c>
      <c r="AC194" s="29">
        <v>39.799999999999997</v>
      </c>
      <c r="AD194" s="29" t="s">
        <v>42</v>
      </c>
      <c r="AH194" s="7">
        <v>2.2395833333333334E-2</v>
      </c>
      <c r="AI194" s="7">
        <v>2.6157407407407407E-2</v>
      </c>
      <c r="AJ194" s="5">
        <f t="shared" si="34"/>
        <v>3.7615740740740734E-3</v>
      </c>
      <c r="AK194" s="34">
        <v>325</v>
      </c>
      <c r="AP194" s="7">
        <f t="shared" si="35"/>
        <v>2.6157407407407407E-2</v>
      </c>
      <c r="AQ194" s="32">
        <f t="shared" si="36"/>
        <v>37.666666666666664</v>
      </c>
      <c r="AR194">
        <v>0</v>
      </c>
      <c r="AT194">
        <v>5</v>
      </c>
      <c r="AV194" s="9">
        <v>45093.086064814815</v>
      </c>
      <c r="AX194" t="s">
        <v>10</v>
      </c>
      <c r="BA194" t="s">
        <v>11</v>
      </c>
      <c r="BB194" t="s">
        <v>10</v>
      </c>
    </row>
    <row r="195" spans="1:55" x14ac:dyDescent="0.25">
      <c r="A195" t="s">
        <v>468</v>
      </c>
      <c r="B195" t="s">
        <v>35</v>
      </c>
      <c r="D195" t="s">
        <v>1035</v>
      </c>
      <c r="E195" t="s">
        <v>8</v>
      </c>
      <c r="F195">
        <v>-33.813667000000002</v>
      </c>
      <c r="G195">
        <v>144.73801399999999</v>
      </c>
      <c r="H195" s="4">
        <v>44489.350694444445</v>
      </c>
      <c r="I195">
        <v>16.899999999999999</v>
      </c>
      <c r="J195" t="s">
        <v>12</v>
      </c>
      <c r="N195">
        <v>4</v>
      </c>
      <c r="T195" s="11">
        <v>2.0289855072463769</v>
      </c>
      <c r="AA195" s="32" t="s">
        <v>948</v>
      </c>
      <c r="AC195" s="29">
        <v>40.200000000000003</v>
      </c>
      <c r="AD195" s="29" t="s">
        <v>41</v>
      </c>
      <c r="AH195" s="7">
        <v>8.8425925925925929E-3</v>
      </c>
      <c r="AI195" s="7">
        <v>1.0219907407407407E-2</v>
      </c>
      <c r="AJ195" s="5">
        <f t="shared" si="34"/>
        <v>1.3773148148148139E-3</v>
      </c>
      <c r="AK195" s="34">
        <v>119</v>
      </c>
      <c r="AP195" s="7">
        <f t="shared" si="35"/>
        <v>1.0219907407407407E-2</v>
      </c>
      <c r="AQ195" s="32">
        <f t="shared" si="36"/>
        <v>14.716666666666667</v>
      </c>
      <c r="AR195">
        <v>0</v>
      </c>
      <c r="AT195">
        <v>3</v>
      </c>
      <c r="AV195" s="9">
        <v>44582.458738425928</v>
      </c>
      <c r="AX195" t="s">
        <v>10</v>
      </c>
      <c r="BA195" t="s">
        <v>13</v>
      </c>
      <c r="BB195" t="s">
        <v>10</v>
      </c>
    </row>
    <row r="196" spans="1:55" x14ac:dyDescent="0.25">
      <c r="A196" t="s">
        <v>478</v>
      </c>
      <c r="B196" t="s">
        <v>35</v>
      </c>
      <c r="D196" t="s">
        <v>1035</v>
      </c>
      <c r="E196" t="s">
        <v>31</v>
      </c>
      <c r="F196">
        <v>-29.296026999999999</v>
      </c>
      <c r="G196">
        <v>144.97928400000001</v>
      </c>
      <c r="H196" s="4">
        <v>45190.359722222223</v>
      </c>
      <c r="I196">
        <v>21.7</v>
      </c>
      <c r="J196" t="s">
        <v>9</v>
      </c>
      <c r="N196">
        <v>2</v>
      </c>
      <c r="T196" s="11" t="e">
        <v>#DIV/0!</v>
      </c>
      <c r="AA196" s="32" t="s">
        <v>948</v>
      </c>
      <c r="AC196" s="29" t="s">
        <v>948</v>
      </c>
      <c r="AH196" s="6">
        <v>9.2708333333333328E-5</v>
      </c>
      <c r="AI196" s="7">
        <v>7.5462962962962966E-3</v>
      </c>
      <c r="AJ196" s="5">
        <f t="shared" si="34"/>
        <v>7.4535879629629631E-3</v>
      </c>
      <c r="AK196" s="34">
        <v>644</v>
      </c>
      <c r="AL196" s="7"/>
      <c r="AP196" s="7">
        <f t="shared" si="35"/>
        <v>7.5462962962962966E-3</v>
      </c>
      <c r="AQ196" s="32">
        <f t="shared" si="36"/>
        <v>10.866666666666667</v>
      </c>
      <c r="AR196">
        <v>0</v>
      </c>
      <c r="AT196" t="s">
        <v>10</v>
      </c>
      <c r="AV196" s="9"/>
      <c r="AX196" t="s">
        <v>948</v>
      </c>
      <c r="BA196" t="s">
        <v>25</v>
      </c>
    </row>
    <row r="197" spans="1:55" x14ac:dyDescent="0.25">
      <c r="A197" t="s">
        <v>506</v>
      </c>
      <c r="B197" t="s">
        <v>36</v>
      </c>
      <c r="C197" t="s">
        <v>125</v>
      </c>
      <c r="D197" t="s">
        <v>1035</v>
      </c>
      <c r="E197" t="s">
        <v>122</v>
      </c>
      <c r="F197">
        <v>-29.960884</v>
      </c>
      <c r="G197">
        <v>152.06545800000001</v>
      </c>
      <c r="H197" s="4">
        <v>44614.382199</v>
      </c>
      <c r="I197">
        <v>19</v>
      </c>
      <c r="J197" t="s">
        <v>12</v>
      </c>
      <c r="K197" t="s">
        <v>91</v>
      </c>
      <c r="L197" s="11">
        <v>39.799999999999997</v>
      </c>
      <c r="N197" s="8">
        <v>45415</v>
      </c>
      <c r="O197" t="s">
        <v>64</v>
      </c>
      <c r="P197" t="s">
        <v>55</v>
      </c>
      <c r="Q197" s="11">
        <v>2</v>
      </c>
      <c r="R197" s="11">
        <f>Q197*100/L197</f>
        <v>5.025125628140704</v>
      </c>
      <c r="Y197" t="s">
        <v>56</v>
      </c>
      <c r="Z197" s="33">
        <v>2.0833333333333333E-3</v>
      </c>
      <c r="AB197" t="s">
        <v>65</v>
      </c>
      <c r="AC197" s="29">
        <v>39.5</v>
      </c>
      <c r="AD197" s="29" t="s">
        <v>42</v>
      </c>
      <c r="AE197" t="s">
        <v>58</v>
      </c>
      <c r="AF197" t="s">
        <v>58</v>
      </c>
      <c r="AH197" s="9">
        <v>44614.382616000003</v>
      </c>
      <c r="AI197" s="9">
        <v>44614.402842000003</v>
      </c>
      <c r="AJ197" s="5">
        <f t="shared" si="34"/>
        <v>2.0226000000548083E-2</v>
      </c>
      <c r="AK197" s="32">
        <f t="shared" ref="AK197:AK228" si="37">MINUTE(AJ197)+SECOND(AJ197)/60</f>
        <v>29.133333333333333</v>
      </c>
      <c r="AL197" s="9">
        <v>44614.423691999997</v>
      </c>
      <c r="AM197" s="7">
        <f>AL197-AI197</f>
        <v>2.0849999993515667E-2</v>
      </c>
      <c r="AN197" s="7"/>
      <c r="AO197" s="7"/>
      <c r="AP197" s="7">
        <f>Z197+AJ197+AM197</f>
        <v>4.3159333327397083E-2</v>
      </c>
      <c r="AQ197" s="32">
        <f t="shared" si="36"/>
        <v>2.15</v>
      </c>
      <c r="AR197" s="8">
        <v>0</v>
      </c>
      <c r="AX197" t="s">
        <v>1050</v>
      </c>
      <c r="AY197" s="4">
        <v>44652</v>
      </c>
      <c r="BB197" t="s">
        <v>126</v>
      </c>
    </row>
    <row r="198" spans="1:55" x14ac:dyDescent="0.25">
      <c r="A198" t="s">
        <v>577</v>
      </c>
      <c r="B198" t="s">
        <v>36</v>
      </c>
      <c r="C198" t="s">
        <v>270</v>
      </c>
      <c r="D198" t="s">
        <v>1035</v>
      </c>
      <c r="E198" t="s">
        <v>271</v>
      </c>
      <c r="F198">
        <v>-30.541561999999999</v>
      </c>
      <c r="G198">
        <v>143.701087</v>
      </c>
      <c r="H198" s="4">
        <v>44091.364976999997</v>
      </c>
      <c r="I198">
        <v>27</v>
      </c>
      <c r="J198" t="s">
        <v>12</v>
      </c>
      <c r="K198" t="s">
        <v>63</v>
      </c>
      <c r="L198" s="11">
        <v>47.8</v>
      </c>
      <c r="N198" s="8">
        <v>45415</v>
      </c>
      <c r="O198" t="s">
        <v>64</v>
      </c>
      <c r="P198" t="s">
        <v>55</v>
      </c>
      <c r="Q198" s="11">
        <v>2.1</v>
      </c>
      <c r="R198" s="11">
        <f>Q198*100/L198</f>
        <v>4.3933054393305442</v>
      </c>
      <c r="T198" s="11">
        <v>2.9166666666666665</v>
      </c>
      <c r="Y198" t="s">
        <v>56</v>
      </c>
      <c r="Z198" s="33">
        <v>2.0833333333333333E-3</v>
      </c>
      <c r="AB198" t="s">
        <v>57</v>
      </c>
      <c r="AC198" s="29">
        <v>38.6</v>
      </c>
      <c r="AD198" s="29" t="s">
        <v>42</v>
      </c>
      <c r="AE198" t="s">
        <v>58</v>
      </c>
      <c r="AF198" t="s">
        <v>58</v>
      </c>
      <c r="AH198" s="9">
        <v>44091.363413999999</v>
      </c>
      <c r="AI198" s="9">
        <v>44091.372603999996</v>
      </c>
      <c r="AJ198" s="5">
        <f t="shared" si="34"/>
        <v>9.1899999970337376E-3</v>
      </c>
      <c r="AK198" s="32">
        <f t="shared" si="37"/>
        <v>13.233333333333333</v>
      </c>
      <c r="AL198" s="9">
        <v>44091.406852</v>
      </c>
      <c r="AM198" s="7">
        <f>AL198-AI198</f>
        <v>3.4248000003572088E-2</v>
      </c>
      <c r="AN198" s="7"/>
      <c r="AO198" s="7"/>
      <c r="AP198" s="7">
        <f>Z198+AJ198+AM198</f>
        <v>4.5521333333939158E-2</v>
      </c>
      <c r="AQ198" s="32">
        <f t="shared" si="36"/>
        <v>5.55</v>
      </c>
      <c r="AR198" s="8">
        <v>0</v>
      </c>
      <c r="AX198" t="s">
        <v>1049</v>
      </c>
      <c r="AY198" s="4">
        <v>45187</v>
      </c>
      <c r="BB198" t="s">
        <v>272</v>
      </c>
    </row>
    <row r="199" spans="1:55" x14ac:dyDescent="0.25">
      <c r="A199" t="s">
        <v>772</v>
      </c>
      <c r="B199" t="s">
        <v>35</v>
      </c>
      <c r="C199" t="s">
        <v>758</v>
      </c>
      <c r="D199" t="s">
        <v>1035</v>
      </c>
      <c r="E199" t="s">
        <v>757</v>
      </c>
      <c r="F199">
        <v>-29.749766000000001</v>
      </c>
      <c r="G199">
        <v>150.48598200000001</v>
      </c>
      <c r="H199" s="4">
        <v>45700.274305555555</v>
      </c>
      <c r="I199">
        <v>21</v>
      </c>
      <c r="J199" t="s">
        <v>9</v>
      </c>
      <c r="K199" t="s">
        <v>10</v>
      </c>
      <c r="L199" s="11" t="s">
        <v>948</v>
      </c>
      <c r="N199">
        <v>2</v>
      </c>
      <c r="AA199" s="32" t="s">
        <v>948</v>
      </c>
      <c r="AC199" s="29">
        <v>39.6</v>
      </c>
      <c r="AD199" s="29" t="s">
        <v>42</v>
      </c>
      <c r="AH199" s="7">
        <v>8.6805555555555559E-3</v>
      </c>
      <c r="AI199" s="7">
        <v>1.3518518518518518E-2</v>
      </c>
      <c r="AJ199" s="5">
        <f t="shared" si="34"/>
        <v>4.8379629629629623E-3</v>
      </c>
      <c r="AK199" s="32">
        <f t="shared" si="37"/>
        <v>6.9666666666666668</v>
      </c>
      <c r="AP199" s="7">
        <f t="shared" ref="AP199:AP211" si="38">AJ199</f>
        <v>4.8379629629629623E-3</v>
      </c>
      <c r="AQ199" s="32">
        <f t="shared" si="36"/>
        <v>6.9666666666666668</v>
      </c>
      <c r="AR199">
        <v>0</v>
      </c>
      <c r="AT199">
        <v>17</v>
      </c>
      <c r="AX199" t="s">
        <v>948</v>
      </c>
      <c r="BA199" t="s">
        <v>25</v>
      </c>
    </row>
    <row r="200" spans="1:55" x14ac:dyDescent="0.25">
      <c r="A200" t="s">
        <v>773</v>
      </c>
      <c r="B200" t="s">
        <v>35</v>
      </c>
      <c r="C200" t="s">
        <v>759</v>
      </c>
      <c r="D200" t="s">
        <v>1035</v>
      </c>
      <c r="E200" t="s">
        <v>757</v>
      </c>
      <c r="F200">
        <v>-29.749766000000001</v>
      </c>
      <c r="G200">
        <v>150.48598200000001</v>
      </c>
      <c r="H200" s="4">
        <v>45700.274305555555</v>
      </c>
      <c r="I200">
        <v>21</v>
      </c>
      <c r="J200" t="s">
        <v>12</v>
      </c>
      <c r="K200" t="s">
        <v>786</v>
      </c>
      <c r="L200" s="11" t="s">
        <v>948</v>
      </c>
      <c r="N200">
        <v>3</v>
      </c>
      <c r="AA200" s="32" t="s">
        <v>948</v>
      </c>
      <c r="AC200" s="29">
        <v>40.6</v>
      </c>
      <c r="AD200" s="29" t="s">
        <v>42</v>
      </c>
      <c r="AH200" s="7">
        <v>1.3946759259259259E-2</v>
      </c>
      <c r="AI200" s="7">
        <v>1.9166666666666665E-2</v>
      </c>
      <c r="AJ200" s="5">
        <f t="shared" si="34"/>
        <v>5.2199074074074057E-3</v>
      </c>
      <c r="AK200" s="32">
        <f t="shared" si="37"/>
        <v>7.5166666666666666</v>
      </c>
      <c r="AP200" s="7">
        <f t="shared" si="38"/>
        <v>5.2199074074074057E-3</v>
      </c>
      <c r="AQ200" s="32">
        <f t="shared" si="36"/>
        <v>7.5166666666666666</v>
      </c>
      <c r="AR200">
        <v>0</v>
      </c>
      <c r="AT200">
        <v>17</v>
      </c>
      <c r="AX200" t="s">
        <v>948</v>
      </c>
      <c r="BA200" t="s">
        <v>25</v>
      </c>
    </row>
    <row r="201" spans="1:55" x14ac:dyDescent="0.25">
      <c r="A201" t="s">
        <v>774</v>
      </c>
      <c r="B201" t="s">
        <v>35</v>
      </c>
      <c r="C201" t="s">
        <v>760</v>
      </c>
      <c r="D201" t="s">
        <v>1035</v>
      </c>
      <c r="E201" t="s">
        <v>757</v>
      </c>
      <c r="F201">
        <v>-29.749766000000001</v>
      </c>
      <c r="G201">
        <v>150.48598200000001</v>
      </c>
      <c r="H201" s="4">
        <v>45700.274305555555</v>
      </c>
      <c r="I201">
        <v>21</v>
      </c>
      <c r="J201" t="s">
        <v>12</v>
      </c>
      <c r="K201" t="s">
        <v>749</v>
      </c>
      <c r="L201" s="11" t="s">
        <v>948</v>
      </c>
      <c r="N201">
        <v>3</v>
      </c>
      <c r="AA201" s="32" t="s">
        <v>948</v>
      </c>
      <c r="AC201" s="29">
        <v>40.200000000000003</v>
      </c>
      <c r="AD201" s="29" t="s">
        <v>42</v>
      </c>
      <c r="AH201" s="7">
        <v>1.9837962962962963E-2</v>
      </c>
      <c r="AI201" s="7">
        <v>2.2685185185185187E-2</v>
      </c>
      <c r="AJ201" s="5">
        <f t="shared" si="34"/>
        <v>2.8472222222222232E-3</v>
      </c>
      <c r="AK201" s="32">
        <f t="shared" si="37"/>
        <v>4.0999999999999996</v>
      </c>
      <c r="AP201" s="7">
        <f t="shared" si="38"/>
        <v>2.8472222222222232E-3</v>
      </c>
      <c r="AQ201" s="32">
        <f t="shared" si="36"/>
        <v>4.0999999999999996</v>
      </c>
      <c r="AR201">
        <v>0</v>
      </c>
      <c r="AT201">
        <v>17</v>
      </c>
      <c r="AX201" t="s">
        <v>948</v>
      </c>
      <c r="BA201" t="s">
        <v>25</v>
      </c>
    </row>
    <row r="202" spans="1:55" x14ac:dyDescent="0.25">
      <c r="A202" t="s">
        <v>775</v>
      </c>
      <c r="B202" t="s">
        <v>35</v>
      </c>
      <c r="C202" t="s">
        <v>761</v>
      </c>
      <c r="D202" t="s">
        <v>1035</v>
      </c>
      <c r="E202" t="s">
        <v>757</v>
      </c>
      <c r="F202">
        <v>-29.749766000000001</v>
      </c>
      <c r="G202">
        <v>150.48598200000001</v>
      </c>
      <c r="H202" s="4">
        <v>45700.274305555555</v>
      </c>
      <c r="I202">
        <v>22</v>
      </c>
      <c r="J202" t="s">
        <v>9</v>
      </c>
      <c r="K202" t="s">
        <v>10</v>
      </c>
      <c r="L202" s="11" t="s">
        <v>948</v>
      </c>
      <c r="N202">
        <v>3</v>
      </c>
      <c r="AA202" s="32" t="s">
        <v>948</v>
      </c>
      <c r="AC202" s="29">
        <v>40.200000000000003</v>
      </c>
      <c r="AD202" s="29" t="s">
        <v>41</v>
      </c>
      <c r="AH202" s="7">
        <v>2.361111111111111E-2</v>
      </c>
      <c r="AI202" s="7">
        <v>2.7824074074074074E-2</v>
      </c>
      <c r="AJ202" s="5">
        <f t="shared" si="34"/>
        <v>4.2129629629629635E-3</v>
      </c>
      <c r="AK202" s="32">
        <f t="shared" si="37"/>
        <v>6.0666666666666664</v>
      </c>
      <c r="AP202" s="7">
        <f t="shared" si="38"/>
        <v>4.2129629629629635E-3</v>
      </c>
      <c r="AQ202" s="32">
        <f t="shared" si="36"/>
        <v>6.0666666666666664</v>
      </c>
      <c r="AR202">
        <v>1</v>
      </c>
      <c r="AT202">
        <v>17</v>
      </c>
      <c r="AX202" t="s">
        <v>948</v>
      </c>
      <c r="BA202" t="s">
        <v>25</v>
      </c>
      <c r="BC202" t="s">
        <v>787</v>
      </c>
    </row>
    <row r="203" spans="1:55" x14ac:dyDescent="0.25">
      <c r="A203" t="s">
        <v>776</v>
      </c>
      <c r="B203" t="s">
        <v>35</v>
      </c>
      <c r="C203" t="s">
        <v>762</v>
      </c>
      <c r="D203" t="s">
        <v>1035</v>
      </c>
      <c r="E203" t="s">
        <v>757</v>
      </c>
      <c r="F203">
        <v>-29.751487999999998</v>
      </c>
      <c r="G203">
        <v>150.48604599999999</v>
      </c>
      <c r="H203" s="4">
        <v>45700.306944444441</v>
      </c>
      <c r="I203">
        <v>20</v>
      </c>
      <c r="J203" t="s">
        <v>9</v>
      </c>
      <c r="K203" t="s">
        <v>10</v>
      </c>
      <c r="L203" s="11" t="s">
        <v>948</v>
      </c>
      <c r="N203">
        <v>3</v>
      </c>
      <c r="AA203" s="32" t="s">
        <v>948</v>
      </c>
      <c r="AC203" s="29">
        <v>38.700000000000003</v>
      </c>
      <c r="AD203" s="29" t="s">
        <v>42</v>
      </c>
      <c r="AH203" s="7">
        <v>9.4560185185185181E-3</v>
      </c>
      <c r="AI203" s="7">
        <v>1.1527777777777777E-2</v>
      </c>
      <c r="AJ203" s="5">
        <f t="shared" si="34"/>
        <v>2.0717592592592593E-3</v>
      </c>
      <c r="AK203" s="32">
        <f t="shared" si="37"/>
        <v>2.9833333333333334</v>
      </c>
      <c r="AP203" s="7">
        <f t="shared" si="38"/>
        <v>2.0717592592592593E-3</v>
      </c>
      <c r="AQ203" s="32">
        <f t="shared" si="36"/>
        <v>2.9833333333333334</v>
      </c>
      <c r="AR203">
        <v>0</v>
      </c>
      <c r="AT203">
        <v>1</v>
      </c>
      <c r="AX203" t="s">
        <v>948</v>
      </c>
      <c r="BA203" t="s">
        <v>25</v>
      </c>
    </row>
    <row r="204" spans="1:55" x14ac:dyDescent="0.25">
      <c r="A204" t="s">
        <v>777</v>
      </c>
      <c r="B204" t="s">
        <v>35</v>
      </c>
      <c r="C204" t="s">
        <v>763</v>
      </c>
      <c r="D204" t="s">
        <v>1035</v>
      </c>
      <c r="E204" t="s">
        <v>757</v>
      </c>
      <c r="F204">
        <v>-29.749701000000002</v>
      </c>
      <c r="G204">
        <v>150.48872499999999</v>
      </c>
      <c r="H204" s="4">
        <v>45699.276388888888</v>
      </c>
      <c r="I204">
        <v>21</v>
      </c>
      <c r="J204" t="s">
        <v>12</v>
      </c>
      <c r="K204" t="s">
        <v>786</v>
      </c>
      <c r="L204" s="11" t="s">
        <v>948</v>
      </c>
      <c r="N204">
        <v>3</v>
      </c>
      <c r="AA204" s="32" t="s">
        <v>948</v>
      </c>
      <c r="AC204" s="29">
        <v>37.4</v>
      </c>
      <c r="AD204" s="29" t="s">
        <v>42</v>
      </c>
      <c r="AH204" s="7">
        <v>1.0081018518518519E-2</v>
      </c>
      <c r="AI204" s="7">
        <v>1.34375E-2</v>
      </c>
      <c r="AJ204" s="5">
        <f t="shared" si="34"/>
        <v>3.3564814814814811E-3</v>
      </c>
      <c r="AK204" s="32">
        <f t="shared" si="37"/>
        <v>4.833333333333333</v>
      </c>
      <c r="AP204" s="7">
        <f t="shared" si="38"/>
        <v>3.3564814814814811E-3</v>
      </c>
      <c r="AQ204" s="32">
        <f t="shared" si="36"/>
        <v>4.833333333333333</v>
      </c>
      <c r="AR204">
        <v>0</v>
      </c>
      <c r="AT204">
        <v>14</v>
      </c>
      <c r="AX204" t="s">
        <v>948</v>
      </c>
      <c r="BA204" t="s">
        <v>25</v>
      </c>
    </row>
    <row r="205" spans="1:55" x14ac:dyDescent="0.25">
      <c r="A205" t="s">
        <v>778</v>
      </c>
      <c r="B205" t="s">
        <v>35</v>
      </c>
      <c r="C205" t="s">
        <v>764</v>
      </c>
      <c r="D205" t="s">
        <v>1035</v>
      </c>
      <c r="E205" t="s">
        <v>757</v>
      </c>
      <c r="F205">
        <v>-29.749701000000002</v>
      </c>
      <c r="G205">
        <v>150.48872499999999</v>
      </c>
      <c r="H205" s="4">
        <v>45699.276388888888</v>
      </c>
      <c r="I205">
        <v>21</v>
      </c>
      <c r="J205" t="s">
        <v>9</v>
      </c>
      <c r="K205" t="s">
        <v>10</v>
      </c>
      <c r="L205" s="11" t="s">
        <v>948</v>
      </c>
      <c r="N205">
        <v>3</v>
      </c>
      <c r="AA205" s="32" t="s">
        <v>948</v>
      </c>
      <c r="AC205" s="29">
        <v>40.1</v>
      </c>
      <c r="AD205" s="29" t="s">
        <v>42</v>
      </c>
      <c r="AH205" s="7">
        <v>1.4513888888888889E-2</v>
      </c>
      <c r="AI205" s="7">
        <v>1.9583333333333335E-2</v>
      </c>
      <c r="AJ205" s="5">
        <f t="shared" si="34"/>
        <v>5.0694444444444459E-3</v>
      </c>
      <c r="AK205" s="32">
        <f t="shared" si="37"/>
        <v>7.3</v>
      </c>
      <c r="AP205" s="7">
        <f t="shared" si="38"/>
        <v>5.0694444444444459E-3</v>
      </c>
      <c r="AQ205" s="32">
        <f t="shared" si="36"/>
        <v>7.3</v>
      </c>
      <c r="AR205">
        <v>1</v>
      </c>
      <c r="AS205" t="s">
        <v>788</v>
      </c>
      <c r="AT205">
        <v>14</v>
      </c>
      <c r="AX205" t="s">
        <v>948</v>
      </c>
      <c r="BA205" t="s">
        <v>25</v>
      </c>
    </row>
    <row r="206" spans="1:55" x14ac:dyDescent="0.25">
      <c r="A206" t="s">
        <v>779</v>
      </c>
      <c r="B206" t="s">
        <v>35</v>
      </c>
      <c r="C206" t="s">
        <v>765</v>
      </c>
      <c r="D206" t="s">
        <v>1035</v>
      </c>
      <c r="E206" t="s">
        <v>757</v>
      </c>
      <c r="F206">
        <v>-29.757562</v>
      </c>
      <c r="G206">
        <v>150.480041</v>
      </c>
      <c r="H206" s="4">
        <v>45701.287499999999</v>
      </c>
      <c r="I206">
        <v>21</v>
      </c>
      <c r="J206" t="s">
        <v>9</v>
      </c>
      <c r="K206" t="s">
        <v>10</v>
      </c>
      <c r="L206" s="11" t="s">
        <v>948</v>
      </c>
      <c r="N206">
        <v>2</v>
      </c>
      <c r="AA206" s="32" t="s">
        <v>948</v>
      </c>
      <c r="AC206" s="29">
        <v>39.700000000000003</v>
      </c>
      <c r="AD206" s="29" t="s">
        <v>42</v>
      </c>
      <c r="AH206" s="7">
        <v>1.1886574074074074E-2</v>
      </c>
      <c r="AI206" s="7">
        <v>1.4421296296296297E-2</v>
      </c>
      <c r="AJ206" s="5">
        <f t="shared" si="34"/>
        <v>2.5347222222222229E-3</v>
      </c>
      <c r="AK206" s="32">
        <f t="shared" si="37"/>
        <v>3.65</v>
      </c>
      <c r="AP206" s="7">
        <f t="shared" si="38"/>
        <v>2.5347222222222229E-3</v>
      </c>
      <c r="AQ206" s="32">
        <f t="shared" si="36"/>
        <v>3.65</v>
      </c>
      <c r="AR206">
        <v>0</v>
      </c>
      <c r="AT206">
        <v>15</v>
      </c>
      <c r="AX206" t="s">
        <v>948</v>
      </c>
      <c r="BA206" t="s">
        <v>25</v>
      </c>
    </row>
    <row r="207" spans="1:55" x14ac:dyDescent="0.25">
      <c r="A207" t="s">
        <v>780</v>
      </c>
      <c r="B207" t="s">
        <v>35</v>
      </c>
      <c r="C207" t="s">
        <v>766</v>
      </c>
      <c r="D207" t="s">
        <v>1035</v>
      </c>
      <c r="E207" t="s">
        <v>757</v>
      </c>
      <c r="F207">
        <v>-29.757562</v>
      </c>
      <c r="G207">
        <v>150.480041</v>
      </c>
      <c r="H207" s="4">
        <v>45701.287499999999</v>
      </c>
      <c r="I207">
        <v>21</v>
      </c>
      <c r="J207" t="s">
        <v>12</v>
      </c>
      <c r="K207" t="s">
        <v>786</v>
      </c>
      <c r="L207" s="11" t="s">
        <v>948</v>
      </c>
      <c r="N207">
        <v>2</v>
      </c>
      <c r="AA207" s="32" t="s">
        <v>948</v>
      </c>
      <c r="AC207" s="29">
        <v>39.799999999999997</v>
      </c>
      <c r="AD207" s="29" t="s">
        <v>42</v>
      </c>
      <c r="AH207" s="7">
        <v>1.6030092592592592E-2</v>
      </c>
      <c r="AI207" s="7">
        <v>2.7835648148148148E-2</v>
      </c>
      <c r="AJ207" s="5">
        <f t="shared" si="34"/>
        <v>1.1805555555555555E-2</v>
      </c>
      <c r="AK207" s="32">
        <f t="shared" si="37"/>
        <v>17</v>
      </c>
      <c r="AP207" s="7">
        <f t="shared" si="38"/>
        <v>1.1805555555555555E-2</v>
      </c>
      <c r="AQ207" s="32">
        <f t="shared" si="36"/>
        <v>17</v>
      </c>
      <c r="AR207">
        <v>1</v>
      </c>
      <c r="AS207" t="s">
        <v>794</v>
      </c>
      <c r="AT207">
        <v>15</v>
      </c>
      <c r="AX207" t="s">
        <v>948</v>
      </c>
      <c r="BA207" t="s">
        <v>25</v>
      </c>
      <c r="BC207" t="s">
        <v>789</v>
      </c>
    </row>
    <row r="208" spans="1:55" x14ac:dyDescent="0.25">
      <c r="A208" t="s">
        <v>782</v>
      </c>
      <c r="B208" t="s">
        <v>35</v>
      </c>
      <c r="C208" t="s">
        <v>768</v>
      </c>
      <c r="D208" t="s">
        <v>1035</v>
      </c>
      <c r="E208" t="s">
        <v>757</v>
      </c>
      <c r="F208">
        <v>-29.757562</v>
      </c>
      <c r="G208">
        <v>150.480041</v>
      </c>
      <c r="H208" s="4">
        <v>45701.287499999999</v>
      </c>
      <c r="I208">
        <v>22</v>
      </c>
      <c r="J208" t="s">
        <v>9</v>
      </c>
      <c r="K208" t="s">
        <v>10</v>
      </c>
      <c r="L208" s="11" t="s">
        <v>948</v>
      </c>
      <c r="N208">
        <v>3</v>
      </c>
      <c r="AA208" s="32" t="s">
        <v>948</v>
      </c>
      <c r="AC208" s="29">
        <v>39.799999999999997</v>
      </c>
      <c r="AD208" s="29" t="s">
        <v>41</v>
      </c>
      <c r="AH208" s="7">
        <v>4.4212962962962961E-2</v>
      </c>
      <c r="AI208" s="7">
        <v>4.6354166666666669E-2</v>
      </c>
      <c r="AJ208" s="5">
        <f t="shared" si="34"/>
        <v>2.1412037037037077E-3</v>
      </c>
      <c r="AK208" s="32">
        <f t="shared" si="37"/>
        <v>3.0833333333333335</v>
      </c>
      <c r="AP208" s="7">
        <f t="shared" si="38"/>
        <v>2.1412037037037077E-3</v>
      </c>
      <c r="AQ208" s="32">
        <f t="shared" si="36"/>
        <v>3.0833333333333335</v>
      </c>
      <c r="AR208">
        <v>2</v>
      </c>
      <c r="AS208" t="s">
        <v>796</v>
      </c>
      <c r="AT208">
        <v>15</v>
      </c>
      <c r="AX208" t="s">
        <v>948</v>
      </c>
      <c r="BA208" t="s">
        <v>25</v>
      </c>
      <c r="BC208" t="s">
        <v>795</v>
      </c>
    </row>
    <row r="209" spans="1:55" x14ac:dyDescent="0.25">
      <c r="A209" t="s">
        <v>783</v>
      </c>
      <c r="B209" t="s">
        <v>35</v>
      </c>
      <c r="C209" t="s">
        <v>769</v>
      </c>
      <c r="D209" t="s">
        <v>1035</v>
      </c>
      <c r="E209" t="s">
        <v>757</v>
      </c>
      <c r="F209">
        <v>-29.749766000000001</v>
      </c>
      <c r="G209">
        <v>150.48598200000001</v>
      </c>
      <c r="H209" s="4">
        <v>45702.273611111108</v>
      </c>
      <c r="I209">
        <v>21</v>
      </c>
      <c r="J209" t="s">
        <v>9</v>
      </c>
      <c r="K209" t="s">
        <v>10</v>
      </c>
      <c r="L209" s="11" t="s">
        <v>948</v>
      </c>
      <c r="N209">
        <v>3</v>
      </c>
      <c r="AA209" s="32" t="s">
        <v>948</v>
      </c>
      <c r="AC209" s="29">
        <v>39.5</v>
      </c>
      <c r="AD209" s="29" t="s">
        <v>42</v>
      </c>
      <c r="AH209" s="7">
        <v>1.03125E-2</v>
      </c>
      <c r="AI209" s="7">
        <v>1.2638888888888889E-2</v>
      </c>
      <c r="AJ209" s="5">
        <f t="shared" si="34"/>
        <v>2.3263888888888883E-3</v>
      </c>
      <c r="AK209" s="32">
        <f t="shared" si="37"/>
        <v>3.35</v>
      </c>
      <c r="AP209" s="7">
        <f t="shared" si="38"/>
        <v>2.3263888888888883E-3</v>
      </c>
      <c r="AQ209" s="32">
        <f t="shared" si="36"/>
        <v>3.35</v>
      </c>
      <c r="AR209">
        <v>0</v>
      </c>
      <c r="AT209">
        <v>3</v>
      </c>
      <c r="AX209" t="s">
        <v>948</v>
      </c>
      <c r="BA209" t="s">
        <v>25</v>
      </c>
      <c r="BC209" t="s">
        <v>790</v>
      </c>
    </row>
    <row r="210" spans="1:55" x14ac:dyDescent="0.25">
      <c r="A210" t="s">
        <v>784</v>
      </c>
      <c r="B210" t="s">
        <v>35</v>
      </c>
      <c r="C210" t="s">
        <v>770</v>
      </c>
      <c r="D210" t="s">
        <v>1035</v>
      </c>
      <c r="E210" t="s">
        <v>757</v>
      </c>
      <c r="F210">
        <v>-29.749766000000001</v>
      </c>
      <c r="G210">
        <v>150.48598200000001</v>
      </c>
      <c r="H210" s="4">
        <v>45702.273611111108</v>
      </c>
      <c r="I210">
        <v>21</v>
      </c>
      <c r="J210" t="s">
        <v>12</v>
      </c>
      <c r="K210" t="s">
        <v>749</v>
      </c>
      <c r="L210" s="11" t="s">
        <v>948</v>
      </c>
      <c r="N210">
        <v>3</v>
      </c>
      <c r="AA210" s="32" t="s">
        <v>948</v>
      </c>
      <c r="AC210" s="29">
        <v>39.5</v>
      </c>
      <c r="AD210" s="29" t="s">
        <v>42</v>
      </c>
      <c r="AH210" s="7">
        <v>1.8773148148148146E-2</v>
      </c>
      <c r="AI210" s="7">
        <v>2.0717592592592593E-2</v>
      </c>
      <c r="AJ210" s="5">
        <f t="shared" si="34"/>
        <v>1.9444444444444466E-3</v>
      </c>
      <c r="AK210" s="32">
        <f t="shared" si="37"/>
        <v>2.8</v>
      </c>
      <c r="AP210" s="7">
        <f t="shared" si="38"/>
        <v>1.9444444444444466E-3</v>
      </c>
      <c r="AQ210" s="32">
        <f t="shared" si="36"/>
        <v>2.8</v>
      </c>
      <c r="AR210">
        <v>0</v>
      </c>
      <c r="AT210">
        <v>3</v>
      </c>
      <c r="AX210" t="s">
        <v>948</v>
      </c>
      <c r="BA210" t="s">
        <v>25</v>
      </c>
    </row>
    <row r="211" spans="1:55" x14ac:dyDescent="0.25">
      <c r="A211" t="s">
        <v>785</v>
      </c>
      <c r="B211" t="s">
        <v>35</v>
      </c>
      <c r="C211" t="s">
        <v>771</v>
      </c>
      <c r="D211" t="s">
        <v>1035</v>
      </c>
      <c r="E211" t="s">
        <v>757</v>
      </c>
      <c r="F211">
        <v>-29.749766000000001</v>
      </c>
      <c r="G211">
        <v>150.48598200000001</v>
      </c>
      <c r="H211" s="4">
        <v>45702.273611111108</v>
      </c>
      <c r="I211">
        <v>21</v>
      </c>
      <c r="J211" t="s">
        <v>9</v>
      </c>
      <c r="K211" t="s">
        <v>10</v>
      </c>
      <c r="L211" s="11" t="s">
        <v>948</v>
      </c>
      <c r="N211">
        <v>3</v>
      </c>
      <c r="AA211" s="32" t="s">
        <v>948</v>
      </c>
      <c r="AC211" s="29">
        <v>39.299999999999997</v>
      </c>
      <c r="AD211" s="29" t="s">
        <v>42</v>
      </c>
      <c r="AH211" s="7">
        <v>2.0937500000000001E-2</v>
      </c>
      <c r="AI211" s="7">
        <v>2.361111111111111E-2</v>
      </c>
      <c r="AJ211" s="5">
        <f t="shared" si="34"/>
        <v>2.6736111111111092E-3</v>
      </c>
      <c r="AK211" s="32">
        <f t="shared" si="37"/>
        <v>3.85</v>
      </c>
      <c r="AP211" s="7">
        <f t="shared" si="38"/>
        <v>2.6736111111111092E-3</v>
      </c>
      <c r="AQ211" s="32">
        <f t="shared" si="36"/>
        <v>3.85</v>
      </c>
      <c r="AR211">
        <v>1</v>
      </c>
      <c r="AS211" t="s">
        <v>791</v>
      </c>
      <c r="AT211">
        <v>3</v>
      </c>
      <c r="AX211" t="s">
        <v>948</v>
      </c>
      <c r="BA211" t="s">
        <v>25</v>
      </c>
    </row>
    <row r="212" spans="1:55" x14ac:dyDescent="0.25">
      <c r="A212" t="s">
        <v>488</v>
      </c>
      <c r="B212" t="s">
        <v>36</v>
      </c>
      <c r="C212" t="s">
        <v>82</v>
      </c>
      <c r="D212" t="s">
        <v>1036</v>
      </c>
      <c r="E212" t="s">
        <v>83</v>
      </c>
      <c r="F212">
        <v>-26.895772999999998</v>
      </c>
      <c r="G212">
        <v>151.59551999999999</v>
      </c>
      <c r="H212" s="4">
        <v>45476.692799999997</v>
      </c>
      <c r="I212">
        <v>10</v>
      </c>
      <c r="J212" t="s">
        <v>9</v>
      </c>
      <c r="K212" t="s">
        <v>53</v>
      </c>
      <c r="L212" s="11">
        <v>104</v>
      </c>
      <c r="N212" s="8">
        <v>45416</v>
      </c>
      <c r="O212" t="s">
        <v>54</v>
      </c>
      <c r="P212" t="s">
        <v>55</v>
      </c>
      <c r="Q212" s="11">
        <v>2.1</v>
      </c>
      <c r="R212" s="11">
        <f t="shared" ref="R212:R247" si="39">Q212*100/L212</f>
        <v>2.0192307692307692</v>
      </c>
      <c r="Y212" t="s">
        <v>56</v>
      </c>
      <c r="Z212" s="33">
        <v>4.8611111111111112E-3</v>
      </c>
      <c r="AB212" t="s">
        <v>57</v>
      </c>
      <c r="AC212" s="29" t="s">
        <v>948</v>
      </c>
      <c r="AE212" t="s">
        <v>58</v>
      </c>
      <c r="AF212" t="s">
        <v>58</v>
      </c>
      <c r="AH212" s="9">
        <v>45476.707754629628</v>
      </c>
      <c r="AI212" s="9">
        <v>45476.720277777778</v>
      </c>
      <c r="AJ212" s="5">
        <f t="shared" si="34"/>
        <v>1.2523148150648922E-2</v>
      </c>
      <c r="AK212" s="32">
        <f t="shared" si="37"/>
        <v>18.033333333333335</v>
      </c>
      <c r="AL212" s="9">
        <v>45476.751562500001</v>
      </c>
      <c r="AM212" s="7">
        <f t="shared" ref="AM212:AM247" si="40">AL212-AI212</f>
        <v>3.1284722223063E-2</v>
      </c>
      <c r="AN212" s="7"/>
      <c r="AO212" s="7"/>
      <c r="AP212" s="7">
        <f t="shared" ref="AP212:AP247" si="41">Z212+AJ212+AM212</f>
        <v>4.8668981484823029E-2</v>
      </c>
      <c r="AQ212" s="32">
        <f t="shared" si="36"/>
        <v>10.083333333333334</v>
      </c>
      <c r="AR212" s="7"/>
    </row>
    <row r="213" spans="1:55" x14ac:dyDescent="0.25">
      <c r="A213" t="s">
        <v>487</v>
      </c>
      <c r="B213" t="s">
        <v>36</v>
      </c>
      <c r="C213" t="s">
        <v>79</v>
      </c>
      <c r="D213" t="s">
        <v>1036</v>
      </c>
      <c r="E213" t="s">
        <v>80</v>
      </c>
      <c r="F213">
        <v>-26.895990999999999</v>
      </c>
      <c r="G213">
        <v>151.59576000000001</v>
      </c>
      <c r="H213" s="4">
        <v>45448.427789000001</v>
      </c>
      <c r="I213">
        <v>12</v>
      </c>
      <c r="J213" t="s">
        <v>12</v>
      </c>
      <c r="K213" t="s">
        <v>81</v>
      </c>
      <c r="L213" s="11">
        <v>65.8</v>
      </c>
      <c r="N213" s="8">
        <v>45416</v>
      </c>
      <c r="O213" t="s">
        <v>54</v>
      </c>
      <c r="P213" t="s">
        <v>55</v>
      </c>
      <c r="Q213" s="11">
        <v>2</v>
      </c>
      <c r="R213" s="11">
        <f t="shared" si="39"/>
        <v>3.0395136778115504</v>
      </c>
      <c r="Y213" t="s">
        <v>56</v>
      </c>
      <c r="Z213" s="33">
        <v>2.7777777777777779E-3</v>
      </c>
      <c r="AB213" t="s">
        <v>73</v>
      </c>
      <c r="AC213" s="29">
        <v>40</v>
      </c>
      <c r="AD213" s="29" t="s">
        <v>41</v>
      </c>
      <c r="AE213" t="s">
        <v>58</v>
      </c>
      <c r="AF213" t="s">
        <v>58</v>
      </c>
      <c r="AH213" s="9">
        <v>45448.434565000003</v>
      </c>
      <c r="AI213" s="9">
        <v>45448.434660999999</v>
      </c>
      <c r="AJ213" s="5">
        <f t="shared" si="34"/>
        <v>9.5999996119644493E-5</v>
      </c>
      <c r="AK213" s="32">
        <f t="shared" si="37"/>
        <v>0.13333333333333333</v>
      </c>
      <c r="AL213" s="9">
        <v>45448.434685</v>
      </c>
      <c r="AM213" s="7">
        <f t="shared" si="40"/>
        <v>2.4000000848900527E-5</v>
      </c>
      <c r="AN213" s="7"/>
      <c r="AO213" s="7"/>
      <c r="AP213" s="7">
        <f t="shared" si="41"/>
        <v>2.8977777747463229E-3</v>
      </c>
      <c r="AQ213" s="32">
        <f t="shared" si="36"/>
        <v>4.166666666666667</v>
      </c>
      <c r="AR213" s="8">
        <v>0</v>
      </c>
    </row>
    <row r="214" spans="1:55" x14ac:dyDescent="0.25">
      <c r="A214" t="s">
        <v>486</v>
      </c>
      <c r="B214" t="s">
        <v>36</v>
      </c>
      <c r="C214" t="s">
        <v>75</v>
      </c>
      <c r="D214" t="s">
        <v>1036</v>
      </c>
      <c r="E214" t="s">
        <v>76</v>
      </c>
      <c r="F214">
        <v>-26.895797000000002</v>
      </c>
      <c r="G214">
        <v>151.595552</v>
      </c>
      <c r="H214" s="4">
        <v>45448.409329000002</v>
      </c>
      <c r="I214">
        <v>12</v>
      </c>
      <c r="J214" t="s">
        <v>9</v>
      </c>
      <c r="K214" t="s">
        <v>53</v>
      </c>
      <c r="L214" s="11">
        <v>81</v>
      </c>
      <c r="N214" s="8">
        <v>45416</v>
      </c>
      <c r="O214" t="s">
        <v>77</v>
      </c>
      <c r="P214" t="s">
        <v>55</v>
      </c>
      <c r="Q214" s="11">
        <v>2</v>
      </c>
      <c r="R214" s="11">
        <f t="shared" si="39"/>
        <v>2.4691358024691357</v>
      </c>
      <c r="Y214" t="s">
        <v>56</v>
      </c>
      <c r="Z214" s="33">
        <v>4.8611111111111112E-3</v>
      </c>
      <c r="AB214" t="s">
        <v>73</v>
      </c>
      <c r="AC214" s="29">
        <v>40</v>
      </c>
      <c r="AD214" s="29" t="s">
        <v>41</v>
      </c>
      <c r="AE214" t="s">
        <v>58</v>
      </c>
      <c r="AF214" t="s">
        <v>78</v>
      </c>
      <c r="AH214" s="9">
        <v>45448.409062500003</v>
      </c>
      <c r="AI214" s="9">
        <v>45448.427199074074</v>
      </c>
      <c r="AJ214" s="5">
        <f t="shared" si="34"/>
        <v>1.8136574071832001E-2</v>
      </c>
      <c r="AK214" s="32">
        <f t="shared" si="37"/>
        <v>26.116666666666667</v>
      </c>
      <c r="AL214" s="9">
        <v>45448.427216999997</v>
      </c>
      <c r="AM214" s="7">
        <f t="shared" si="40"/>
        <v>1.792592229321599E-5</v>
      </c>
      <c r="AN214" s="7"/>
      <c r="AO214" s="7"/>
      <c r="AP214" s="7">
        <f t="shared" si="41"/>
        <v>2.3015611105236328E-2</v>
      </c>
      <c r="AQ214" s="32">
        <f t="shared" si="36"/>
        <v>33.15</v>
      </c>
      <c r="AR214" s="7"/>
    </row>
    <row r="215" spans="1:55" x14ac:dyDescent="0.25">
      <c r="A215" t="s">
        <v>485</v>
      </c>
      <c r="B215" t="s">
        <v>36</v>
      </c>
      <c r="C215" t="s">
        <v>71</v>
      </c>
      <c r="D215" t="s">
        <v>1036</v>
      </c>
      <c r="E215" t="s">
        <v>72</v>
      </c>
      <c r="F215">
        <v>-26.892980999999999</v>
      </c>
      <c r="G215">
        <v>151.55076600000001</v>
      </c>
      <c r="H215" s="4">
        <v>45372.372991999997</v>
      </c>
      <c r="I215">
        <v>23</v>
      </c>
      <c r="J215" t="s">
        <v>9</v>
      </c>
      <c r="K215" t="s">
        <v>53</v>
      </c>
      <c r="L215" s="11">
        <v>52</v>
      </c>
      <c r="N215" s="8">
        <v>45416</v>
      </c>
      <c r="O215" t="s">
        <v>54</v>
      </c>
      <c r="P215" t="s">
        <v>55</v>
      </c>
      <c r="Q215" s="11">
        <v>2</v>
      </c>
      <c r="R215" s="11">
        <f t="shared" si="39"/>
        <v>3.8461538461538463</v>
      </c>
      <c r="Y215" t="s">
        <v>56</v>
      </c>
      <c r="Z215" s="33">
        <v>7.6388888888888886E-3</v>
      </c>
      <c r="AB215" t="s">
        <v>73</v>
      </c>
      <c r="AC215" s="29" t="s">
        <v>948</v>
      </c>
      <c r="AE215" t="s">
        <v>58</v>
      </c>
      <c r="AF215" t="s">
        <v>58</v>
      </c>
      <c r="AH215" s="9">
        <v>45372.371596999998</v>
      </c>
      <c r="AI215" s="9">
        <v>45372.386242</v>
      </c>
      <c r="AJ215" s="5">
        <f t="shared" si="34"/>
        <v>1.4645000002929009E-2</v>
      </c>
      <c r="AK215" s="32">
        <f t="shared" si="37"/>
        <v>21.083333333333332</v>
      </c>
      <c r="AL215" s="9">
        <v>45372.466244000003</v>
      </c>
      <c r="AM215" s="7">
        <f t="shared" si="40"/>
        <v>8.0002000002423301E-2</v>
      </c>
      <c r="AN215" s="7"/>
      <c r="AO215" s="7"/>
      <c r="AP215" s="7">
        <f t="shared" si="41"/>
        <v>0.1022858888942412</v>
      </c>
      <c r="AQ215" s="32">
        <f t="shared" si="36"/>
        <v>27.3</v>
      </c>
      <c r="AR215" s="7"/>
      <c r="AS215" t="s">
        <v>74</v>
      </c>
    </row>
    <row r="216" spans="1:55" x14ac:dyDescent="0.25">
      <c r="A216" t="s">
        <v>484</v>
      </c>
      <c r="B216" t="s">
        <v>36</v>
      </c>
      <c r="C216" t="s">
        <v>69</v>
      </c>
      <c r="D216" t="s">
        <v>1036</v>
      </c>
      <c r="E216" t="s">
        <v>70</v>
      </c>
      <c r="F216">
        <v>-26.928728</v>
      </c>
      <c r="G216">
        <v>151.57450700000001</v>
      </c>
      <c r="H216" s="4">
        <v>45356.713981000001</v>
      </c>
      <c r="I216">
        <v>27</v>
      </c>
      <c r="J216" t="s">
        <v>9</v>
      </c>
      <c r="K216" t="s">
        <v>53</v>
      </c>
      <c r="L216" s="11">
        <v>82.8</v>
      </c>
      <c r="N216" s="8">
        <v>45416</v>
      </c>
      <c r="O216" t="s">
        <v>54</v>
      </c>
      <c r="P216" t="s">
        <v>55</v>
      </c>
      <c r="Q216" s="11">
        <v>2</v>
      </c>
      <c r="R216" s="11">
        <f t="shared" si="39"/>
        <v>2.4154589371980677</v>
      </c>
      <c r="Y216" t="s">
        <v>56</v>
      </c>
      <c r="Z216" s="33">
        <v>2.0833333333333333E-3</v>
      </c>
      <c r="AB216" t="s">
        <v>57</v>
      </c>
      <c r="AC216" s="29">
        <v>42.6</v>
      </c>
      <c r="AD216" s="29" t="s">
        <v>41</v>
      </c>
      <c r="AE216" t="s">
        <v>58</v>
      </c>
      <c r="AF216" t="s">
        <v>58</v>
      </c>
      <c r="AH216" s="9">
        <v>45356.714109</v>
      </c>
      <c r="AI216" s="9">
        <v>45356.725424999997</v>
      </c>
      <c r="AJ216" s="5">
        <f t="shared" si="34"/>
        <v>1.1315999996440951E-2</v>
      </c>
      <c r="AK216" s="32">
        <f t="shared" si="37"/>
        <v>16.3</v>
      </c>
      <c r="AL216" s="9">
        <v>45356.746956000003</v>
      </c>
      <c r="AM216" s="7">
        <f t="shared" si="40"/>
        <v>2.1531000005779788E-2</v>
      </c>
      <c r="AN216" s="7"/>
      <c r="AO216" s="7"/>
      <c r="AP216" s="7">
        <f t="shared" si="41"/>
        <v>3.4930333335554072E-2</v>
      </c>
      <c r="AQ216" s="32">
        <f t="shared" si="36"/>
        <v>50.3</v>
      </c>
      <c r="AR216" s="8">
        <v>0</v>
      </c>
    </row>
    <row r="217" spans="1:55" x14ac:dyDescent="0.25">
      <c r="A217" t="s">
        <v>483</v>
      </c>
      <c r="B217" t="s">
        <v>36</v>
      </c>
      <c r="C217" t="s">
        <v>67</v>
      </c>
      <c r="D217" t="s">
        <v>1036</v>
      </c>
      <c r="E217" t="s">
        <v>68</v>
      </c>
      <c r="F217">
        <v>-26.895835000000002</v>
      </c>
      <c r="G217">
        <v>151.59563700000001</v>
      </c>
      <c r="H217" s="4">
        <v>45257.555752</v>
      </c>
      <c r="I217">
        <v>23</v>
      </c>
      <c r="J217" t="s">
        <v>12</v>
      </c>
      <c r="K217" t="s">
        <v>63</v>
      </c>
      <c r="L217" s="11">
        <v>67.7</v>
      </c>
      <c r="N217" s="8">
        <v>45415</v>
      </c>
      <c r="O217" t="s">
        <v>54</v>
      </c>
      <c r="P217" t="s">
        <v>55</v>
      </c>
      <c r="Q217" s="11">
        <v>2.1</v>
      </c>
      <c r="R217" s="11">
        <f t="shared" si="39"/>
        <v>3.1019202363367797</v>
      </c>
      <c r="Y217" t="s">
        <v>56</v>
      </c>
      <c r="Z217" s="33">
        <v>3.472222222222222E-3</v>
      </c>
      <c r="AA217" s="18"/>
      <c r="AB217" t="s">
        <v>57</v>
      </c>
      <c r="AC217" s="29">
        <v>40</v>
      </c>
      <c r="AD217" s="29" t="s">
        <v>41</v>
      </c>
      <c r="AE217" t="s">
        <v>58</v>
      </c>
      <c r="AF217" t="s">
        <v>58</v>
      </c>
      <c r="AH217" s="9">
        <v>45257.556019000003</v>
      </c>
      <c r="AI217" s="9">
        <v>45257.565903000002</v>
      </c>
      <c r="AJ217" s="5">
        <f t="shared" ref="AJ217:AJ247" si="42">AI217-AH217</f>
        <v>9.8839999991469085E-3</v>
      </c>
      <c r="AK217" s="32">
        <f t="shared" si="37"/>
        <v>14.233333333333333</v>
      </c>
      <c r="AL217" s="9">
        <v>45257.586227</v>
      </c>
      <c r="AM217" s="7">
        <f t="shared" si="40"/>
        <v>2.0323999997344799E-2</v>
      </c>
      <c r="AN217" s="7"/>
      <c r="AO217" s="7"/>
      <c r="AP217" s="7">
        <f t="shared" si="41"/>
        <v>3.3680222218713932E-2</v>
      </c>
      <c r="AQ217" s="32">
        <f t="shared" ref="AQ217:AQ248" si="43">MINUTE(AP217)+SECOND(AP217)/60</f>
        <v>48.5</v>
      </c>
      <c r="AR217" s="8">
        <v>0</v>
      </c>
    </row>
    <row r="218" spans="1:55" x14ac:dyDescent="0.25">
      <c r="A218" t="s">
        <v>482</v>
      </c>
      <c r="B218" t="s">
        <v>36</v>
      </c>
      <c r="C218" t="s">
        <v>66</v>
      </c>
      <c r="D218" t="s">
        <v>1036</v>
      </c>
      <c r="E218" t="s">
        <v>62</v>
      </c>
      <c r="F218">
        <v>-26.871013999999999</v>
      </c>
      <c r="G218">
        <v>151.53591</v>
      </c>
      <c r="H218" s="4">
        <v>45254.422210999997</v>
      </c>
      <c r="I218">
        <v>24</v>
      </c>
      <c r="J218" t="s">
        <v>9</v>
      </c>
      <c r="K218" t="s">
        <v>53</v>
      </c>
      <c r="L218" s="11">
        <v>50</v>
      </c>
      <c r="N218" s="8">
        <v>45415</v>
      </c>
      <c r="O218" t="s">
        <v>54</v>
      </c>
      <c r="P218" t="s">
        <v>55</v>
      </c>
      <c r="Q218" s="11">
        <v>2</v>
      </c>
      <c r="R218" s="11">
        <f t="shared" si="39"/>
        <v>4</v>
      </c>
      <c r="Y218" t="s">
        <v>56</v>
      </c>
      <c r="Z218" s="33">
        <v>2.7777777777777779E-3</v>
      </c>
      <c r="AB218" t="s">
        <v>65</v>
      </c>
      <c r="AC218" s="29">
        <v>39.200000000000003</v>
      </c>
      <c r="AD218" s="29" t="s">
        <v>42</v>
      </c>
      <c r="AE218" t="s">
        <v>58</v>
      </c>
      <c r="AF218" t="s">
        <v>58</v>
      </c>
      <c r="AH218" s="9">
        <v>45254.412535000003</v>
      </c>
      <c r="AI218" s="9">
        <v>45254.423854000001</v>
      </c>
      <c r="AJ218" s="5">
        <f t="shared" si="42"/>
        <v>1.1318999997456558E-2</v>
      </c>
      <c r="AK218" s="32">
        <f t="shared" si="37"/>
        <v>16.3</v>
      </c>
      <c r="AL218" s="9">
        <v>45254.445544000002</v>
      </c>
      <c r="AM218" s="7">
        <f t="shared" si="40"/>
        <v>2.1690000001399312E-2</v>
      </c>
      <c r="AN218" s="7"/>
      <c r="AO218" s="7"/>
      <c r="AP218" s="7">
        <f t="shared" si="41"/>
        <v>3.5786777776633652E-2</v>
      </c>
      <c r="AQ218" s="32">
        <f t="shared" si="43"/>
        <v>51.533333333333331</v>
      </c>
      <c r="AR218" s="8">
        <v>0</v>
      </c>
    </row>
    <row r="219" spans="1:55" x14ac:dyDescent="0.25">
      <c r="A219" t="s">
        <v>481</v>
      </c>
      <c r="B219" t="s">
        <v>36</v>
      </c>
      <c r="C219" t="s">
        <v>61</v>
      </c>
      <c r="D219" t="s">
        <v>1036</v>
      </c>
      <c r="E219" t="s">
        <v>62</v>
      </c>
      <c r="F219">
        <v>-26.871043</v>
      </c>
      <c r="G219">
        <v>151.53576799999999</v>
      </c>
      <c r="H219" s="4">
        <v>45254.410173999997</v>
      </c>
      <c r="I219">
        <v>23</v>
      </c>
      <c r="J219" t="s">
        <v>12</v>
      </c>
      <c r="K219" t="s">
        <v>63</v>
      </c>
      <c r="L219" s="11">
        <v>53</v>
      </c>
      <c r="N219" s="8">
        <v>45414</v>
      </c>
      <c r="O219" t="s">
        <v>64</v>
      </c>
      <c r="P219" t="s">
        <v>55</v>
      </c>
      <c r="Q219" s="11">
        <v>2</v>
      </c>
      <c r="R219" s="11">
        <f t="shared" si="39"/>
        <v>3.7735849056603774</v>
      </c>
      <c r="Y219" t="s">
        <v>56</v>
      </c>
      <c r="Z219" s="33">
        <v>2.7777777777777779E-3</v>
      </c>
      <c r="AB219" t="s">
        <v>65</v>
      </c>
      <c r="AC219" s="29">
        <v>39.4</v>
      </c>
      <c r="AD219" s="29" t="s">
        <v>42</v>
      </c>
      <c r="AE219" t="s">
        <v>58</v>
      </c>
      <c r="AF219" t="s">
        <v>58</v>
      </c>
      <c r="AH219" s="9">
        <v>45254.375508999998</v>
      </c>
      <c r="AI219" s="9">
        <v>45254.418726999997</v>
      </c>
      <c r="AJ219" s="5">
        <f t="shared" si="42"/>
        <v>4.3217999998887535E-2</v>
      </c>
      <c r="AK219" s="32">
        <f t="shared" si="37"/>
        <v>2.2333333333333334</v>
      </c>
      <c r="AL219" s="9">
        <v>45254.452187000003</v>
      </c>
      <c r="AM219" s="7">
        <f t="shared" si="40"/>
        <v>3.3460000006016344E-2</v>
      </c>
      <c r="AN219" s="7"/>
      <c r="AO219" s="7"/>
      <c r="AP219" s="7">
        <f t="shared" si="41"/>
        <v>7.9455777782681647E-2</v>
      </c>
      <c r="AQ219" s="32">
        <f t="shared" si="43"/>
        <v>54.416666666666664</v>
      </c>
      <c r="AR219" s="8">
        <v>0</v>
      </c>
    </row>
    <row r="220" spans="1:55" x14ac:dyDescent="0.25">
      <c r="A220" t="s">
        <v>480</v>
      </c>
      <c r="B220" t="s">
        <v>36</v>
      </c>
      <c r="C220" t="s">
        <v>59</v>
      </c>
      <c r="D220" t="s">
        <v>1036</v>
      </c>
      <c r="E220" t="s">
        <v>60</v>
      </c>
      <c r="F220">
        <v>-26.852512000000001</v>
      </c>
      <c r="G220">
        <v>151.51422600000001</v>
      </c>
      <c r="H220" s="4">
        <v>45254.359745000002</v>
      </c>
      <c r="I220">
        <v>21</v>
      </c>
      <c r="J220" t="s">
        <v>9</v>
      </c>
      <c r="K220" t="s">
        <v>53</v>
      </c>
      <c r="L220" s="11">
        <v>92.8</v>
      </c>
      <c r="N220" s="8">
        <v>45416</v>
      </c>
      <c r="O220" t="s">
        <v>54</v>
      </c>
      <c r="P220" t="s">
        <v>55</v>
      </c>
      <c r="Q220" s="11">
        <v>2</v>
      </c>
      <c r="R220" s="11">
        <f t="shared" si="39"/>
        <v>2.1551724137931036</v>
      </c>
      <c r="Y220" t="s">
        <v>56</v>
      </c>
      <c r="Z220" s="33">
        <v>4.1666666666666666E-3</v>
      </c>
      <c r="AB220" t="s">
        <v>57</v>
      </c>
      <c r="AC220" s="29">
        <v>40</v>
      </c>
      <c r="AD220" s="29" t="s">
        <v>41</v>
      </c>
      <c r="AE220" t="s">
        <v>58</v>
      </c>
      <c r="AF220" t="s">
        <v>58</v>
      </c>
      <c r="AH220" s="9">
        <v>45254.360162037039</v>
      </c>
      <c r="AI220" s="9">
        <v>45254.371782407405</v>
      </c>
      <c r="AJ220" s="5">
        <f t="shared" si="42"/>
        <v>1.1620370365562849E-2</v>
      </c>
      <c r="AK220" s="32">
        <f t="shared" si="37"/>
        <v>16.733333333333334</v>
      </c>
      <c r="AL220" s="9">
        <v>45254.372129629628</v>
      </c>
      <c r="AM220" s="7">
        <f t="shared" si="40"/>
        <v>3.4722222335403785E-4</v>
      </c>
      <c r="AN220" s="7"/>
      <c r="AO220" s="7"/>
      <c r="AP220" s="7">
        <f t="shared" si="41"/>
        <v>1.6134259255583552E-2</v>
      </c>
      <c r="AQ220" s="32">
        <f t="shared" si="43"/>
        <v>23.233333333333334</v>
      </c>
      <c r="AR220" s="7"/>
    </row>
    <row r="221" spans="1:55" x14ac:dyDescent="0.25">
      <c r="A221" t="s">
        <v>479</v>
      </c>
      <c r="B221" t="s">
        <v>36</v>
      </c>
      <c r="C221" t="s">
        <v>51</v>
      </c>
      <c r="D221" t="s">
        <v>1036</v>
      </c>
      <c r="E221" t="s">
        <v>52</v>
      </c>
      <c r="F221">
        <v>-26.793528999999999</v>
      </c>
      <c r="G221">
        <v>151.448498</v>
      </c>
      <c r="H221" s="4">
        <v>45068.56293</v>
      </c>
      <c r="I221">
        <v>21</v>
      </c>
      <c r="J221" t="s">
        <v>9</v>
      </c>
      <c r="K221" t="s">
        <v>53</v>
      </c>
      <c r="L221" s="11">
        <v>92.8</v>
      </c>
      <c r="N221" s="8">
        <v>45416</v>
      </c>
      <c r="O221" t="s">
        <v>54</v>
      </c>
      <c r="P221" t="s">
        <v>55</v>
      </c>
      <c r="Q221" s="11">
        <v>2.1</v>
      </c>
      <c r="R221" s="11">
        <f t="shared" si="39"/>
        <v>2.2629310344827589</v>
      </c>
      <c r="Y221" t="s">
        <v>56</v>
      </c>
      <c r="Z221" s="33">
        <v>2.7777777777777779E-3</v>
      </c>
      <c r="AB221" t="s">
        <v>57</v>
      </c>
      <c r="AC221" s="29">
        <v>39.6</v>
      </c>
      <c r="AD221" s="29" t="s">
        <v>42</v>
      </c>
      <c r="AE221" t="s">
        <v>58</v>
      </c>
      <c r="AF221" t="s">
        <v>58</v>
      </c>
      <c r="AH221" s="9">
        <v>45068.562980000002</v>
      </c>
      <c r="AI221" s="9">
        <v>45068.579579999998</v>
      </c>
      <c r="AJ221" s="5">
        <f t="shared" si="42"/>
        <v>1.6599999995378312E-2</v>
      </c>
      <c r="AK221" s="32">
        <f t="shared" si="37"/>
        <v>23.9</v>
      </c>
      <c r="AL221" s="9">
        <v>45068.611230000002</v>
      </c>
      <c r="AM221" s="7">
        <f t="shared" si="40"/>
        <v>3.1650000004447065E-2</v>
      </c>
      <c r="AN221" s="7"/>
      <c r="AO221" s="7"/>
      <c r="AP221" s="7">
        <f t="shared" si="41"/>
        <v>5.1027777777603159E-2</v>
      </c>
      <c r="AQ221" s="32">
        <f t="shared" si="43"/>
        <v>13.483333333333333</v>
      </c>
      <c r="AR221" s="8">
        <v>0</v>
      </c>
    </row>
    <row r="222" spans="1:55" x14ac:dyDescent="0.25">
      <c r="A222" t="s">
        <v>548</v>
      </c>
      <c r="B222" t="s">
        <v>36</v>
      </c>
      <c r="C222" t="s">
        <v>218</v>
      </c>
      <c r="D222" t="s">
        <v>1036</v>
      </c>
      <c r="E222" t="s">
        <v>192</v>
      </c>
      <c r="F222">
        <v>-25.933246</v>
      </c>
      <c r="G222">
        <v>148.34189000000001</v>
      </c>
      <c r="H222" s="4">
        <v>44830.697801000002</v>
      </c>
      <c r="I222">
        <v>27</v>
      </c>
      <c r="J222" t="s">
        <v>12</v>
      </c>
      <c r="K222" t="s">
        <v>81</v>
      </c>
      <c r="L222" s="11">
        <v>112.8</v>
      </c>
      <c r="N222" s="8">
        <v>45417</v>
      </c>
      <c r="O222" t="s">
        <v>64</v>
      </c>
      <c r="P222" t="s">
        <v>55</v>
      </c>
      <c r="Q222" s="11">
        <v>2.4</v>
      </c>
      <c r="R222" s="11">
        <f t="shared" si="39"/>
        <v>2.1276595744680851</v>
      </c>
      <c r="Y222" t="s">
        <v>56</v>
      </c>
      <c r="Z222" s="33">
        <v>6.2500000000000003E-3</v>
      </c>
      <c r="AB222" t="s">
        <v>57</v>
      </c>
      <c r="AC222" s="29">
        <v>40</v>
      </c>
      <c r="AD222" s="29" t="s">
        <v>41</v>
      </c>
      <c r="AE222" t="s">
        <v>58</v>
      </c>
      <c r="AF222" t="s">
        <v>58</v>
      </c>
      <c r="AH222" s="9">
        <v>44830.699536</v>
      </c>
      <c r="AI222" s="9">
        <v>44830.720071999996</v>
      </c>
      <c r="AJ222" s="5">
        <f t="shared" si="42"/>
        <v>2.0535999996354803E-2</v>
      </c>
      <c r="AK222" s="32">
        <f t="shared" si="37"/>
        <v>29.566666666666666</v>
      </c>
      <c r="AL222" s="9">
        <v>44830.749928999998</v>
      </c>
      <c r="AM222" s="7">
        <f t="shared" si="40"/>
        <v>2.9857000001356937E-2</v>
      </c>
      <c r="AN222" s="7"/>
      <c r="AO222" s="7"/>
      <c r="AP222" s="7">
        <f t="shared" si="41"/>
        <v>5.6642999997711739E-2</v>
      </c>
      <c r="AQ222" s="32">
        <f t="shared" si="43"/>
        <v>21.566666666666666</v>
      </c>
      <c r="AR222" s="7"/>
      <c r="AS222" t="s">
        <v>382</v>
      </c>
    </row>
    <row r="223" spans="1:55" x14ac:dyDescent="0.25">
      <c r="A223" t="s">
        <v>547</v>
      </c>
      <c r="B223" t="s">
        <v>36</v>
      </c>
      <c r="C223" t="s">
        <v>217</v>
      </c>
      <c r="D223" t="s">
        <v>1036</v>
      </c>
      <c r="E223" t="s">
        <v>216</v>
      </c>
      <c r="F223">
        <v>-25.822409</v>
      </c>
      <c r="G223">
        <v>148.31168299999999</v>
      </c>
      <c r="H223" s="4">
        <v>44828.377112000002</v>
      </c>
      <c r="I223">
        <v>18</v>
      </c>
      <c r="J223" t="s">
        <v>9</v>
      </c>
      <c r="K223" t="s">
        <v>53</v>
      </c>
      <c r="L223" s="11">
        <v>45</v>
      </c>
      <c r="N223" s="8">
        <v>45415</v>
      </c>
      <c r="O223" t="s">
        <v>77</v>
      </c>
      <c r="P223" t="s">
        <v>55</v>
      </c>
      <c r="Q223" s="11">
        <v>2</v>
      </c>
      <c r="R223" s="11">
        <f t="shared" si="39"/>
        <v>4.4444444444444446</v>
      </c>
      <c r="Y223" t="s">
        <v>56</v>
      </c>
      <c r="Z223" s="33">
        <v>2.0833333333333333E-3</v>
      </c>
      <c r="AB223" t="s">
        <v>73</v>
      </c>
      <c r="AC223" s="29">
        <v>40.799999999999997</v>
      </c>
      <c r="AD223" s="29" t="s">
        <v>41</v>
      </c>
      <c r="AE223" t="s">
        <v>123</v>
      </c>
      <c r="AF223" t="s">
        <v>78</v>
      </c>
      <c r="AH223" s="9">
        <v>44828.377454000001</v>
      </c>
      <c r="AI223" s="9">
        <v>44828.391077</v>
      </c>
      <c r="AJ223" s="5">
        <f t="shared" si="42"/>
        <v>1.3622999998915475E-2</v>
      </c>
      <c r="AK223" s="32">
        <f t="shared" si="37"/>
        <v>19.616666666666667</v>
      </c>
      <c r="AL223" s="9">
        <v>44828.432755000002</v>
      </c>
      <c r="AM223" s="7">
        <f t="shared" si="40"/>
        <v>4.1678000001411419E-2</v>
      </c>
      <c r="AN223" s="7"/>
      <c r="AO223" s="7"/>
      <c r="AP223" s="7">
        <f t="shared" si="41"/>
        <v>5.7384333333660227E-2</v>
      </c>
      <c r="AQ223" s="32">
        <f t="shared" si="43"/>
        <v>22.633333333333333</v>
      </c>
      <c r="AR223" s="8">
        <v>0</v>
      </c>
    </row>
    <row r="224" spans="1:55" x14ac:dyDescent="0.25">
      <c r="A224" t="s">
        <v>546</v>
      </c>
      <c r="B224" t="s">
        <v>36</v>
      </c>
      <c r="C224" t="s">
        <v>215</v>
      </c>
      <c r="D224" t="s">
        <v>1036</v>
      </c>
      <c r="E224" t="s">
        <v>216</v>
      </c>
      <c r="F224">
        <v>-25.834598</v>
      </c>
      <c r="G224">
        <v>148.300096</v>
      </c>
      <c r="H224" s="4">
        <v>44827.376029999999</v>
      </c>
      <c r="I224">
        <v>15</v>
      </c>
      <c r="J224" t="s">
        <v>12</v>
      </c>
      <c r="K224" t="s">
        <v>81</v>
      </c>
      <c r="L224" s="11">
        <v>43</v>
      </c>
      <c r="N224" s="8">
        <v>45415</v>
      </c>
      <c r="O224" t="s">
        <v>54</v>
      </c>
      <c r="P224" t="s">
        <v>55</v>
      </c>
      <c r="Q224" s="11">
        <v>2</v>
      </c>
      <c r="R224" s="11">
        <f t="shared" si="39"/>
        <v>4.6511627906976747</v>
      </c>
      <c r="Y224" t="s">
        <v>56</v>
      </c>
      <c r="Z224" s="33">
        <v>4.1666666666666666E-3</v>
      </c>
      <c r="AB224" t="s">
        <v>57</v>
      </c>
      <c r="AC224" s="29">
        <v>39.1</v>
      </c>
      <c r="AD224" s="29" t="s">
        <v>42</v>
      </c>
      <c r="AE224" t="s">
        <v>58</v>
      </c>
      <c r="AF224" t="s">
        <v>58</v>
      </c>
      <c r="AH224" s="9">
        <v>44827.375960999998</v>
      </c>
      <c r="AI224" s="9">
        <v>44827.389317000001</v>
      </c>
      <c r="AJ224" s="5">
        <f t="shared" si="42"/>
        <v>1.3356000003113877E-2</v>
      </c>
      <c r="AK224" s="32">
        <f t="shared" si="37"/>
        <v>19.233333333333334</v>
      </c>
      <c r="AL224" s="9">
        <v>44827.437037000003</v>
      </c>
      <c r="AM224" s="7">
        <f t="shared" si="40"/>
        <v>4.7720000002300367E-2</v>
      </c>
      <c r="AN224" s="7"/>
      <c r="AO224" s="7"/>
      <c r="AP224" s="7">
        <f t="shared" si="41"/>
        <v>6.524266667208091E-2</v>
      </c>
      <c r="AQ224" s="32">
        <f t="shared" si="43"/>
        <v>33.950000000000003</v>
      </c>
      <c r="AR224" s="7"/>
      <c r="AS224" t="s">
        <v>381</v>
      </c>
    </row>
    <row r="225" spans="1:45" x14ac:dyDescent="0.25">
      <c r="A225" t="s">
        <v>545</v>
      </c>
      <c r="B225" t="s">
        <v>36</v>
      </c>
      <c r="C225" t="s">
        <v>213</v>
      </c>
      <c r="D225" t="s">
        <v>1036</v>
      </c>
      <c r="E225" t="s">
        <v>192</v>
      </c>
      <c r="F225">
        <v>-25.932623</v>
      </c>
      <c r="G225">
        <v>148.35026500000001</v>
      </c>
      <c r="H225" s="4">
        <v>44756.734261999998</v>
      </c>
      <c r="I225">
        <v>14</v>
      </c>
      <c r="J225" t="s">
        <v>9</v>
      </c>
      <c r="K225" t="s">
        <v>53</v>
      </c>
      <c r="L225" s="11">
        <v>100.4</v>
      </c>
      <c r="N225" s="8">
        <v>45417</v>
      </c>
      <c r="O225" t="s">
        <v>64</v>
      </c>
      <c r="P225" t="s">
        <v>55</v>
      </c>
      <c r="Q225" s="11">
        <v>2.2000000000000002</v>
      </c>
      <c r="R225" s="11">
        <f t="shared" si="39"/>
        <v>2.1912350597609564</v>
      </c>
      <c r="Y225" t="s">
        <v>56</v>
      </c>
      <c r="Z225" s="33">
        <v>2.7777777777777779E-3</v>
      </c>
      <c r="AB225" t="s">
        <v>65</v>
      </c>
      <c r="AC225" s="29">
        <v>37.200000000000003</v>
      </c>
      <c r="AD225" s="29" t="s">
        <v>42</v>
      </c>
      <c r="AE225" t="s">
        <v>58</v>
      </c>
      <c r="AF225" t="s">
        <v>58</v>
      </c>
      <c r="AH225" s="9">
        <v>44756.750161999997</v>
      </c>
      <c r="AI225" s="9">
        <v>44756.750175000001</v>
      </c>
      <c r="AJ225" s="5">
        <f t="shared" si="42"/>
        <v>1.3000004400964826E-5</v>
      </c>
      <c r="AK225" s="32">
        <f t="shared" si="37"/>
        <v>1.6666666666666666E-2</v>
      </c>
      <c r="AL225" s="9">
        <v>44756.780046</v>
      </c>
      <c r="AM225" s="7">
        <f t="shared" si="40"/>
        <v>2.987099999882048E-2</v>
      </c>
      <c r="AN225" s="7"/>
      <c r="AO225" s="7"/>
      <c r="AP225" s="7">
        <f t="shared" si="41"/>
        <v>3.266177778099922E-2</v>
      </c>
      <c r="AQ225" s="32">
        <f t="shared" si="43"/>
        <v>47.033333333333331</v>
      </c>
      <c r="AR225" s="8">
        <v>0</v>
      </c>
      <c r="AS225" t="s">
        <v>214</v>
      </c>
    </row>
    <row r="226" spans="1:45" x14ac:dyDescent="0.25">
      <c r="A226" t="s">
        <v>544</v>
      </c>
      <c r="B226" t="s">
        <v>36</v>
      </c>
      <c r="C226" t="s">
        <v>211</v>
      </c>
      <c r="D226" t="s">
        <v>1036</v>
      </c>
      <c r="E226" t="s">
        <v>212</v>
      </c>
      <c r="F226">
        <v>-25.796258999999999</v>
      </c>
      <c r="G226">
        <v>148.326244</v>
      </c>
      <c r="H226" s="4">
        <v>44648.618071999997</v>
      </c>
      <c r="I226">
        <v>28</v>
      </c>
      <c r="J226" t="s">
        <v>9</v>
      </c>
      <c r="K226" t="s">
        <v>53</v>
      </c>
      <c r="L226" s="11">
        <v>76.2</v>
      </c>
      <c r="N226" s="8">
        <v>45416</v>
      </c>
      <c r="O226" t="s">
        <v>64</v>
      </c>
      <c r="P226" t="s">
        <v>55</v>
      </c>
      <c r="Q226" s="11">
        <v>2.1</v>
      </c>
      <c r="R226" s="11">
        <f t="shared" si="39"/>
        <v>2.7559055118110236</v>
      </c>
      <c r="Y226" t="s">
        <v>56</v>
      </c>
      <c r="Z226" s="33">
        <v>2.0833333333333333E-3</v>
      </c>
      <c r="AB226" t="s">
        <v>65</v>
      </c>
      <c r="AC226" s="29">
        <v>38.5</v>
      </c>
      <c r="AD226" s="29" t="s">
        <v>42</v>
      </c>
      <c r="AE226" t="s">
        <v>58</v>
      </c>
      <c r="AF226" t="s">
        <v>58</v>
      </c>
      <c r="AH226" s="9">
        <v>44648.618131000003</v>
      </c>
      <c r="AI226" s="9">
        <v>44648.632849000001</v>
      </c>
      <c r="AJ226" s="5">
        <f t="shared" si="42"/>
        <v>1.4717999998538289E-2</v>
      </c>
      <c r="AK226" s="32">
        <f t="shared" si="37"/>
        <v>21.2</v>
      </c>
      <c r="AL226" s="9">
        <v>44648.675740999999</v>
      </c>
      <c r="AM226" s="7">
        <f t="shared" si="40"/>
        <v>4.2891999997664243E-2</v>
      </c>
      <c r="AN226" s="7"/>
      <c r="AO226" s="7"/>
      <c r="AP226" s="7">
        <f t="shared" si="41"/>
        <v>5.9693333329535865E-2</v>
      </c>
      <c r="AQ226" s="32">
        <f t="shared" si="43"/>
        <v>25.966666666666665</v>
      </c>
      <c r="AR226" s="8">
        <v>0</v>
      </c>
    </row>
    <row r="227" spans="1:45" x14ac:dyDescent="0.25">
      <c r="A227" t="s">
        <v>543</v>
      </c>
      <c r="B227" t="s">
        <v>36</v>
      </c>
      <c r="C227" t="s">
        <v>210</v>
      </c>
      <c r="D227" t="s">
        <v>1036</v>
      </c>
      <c r="E227" t="s">
        <v>192</v>
      </c>
      <c r="F227">
        <v>-25.875122000000001</v>
      </c>
      <c r="G227">
        <v>148.29190299999999</v>
      </c>
      <c r="H227" s="4">
        <v>44643.707211000001</v>
      </c>
      <c r="I227">
        <v>34</v>
      </c>
      <c r="J227" t="s">
        <v>9</v>
      </c>
      <c r="K227" t="s">
        <v>53</v>
      </c>
      <c r="L227" s="11">
        <v>93.599999999999895</v>
      </c>
      <c r="N227" s="8">
        <v>45416</v>
      </c>
      <c r="O227" t="s">
        <v>64</v>
      </c>
      <c r="P227" t="s">
        <v>55</v>
      </c>
      <c r="Q227" s="11">
        <v>2.2999999999999998</v>
      </c>
      <c r="R227" s="11">
        <f t="shared" si="39"/>
        <v>2.4572649572649596</v>
      </c>
      <c r="Y227" t="s">
        <v>56</v>
      </c>
      <c r="Z227" s="33">
        <v>2.7777777777777779E-3</v>
      </c>
      <c r="AB227" t="s">
        <v>57</v>
      </c>
      <c r="AC227" s="29">
        <v>38.5</v>
      </c>
      <c r="AD227" s="29" t="s">
        <v>42</v>
      </c>
      <c r="AE227" t="s">
        <v>58</v>
      </c>
      <c r="AF227" t="s">
        <v>58</v>
      </c>
      <c r="AH227" s="9">
        <v>44643.707368000003</v>
      </c>
      <c r="AI227" s="9">
        <v>44643.721077000002</v>
      </c>
      <c r="AJ227" s="5">
        <f t="shared" si="42"/>
        <v>1.3708999998925719E-2</v>
      </c>
      <c r="AK227" s="32">
        <f t="shared" si="37"/>
        <v>19.733333333333334</v>
      </c>
      <c r="AL227" s="9">
        <v>44643.776643999998</v>
      </c>
      <c r="AM227" s="7">
        <f t="shared" si="40"/>
        <v>5.5566999995789956E-2</v>
      </c>
      <c r="AN227" s="7"/>
      <c r="AO227" s="7"/>
      <c r="AP227" s="7">
        <f t="shared" si="41"/>
        <v>7.2053777772493457E-2</v>
      </c>
      <c r="AQ227" s="32">
        <f t="shared" si="43"/>
        <v>43.75</v>
      </c>
      <c r="AR227" s="8">
        <v>0</v>
      </c>
    </row>
    <row r="228" spans="1:45" x14ac:dyDescent="0.25">
      <c r="A228" t="s">
        <v>542</v>
      </c>
      <c r="B228" t="s">
        <v>36</v>
      </c>
      <c r="C228" t="s">
        <v>209</v>
      </c>
      <c r="D228" t="s">
        <v>1036</v>
      </c>
      <c r="E228" t="s">
        <v>204</v>
      </c>
      <c r="F228">
        <v>-25.767852999999999</v>
      </c>
      <c r="G228">
        <v>148.38873599999999</v>
      </c>
      <c r="H228" s="4">
        <v>44642.703469</v>
      </c>
      <c r="I228">
        <v>37.799999999999997</v>
      </c>
      <c r="J228" t="s">
        <v>9</v>
      </c>
      <c r="K228" t="s">
        <v>53</v>
      </c>
      <c r="L228" s="11">
        <v>63.6</v>
      </c>
      <c r="N228" s="8">
        <v>45416</v>
      </c>
      <c r="O228" t="s">
        <v>64</v>
      </c>
      <c r="P228" t="s">
        <v>55</v>
      </c>
      <c r="Q228" s="11">
        <v>2.1</v>
      </c>
      <c r="R228" s="11">
        <f t="shared" si="39"/>
        <v>3.3018867924528301</v>
      </c>
      <c r="Y228" t="s">
        <v>56</v>
      </c>
      <c r="Z228" s="33">
        <v>2.0833333333333333E-3</v>
      </c>
      <c r="AB228" t="s">
        <v>65</v>
      </c>
      <c r="AC228" s="29">
        <v>37.6</v>
      </c>
      <c r="AD228" s="29" t="s">
        <v>42</v>
      </c>
      <c r="AE228" t="s">
        <v>58</v>
      </c>
      <c r="AF228" t="s">
        <v>58</v>
      </c>
      <c r="AH228" s="9">
        <v>44642.705093999997</v>
      </c>
      <c r="AI228" s="9">
        <v>44642.716572999998</v>
      </c>
      <c r="AJ228" s="5">
        <f t="shared" si="42"/>
        <v>1.1479000000690576E-2</v>
      </c>
      <c r="AK228" s="32">
        <f t="shared" si="37"/>
        <v>16.533333333333335</v>
      </c>
      <c r="AL228" s="9">
        <v>44642.758506999999</v>
      </c>
      <c r="AM228" s="7">
        <f t="shared" si="40"/>
        <v>4.1934000000765081E-2</v>
      </c>
      <c r="AN228" s="7"/>
      <c r="AO228" s="7"/>
      <c r="AP228" s="7">
        <f t="shared" si="41"/>
        <v>5.549633333478899E-2</v>
      </c>
      <c r="AQ228" s="32">
        <f t="shared" si="43"/>
        <v>19.916666666666668</v>
      </c>
      <c r="AR228" s="8">
        <v>0</v>
      </c>
    </row>
    <row r="229" spans="1:45" x14ac:dyDescent="0.25">
      <c r="A229" t="s">
        <v>541</v>
      </c>
      <c r="B229" t="s">
        <v>36</v>
      </c>
      <c r="C229" t="s">
        <v>207</v>
      </c>
      <c r="D229" t="s">
        <v>1036</v>
      </c>
      <c r="E229" t="s">
        <v>208</v>
      </c>
      <c r="F229">
        <v>-25.793476999999999</v>
      </c>
      <c r="G229">
        <v>148.374481</v>
      </c>
      <c r="H229" s="4">
        <v>44641.717101000002</v>
      </c>
      <c r="I229">
        <v>30</v>
      </c>
      <c r="J229" t="s">
        <v>12</v>
      </c>
      <c r="K229" t="s">
        <v>91</v>
      </c>
      <c r="L229" s="11">
        <v>39</v>
      </c>
      <c r="N229" s="8">
        <v>45415</v>
      </c>
      <c r="O229" t="s">
        <v>64</v>
      </c>
      <c r="P229" t="s">
        <v>55</v>
      </c>
      <c r="Q229" s="11">
        <v>2</v>
      </c>
      <c r="R229" s="11">
        <f t="shared" si="39"/>
        <v>5.1282051282051286</v>
      </c>
      <c r="Y229" t="s">
        <v>56</v>
      </c>
      <c r="Z229" s="33">
        <v>5.5555555555555558E-3</v>
      </c>
      <c r="AB229" t="s">
        <v>73</v>
      </c>
      <c r="AC229" s="29">
        <v>40</v>
      </c>
      <c r="AD229" s="29" t="s">
        <v>41</v>
      </c>
      <c r="AE229" t="s">
        <v>123</v>
      </c>
      <c r="AF229" t="s">
        <v>78</v>
      </c>
      <c r="AH229" s="9">
        <v>44641.716759000003</v>
      </c>
      <c r="AI229" s="9">
        <v>44641.730127000003</v>
      </c>
      <c r="AJ229" s="5">
        <f t="shared" si="42"/>
        <v>1.3367999999900348E-2</v>
      </c>
      <c r="AK229" s="32">
        <f t="shared" ref="AK229:AK252" si="44">MINUTE(AJ229)+SECOND(AJ229)/60</f>
        <v>19.25</v>
      </c>
      <c r="AL229" s="9">
        <v>44641.762823999998</v>
      </c>
      <c r="AM229" s="7">
        <f t="shared" si="40"/>
        <v>3.2696999995096121E-2</v>
      </c>
      <c r="AN229" s="7"/>
      <c r="AO229" s="7"/>
      <c r="AP229" s="7">
        <f t="shared" si="41"/>
        <v>5.1620555550552026E-2</v>
      </c>
      <c r="AQ229" s="32">
        <f t="shared" si="43"/>
        <v>14.333333333333334</v>
      </c>
      <c r="AR229" s="7"/>
    </row>
    <row r="230" spans="1:45" x14ac:dyDescent="0.25">
      <c r="A230" t="s">
        <v>540</v>
      </c>
      <c r="B230" t="s">
        <v>36</v>
      </c>
      <c r="C230" t="s">
        <v>205</v>
      </c>
      <c r="D230" t="s">
        <v>1036</v>
      </c>
      <c r="E230" t="s">
        <v>206</v>
      </c>
      <c r="F230">
        <v>-25.729937</v>
      </c>
      <c r="G230">
        <v>148.422718</v>
      </c>
      <c r="H230" s="4">
        <v>44616.630798999999</v>
      </c>
      <c r="I230">
        <v>28</v>
      </c>
      <c r="J230" t="s">
        <v>12</v>
      </c>
      <c r="K230" t="s">
        <v>81</v>
      </c>
      <c r="L230" s="11">
        <v>62</v>
      </c>
      <c r="N230" s="8">
        <v>45416</v>
      </c>
      <c r="O230" t="s">
        <v>54</v>
      </c>
      <c r="P230" t="s">
        <v>55</v>
      </c>
      <c r="Q230" s="11">
        <v>2.1</v>
      </c>
      <c r="R230" s="11">
        <f t="shared" si="39"/>
        <v>3.3870967741935485</v>
      </c>
      <c r="Y230" t="s">
        <v>56</v>
      </c>
      <c r="Z230" s="33">
        <v>4.1666666666666666E-3</v>
      </c>
      <c r="AB230" t="s">
        <v>57</v>
      </c>
      <c r="AC230" s="29">
        <v>38.799999999999997</v>
      </c>
      <c r="AD230" s="29" t="s">
        <v>42</v>
      </c>
      <c r="AE230" t="s">
        <v>58</v>
      </c>
      <c r="AF230" t="s">
        <v>58</v>
      </c>
      <c r="AH230" s="9">
        <v>44616.631075999998</v>
      </c>
      <c r="AI230" s="9">
        <v>44616.648598</v>
      </c>
      <c r="AJ230" s="5">
        <f t="shared" si="42"/>
        <v>1.7522000001918059E-2</v>
      </c>
      <c r="AK230" s="32">
        <f t="shared" si="44"/>
        <v>25.233333333333334</v>
      </c>
      <c r="AL230" s="9">
        <v>44616.679271000001</v>
      </c>
      <c r="AM230" s="7">
        <f t="shared" si="40"/>
        <v>3.0673000001115724E-2</v>
      </c>
      <c r="AN230" s="7"/>
      <c r="AO230" s="7"/>
      <c r="AP230" s="7">
        <f t="shared" si="41"/>
        <v>5.2361666669700449E-2</v>
      </c>
      <c r="AQ230" s="32">
        <f t="shared" si="43"/>
        <v>15.4</v>
      </c>
      <c r="AR230" s="7"/>
    </row>
    <row r="231" spans="1:45" x14ac:dyDescent="0.25">
      <c r="A231" t="s">
        <v>539</v>
      </c>
      <c r="B231" t="s">
        <v>36</v>
      </c>
      <c r="C231" t="s">
        <v>203</v>
      </c>
      <c r="D231" t="s">
        <v>1036</v>
      </c>
      <c r="E231" t="s">
        <v>204</v>
      </c>
      <c r="F231">
        <v>-25.729932999999999</v>
      </c>
      <c r="G231">
        <v>148.422811</v>
      </c>
      <c r="H231" s="4">
        <v>44608.700033000001</v>
      </c>
      <c r="I231">
        <v>30</v>
      </c>
      <c r="J231" t="s">
        <v>9</v>
      </c>
      <c r="K231" t="s">
        <v>53</v>
      </c>
      <c r="L231" s="11">
        <v>121.4</v>
      </c>
      <c r="N231" s="8">
        <v>45417</v>
      </c>
      <c r="O231" t="s">
        <v>54</v>
      </c>
      <c r="P231" t="s">
        <v>55</v>
      </c>
      <c r="Q231" s="11">
        <v>2.5</v>
      </c>
      <c r="R231" s="11">
        <f t="shared" si="39"/>
        <v>2.059308072487644</v>
      </c>
      <c r="Y231" t="s">
        <v>56</v>
      </c>
      <c r="Z231" s="33">
        <v>6.2500000000000003E-3</v>
      </c>
      <c r="AB231" t="s">
        <v>65</v>
      </c>
      <c r="AC231" s="29">
        <v>40.6</v>
      </c>
      <c r="AD231" s="29" t="s">
        <v>41</v>
      </c>
      <c r="AE231" t="s">
        <v>58</v>
      </c>
      <c r="AF231" t="s">
        <v>65</v>
      </c>
      <c r="AH231" s="9">
        <v>44608.704258999998</v>
      </c>
      <c r="AI231" s="9">
        <v>44608.721701000002</v>
      </c>
      <c r="AJ231" s="5">
        <f t="shared" si="42"/>
        <v>1.7442000003939029E-2</v>
      </c>
      <c r="AK231" s="32">
        <f t="shared" si="44"/>
        <v>25.116666666666667</v>
      </c>
      <c r="AL231" s="9">
        <v>44608.775485999999</v>
      </c>
      <c r="AM231" s="7">
        <f t="shared" si="40"/>
        <v>5.3784999996423721E-2</v>
      </c>
      <c r="AN231" s="7"/>
      <c r="AO231" s="7"/>
      <c r="AP231" s="7">
        <f t="shared" si="41"/>
        <v>7.7477000000362756E-2</v>
      </c>
      <c r="AQ231" s="32">
        <f t="shared" si="43"/>
        <v>51.56666666666667</v>
      </c>
      <c r="AR231" s="7"/>
    </row>
    <row r="232" spans="1:45" x14ac:dyDescent="0.25">
      <c r="A232" t="s">
        <v>538</v>
      </c>
      <c r="B232" t="s">
        <v>36</v>
      </c>
      <c r="C232" t="s">
        <v>202</v>
      </c>
      <c r="D232" t="s">
        <v>1036</v>
      </c>
      <c r="E232" t="s">
        <v>190</v>
      </c>
      <c r="F232">
        <v>-25.932834</v>
      </c>
      <c r="G232">
        <v>148.34173100000001</v>
      </c>
      <c r="H232" s="4">
        <v>44525.575092999999</v>
      </c>
      <c r="I232">
        <v>26</v>
      </c>
      <c r="J232" t="s">
        <v>9</v>
      </c>
      <c r="K232" t="s">
        <v>53</v>
      </c>
      <c r="L232" s="11">
        <v>91.599999999999895</v>
      </c>
      <c r="N232" s="8">
        <v>45417</v>
      </c>
      <c r="O232" t="s">
        <v>64</v>
      </c>
      <c r="P232" t="s">
        <v>55</v>
      </c>
      <c r="Q232" s="11">
        <v>2.2000000000000002</v>
      </c>
      <c r="R232" s="11">
        <f t="shared" si="39"/>
        <v>2.4017467248908329</v>
      </c>
      <c r="Y232" t="s">
        <v>56</v>
      </c>
      <c r="Z232" s="33">
        <v>2.0833333333333333E-3</v>
      </c>
      <c r="AB232" t="s">
        <v>65</v>
      </c>
      <c r="AC232" s="29">
        <v>37.799999999999997</v>
      </c>
      <c r="AD232" s="29" t="s">
        <v>42</v>
      </c>
      <c r="AE232" t="s">
        <v>58</v>
      </c>
      <c r="AF232" t="s">
        <v>58</v>
      </c>
      <c r="AH232" s="9">
        <v>44525.575185000002</v>
      </c>
      <c r="AI232" s="9">
        <v>44525.595515000001</v>
      </c>
      <c r="AJ232" s="5">
        <f t="shared" si="42"/>
        <v>2.0329999999376014E-2</v>
      </c>
      <c r="AK232" s="32">
        <f t="shared" si="44"/>
        <v>29.283333333333335</v>
      </c>
      <c r="AL232" s="9">
        <v>44525.69397</v>
      </c>
      <c r="AM232" s="7">
        <f t="shared" si="40"/>
        <v>9.8454999999376014E-2</v>
      </c>
      <c r="AN232" s="7"/>
      <c r="AO232" s="7"/>
      <c r="AP232" s="7">
        <f t="shared" si="41"/>
        <v>0.12086833333208535</v>
      </c>
      <c r="AQ232" s="32">
        <f t="shared" si="43"/>
        <v>54.05</v>
      </c>
      <c r="AR232" s="8">
        <v>0</v>
      </c>
    </row>
    <row r="233" spans="1:45" x14ac:dyDescent="0.25">
      <c r="A233" t="s">
        <v>537</v>
      </c>
      <c r="B233" t="s">
        <v>36</v>
      </c>
      <c r="C233" t="s">
        <v>200</v>
      </c>
      <c r="D233" t="s">
        <v>1036</v>
      </c>
      <c r="E233" t="s">
        <v>190</v>
      </c>
      <c r="F233">
        <v>-25.875018000000001</v>
      </c>
      <c r="G233">
        <v>148.28442899999999</v>
      </c>
      <c r="H233" s="4">
        <v>44506.626608999999</v>
      </c>
      <c r="I233">
        <v>21</v>
      </c>
      <c r="J233" t="s">
        <v>9</v>
      </c>
      <c r="K233" t="s">
        <v>53</v>
      </c>
      <c r="L233" s="11">
        <v>85.8</v>
      </c>
      <c r="N233" s="8">
        <v>45417</v>
      </c>
      <c r="O233" t="s">
        <v>64</v>
      </c>
      <c r="P233" t="s">
        <v>55</v>
      </c>
      <c r="Q233" s="11">
        <v>2.4</v>
      </c>
      <c r="R233" s="11">
        <f t="shared" si="39"/>
        <v>2.7972027972027971</v>
      </c>
      <c r="Y233" t="s">
        <v>56</v>
      </c>
      <c r="Z233" s="33">
        <v>3.472222222222222E-3</v>
      </c>
      <c r="AB233" t="s">
        <v>65</v>
      </c>
      <c r="AC233" s="29">
        <v>37.4</v>
      </c>
      <c r="AD233" s="29" t="s">
        <v>42</v>
      </c>
      <c r="AE233" t="s">
        <v>58</v>
      </c>
      <c r="AF233" t="s">
        <v>58</v>
      </c>
      <c r="AH233" s="9">
        <v>44506.626505</v>
      </c>
      <c r="AI233" s="9">
        <v>44506.641767000001</v>
      </c>
      <c r="AJ233" s="5">
        <f t="shared" si="42"/>
        <v>1.52620000008028E-2</v>
      </c>
      <c r="AK233" s="32">
        <f t="shared" si="44"/>
        <v>21.983333333333334</v>
      </c>
      <c r="AL233" s="9">
        <v>44506.672430999999</v>
      </c>
      <c r="AM233" s="7">
        <f t="shared" si="40"/>
        <v>3.0663999998068903E-2</v>
      </c>
      <c r="AN233" s="7"/>
      <c r="AO233" s="7"/>
      <c r="AP233" s="7">
        <f t="shared" si="41"/>
        <v>4.9398222221093926E-2</v>
      </c>
      <c r="AQ233" s="32">
        <f t="shared" si="43"/>
        <v>11.133333333333333</v>
      </c>
      <c r="AR233" s="8">
        <v>0</v>
      </c>
    </row>
    <row r="234" spans="1:45" x14ac:dyDescent="0.25">
      <c r="A234" t="s">
        <v>536</v>
      </c>
      <c r="B234" t="s">
        <v>36</v>
      </c>
      <c r="C234" t="s">
        <v>198</v>
      </c>
      <c r="D234" t="s">
        <v>1036</v>
      </c>
      <c r="E234" t="s">
        <v>199</v>
      </c>
      <c r="F234">
        <v>-25.703099000000002</v>
      </c>
      <c r="G234">
        <v>148.36362600000001</v>
      </c>
      <c r="H234" s="4">
        <v>44504.659992000001</v>
      </c>
      <c r="I234">
        <v>28</v>
      </c>
      <c r="J234" t="s">
        <v>12</v>
      </c>
      <c r="K234" t="s">
        <v>63</v>
      </c>
      <c r="L234" s="11">
        <v>55.6</v>
      </c>
      <c r="N234" s="8">
        <v>45415</v>
      </c>
      <c r="O234" t="s">
        <v>64</v>
      </c>
      <c r="P234" t="s">
        <v>55</v>
      </c>
      <c r="Q234" s="11">
        <v>2.2000000000000002</v>
      </c>
      <c r="R234" s="11">
        <f t="shared" si="39"/>
        <v>3.956834532374101</v>
      </c>
      <c r="Y234" t="s">
        <v>56</v>
      </c>
      <c r="Z234" s="33">
        <v>2.0833333333333333E-3</v>
      </c>
      <c r="AB234" t="s">
        <v>57</v>
      </c>
      <c r="AC234" s="29">
        <v>38.9</v>
      </c>
      <c r="AD234" s="29" t="s">
        <v>42</v>
      </c>
      <c r="AE234" t="s">
        <v>58</v>
      </c>
      <c r="AF234" t="s">
        <v>58</v>
      </c>
      <c r="AH234" s="9">
        <v>44504.659339999998</v>
      </c>
      <c r="AI234" s="9">
        <v>44504.676607000001</v>
      </c>
      <c r="AJ234" s="5">
        <f t="shared" si="42"/>
        <v>1.7267000002902932E-2</v>
      </c>
      <c r="AK234" s="32">
        <f t="shared" si="44"/>
        <v>24.866666666666667</v>
      </c>
      <c r="AL234" s="9">
        <v>44504.708726999997</v>
      </c>
      <c r="AM234" s="7">
        <f t="shared" si="40"/>
        <v>3.2119999996211845E-2</v>
      </c>
      <c r="AN234" s="7"/>
      <c r="AO234" s="7"/>
      <c r="AP234" s="7">
        <f t="shared" si="41"/>
        <v>5.1470333332448111E-2</v>
      </c>
      <c r="AQ234" s="32">
        <f t="shared" si="43"/>
        <v>14.116666666666667</v>
      </c>
      <c r="AR234" s="8">
        <v>0</v>
      </c>
    </row>
    <row r="235" spans="1:45" x14ac:dyDescent="0.25">
      <c r="A235" t="s">
        <v>535</v>
      </c>
      <c r="B235" t="s">
        <v>36</v>
      </c>
      <c r="C235" t="s">
        <v>197</v>
      </c>
      <c r="D235" t="s">
        <v>1036</v>
      </c>
      <c r="E235" t="s">
        <v>190</v>
      </c>
      <c r="F235">
        <v>-25.874979</v>
      </c>
      <c r="G235">
        <v>148.28401600000001</v>
      </c>
      <c r="H235" s="4">
        <v>44498.266921000002</v>
      </c>
      <c r="I235">
        <v>24</v>
      </c>
      <c r="J235" t="s">
        <v>9</v>
      </c>
      <c r="K235" t="s">
        <v>53</v>
      </c>
      <c r="L235" s="11">
        <v>81.5</v>
      </c>
      <c r="N235" s="8">
        <v>45417</v>
      </c>
      <c r="O235" t="s">
        <v>54</v>
      </c>
      <c r="P235" t="s">
        <v>55</v>
      </c>
      <c r="Q235" s="11">
        <v>2</v>
      </c>
      <c r="R235" s="11">
        <f t="shared" si="39"/>
        <v>2.4539877300613497</v>
      </c>
      <c r="Y235" t="s">
        <v>56</v>
      </c>
      <c r="Z235" s="33">
        <v>6.9444444444444441E-3</v>
      </c>
      <c r="AB235" t="s">
        <v>57</v>
      </c>
      <c r="AC235" s="29">
        <v>39.299999999999997</v>
      </c>
      <c r="AD235" s="29" t="s">
        <v>42</v>
      </c>
      <c r="AE235" t="s">
        <v>58</v>
      </c>
      <c r="AF235" t="s">
        <v>58</v>
      </c>
      <c r="AH235" s="9">
        <v>44498.266932999999</v>
      </c>
      <c r="AI235" s="9">
        <v>44498.289421000001</v>
      </c>
      <c r="AJ235" s="5">
        <f t="shared" si="42"/>
        <v>2.2488000002340414E-2</v>
      </c>
      <c r="AK235" s="32">
        <f t="shared" si="44"/>
        <v>32.383333333333333</v>
      </c>
      <c r="AL235" s="9">
        <v>44498.323089999998</v>
      </c>
      <c r="AM235" s="7">
        <f t="shared" si="40"/>
        <v>3.3668999996734783E-2</v>
      </c>
      <c r="AN235" s="7"/>
      <c r="AO235" s="7"/>
      <c r="AP235" s="7">
        <f t="shared" si="41"/>
        <v>6.3101444443519644E-2</v>
      </c>
      <c r="AQ235" s="32">
        <f t="shared" si="43"/>
        <v>30.866666666666667</v>
      </c>
      <c r="AR235" s="7"/>
    </row>
    <row r="236" spans="1:45" x14ac:dyDescent="0.25">
      <c r="A236" t="s">
        <v>534</v>
      </c>
      <c r="B236" t="s">
        <v>36</v>
      </c>
      <c r="C236" t="s">
        <v>195</v>
      </c>
      <c r="D236" t="s">
        <v>1036</v>
      </c>
      <c r="E236" t="s">
        <v>196</v>
      </c>
      <c r="F236">
        <v>-25.733105999999999</v>
      </c>
      <c r="G236">
        <v>148.30923300000001</v>
      </c>
      <c r="H236" s="4">
        <v>44497.709957999999</v>
      </c>
      <c r="I236">
        <v>33</v>
      </c>
      <c r="J236" t="s">
        <v>9</v>
      </c>
      <c r="K236" t="s">
        <v>53</v>
      </c>
      <c r="L236" s="11">
        <v>60.6</v>
      </c>
      <c r="N236" s="8">
        <v>45417</v>
      </c>
      <c r="O236" t="s">
        <v>64</v>
      </c>
      <c r="P236" t="s">
        <v>55</v>
      </c>
      <c r="Q236" s="11">
        <v>2</v>
      </c>
      <c r="R236" s="11">
        <f t="shared" si="39"/>
        <v>3.3003300330033003</v>
      </c>
      <c r="Y236" t="s">
        <v>56</v>
      </c>
      <c r="Z236" s="33">
        <v>2.7777777777777779E-3</v>
      </c>
      <c r="AB236" t="s">
        <v>57</v>
      </c>
      <c r="AC236" s="29">
        <v>39.6</v>
      </c>
      <c r="AD236" s="29" t="s">
        <v>42</v>
      </c>
      <c r="AE236" t="s">
        <v>58</v>
      </c>
      <c r="AF236" t="s">
        <v>58</v>
      </c>
      <c r="AH236" s="9">
        <v>44497.708344999999</v>
      </c>
      <c r="AI236" s="9">
        <v>44497.722979999999</v>
      </c>
      <c r="AJ236" s="5">
        <f t="shared" si="42"/>
        <v>1.4634999999543652E-2</v>
      </c>
      <c r="AK236" s="32">
        <f t="shared" si="44"/>
        <v>21.066666666666666</v>
      </c>
      <c r="AL236" s="9">
        <v>44497.780601999999</v>
      </c>
      <c r="AM236" s="7">
        <f t="shared" si="40"/>
        <v>5.7622000000264961E-2</v>
      </c>
      <c r="AN236" s="7"/>
      <c r="AO236" s="7"/>
      <c r="AP236" s="7">
        <f t="shared" si="41"/>
        <v>7.5034777777586395E-2</v>
      </c>
      <c r="AQ236" s="32">
        <f t="shared" si="43"/>
        <v>48.05</v>
      </c>
      <c r="AR236" s="8">
        <v>0</v>
      </c>
      <c r="AS236" t="s">
        <v>638</v>
      </c>
    </row>
    <row r="237" spans="1:45" x14ac:dyDescent="0.25">
      <c r="A237" t="s">
        <v>533</v>
      </c>
      <c r="B237" t="s">
        <v>36</v>
      </c>
      <c r="C237" t="s">
        <v>191</v>
      </c>
      <c r="D237" t="s">
        <v>1036</v>
      </c>
      <c r="E237" t="s">
        <v>192</v>
      </c>
      <c r="F237">
        <v>-25.872299000000002</v>
      </c>
      <c r="G237">
        <v>148.30306200000001</v>
      </c>
      <c r="H237" s="4">
        <v>44495.739282000002</v>
      </c>
      <c r="I237">
        <v>31</v>
      </c>
      <c r="J237" t="s">
        <v>12</v>
      </c>
      <c r="K237" t="s">
        <v>91</v>
      </c>
      <c r="L237" s="11">
        <v>57.2</v>
      </c>
      <c r="N237" s="8">
        <v>45415</v>
      </c>
      <c r="O237" t="s">
        <v>77</v>
      </c>
      <c r="P237" t="s">
        <v>55</v>
      </c>
      <c r="Q237" s="11">
        <v>2.5</v>
      </c>
      <c r="R237" s="11">
        <f t="shared" si="39"/>
        <v>4.3706293706293708</v>
      </c>
      <c r="Y237" t="s">
        <v>56</v>
      </c>
      <c r="Z237" s="33">
        <v>8.3333333333333297E-3</v>
      </c>
      <c r="AB237" t="s">
        <v>73</v>
      </c>
      <c r="AC237" s="29">
        <v>40.6</v>
      </c>
      <c r="AD237" s="29" t="s">
        <v>41</v>
      </c>
      <c r="AE237" t="s">
        <v>142</v>
      </c>
      <c r="AF237" t="s">
        <v>65</v>
      </c>
      <c r="AH237" s="9">
        <v>44495.739200999997</v>
      </c>
      <c r="AI237" s="9">
        <v>44495.764621000002</v>
      </c>
      <c r="AJ237" s="5">
        <f t="shared" si="42"/>
        <v>2.5420000005397014E-2</v>
      </c>
      <c r="AK237" s="32">
        <f t="shared" si="44"/>
        <v>36.6</v>
      </c>
      <c r="AL237" s="9">
        <v>44495.820103999999</v>
      </c>
      <c r="AM237" s="7">
        <f t="shared" si="40"/>
        <v>5.5482999996456783E-2</v>
      </c>
      <c r="AN237" s="7"/>
      <c r="AO237" s="7"/>
      <c r="AP237" s="7">
        <f t="shared" si="41"/>
        <v>8.9236333335187129E-2</v>
      </c>
      <c r="AQ237" s="32">
        <f t="shared" si="43"/>
        <v>8.5</v>
      </c>
      <c r="AR237" s="7"/>
      <c r="AS237" t="s">
        <v>193</v>
      </c>
    </row>
    <row r="238" spans="1:45" x14ac:dyDescent="0.25">
      <c r="A238" t="s">
        <v>532</v>
      </c>
      <c r="B238" t="s">
        <v>36</v>
      </c>
      <c r="C238" t="s">
        <v>189</v>
      </c>
      <c r="D238" t="s">
        <v>1036</v>
      </c>
      <c r="E238" t="s">
        <v>190</v>
      </c>
      <c r="F238">
        <v>-25.872316999999999</v>
      </c>
      <c r="G238">
        <v>148.30329399999999</v>
      </c>
      <c r="H238" s="4">
        <v>44494.635442999999</v>
      </c>
      <c r="I238">
        <v>25</v>
      </c>
      <c r="J238" t="s">
        <v>12</v>
      </c>
      <c r="K238" t="s">
        <v>91</v>
      </c>
      <c r="L238" s="11">
        <v>49.4</v>
      </c>
      <c r="N238" s="8">
        <v>45415</v>
      </c>
      <c r="O238" t="s">
        <v>64</v>
      </c>
      <c r="P238" t="s">
        <v>55</v>
      </c>
      <c r="Q238" s="11">
        <v>2</v>
      </c>
      <c r="R238" s="11">
        <f t="shared" si="39"/>
        <v>4.048582995951417</v>
      </c>
      <c r="Y238" t="s">
        <v>56</v>
      </c>
      <c r="Z238" s="33">
        <v>3.472222222222222E-3</v>
      </c>
      <c r="AB238" t="s">
        <v>57</v>
      </c>
      <c r="AC238" s="29">
        <v>39.4</v>
      </c>
      <c r="AD238" s="29" t="s">
        <v>42</v>
      </c>
      <c r="AE238" t="s">
        <v>58</v>
      </c>
      <c r="AF238" t="s">
        <v>58</v>
      </c>
      <c r="AH238" s="9">
        <v>44494.634362999997</v>
      </c>
      <c r="AI238" s="9">
        <v>44494.650112000003</v>
      </c>
      <c r="AJ238" s="5">
        <f t="shared" si="42"/>
        <v>1.5749000005598646E-2</v>
      </c>
      <c r="AK238" s="32">
        <f t="shared" si="44"/>
        <v>22.683333333333334</v>
      </c>
      <c r="AL238" s="9">
        <v>44494.693958000003</v>
      </c>
      <c r="AM238" s="7">
        <f t="shared" si="40"/>
        <v>4.3846000000485219E-2</v>
      </c>
      <c r="AN238" s="7"/>
      <c r="AO238" s="7"/>
      <c r="AP238" s="7">
        <f t="shared" si="41"/>
        <v>6.3067222228306088E-2</v>
      </c>
      <c r="AQ238" s="32">
        <f t="shared" si="43"/>
        <v>30.816666666666666</v>
      </c>
      <c r="AR238" s="8">
        <v>0</v>
      </c>
    </row>
    <row r="239" spans="1:45" x14ac:dyDescent="0.25">
      <c r="A239" t="s">
        <v>560</v>
      </c>
      <c r="B239" t="s">
        <v>36</v>
      </c>
      <c r="C239" t="s">
        <v>238</v>
      </c>
      <c r="D239" t="s">
        <v>1036</v>
      </c>
      <c r="E239" t="s">
        <v>235</v>
      </c>
      <c r="F239">
        <v>-25.226786000000001</v>
      </c>
      <c r="G239">
        <v>148.7747</v>
      </c>
      <c r="H239" s="4">
        <v>44322.657210999998</v>
      </c>
      <c r="I239">
        <v>25</v>
      </c>
      <c r="J239" t="s">
        <v>9</v>
      </c>
      <c r="K239" t="s">
        <v>53</v>
      </c>
      <c r="L239" s="11">
        <v>57</v>
      </c>
      <c r="N239" s="8">
        <v>45416</v>
      </c>
      <c r="O239" t="s">
        <v>54</v>
      </c>
      <c r="P239" t="s">
        <v>55</v>
      </c>
      <c r="Q239" s="11">
        <v>2</v>
      </c>
      <c r="R239" s="11">
        <f t="shared" si="39"/>
        <v>3.5087719298245612</v>
      </c>
      <c r="Y239" t="s">
        <v>56</v>
      </c>
      <c r="Z239" s="33">
        <v>2.0833333333333333E-3</v>
      </c>
      <c r="AB239" t="s">
        <v>57</v>
      </c>
      <c r="AC239" s="29">
        <v>38.5</v>
      </c>
      <c r="AD239" s="29" t="s">
        <v>42</v>
      </c>
      <c r="AE239" t="s">
        <v>58</v>
      </c>
      <c r="AF239" t="s">
        <v>58</v>
      </c>
      <c r="AH239" s="9">
        <v>44322.657233999998</v>
      </c>
      <c r="AI239" s="9">
        <v>44322.675861999996</v>
      </c>
      <c r="AJ239" s="5">
        <f t="shared" si="42"/>
        <v>1.8627999997988809E-2</v>
      </c>
      <c r="AK239" s="32">
        <f t="shared" si="44"/>
        <v>26.816666666666666</v>
      </c>
      <c r="AL239" s="9">
        <v>44322.690311999999</v>
      </c>
      <c r="AM239" s="7">
        <f t="shared" si="40"/>
        <v>1.4450000002398156E-2</v>
      </c>
      <c r="AN239" s="7"/>
      <c r="AO239" s="7"/>
      <c r="AP239" s="7">
        <f t="shared" si="41"/>
        <v>3.5161333333720297E-2</v>
      </c>
      <c r="AQ239" s="32">
        <f t="shared" si="43"/>
        <v>50.633333333333333</v>
      </c>
      <c r="AR239" s="8">
        <v>0</v>
      </c>
    </row>
    <row r="240" spans="1:45" x14ac:dyDescent="0.25">
      <c r="A240" t="s">
        <v>559</v>
      </c>
      <c r="B240" t="s">
        <v>36</v>
      </c>
      <c r="C240" t="s">
        <v>236</v>
      </c>
      <c r="D240" t="s">
        <v>1036</v>
      </c>
      <c r="E240" t="s">
        <v>237</v>
      </c>
      <c r="F240">
        <v>-25.226786000000001</v>
      </c>
      <c r="G240">
        <v>148.7747</v>
      </c>
      <c r="H240" s="4">
        <v>44322.65537</v>
      </c>
      <c r="I240">
        <v>25</v>
      </c>
      <c r="J240" t="s">
        <v>9</v>
      </c>
      <c r="K240" t="s">
        <v>53</v>
      </c>
      <c r="L240" s="11">
        <v>68.8</v>
      </c>
      <c r="N240" s="8">
        <v>45416</v>
      </c>
      <c r="O240" t="s">
        <v>54</v>
      </c>
      <c r="P240" t="s">
        <v>55</v>
      </c>
      <c r="Q240" s="11">
        <v>2</v>
      </c>
      <c r="R240" s="11">
        <f t="shared" si="39"/>
        <v>2.9069767441860468</v>
      </c>
      <c r="Y240" t="s">
        <v>56</v>
      </c>
      <c r="Z240" s="33">
        <v>2.7777777777777779E-3</v>
      </c>
      <c r="AB240" t="s">
        <v>57</v>
      </c>
      <c r="AC240" s="29">
        <v>38.1</v>
      </c>
      <c r="AD240" s="29" t="s">
        <v>42</v>
      </c>
      <c r="AE240" t="s">
        <v>58</v>
      </c>
      <c r="AF240" t="s">
        <v>58</v>
      </c>
      <c r="AH240" s="9">
        <v>44322.655057999997</v>
      </c>
      <c r="AI240" s="9">
        <v>44322.670493999998</v>
      </c>
      <c r="AJ240" s="5">
        <f t="shared" si="42"/>
        <v>1.5436000001500361E-2</v>
      </c>
      <c r="AK240" s="32">
        <f t="shared" si="44"/>
        <v>22.233333333333334</v>
      </c>
      <c r="AL240" s="9">
        <v>44322.713356</v>
      </c>
      <c r="AM240" s="7">
        <f t="shared" si="40"/>
        <v>4.2862000002060086E-2</v>
      </c>
      <c r="AN240" s="7"/>
      <c r="AO240" s="7"/>
      <c r="AP240" s="7">
        <f t="shared" si="41"/>
        <v>6.1075777781338228E-2</v>
      </c>
      <c r="AQ240" s="32">
        <f t="shared" si="43"/>
        <v>27.95</v>
      </c>
      <c r="AR240" s="8">
        <v>0</v>
      </c>
    </row>
    <row r="241" spans="1:56" x14ac:dyDescent="0.25">
      <c r="A241" t="s">
        <v>558</v>
      </c>
      <c r="B241" t="s">
        <v>36</v>
      </c>
      <c r="C241" t="s">
        <v>234</v>
      </c>
      <c r="D241" t="s">
        <v>1036</v>
      </c>
      <c r="E241" t="s">
        <v>235</v>
      </c>
      <c r="F241">
        <v>-25.205777999999999</v>
      </c>
      <c r="G241">
        <v>148.817286</v>
      </c>
      <c r="H241" s="4">
        <v>44321.685844</v>
      </c>
      <c r="I241">
        <v>24</v>
      </c>
      <c r="J241" t="s">
        <v>9</v>
      </c>
      <c r="K241" t="s">
        <v>53</v>
      </c>
      <c r="L241" s="11">
        <v>62</v>
      </c>
      <c r="N241" s="8">
        <v>45416</v>
      </c>
      <c r="O241" t="s">
        <v>54</v>
      </c>
      <c r="P241" t="s">
        <v>55</v>
      </c>
      <c r="Q241" s="11">
        <v>2</v>
      </c>
      <c r="R241" s="11">
        <f t="shared" si="39"/>
        <v>3.225806451612903</v>
      </c>
      <c r="Y241" t="s">
        <v>56</v>
      </c>
      <c r="Z241" s="33">
        <v>2.0833333333333333E-3</v>
      </c>
      <c r="AB241" t="s">
        <v>57</v>
      </c>
      <c r="AC241" s="29">
        <v>38.799999999999997</v>
      </c>
      <c r="AD241" s="29" t="s">
        <v>42</v>
      </c>
      <c r="AE241" t="s">
        <v>58</v>
      </c>
      <c r="AF241" t="s">
        <v>58</v>
      </c>
      <c r="AH241" s="9">
        <v>44321.685751999998</v>
      </c>
      <c r="AI241" s="9">
        <v>44321.698449000003</v>
      </c>
      <c r="AJ241" s="5">
        <f t="shared" si="42"/>
        <v>1.26970000055735E-2</v>
      </c>
      <c r="AK241" s="32">
        <f t="shared" si="44"/>
        <v>18.283333333333335</v>
      </c>
      <c r="AL241" s="9">
        <v>44321.749039000002</v>
      </c>
      <c r="AM241" s="7">
        <f t="shared" si="40"/>
        <v>5.0589999998919666E-2</v>
      </c>
      <c r="AN241" s="7"/>
      <c r="AO241" s="7"/>
      <c r="AP241" s="7">
        <f t="shared" si="41"/>
        <v>6.5370333337826492E-2</v>
      </c>
      <c r="AQ241" s="32">
        <f t="shared" si="43"/>
        <v>34.133333333333333</v>
      </c>
      <c r="AR241" s="8">
        <v>0</v>
      </c>
    </row>
    <row r="242" spans="1:56" x14ac:dyDescent="0.25">
      <c r="A242" t="s">
        <v>566</v>
      </c>
      <c r="B242" t="s">
        <v>36</v>
      </c>
      <c r="C242" t="s">
        <v>250</v>
      </c>
      <c r="D242" t="s">
        <v>1036</v>
      </c>
      <c r="E242" t="s">
        <v>248</v>
      </c>
      <c r="F242">
        <v>-25.224727000000001</v>
      </c>
      <c r="G242">
        <v>148.76856900000001</v>
      </c>
      <c r="H242" s="4">
        <v>44141.256373999997</v>
      </c>
      <c r="I242">
        <v>17</v>
      </c>
      <c r="J242" t="s">
        <v>12</v>
      </c>
      <c r="K242" t="s">
        <v>81</v>
      </c>
      <c r="L242" s="11">
        <v>70</v>
      </c>
      <c r="N242" s="8">
        <v>45415</v>
      </c>
      <c r="O242" t="s">
        <v>64</v>
      </c>
      <c r="P242" t="s">
        <v>55</v>
      </c>
      <c r="Q242" s="11">
        <v>2</v>
      </c>
      <c r="R242" s="11">
        <f t="shared" si="39"/>
        <v>2.8571428571428572</v>
      </c>
      <c r="T242" s="11" t="e">
        <v>#DIV/0!</v>
      </c>
      <c r="Y242" t="s">
        <v>56</v>
      </c>
      <c r="Z242" s="33">
        <v>3.472222222222222E-3</v>
      </c>
      <c r="AB242" t="s">
        <v>65</v>
      </c>
      <c r="AC242" s="29">
        <v>37.6</v>
      </c>
      <c r="AD242" s="29" t="s">
        <v>42</v>
      </c>
      <c r="AE242" t="s">
        <v>58</v>
      </c>
      <c r="AF242" t="s">
        <v>58</v>
      </c>
      <c r="AH242" s="9">
        <v>44141.246435000001</v>
      </c>
      <c r="AI242" s="9">
        <v>44141.259681000003</v>
      </c>
      <c r="AJ242" s="5">
        <f t="shared" si="42"/>
        <v>1.3246000002254732E-2</v>
      </c>
      <c r="AK242" s="32">
        <f t="shared" si="44"/>
        <v>19.066666666666666</v>
      </c>
      <c r="AL242" s="9">
        <v>44141.299606</v>
      </c>
      <c r="AM242" s="7">
        <f t="shared" si="40"/>
        <v>3.9924999997310806E-2</v>
      </c>
      <c r="AN242" s="7"/>
      <c r="AO242" s="7"/>
      <c r="AP242" s="7">
        <f t="shared" si="41"/>
        <v>5.6643222221787762E-2</v>
      </c>
      <c r="AQ242" s="32">
        <f t="shared" si="43"/>
        <v>21.566666666666666</v>
      </c>
      <c r="AR242" s="7"/>
    </row>
    <row r="243" spans="1:56" x14ac:dyDescent="0.25">
      <c r="A243" t="s">
        <v>565</v>
      </c>
      <c r="B243" t="s">
        <v>36</v>
      </c>
      <c r="C243" t="s">
        <v>249</v>
      </c>
      <c r="D243" t="s">
        <v>1036</v>
      </c>
      <c r="E243" t="s">
        <v>248</v>
      </c>
      <c r="F243">
        <v>-25.163404</v>
      </c>
      <c r="G243">
        <v>148.850933</v>
      </c>
      <c r="H243" s="4">
        <v>44140.322542000002</v>
      </c>
      <c r="I243">
        <v>26</v>
      </c>
      <c r="J243" t="s">
        <v>12</v>
      </c>
      <c r="K243" t="s">
        <v>63</v>
      </c>
      <c r="L243" s="11">
        <v>55</v>
      </c>
      <c r="N243" s="8">
        <v>45414</v>
      </c>
      <c r="O243" t="s">
        <v>64</v>
      </c>
      <c r="P243" t="s">
        <v>55</v>
      </c>
      <c r="Q243" s="11">
        <v>2</v>
      </c>
      <c r="R243" s="11">
        <f t="shared" si="39"/>
        <v>3.6363636363636362</v>
      </c>
      <c r="T243" s="11" t="e">
        <v>#DIV/0!</v>
      </c>
      <c r="Y243" t="s">
        <v>56</v>
      </c>
      <c r="Z243" s="33">
        <v>2.0833333333333333E-3</v>
      </c>
      <c r="AB243" t="s">
        <v>57</v>
      </c>
      <c r="AC243" s="29">
        <v>37.799999999999997</v>
      </c>
      <c r="AD243" s="29" t="s">
        <v>42</v>
      </c>
      <c r="AE243" t="s">
        <v>58</v>
      </c>
      <c r="AF243" t="s">
        <v>58</v>
      </c>
      <c r="AH243" s="9">
        <v>44140.308102000003</v>
      </c>
      <c r="AI243" s="9">
        <v>44140.324258000001</v>
      </c>
      <c r="AJ243" s="5">
        <f t="shared" si="42"/>
        <v>1.6155999997863546E-2</v>
      </c>
      <c r="AK243" s="32">
        <f t="shared" si="44"/>
        <v>23.266666666666666</v>
      </c>
      <c r="AL243" s="9">
        <v>44140.357616000001</v>
      </c>
      <c r="AM243" s="7">
        <f t="shared" si="40"/>
        <v>3.3358000000589527E-2</v>
      </c>
      <c r="AN243" s="7"/>
      <c r="AO243" s="7"/>
      <c r="AP243" s="7">
        <f t="shared" si="41"/>
        <v>5.1597333331786406E-2</v>
      </c>
      <c r="AQ243" s="32">
        <f t="shared" si="43"/>
        <v>14.3</v>
      </c>
      <c r="AR243" s="8">
        <v>0</v>
      </c>
      <c r="AS243" t="s">
        <v>384</v>
      </c>
    </row>
    <row r="244" spans="1:56" x14ac:dyDescent="0.25">
      <c r="A244" t="s">
        <v>564</v>
      </c>
      <c r="B244" t="s">
        <v>36</v>
      </c>
      <c r="C244" t="s">
        <v>247</v>
      </c>
      <c r="D244" t="s">
        <v>1036</v>
      </c>
      <c r="E244" t="s">
        <v>248</v>
      </c>
      <c r="F244">
        <v>-25.163868999999998</v>
      </c>
      <c r="G244">
        <v>148.851665</v>
      </c>
      <c r="H244" s="4">
        <v>44140.304725000002</v>
      </c>
      <c r="I244">
        <v>26</v>
      </c>
      <c r="J244" t="s">
        <v>12</v>
      </c>
      <c r="K244" t="s">
        <v>81</v>
      </c>
      <c r="L244" s="11">
        <v>88.4</v>
      </c>
      <c r="N244" s="8">
        <v>45416</v>
      </c>
      <c r="O244" t="s">
        <v>54</v>
      </c>
      <c r="P244" t="s">
        <v>55</v>
      </c>
      <c r="Q244" s="11">
        <v>2</v>
      </c>
      <c r="R244" s="11">
        <f t="shared" si="39"/>
        <v>2.2624434389140271</v>
      </c>
      <c r="T244" s="11">
        <v>1.3333333333333333</v>
      </c>
      <c r="Y244" t="s">
        <v>56</v>
      </c>
      <c r="Z244" s="33">
        <v>4.1666666666666666E-3</v>
      </c>
      <c r="AB244" t="s">
        <v>57</v>
      </c>
      <c r="AC244" s="29">
        <v>38.1</v>
      </c>
      <c r="AD244" s="29" t="s">
        <v>42</v>
      </c>
      <c r="AE244" t="s">
        <v>58</v>
      </c>
      <c r="AF244" t="s">
        <v>58</v>
      </c>
      <c r="AH244" s="9">
        <v>44140.304375</v>
      </c>
      <c r="AI244" s="9">
        <v>44140.322071759256</v>
      </c>
      <c r="AJ244" s="5">
        <f t="shared" si="42"/>
        <v>1.7696759256068617E-2</v>
      </c>
      <c r="AK244" s="32">
        <f t="shared" si="44"/>
        <v>25.483333333333334</v>
      </c>
      <c r="AL244" s="9">
        <v>44140.348425925928</v>
      </c>
      <c r="AM244" s="7">
        <f t="shared" si="40"/>
        <v>2.6354166671808343E-2</v>
      </c>
      <c r="AN244" s="7"/>
      <c r="AO244" s="7"/>
      <c r="AP244" s="7">
        <f t="shared" si="41"/>
        <v>4.8217592594543626E-2</v>
      </c>
      <c r="AQ244" s="32">
        <f t="shared" si="43"/>
        <v>9.4333333333333336</v>
      </c>
      <c r="AR244" s="7"/>
      <c r="AS244" t="s">
        <v>383</v>
      </c>
    </row>
    <row r="245" spans="1:56" x14ac:dyDescent="0.25">
      <c r="A245" t="s">
        <v>563</v>
      </c>
      <c r="B245" t="s">
        <v>36</v>
      </c>
      <c r="C245" t="s">
        <v>244</v>
      </c>
      <c r="D245" t="s">
        <v>1036</v>
      </c>
      <c r="E245" t="s">
        <v>245</v>
      </c>
      <c r="F245">
        <v>-25.085677</v>
      </c>
      <c r="G245">
        <v>148.79290599999999</v>
      </c>
      <c r="H245" s="4">
        <v>44139.775646000002</v>
      </c>
      <c r="I245">
        <v>31</v>
      </c>
      <c r="J245" t="s">
        <v>9</v>
      </c>
      <c r="K245" t="s">
        <v>53</v>
      </c>
      <c r="L245" s="11">
        <v>64.8</v>
      </c>
      <c r="N245" s="8">
        <v>45415</v>
      </c>
      <c r="O245" t="s">
        <v>64</v>
      </c>
      <c r="P245" t="s">
        <v>55</v>
      </c>
      <c r="Q245" s="11">
        <v>1.8</v>
      </c>
      <c r="R245" s="11">
        <f t="shared" si="39"/>
        <v>2.7777777777777777</v>
      </c>
      <c r="T245" s="11" t="e">
        <v>#DIV/0!</v>
      </c>
      <c r="Y245" t="s">
        <v>56</v>
      </c>
      <c r="Z245" s="33">
        <v>2.7777777777777779E-3</v>
      </c>
      <c r="AB245" t="s">
        <v>57</v>
      </c>
      <c r="AC245" s="29">
        <v>39.1</v>
      </c>
      <c r="AD245" s="29" t="s">
        <v>42</v>
      </c>
      <c r="AE245" t="s">
        <v>58</v>
      </c>
      <c r="AF245" t="s">
        <v>58</v>
      </c>
      <c r="AH245" s="9">
        <v>44139.77577</v>
      </c>
      <c r="AI245" s="9">
        <v>44139.784780000002</v>
      </c>
      <c r="AJ245" s="5">
        <f t="shared" si="42"/>
        <v>9.0100000015809201E-3</v>
      </c>
      <c r="AK245" s="32">
        <f t="shared" si="44"/>
        <v>12.966666666666667</v>
      </c>
      <c r="AL245" s="9">
        <v>44139.833726999997</v>
      </c>
      <c r="AM245" s="7">
        <f t="shared" si="40"/>
        <v>4.8946999995678198E-2</v>
      </c>
      <c r="AN245" s="7"/>
      <c r="AO245" s="7"/>
      <c r="AP245" s="7">
        <f t="shared" si="41"/>
        <v>6.0734777775036899E-2</v>
      </c>
      <c r="AQ245" s="32">
        <f t="shared" si="43"/>
        <v>27.45</v>
      </c>
      <c r="AR245" s="8">
        <v>0</v>
      </c>
      <c r="AS245" t="s">
        <v>246</v>
      </c>
    </row>
    <row r="246" spans="1:56" x14ac:dyDescent="0.25">
      <c r="A246" t="s">
        <v>562</v>
      </c>
      <c r="B246" t="s">
        <v>36</v>
      </c>
      <c r="C246" t="s">
        <v>241</v>
      </c>
      <c r="D246" t="s">
        <v>1036</v>
      </c>
      <c r="E246" t="s">
        <v>242</v>
      </c>
      <c r="F246">
        <v>-25.097725000000001</v>
      </c>
      <c r="G246">
        <v>148.732224</v>
      </c>
      <c r="H246" s="4">
        <v>44139.742159000001</v>
      </c>
      <c r="I246">
        <v>33</v>
      </c>
      <c r="J246" t="s">
        <v>9</v>
      </c>
      <c r="K246" t="s">
        <v>53</v>
      </c>
      <c r="L246" s="11">
        <v>52.4</v>
      </c>
      <c r="N246" s="8">
        <v>45415</v>
      </c>
      <c r="O246" t="s">
        <v>64</v>
      </c>
      <c r="P246" t="s">
        <v>55</v>
      </c>
      <c r="Q246" s="11">
        <v>1.8</v>
      </c>
      <c r="R246" s="11">
        <f t="shared" si="39"/>
        <v>3.4351145038167941</v>
      </c>
      <c r="T246" s="11" t="e">
        <v>#DIV/0!</v>
      </c>
      <c r="Y246" t="s">
        <v>56</v>
      </c>
      <c r="Z246" s="33">
        <v>2.7777777777777779E-3</v>
      </c>
      <c r="AB246" t="s">
        <v>65</v>
      </c>
      <c r="AC246" s="29">
        <v>39.799999999999997</v>
      </c>
      <c r="AD246" s="29" t="s">
        <v>42</v>
      </c>
      <c r="AE246" t="s">
        <v>58</v>
      </c>
      <c r="AF246" t="s">
        <v>58</v>
      </c>
      <c r="AH246" s="9">
        <v>44139.742203000002</v>
      </c>
      <c r="AI246" s="9">
        <v>44139.752512999999</v>
      </c>
      <c r="AJ246" s="5">
        <f t="shared" si="42"/>
        <v>1.0309999997843988E-2</v>
      </c>
      <c r="AK246" s="32">
        <f t="shared" si="44"/>
        <v>14.85</v>
      </c>
      <c r="AL246" s="9">
        <v>44139.752531999999</v>
      </c>
      <c r="AM246" s="7">
        <f t="shared" si="40"/>
        <v>1.8999999156221747E-5</v>
      </c>
      <c r="AN246" s="7"/>
      <c r="AO246" s="7"/>
      <c r="AP246" s="7">
        <f t="shared" si="41"/>
        <v>1.3106777774777988E-2</v>
      </c>
      <c r="AQ246" s="32">
        <f t="shared" si="43"/>
        <v>18.866666666666667</v>
      </c>
      <c r="AR246" s="8">
        <v>0</v>
      </c>
      <c r="AS246" t="s">
        <v>243</v>
      </c>
    </row>
    <row r="247" spans="1:56" x14ac:dyDescent="0.25">
      <c r="A247" t="s">
        <v>561</v>
      </c>
      <c r="B247" t="s">
        <v>36</v>
      </c>
      <c r="C247" t="s">
        <v>239</v>
      </c>
      <c r="D247" t="s">
        <v>1036</v>
      </c>
      <c r="E247" t="s">
        <v>235</v>
      </c>
      <c r="F247">
        <v>-25.192354000000002</v>
      </c>
      <c r="G247">
        <v>148.839856</v>
      </c>
      <c r="H247" s="4">
        <v>44138.727876999998</v>
      </c>
      <c r="I247">
        <v>34</v>
      </c>
      <c r="J247" t="s">
        <v>9</v>
      </c>
      <c r="K247" t="s">
        <v>53</v>
      </c>
      <c r="L247" s="11">
        <v>89.4</v>
      </c>
      <c r="N247" s="8">
        <v>45416</v>
      </c>
      <c r="O247" t="s">
        <v>64</v>
      </c>
      <c r="P247" t="s">
        <v>55</v>
      </c>
      <c r="Q247" s="11">
        <v>2.4</v>
      </c>
      <c r="R247" s="11">
        <f t="shared" si="39"/>
        <v>2.6845637583892614</v>
      </c>
      <c r="T247" s="11" t="e">
        <v>#DIV/0!</v>
      </c>
      <c r="Y247" t="s">
        <v>56</v>
      </c>
      <c r="Z247" s="33">
        <v>3.472222222222222E-3</v>
      </c>
      <c r="AB247" t="s">
        <v>57</v>
      </c>
      <c r="AC247" s="29">
        <v>38.299999999999997</v>
      </c>
      <c r="AD247" s="29" t="s">
        <v>42</v>
      </c>
      <c r="AE247" t="s">
        <v>58</v>
      </c>
      <c r="AF247" t="s">
        <v>58</v>
      </c>
      <c r="AH247" s="9">
        <v>44138.733317999999</v>
      </c>
      <c r="AI247" s="9">
        <v>44138.750367000001</v>
      </c>
      <c r="AJ247" s="5">
        <f t="shared" si="42"/>
        <v>1.7049000001861714E-2</v>
      </c>
      <c r="AK247" s="32">
        <f t="shared" si="44"/>
        <v>24.55</v>
      </c>
      <c r="AL247" s="9">
        <v>44138.781516000003</v>
      </c>
      <c r="AM247" s="7">
        <f t="shared" si="40"/>
        <v>3.1149000002187677E-2</v>
      </c>
      <c r="AN247" s="7"/>
      <c r="AO247" s="7"/>
      <c r="AP247" s="7">
        <f t="shared" si="41"/>
        <v>5.1670222226271614E-2</v>
      </c>
      <c r="AQ247" s="32">
        <f t="shared" si="43"/>
        <v>14.4</v>
      </c>
      <c r="AR247" s="7">
        <v>1</v>
      </c>
      <c r="AS247" t="s">
        <v>240</v>
      </c>
    </row>
    <row r="248" spans="1:56" x14ac:dyDescent="0.25">
      <c r="A248" t="s">
        <v>644</v>
      </c>
      <c r="B248" t="s">
        <v>645</v>
      </c>
      <c r="C248" t="s">
        <v>650</v>
      </c>
      <c r="D248" t="s">
        <v>737</v>
      </c>
      <c r="H248" s="4">
        <v>41650</v>
      </c>
      <c r="L248" s="11">
        <v>45</v>
      </c>
      <c r="P248" s="10" t="s">
        <v>930</v>
      </c>
      <c r="R248" s="11">
        <v>1.7777777777777777</v>
      </c>
      <c r="T248" s="11">
        <v>1.7777777777777777</v>
      </c>
      <c r="V248" s="11">
        <v>0.22222222222222221</v>
      </c>
      <c r="X248" s="11">
        <v>0</v>
      </c>
      <c r="Y248" t="s">
        <v>56</v>
      </c>
      <c r="Z248" s="33">
        <v>2.7777777777777779E-3</v>
      </c>
      <c r="AC248" s="29">
        <v>38.9</v>
      </c>
      <c r="AD248" s="29" t="s">
        <v>42</v>
      </c>
      <c r="AE248">
        <v>28</v>
      </c>
      <c r="AG248">
        <v>52</v>
      </c>
      <c r="AH248" s="6"/>
      <c r="AI248" s="7"/>
      <c r="AJ248" s="5">
        <v>2.5000000000000001E-2</v>
      </c>
      <c r="AK248" s="32">
        <f t="shared" si="44"/>
        <v>36</v>
      </c>
      <c r="AP248" s="7">
        <f>Z248+AJ248+AO248</f>
        <v>2.777777777777778E-2</v>
      </c>
      <c r="AQ248" s="32">
        <f t="shared" si="43"/>
        <v>40</v>
      </c>
    </row>
    <row r="249" spans="1:56" x14ac:dyDescent="0.25">
      <c r="A249" t="s">
        <v>643</v>
      </c>
      <c r="B249" t="s">
        <v>645</v>
      </c>
      <c r="C249" t="s">
        <v>649</v>
      </c>
      <c r="D249" t="s">
        <v>737</v>
      </c>
      <c r="H249" s="4">
        <v>41648</v>
      </c>
      <c r="L249" s="11">
        <v>45</v>
      </c>
      <c r="P249" s="10" t="s">
        <v>930</v>
      </c>
      <c r="R249" s="11">
        <v>2.4444444444444446</v>
      </c>
      <c r="T249" s="11">
        <v>2.4444444444444446</v>
      </c>
      <c r="V249" s="11">
        <v>0.22222222222222221</v>
      </c>
      <c r="X249" s="11">
        <v>0</v>
      </c>
      <c r="Y249" t="s">
        <v>56</v>
      </c>
      <c r="Z249" s="33">
        <v>4.8611111111111112E-3</v>
      </c>
      <c r="AC249" s="29">
        <v>38.799999999999997</v>
      </c>
      <c r="AD249" s="29" t="s">
        <v>42</v>
      </c>
      <c r="AE249">
        <v>30</v>
      </c>
      <c r="AG249">
        <v>44</v>
      </c>
      <c r="AH249" s="6"/>
      <c r="AI249" s="7"/>
      <c r="AJ249" s="5">
        <v>3.6805555555555557E-2</v>
      </c>
      <c r="AK249" s="32">
        <f t="shared" si="44"/>
        <v>53</v>
      </c>
      <c r="AQ249" s="32">
        <v>60</v>
      </c>
    </row>
    <row r="250" spans="1:56" x14ac:dyDescent="0.25">
      <c r="A250" t="s">
        <v>641</v>
      </c>
      <c r="B250" t="s">
        <v>645</v>
      </c>
      <c r="C250" t="s">
        <v>647</v>
      </c>
      <c r="D250" t="s">
        <v>737</v>
      </c>
      <c r="H250" s="4">
        <v>41647</v>
      </c>
      <c r="L250" s="11">
        <v>60</v>
      </c>
      <c r="P250" s="10" t="s">
        <v>930</v>
      </c>
      <c r="R250" s="11">
        <v>2.3333333333333335</v>
      </c>
      <c r="T250" s="11">
        <v>3.5</v>
      </c>
      <c r="V250" s="11">
        <v>0.2</v>
      </c>
      <c r="X250" s="11">
        <v>0</v>
      </c>
      <c r="Y250" t="s">
        <v>56</v>
      </c>
      <c r="Z250" s="33">
        <v>4.8611111111111112E-3</v>
      </c>
      <c r="AC250" s="29">
        <v>39.4</v>
      </c>
      <c r="AD250" s="29" t="s">
        <v>42</v>
      </c>
      <c r="AE250">
        <v>20</v>
      </c>
      <c r="AG250">
        <v>42</v>
      </c>
      <c r="AH250" s="6"/>
      <c r="AI250" s="7"/>
      <c r="AJ250" s="5">
        <v>5.0694444444444445E-2</v>
      </c>
      <c r="AK250" s="32">
        <f t="shared" si="44"/>
        <v>13</v>
      </c>
      <c r="AQ250" s="32">
        <v>80</v>
      </c>
    </row>
    <row r="251" spans="1:56" x14ac:dyDescent="0.25">
      <c r="A251" t="s">
        <v>642</v>
      </c>
      <c r="B251" t="s">
        <v>645</v>
      </c>
      <c r="C251" t="s">
        <v>648</v>
      </c>
      <c r="D251" t="s">
        <v>737</v>
      </c>
      <c r="H251" s="4">
        <v>41647</v>
      </c>
      <c r="L251" s="11">
        <v>50</v>
      </c>
      <c r="P251" s="10" t="s">
        <v>930</v>
      </c>
      <c r="R251" s="11">
        <v>2.4</v>
      </c>
      <c r="T251" s="11">
        <v>3.6</v>
      </c>
      <c r="V251" s="11">
        <v>0.2</v>
      </c>
      <c r="X251" s="11">
        <v>0</v>
      </c>
      <c r="Y251" t="s">
        <v>56</v>
      </c>
      <c r="Z251" s="33">
        <v>3.472222222222222E-3</v>
      </c>
      <c r="AC251" s="29">
        <v>39.1</v>
      </c>
      <c r="AD251" s="29" t="s">
        <v>42</v>
      </c>
      <c r="AE251">
        <v>24</v>
      </c>
      <c r="AG251">
        <v>36</v>
      </c>
      <c r="AH251" s="6"/>
      <c r="AI251" s="7"/>
      <c r="AJ251" s="5">
        <v>7.2916666666666671E-2</v>
      </c>
      <c r="AK251" s="32">
        <f t="shared" si="44"/>
        <v>45</v>
      </c>
      <c r="AQ251" s="32">
        <v>110</v>
      </c>
    </row>
    <row r="252" spans="1:56" x14ac:dyDescent="0.25">
      <c r="A252" t="s">
        <v>640</v>
      </c>
      <c r="B252" t="s">
        <v>645</v>
      </c>
      <c r="C252" t="s">
        <v>646</v>
      </c>
      <c r="D252" t="s">
        <v>737</v>
      </c>
      <c r="H252" s="4">
        <v>41002</v>
      </c>
      <c r="L252" s="11">
        <v>70</v>
      </c>
      <c r="P252" s="10" t="s">
        <v>930</v>
      </c>
      <c r="R252" s="11">
        <v>2.1428571428571428</v>
      </c>
      <c r="T252" s="11">
        <v>3.5714285714285716</v>
      </c>
      <c r="V252" s="11">
        <v>0.21428571428571427</v>
      </c>
      <c r="X252" s="11">
        <v>0</v>
      </c>
      <c r="Y252" t="s">
        <v>56</v>
      </c>
      <c r="Z252" s="33">
        <v>2.7777777777777779E-3</v>
      </c>
      <c r="AC252" s="29">
        <v>38.9</v>
      </c>
      <c r="AD252" s="29" t="s">
        <v>42</v>
      </c>
      <c r="AE252">
        <v>30</v>
      </c>
      <c r="AG252">
        <v>40</v>
      </c>
      <c r="AH252" s="6"/>
      <c r="AI252" s="7"/>
      <c r="AJ252" s="5">
        <v>3.888888888888889E-2</v>
      </c>
      <c r="AK252" s="32">
        <f t="shared" si="44"/>
        <v>56</v>
      </c>
      <c r="AP252" s="7">
        <f>Z252+AJ252+AO252</f>
        <v>4.1666666666666664E-2</v>
      </c>
      <c r="AQ252" s="32">
        <f>MINUTE(AP252)+SECOND(AP252)/60</f>
        <v>0</v>
      </c>
    </row>
    <row r="253" spans="1:56" x14ac:dyDescent="0.25">
      <c r="A253" t="s">
        <v>797</v>
      </c>
      <c r="B253" t="s">
        <v>645</v>
      </c>
      <c r="C253" t="s">
        <v>651</v>
      </c>
      <c r="D253" t="s">
        <v>738</v>
      </c>
      <c r="E253" t="s">
        <v>942</v>
      </c>
      <c r="F253">
        <v>-34.679049999999997</v>
      </c>
      <c r="G253">
        <v>116.24003999999999</v>
      </c>
      <c r="H253" s="4">
        <v>41962</v>
      </c>
      <c r="I253">
        <v>16.899999999999999</v>
      </c>
      <c r="J253" t="s">
        <v>912</v>
      </c>
      <c r="K253" t="s">
        <v>913</v>
      </c>
      <c r="L253" s="11">
        <v>33</v>
      </c>
      <c r="N253" s="21"/>
      <c r="O253" s="21"/>
      <c r="P253" s="10" t="s">
        <v>930</v>
      </c>
      <c r="Q253" s="11">
        <v>240</v>
      </c>
      <c r="R253" s="11">
        <v>7.2727272727272725</v>
      </c>
      <c r="S253" s="11">
        <v>120</v>
      </c>
      <c r="T253" s="11">
        <v>3.6363636363636362</v>
      </c>
      <c r="U253" s="11">
        <v>3</v>
      </c>
      <c r="V253" s="11">
        <v>9.0909090909090912E-2</v>
      </c>
      <c r="W253" s="11" t="s">
        <v>948</v>
      </c>
      <c r="X253" s="11" t="s">
        <v>948</v>
      </c>
      <c r="Y253" t="s">
        <v>56</v>
      </c>
      <c r="AA253" s="32">
        <v>42</v>
      </c>
      <c r="AB253" t="s">
        <v>981</v>
      </c>
      <c r="AC253" s="29" t="s">
        <v>948</v>
      </c>
      <c r="AJ253" s="5">
        <v>2.083333333333337E-2</v>
      </c>
      <c r="AK253" s="32">
        <f t="shared" ref="AK253:AK259" si="45">MINUTE(AJ253)</f>
        <v>30</v>
      </c>
      <c r="AL253" s="12"/>
      <c r="AM253" s="12"/>
      <c r="AN253" s="12"/>
      <c r="AO253" s="11">
        <v>300</v>
      </c>
      <c r="AP253" s="11"/>
      <c r="AQ253" s="32">
        <v>372</v>
      </c>
      <c r="AX253" s="4">
        <v>42038</v>
      </c>
      <c r="AY253" s="4">
        <v>42038</v>
      </c>
      <c r="AZ253" s="32">
        <f>AX253-H253</f>
        <v>76</v>
      </c>
      <c r="BA253" t="s">
        <v>967</v>
      </c>
      <c r="BD253" t="s">
        <v>914</v>
      </c>
    </row>
    <row r="254" spans="1:56" x14ac:dyDescent="0.25">
      <c r="A254" t="s">
        <v>798</v>
      </c>
      <c r="B254" t="s">
        <v>645</v>
      </c>
      <c r="C254" t="s">
        <v>652</v>
      </c>
      <c r="D254" t="s">
        <v>738</v>
      </c>
      <c r="E254" t="s">
        <v>942</v>
      </c>
      <c r="F254">
        <v>-34.719180000000001</v>
      </c>
      <c r="G254">
        <v>116.27244</v>
      </c>
      <c r="H254" s="4">
        <v>41969</v>
      </c>
      <c r="I254">
        <v>20</v>
      </c>
      <c r="J254" t="s">
        <v>912</v>
      </c>
      <c r="K254" t="s">
        <v>914</v>
      </c>
      <c r="L254" s="11">
        <v>41</v>
      </c>
      <c r="N254" s="21"/>
      <c r="O254" s="21"/>
      <c r="P254" s="10" t="s">
        <v>930</v>
      </c>
      <c r="Q254" s="11">
        <v>160</v>
      </c>
      <c r="R254" s="11">
        <v>3.9024390243902438</v>
      </c>
      <c r="S254" s="11">
        <v>80</v>
      </c>
      <c r="T254" s="11">
        <v>1.9512195121951219</v>
      </c>
      <c r="U254" s="11">
        <v>2</v>
      </c>
      <c r="V254" s="11">
        <v>4.878048780487805E-2</v>
      </c>
      <c r="W254" s="11" t="s">
        <v>948</v>
      </c>
      <c r="X254" s="11" t="s">
        <v>948</v>
      </c>
      <c r="Y254" t="s">
        <v>56</v>
      </c>
      <c r="AA254" s="32">
        <v>7</v>
      </c>
      <c r="AB254" t="s">
        <v>993</v>
      </c>
      <c r="AC254" s="29">
        <v>38.5</v>
      </c>
      <c r="AD254" s="29" t="s">
        <v>42</v>
      </c>
      <c r="AJ254" s="5">
        <v>2.9861111111111005E-2</v>
      </c>
      <c r="AK254" s="32">
        <f t="shared" si="45"/>
        <v>43</v>
      </c>
      <c r="AL254" s="12"/>
      <c r="AM254" s="12"/>
      <c r="AN254" s="12"/>
      <c r="AO254" s="11">
        <v>36</v>
      </c>
      <c r="AP254" s="11"/>
      <c r="AQ254" s="32">
        <v>86</v>
      </c>
      <c r="AX254" s="4" t="str">
        <f>"Unknown after "&amp;(AY254-H254)&amp;" days"</f>
        <v>Unknown after 7 days</v>
      </c>
      <c r="AY254" s="4">
        <v>41976</v>
      </c>
      <c r="BD254" t="s">
        <v>914</v>
      </c>
    </row>
    <row r="255" spans="1:56" x14ac:dyDescent="0.25">
      <c r="A255" t="s">
        <v>799</v>
      </c>
      <c r="B255" t="s">
        <v>645</v>
      </c>
      <c r="C255" t="s">
        <v>653</v>
      </c>
      <c r="D255" t="s">
        <v>738</v>
      </c>
      <c r="E255" t="s">
        <v>942</v>
      </c>
      <c r="F255">
        <v>-34.691740000000003</v>
      </c>
      <c r="G255">
        <v>116.24012</v>
      </c>
      <c r="H255" s="4">
        <v>41986</v>
      </c>
      <c r="I255">
        <v>16.8</v>
      </c>
      <c r="J255" t="s">
        <v>915</v>
      </c>
      <c r="K255" t="s">
        <v>948</v>
      </c>
      <c r="L255" s="11">
        <v>73</v>
      </c>
      <c r="N255" s="21"/>
      <c r="O255" s="21"/>
      <c r="P255" s="10" t="s">
        <v>930</v>
      </c>
      <c r="Q255" s="11">
        <v>200</v>
      </c>
      <c r="R255" s="11">
        <v>2.7397260273972601</v>
      </c>
      <c r="S255" s="11">
        <v>100</v>
      </c>
      <c r="T255" s="11">
        <v>1.3698630136986301</v>
      </c>
      <c r="U255" s="11">
        <v>3.5</v>
      </c>
      <c r="V255" s="11">
        <v>4.7945205479452052E-2</v>
      </c>
      <c r="W255" s="11" t="s">
        <v>948</v>
      </c>
      <c r="X255" s="11" t="s">
        <v>948</v>
      </c>
      <c r="Y255" t="s">
        <v>56</v>
      </c>
      <c r="AA255" s="32">
        <v>3</v>
      </c>
      <c r="AC255" s="29">
        <v>38</v>
      </c>
      <c r="AD255" s="29" t="s">
        <v>42</v>
      </c>
      <c r="AE255">
        <v>32</v>
      </c>
      <c r="AG255">
        <v>56</v>
      </c>
      <c r="AJ255" s="5">
        <v>3.6805555555555536E-2</v>
      </c>
      <c r="AK255" s="32">
        <f t="shared" si="45"/>
        <v>53</v>
      </c>
      <c r="AL255" s="12"/>
      <c r="AM255" s="12"/>
      <c r="AN255" s="12"/>
      <c r="AO255" s="11">
        <v>23</v>
      </c>
      <c r="AP255" s="11"/>
      <c r="AQ255" s="32">
        <v>79</v>
      </c>
      <c r="AX255" s="4">
        <v>42038</v>
      </c>
      <c r="AY255" s="4">
        <v>42038</v>
      </c>
      <c r="AZ255" s="32">
        <f>AX255-H255</f>
        <v>52</v>
      </c>
      <c r="BA255" t="s">
        <v>967</v>
      </c>
      <c r="BD255" t="s">
        <v>914</v>
      </c>
    </row>
    <row r="256" spans="1:56" x14ac:dyDescent="0.25">
      <c r="A256" t="s">
        <v>800</v>
      </c>
      <c r="B256" t="s">
        <v>645</v>
      </c>
      <c r="C256" t="s">
        <v>654</v>
      </c>
      <c r="D256" t="s">
        <v>738</v>
      </c>
      <c r="E256" t="s">
        <v>942</v>
      </c>
      <c r="F256">
        <v>-34.767150000000001</v>
      </c>
      <c r="G256">
        <v>117.12141</v>
      </c>
      <c r="H256" s="4">
        <v>42103</v>
      </c>
      <c r="I256">
        <v>22.8</v>
      </c>
      <c r="J256" t="s">
        <v>915</v>
      </c>
      <c r="K256" t="s">
        <v>948</v>
      </c>
      <c r="L256" s="11">
        <v>110</v>
      </c>
      <c r="N256" s="21"/>
      <c r="O256" s="21"/>
      <c r="P256" s="10" t="s">
        <v>930</v>
      </c>
      <c r="Q256" s="11">
        <v>400</v>
      </c>
      <c r="R256" s="11">
        <v>3.6363636363636362</v>
      </c>
      <c r="S256" s="11">
        <v>200</v>
      </c>
      <c r="T256" s="11">
        <v>1.8181818181818181</v>
      </c>
      <c r="U256" s="11">
        <v>10</v>
      </c>
      <c r="V256" s="11">
        <v>9.0909090909090912E-2</v>
      </c>
      <c r="W256" s="11" t="s">
        <v>948</v>
      </c>
      <c r="X256" s="11" t="s">
        <v>948</v>
      </c>
      <c r="Y256" t="s">
        <v>56</v>
      </c>
      <c r="AA256" s="32">
        <v>20</v>
      </c>
      <c r="AC256" s="29" t="s">
        <v>948</v>
      </c>
      <c r="AE256">
        <v>16</v>
      </c>
      <c r="AG256">
        <v>64</v>
      </c>
      <c r="AJ256" s="5">
        <v>2.5694444444444464E-2</v>
      </c>
      <c r="AK256" s="32">
        <f t="shared" si="45"/>
        <v>37</v>
      </c>
      <c r="AL256" s="12"/>
      <c r="AM256" s="12"/>
      <c r="AN256" t="s">
        <v>931</v>
      </c>
      <c r="AO256" s="11">
        <v>74</v>
      </c>
      <c r="AP256" s="11"/>
      <c r="AQ256" s="32">
        <v>131</v>
      </c>
      <c r="AX256" s="4" t="str">
        <f>"Unknown after "&amp;(AY256-H256)&amp;" days"</f>
        <v>Unknown after 48 days</v>
      </c>
      <c r="AY256" s="4">
        <v>42151</v>
      </c>
      <c r="BD256" t="s">
        <v>914</v>
      </c>
    </row>
    <row r="257" spans="1:56" x14ac:dyDescent="0.25">
      <c r="A257" t="s">
        <v>801</v>
      </c>
      <c r="B257" t="s">
        <v>645</v>
      </c>
      <c r="C257" t="s">
        <v>655</v>
      </c>
      <c r="D257" t="s">
        <v>738</v>
      </c>
      <c r="E257" t="s">
        <v>942</v>
      </c>
      <c r="F257">
        <v>-34.758020000000002</v>
      </c>
      <c r="G257">
        <v>117.03861000000001</v>
      </c>
      <c r="H257" s="4">
        <v>42117</v>
      </c>
      <c r="I257">
        <v>15.1</v>
      </c>
      <c r="J257" t="s">
        <v>912</v>
      </c>
      <c r="K257" t="s">
        <v>914</v>
      </c>
      <c r="L257" s="11">
        <v>46</v>
      </c>
      <c r="N257" s="21"/>
      <c r="O257" s="21"/>
      <c r="P257" s="10" t="s">
        <v>930</v>
      </c>
      <c r="Q257" s="11">
        <v>100</v>
      </c>
      <c r="R257" s="11">
        <v>2.1739130434782608</v>
      </c>
      <c r="S257" s="11">
        <v>100</v>
      </c>
      <c r="T257" s="11">
        <v>2.1739130434782608</v>
      </c>
      <c r="U257" s="11">
        <v>4.5</v>
      </c>
      <c r="V257" s="11">
        <v>9.7826086956521743E-2</v>
      </c>
      <c r="W257" s="11" t="s">
        <v>948</v>
      </c>
      <c r="X257" s="11" t="s">
        <v>948</v>
      </c>
      <c r="Y257" t="s">
        <v>56</v>
      </c>
      <c r="AA257" s="32">
        <v>7</v>
      </c>
      <c r="AC257" s="29">
        <v>37.9</v>
      </c>
      <c r="AD257" s="29" t="s">
        <v>42</v>
      </c>
      <c r="AE257">
        <v>24</v>
      </c>
      <c r="AG257">
        <v>152</v>
      </c>
      <c r="AJ257" s="5">
        <v>3.1944444444444386E-2</v>
      </c>
      <c r="AK257" s="32">
        <f t="shared" si="45"/>
        <v>46</v>
      </c>
      <c r="AL257" s="12"/>
      <c r="AM257" s="12"/>
      <c r="AN257" s="12"/>
      <c r="AO257" s="11">
        <v>15</v>
      </c>
      <c r="AP257" s="11"/>
      <c r="AQ257" s="32">
        <v>68</v>
      </c>
      <c r="AX257" s="4" t="str">
        <f>"Unknown after "&amp;(AY257-H257)&amp;" days"</f>
        <v>Unknown after 43 days</v>
      </c>
      <c r="AY257" s="4">
        <v>42160</v>
      </c>
      <c r="BD257" t="s">
        <v>914</v>
      </c>
    </row>
    <row r="258" spans="1:56" x14ac:dyDescent="0.25">
      <c r="A258" t="s">
        <v>802</v>
      </c>
      <c r="B258" t="s">
        <v>645</v>
      </c>
      <c r="C258" t="s">
        <v>656</v>
      </c>
      <c r="D258" t="s">
        <v>738</v>
      </c>
      <c r="E258" t="s">
        <v>942</v>
      </c>
      <c r="F258">
        <v>-34.758020000000002</v>
      </c>
      <c r="G258">
        <v>117.03861000000001</v>
      </c>
      <c r="H258" s="4">
        <v>42117</v>
      </c>
      <c r="I258">
        <v>15.1</v>
      </c>
      <c r="J258" t="s">
        <v>912</v>
      </c>
      <c r="K258" t="s">
        <v>914</v>
      </c>
      <c r="L258" s="11">
        <v>46</v>
      </c>
      <c r="N258" s="21"/>
      <c r="O258" s="21"/>
      <c r="P258" s="10" t="s">
        <v>930</v>
      </c>
      <c r="Q258" s="11">
        <v>90</v>
      </c>
      <c r="R258" s="11">
        <v>1.9565217391304348</v>
      </c>
      <c r="S258" s="11">
        <v>90</v>
      </c>
      <c r="T258" s="11">
        <v>1.9565217391304348</v>
      </c>
      <c r="U258" s="11">
        <v>4.5</v>
      </c>
      <c r="V258" s="11">
        <v>9.7826086956521743E-2</v>
      </c>
      <c r="W258" s="11" t="s">
        <v>948</v>
      </c>
      <c r="X258" s="11" t="s">
        <v>948</v>
      </c>
      <c r="Y258" t="s">
        <v>56</v>
      </c>
      <c r="AA258" s="32">
        <v>8</v>
      </c>
      <c r="AC258" s="29">
        <v>37.299999999999997</v>
      </c>
      <c r="AD258" s="29" t="s">
        <v>42</v>
      </c>
      <c r="AE258">
        <v>24</v>
      </c>
      <c r="AG258">
        <v>124</v>
      </c>
      <c r="AJ258" s="5">
        <v>3.125E-2</v>
      </c>
      <c r="AK258" s="32">
        <f t="shared" si="45"/>
        <v>45</v>
      </c>
      <c r="AL258" s="12"/>
      <c r="AM258" s="12"/>
      <c r="AN258" s="12"/>
      <c r="AO258" s="11">
        <v>8</v>
      </c>
      <c r="AP258" s="11"/>
      <c r="AQ258" s="32">
        <v>61</v>
      </c>
      <c r="AX258" s="4">
        <v>42690</v>
      </c>
      <c r="AY258" s="4">
        <v>42690</v>
      </c>
      <c r="AZ258" s="32">
        <f>AX258-H258</f>
        <v>573</v>
      </c>
      <c r="BA258" t="s">
        <v>966</v>
      </c>
      <c r="BD258" t="s">
        <v>914</v>
      </c>
    </row>
    <row r="259" spans="1:56" x14ac:dyDescent="0.25">
      <c r="A259" t="s">
        <v>803</v>
      </c>
      <c r="B259" t="s">
        <v>645</v>
      </c>
      <c r="C259" t="s">
        <v>657</v>
      </c>
      <c r="D259" t="s">
        <v>738</v>
      </c>
      <c r="E259" t="s">
        <v>942</v>
      </c>
      <c r="F259">
        <v>-34.509010000000004</v>
      </c>
      <c r="G259">
        <v>116.36551</v>
      </c>
      <c r="H259" s="4">
        <v>42118</v>
      </c>
      <c r="I259">
        <v>18.5</v>
      </c>
      <c r="J259" t="s">
        <v>915</v>
      </c>
      <c r="K259" t="s">
        <v>948</v>
      </c>
      <c r="L259" s="11">
        <v>109</v>
      </c>
      <c r="N259" s="21"/>
      <c r="O259" s="21"/>
      <c r="P259" s="10" t="s">
        <v>930</v>
      </c>
      <c r="Q259" s="11">
        <v>220</v>
      </c>
      <c r="R259" s="11">
        <v>2.0183486238532109</v>
      </c>
      <c r="S259" s="11">
        <v>220</v>
      </c>
      <c r="T259" s="11">
        <v>2.0183486238532109</v>
      </c>
      <c r="U259" s="11">
        <v>10</v>
      </c>
      <c r="V259" s="11">
        <v>9.1743119266055051E-2</v>
      </c>
      <c r="W259" s="11" t="s">
        <v>948</v>
      </c>
      <c r="X259" s="11" t="s">
        <v>948</v>
      </c>
      <c r="Y259" t="s">
        <v>56</v>
      </c>
      <c r="AA259" s="32">
        <v>10</v>
      </c>
      <c r="AC259" s="29" t="s">
        <v>948</v>
      </c>
      <c r="AJ259" s="5">
        <v>2.916666666666673E-2</v>
      </c>
      <c r="AK259" s="32">
        <f t="shared" si="45"/>
        <v>42</v>
      </c>
      <c r="AL259" s="12"/>
      <c r="AM259" s="12"/>
      <c r="AN259" s="12"/>
      <c r="AO259" s="11">
        <v>1</v>
      </c>
      <c r="AP259" s="11"/>
      <c r="AQ259" s="32">
        <v>53</v>
      </c>
      <c r="AX259" s="4">
        <v>42696</v>
      </c>
      <c r="AY259" s="4">
        <v>42696</v>
      </c>
      <c r="AZ259" s="32">
        <f>AX259-H259</f>
        <v>578</v>
      </c>
      <c r="BA259" t="s">
        <v>968</v>
      </c>
      <c r="BD259" t="s">
        <v>914</v>
      </c>
    </row>
    <row r="260" spans="1:56" x14ac:dyDescent="0.25">
      <c r="A260" t="s">
        <v>804</v>
      </c>
      <c r="B260" t="s">
        <v>645</v>
      </c>
      <c r="C260" t="s">
        <v>658</v>
      </c>
      <c r="D260" t="s">
        <v>738</v>
      </c>
      <c r="E260" t="s">
        <v>942</v>
      </c>
      <c r="F260">
        <v>-34.509010000000004</v>
      </c>
      <c r="G260">
        <v>116.36551</v>
      </c>
      <c r="H260" s="4">
        <v>42118</v>
      </c>
      <c r="I260">
        <v>17.100000000000001</v>
      </c>
      <c r="J260" t="s">
        <v>915</v>
      </c>
      <c r="K260" t="s">
        <v>948</v>
      </c>
      <c r="L260" s="11">
        <v>26</v>
      </c>
      <c r="N260" s="21"/>
      <c r="O260" s="21"/>
      <c r="P260" s="10" t="s">
        <v>930</v>
      </c>
      <c r="Q260" s="11">
        <v>45</v>
      </c>
      <c r="R260" s="11">
        <v>1.7307692307692308</v>
      </c>
      <c r="S260" s="11">
        <v>45</v>
      </c>
      <c r="T260" s="11">
        <v>1.7307692307692308</v>
      </c>
      <c r="U260" s="11" t="s">
        <v>948</v>
      </c>
      <c r="V260" s="11" t="s">
        <v>948</v>
      </c>
      <c r="W260" s="11" t="s">
        <v>948</v>
      </c>
      <c r="X260" s="11" t="s">
        <v>948</v>
      </c>
      <c r="Y260" t="s">
        <v>56</v>
      </c>
      <c r="AA260" s="32">
        <v>3</v>
      </c>
      <c r="AB260" t="s">
        <v>1014</v>
      </c>
      <c r="AC260" s="29" t="s">
        <v>948</v>
      </c>
      <c r="AJ260" s="5" t="s">
        <v>948</v>
      </c>
      <c r="AK260" s="32" t="s">
        <v>948</v>
      </c>
      <c r="AL260" s="12"/>
      <c r="AM260" s="12"/>
      <c r="AN260" s="12"/>
      <c r="AO260" s="5" t="s">
        <v>948</v>
      </c>
      <c r="AP260" s="5"/>
      <c r="AQ260" s="32">
        <v>8</v>
      </c>
      <c r="AX260" s="4">
        <v>42125</v>
      </c>
      <c r="AY260" s="4">
        <v>42125</v>
      </c>
      <c r="AZ260" s="32">
        <f>AX260-H260</f>
        <v>7</v>
      </c>
      <c r="BA260" t="s">
        <v>969</v>
      </c>
      <c r="BD260" t="s">
        <v>913</v>
      </c>
    </row>
    <row r="261" spans="1:56" x14ac:dyDescent="0.25">
      <c r="A261" t="s">
        <v>805</v>
      </c>
      <c r="B261" t="s">
        <v>645</v>
      </c>
      <c r="C261" t="s">
        <v>659</v>
      </c>
      <c r="D261" t="s">
        <v>738</v>
      </c>
      <c r="E261" t="s">
        <v>942</v>
      </c>
      <c r="F261">
        <v>-34.591909999999999</v>
      </c>
      <c r="G261">
        <v>116.35</v>
      </c>
      <c r="H261" s="4">
        <v>42118</v>
      </c>
      <c r="I261">
        <v>17.100000000000001</v>
      </c>
      <c r="J261" t="s">
        <v>912</v>
      </c>
      <c r="K261" t="s">
        <v>913</v>
      </c>
      <c r="L261" s="11">
        <v>22.5</v>
      </c>
      <c r="N261" s="21"/>
      <c r="O261" s="21"/>
      <c r="P261" s="10" t="s">
        <v>930</v>
      </c>
      <c r="Q261" s="11">
        <v>45</v>
      </c>
      <c r="R261" s="11">
        <v>2</v>
      </c>
      <c r="S261" s="11">
        <v>45</v>
      </c>
      <c r="T261" s="11">
        <v>2</v>
      </c>
      <c r="U261" s="11" t="s">
        <v>948</v>
      </c>
      <c r="V261" s="11" t="s">
        <v>948</v>
      </c>
      <c r="W261" s="11" t="s">
        <v>948</v>
      </c>
      <c r="X261" s="11" t="s">
        <v>948</v>
      </c>
      <c r="Y261" t="s">
        <v>56</v>
      </c>
      <c r="AA261" s="32">
        <v>3</v>
      </c>
      <c r="AC261" s="29" t="s">
        <v>948</v>
      </c>
      <c r="AJ261" s="5" t="s">
        <v>948</v>
      </c>
      <c r="AK261" s="32" t="s">
        <v>948</v>
      </c>
      <c r="AL261" s="12"/>
      <c r="AM261" s="12"/>
      <c r="AN261" s="12"/>
      <c r="AO261" s="5" t="s">
        <v>948</v>
      </c>
      <c r="AP261" s="5"/>
      <c r="AX261" s="4">
        <v>42118</v>
      </c>
      <c r="AY261" s="4" t="s">
        <v>948</v>
      </c>
      <c r="AZ261" s="32">
        <f>AX261-H261</f>
        <v>0</v>
      </c>
      <c r="BA261" t="s">
        <v>968</v>
      </c>
      <c r="BC261" s="10"/>
      <c r="BD261" t="s">
        <v>913</v>
      </c>
    </row>
    <row r="262" spans="1:56" x14ac:dyDescent="0.25">
      <c r="A262" t="s">
        <v>806</v>
      </c>
      <c r="B262" t="s">
        <v>645</v>
      </c>
      <c r="C262" t="s">
        <v>660</v>
      </c>
      <c r="D262" t="s">
        <v>738</v>
      </c>
      <c r="E262" t="s">
        <v>942</v>
      </c>
      <c r="F262">
        <v>-34.694830000000003</v>
      </c>
      <c r="G262">
        <v>116.62993</v>
      </c>
      <c r="H262" s="4">
        <v>42130</v>
      </c>
      <c r="I262">
        <v>16.7</v>
      </c>
      <c r="J262" t="s">
        <v>912</v>
      </c>
      <c r="K262" t="s">
        <v>914</v>
      </c>
      <c r="L262" s="11">
        <v>45</v>
      </c>
      <c r="N262" s="21"/>
      <c r="O262" s="21"/>
      <c r="P262" s="10" t="s">
        <v>930</v>
      </c>
      <c r="Q262" s="11">
        <v>80</v>
      </c>
      <c r="R262" s="11">
        <v>1.7777777777777777</v>
      </c>
      <c r="S262" s="11">
        <v>80</v>
      </c>
      <c r="T262" s="11">
        <v>1.7777777777777777</v>
      </c>
      <c r="U262" s="11">
        <v>4</v>
      </c>
      <c r="V262" s="11">
        <v>8.8888888888888892E-2</v>
      </c>
      <c r="W262" s="11" t="s">
        <v>948</v>
      </c>
      <c r="X262" s="11" t="s">
        <v>948</v>
      </c>
      <c r="Y262" t="s">
        <v>56</v>
      </c>
      <c r="AA262" s="32">
        <v>4</v>
      </c>
      <c r="AC262" s="29">
        <v>38.4</v>
      </c>
      <c r="AD262" s="29" t="s">
        <v>42</v>
      </c>
      <c r="AE262">
        <v>28</v>
      </c>
      <c r="AG262">
        <v>60</v>
      </c>
      <c r="AJ262" s="5">
        <v>2.1527777777777701E-2</v>
      </c>
      <c r="AK262" s="32">
        <f>MINUTE(AJ262)</f>
        <v>31</v>
      </c>
      <c r="AL262" s="12"/>
      <c r="AM262" s="12"/>
      <c r="AN262" s="12"/>
      <c r="AO262" s="11">
        <v>21</v>
      </c>
      <c r="AP262" s="11"/>
      <c r="AQ262" s="32">
        <v>56</v>
      </c>
      <c r="AX262" s="4" t="str">
        <f>"Unknown after "&amp;(AY262-H262)&amp;" days"</f>
        <v>Unknown after -42130 days</v>
      </c>
      <c r="BD262" t="s">
        <v>913</v>
      </c>
    </row>
    <row r="263" spans="1:56" x14ac:dyDescent="0.25">
      <c r="A263" t="s">
        <v>807</v>
      </c>
      <c r="B263" t="s">
        <v>645</v>
      </c>
      <c r="C263" t="s">
        <v>661</v>
      </c>
      <c r="D263" t="s">
        <v>738</v>
      </c>
      <c r="E263" t="s">
        <v>942</v>
      </c>
      <c r="F263">
        <v>-34.522530000000003</v>
      </c>
      <c r="G263">
        <v>116.48694</v>
      </c>
      <c r="H263" s="4">
        <v>42152</v>
      </c>
      <c r="I263">
        <v>10</v>
      </c>
      <c r="J263" t="s">
        <v>912</v>
      </c>
      <c r="K263" t="s">
        <v>914</v>
      </c>
      <c r="L263" s="11">
        <v>62</v>
      </c>
      <c r="N263" s="21"/>
      <c r="O263" s="21"/>
      <c r="P263" s="10" t="s">
        <v>930</v>
      </c>
      <c r="Q263" s="11">
        <v>140</v>
      </c>
      <c r="R263" s="11">
        <v>2.2580645161290325</v>
      </c>
      <c r="S263" s="11">
        <v>140</v>
      </c>
      <c r="T263" s="11">
        <v>2.2580645161290325</v>
      </c>
      <c r="U263" s="11" t="s">
        <v>948</v>
      </c>
      <c r="V263" s="11" t="s">
        <v>948</v>
      </c>
      <c r="W263" s="11" t="s">
        <v>948</v>
      </c>
      <c r="X263" s="11" t="s">
        <v>948</v>
      </c>
      <c r="Y263" t="s">
        <v>56</v>
      </c>
      <c r="AA263" s="32">
        <v>3</v>
      </c>
      <c r="AB263" t="s">
        <v>976</v>
      </c>
      <c r="AC263" s="29" t="s">
        <v>948</v>
      </c>
      <c r="AJ263" s="5" t="s">
        <v>948</v>
      </c>
      <c r="AK263" s="32" t="s">
        <v>948</v>
      </c>
      <c r="AL263" s="12"/>
      <c r="AM263" s="12"/>
      <c r="AN263" s="12"/>
      <c r="AO263" s="5" t="s">
        <v>948</v>
      </c>
      <c r="AP263" s="5"/>
      <c r="AQ263" s="32">
        <v>77</v>
      </c>
      <c r="AX263" s="4">
        <v>42529</v>
      </c>
      <c r="AY263" s="4">
        <v>42529</v>
      </c>
      <c r="AZ263" s="32">
        <f>AX263-H263</f>
        <v>377</v>
      </c>
      <c r="BA263" t="s">
        <v>968</v>
      </c>
      <c r="BD263" t="s">
        <v>913</v>
      </c>
    </row>
    <row r="264" spans="1:56" x14ac:dyDescent="0.25">
      <c r="A264" t="s">
        <v>808</v>
      </c>
      <c r="B264" t="s">
        <v>645</v>
      </c>
      <c r="C264" t="s">
        <v>662</v>
      </c>
      <c r="D264" t="s">
        <v>738</v>
      </c>
      <c r="E264" t="s">
        <v>942</v>
      </c>
      <c r="F264">
        <v>-34.522530000000003</v>
      </c>
      <c r="G264">
        <v>116.48694</v>
      </c>
      <c r="H264" s="4">
        <v>42152</v>
      </c>
      <c r="I264">
        <v>10</v>
      </c>
      <c r="J264" t="s">
        <v>915</v>
      </c>
      <c r="K264" t="s">
        <v>948</v>
      </c>
      <c r="L264" s="11">
        <v>32</v>
      </c>
      <c r="N264" s="21"/>
      <c r="O264" s="21"/>
      <c r="P264" s="10" t="s">
        <v>930</v>
      </c>
      <c r="Q264" s="11">
        <v>80</v>
      </c>
      <c r="R264" s="11">
        <v>2.5</v>
      </c>
      <c r="S264" s="11">
        <v>80</v>
      </c>
      <c r="T264" s="11">
        <v>2.5</v>
      </c>
      <c r="U264" s="11" t="s">
        <v>948</v>
      </c>
      <c r="V264" s="11" t="s">
        <v>948</v>
      </c>
      <c r="W264" s="11" t="s">
        <v>948</v>
      </c>
      <c r="X264" s="11" t="s">
        <v>948</v>
      </c>
      <c r="Y264" t="s">
        <v>56</v>
      </c>
      <c r="AA264" s="32">
        <v>2</v>
      </c>
      <c r="AB264" t="s">
        <v>1010</v>
      </c>
      <c r="AC264" s="29" t="s">
        <v>948</v>
      </c>
      <c r="AJ264" s="5" t="s">
        <v>948</v>
      </c>
      <c r="AK264" s="32" t="s">
        <v>948</v>
      </c>
      <c r="AL264" s="12"/>
      <c r="AM264" s="12"/>
      <c r="AN264" s="12"/>
      <c r="AO264" s="5" t="s">
        <v>948</v>
      </c>
      <c r="AP264" s="5"/>
      <c r="AQ264" s="32">
        <v>50</v>
      </c>
      <c r="AX264" s="4">
        <v>42528</v>
      </c>
      <c r="AY264" s="4">
        <v>42528</v>
      </c>
      <c r="AZ264" s="32">
        <f>AX264-H264</f>
        <v>376</v>
      </c>
      <c r="BA264" t="s">
        <v>968</v>
      </c>
      <c r="BD264" t="s">
        <v>914</v>
      </c>
    </row>
    <row r="265" spans="1:56" x14ac:dyDescent="0.25">
      <c r="A265" t="s">
        <v>809</v>
      </c>
      <c r="B265" t="s">
        <v>645</v>
      </c>
      <c r="C265" t="s">
        <v>663</v>
      </c>
      <c r="D265" t="s">
        <v>738</v>
      </c>
      <c r="E265" t="s">
        <v>942</v>
      </c>
      <c r="F265">
        <v>-34.633670000000002</v>
      </c>
      <c r="G265">
        <v>116.34690000000001</v>
      </c>
      <c r="H265" s="4">
        <v>42153</v>
      </c>
      <c r="I265">
        <v>6.1</v>
      </c>
      <c r="J265" t="s">
        <v>915</v>
      </c>
      <c r="K265" t="s">
        <v>948</v>
      </c>
      <c r="L265" s="11">
        <v>66</v>
      </c>
      <c r="N265" s="21"/>
      <c r="O265" s="21"/>
      <c r="P265" s="10" t="s">
        <v>930</v>
      </c>
      <c r="Q265" s="11">
        <v>120</v>
      </c>
      <c r="R265" s="11">
        <v>1.8181818181818181</v>
      </c>
      <c r="S265" s="11">
        <v>120</v>
      </c>
      <c r="T265" s="11">
        <v>1.8181818181818181</v>
      </c>
      <c r="U265" s="11" t="s">
        <v>948</v>
      </c>
      <c r="V265" s="11" t="s">
        <v>948</v>
      </c>
      <c r="W265" s="11" t="s">
        <v>948</v>
      </c>
      <c r="X265" s="11" t="s">
        <v>948</v>
      </c>
      <c r="Y265" t="s">
        <v>56</v>
      </c>
      <c r="AA265" s="32">
        <v>10</v>
      </c>
      <c r="AC265" s="29" t="s">
        <v>948</v>
      </c>
      <c r="AJ265" s="5" t="s">
        <v>948</v>
      </c>
      <c r="AK265" s="32" t="s">
        <v>948</v>
      </c>
      <c r="AL265" s="12"/>
      <c r="AM265" s="12"/>
      <c r="AN265" s="12"/>
      <c r="AO265" s="5" t="s">
        <v>948</v>
      </c>
      <c r="AP265" s="5"/>
      <c r="AQ265" s="32">
        <v>51</v>
      </c>
      <c r="AS265" t="s">
        <v>995</v>
      </c>
      <c r="AX265" s="4" t="str">
        <f>"Unknown after "&amp;(AY265-H265)&amp;" days"</f>
        <v>Unknown after 0 days</v>
      </c>
      <c r="AY265" s="4">
        <v>42153</v>
      </c>
      <c r="BD265" t="s">
        <v>914</v>
      </c>
    </row>
    <row r="266" spans="1:56" x14ac:dyDescent="0.25">
      <c r="A266" t="s">
        <v>810</v>
      </c>
      <c r="B266" t="s">
        <v>645</v>
      </c>
      <c r="C266" t="s">
        <v>664</v>
      </c>
      <c r="D266" t="s">
        <v>738</v>
      </c>
      <c r="E266" t="s">
        <v>942</v>
      </c>
      <c r="F266">
        <v>-34.643230000000003</v>
      </c>
      <c r="G266">
        <v>116.31983</v>
      </c>
      <c r="H266" s="4">
        <v>42158</v>
      </c>
      <c r="I266">
        <v>17.899999999999999</v>
      </c>
      <c r="J266" t="s">
        <v>912</v>
      </c>
      <c r="K266" t="s">
        <v>914</v>
      </c>
      <c r="L266" s="11">
        <v>47</v>
      </c>
      <c r="N266" s="21"/>
      <c r="O266" s="21"/>
      <c r="P266" s="10" t="s">
        <v>930</v>
      </c>
      <c r="Q266" s="11">
        <v>90</v>
      </c>
      <c r="R266" s="11">
        <v>1.9148936170212767</v>
      </c>
      <c r="S266" s="11">
        <v>90</v>
      </c>
      <c r="T266" s="11">
        <v>1.9148936170212767</v>
      </c>
      <c r="U266" s="11">
        <v>4.5</v>
      </c>
      <c r="V266" s="11">
        <v>9.5744680851063829E-2</v>
      </c>
      <c r="W266" s="11" t="s">
        <v>948</v>
      </c>
      <c r="X266" s="11" t="s">
        <v>948</v>
      </c>
      <c r="Y266" t="s">
        <v>56</v>
      </c>
      <c r="AA266" s="32">
        <v>3</v>
      </c>
      <c r="AB266" t="s">
        <v>991</v>
      </c>
      <c r="AC266" s="29" t="s">
        <v>948</v>
      </c>
      <c r="AE266">
        <v>44</v>
      </c>
      <c r="AG266">
        <v>60</v>
      </c>
      <c r="AJ266" s="5">
        <v>2.0138888888888873E-2</v>
      </c>
      <c r="AK266" s="32">
        <f>MINUTE(AJ266)</f>
        <v>29</v>
      </c>
      <c r="AL266" s="12"/>
      <c r="AM266" s="12"/>
      <c r="AN266" s="12" t="s">
        <v>990</v>
      </c>
      <c r="AO266" s="11">
        <v>14</v>
      </c>
      <c r="AP266" s="11"/>
      <c r="AQ266" s="32">
        <v>46</v>
      </c>
      <c r="AX266" s="4">
        <v>42311</v>
      </c>
      <c r="AY266" s="4">
        <v>42311</v>
      </c>
      <c r="AZ266" s="32">
        <f t="shared" ref="AZ266:AZ272" si="46">AX266-H266</f>
        <v>153</v>
      </c>
      <c r="BA266" t="s">
        <v>968</v>
      </c>
      <c r="BD266" t="s">
        <v>914</v>
      </c>
    </row>
    <row r="267" spans="1:56" x14ac:dyDescent="0.25">
      <c r="A267" t="s">
        <v>811</v>
      </c>
      <c r="B267" t="s">
        <v>645</v>
      </c>
      <c r="C267" t="s">
        <v>665</v>
      </c>
      <c r="D267" t="s">
        <v>738</v>
      </c>
      <c r="E267" t="s">
        <v>943</v>
      </c>
      <c r="F267">
        <v>-31.60435</v>
      </c>
      <c r="G267">
        <v>116.10781</v>
      </c>
      <c r="H267" s="4">
        <v>42366</v>
      </c>
      <c r="I267">
        <v>11.7</v>
      </c>
      <c r="J267" t="s">
        <v>915</v>
      </c>
      <c r="K267" t="s">
        <v>948</v>
      </c>
      <c r="L267" s="11">
        <v>22</v>
      </c>
      <c r="N267" s="21"/>
      <c r="O267" s="21"/>
      <c r="P267" s="10" t="s">
        <v>930</v>
      </c>
      <c r="Q267" s="11">
        <v>100</v>
      </c>
      <c r="R267" s="11">
        <v>4.5454545454545459</v>
      </c>
      <c r="S267" s="11">
        <v>100</v>
      </c>
      <c r="T267" s="11">
        <v>4.5454545454545459</v>
      </c>
      <c r="U267" s="11" t="s">
        <v>948</v>
      </c>
      <c r="V267" s="11" t="s">
        <v>948</v>
      </c>
      <c r="W267" s="11" t="s">
        <v>948</v>
      </c>
      <c r="X267" s="11" t="s">
        <v>948</v>
      </c>
      <c r="Y267" t="s">
        <v>56</v>
      </c>
      <c r="AA267" s="32">
        <v>4</v>
      </c>
      <c r="AC267" s="29">
        <v>37.299999999999997</v>
      </c>
      <c r="AD267" s="29" t="s">
        <v>42</v>
      </c>
      <c r="AE267">
        <v>24</v>
      </c>
      <c r="AG267">
        <v>92</v>
      </c>
      <c r="AJ267" s="5" t="s">
        <v>948</v>
      </c>
      <c r="AK267" s="32" t="s">
        <v>948</v>
      </c>
      <c r="AL267" s="12"/>
      <c r="AM267" s="12"/>
      <c r="AN267" s="12"/>
      <c r="AO267" s="5" t="s">
        <v>948</v>
      </c>
      <c r="AP267" s="5"/>
      <c r="AQ267" s="32">
        <v>73</v>
      </c>
      <c r="AX267" s="4">
        <v>42366</v>
      </c>
      <c r="AY267" s="4" t="s">
        <v>948</v>
      </c>
      <c r="AZ267" s="32">
        <f t="shared" si="46"/>
        <v>0</v>
      </c>
      <c r="BA267" t="s">
        <v>1051</v>
      </c>
      <c r="BC267" t="s">
        <v>932</v>
      </c>
      <c r="BD267" t="s">
        <v>913</v>
      </c>
    </row>
    <row r="268" spans="1:56" x14ac:dyDescent="0.25">
      <c r="A268" t="s">
        <v>812</v>
      </c>
      <c r="B268" t="s">
        <v>645</v>
      </c>
      <c r="C268" t="s">
        <v>666</v>
      </c>
      <c r="D268" t="s">
        <v>738</v>
      </c>
      <c r="E268" t="s">
        <v>943</v>
      </c>
      <c r="F268">
        <v>-31.60435</v>
      </c>
      <c r="G268">
        <v>116.10781</v>
      </c>
      <c r="H268" s="4">
        <v>42366</v>
      </c>
      <c r="I268">
        <v>11.7</v>
      </c>
      <c r="J268" t="s">
        <v>912</v>
      </c>
      <c r="K268" t="s">
        <v>914</v>
      </c>
      <c r="L268" s="11">
        <v>38</v>
      </c>
      <c r="N268" s="21"/>
      <c r="O268" s="21"/>
      <c r="P268" s="10" t="s">
        <v>930</v>
      </c>
      <c r="Q268" s="11">
        <v>70</v>
      </c>
      <c r="R268" s="11">
        <v>1.8421052631578947</v>
      </c>
      <c r="S268" s="11">
        <v>70</v>
      </c>
      <c r="T268" s="11">
        <v>1.8421052631578947</v>
      </c>
      <c r="U268" s="11" t="s">
        <v>948</v>
      </c>
      <c r="V268" s="11" t="s">
        <v>948</v>
      </c>
      <c r="W268" s="11" t="s">
        <v>948</v>
      </c>
      <c r="X268" s="11" t="s">
        <v>948</v>
      </c>
      <c r="Y268" t="s">
        <v>56</v>
      </c>
      <c r="AA268" s="32">
        <v>7</v>
      </c>
      <c r="AC268" s="29">
        <v>36</v>
      </c>
      <c r="AD268" s="29" t="s">
        <v>42</v>
      </c>
      <c r="AE268">
        <v>28</v>
      </c>
      <c r="AG268">
        <v>66</v>
      </c>
      <c r="AJ268" s="5" t="s">
        <v>948</v>
      </c>
      <c r="AK268" s="32" t="s">
        <v>948</v>
      </c>
      <c r="AL268" s="12"/>
      <c r="AM268" s="12"/>
      <c r="AN268" s="12"/>
      <c r="AO268" s="5" t="s">
        <v>948</v>
      </c>
      <c r="AP268" s="5"/>
      <c r="AQ268" s="32">
        <v>52</v>
      </c>
      <c r="AX268" s="4">
        <v>42366</v>
      </c>
      <c r="AY268" s="4" t="s">
        <v>948</v>
      </c>
      <c r="AZ268" s="32">
        <f t="shared" si="46"/>
        <v>0</v>
      </c>
      <c r="BA268" t="s">
        <v>1051</v>
      </c>
      <c r="BD268" t="s">
        <v>913</v>
      </c>
    </row>
    <row r="269" spans="1:56" x14ac:dyDescent="0.25">
      <c r="A269" t="s">
        <v>813</v>
      </c>
      <c r="B269" t="s">
        <v>645</v>
      </c>
      <c r="C269" t="s">
        <v>667</v>
      </c>
      <c r="D269" t="s">
        <v>738</v>
      </c>
      <c r="E269" t="s">
        <v>943</v>
      </c>
      <c r="F269">
        <v>-31.60435</v>
      </c>
      <c r="G269">
        <v>116.10781</v>
      </c>
      <c r="H269" s="4">
        <v>42366</v>
      </c>
      <c r="I269">
        <v>11.7</v>
      </c>
      <c r="J269" t="s">
        <v>915</v>
      </c>
      <c r="K269" t="s">
        <v>948</v>
      </c>
      <c r="L269" s="11">
        <v>22.5</v>
      </c>
      <c r="N269" s="21"/>
      <c r="O269" s="21"/>
      <c r="P269" s="10" t="s">
        <v>930</v>
      </c>
      <c r="Q269" s="11">
        <v>60</v>
      </c>
      <c r="R269" s="11">
        <v>2.6666666666666665</v>
      </c>
      <c r="S269" s="11">
        <v>60</v>
      </c>
      <c r="T269" s="11">
        <v>2.6666666666666665</v>
      </c>
      <c r="U269" s="11" t="s">
        <v>948</v>
      </c>
      <c r="V269" s="11" t="s">
        <v>948</v>
      </c>
      <c r="W269" s="11" t="s">
        <v>948</v>
      </c>
      <c r="X269" s="11" t="s">
        <v>948</v>
      </c>
      <c r="Y269" t="s">
        <v>56</v>
      </c>
      <c r="AA269" s="32">
        <v>10</v>
      </c>
      <c r="AC269" s="29">
        <v>37.5</v>
      </c>
      <c r="AD269" s="29" t="s">
        <v>42</v>
      </c>
      <c r="AE269">
        <v>16</v>
      </c>
      <c r="AG269">
        <v>92</v>
      </c>
      <c r="AJ269" s="5" t="s">
        <v>948</v>
      </c>
      <c r="AK269" s="32" t="s">
        <v>948</v>
      </c>
      <c r="AL269" s="12"/>
      <c r="AM269" s="12"/>
      <c r="AN269" s="12"/>
      <c r="AO269" s="5" t="s">
        <v>948</v>
      </c>
      <c r="AP269" s="5"/>
      <c r="AQ269" s="32">
        <v>60</v>
      </c>
      <c r="AX269" s="4">
        <v>42366</v>
      </c>
      <c r="AY269" s="4" t="s">
        <v>948</v>
      </c>
      <c r="AZ269" s="32">
        <f t="shared" si="46"/>
        <v>0</v>
      </c>
      <c r="BA269" t="s">
        <v>1051</v>
      </c>
      <c r="BC269" s="10"/>
      <c r="BD269" t="s">
        <v>913</v>
      </c>
    </row>
    <row r="270" spans="1:56" x14ac:dyDescent="0.25">
      <c r="A270" t="s">
        <v>814</v>
      </c>
      <c r="B270" t="s">
        <v>645</v>
      </c>
      <c r="C270" t="s">
        <v>668</v>
      </c>
      <c r="D270" t="s">
        <v>738</v>
      </c>
      <c r="E270" t="s">
        <v>943</v>
      </c>
      <c r="F270">
        <v>-31.60435</v>
      </c>
      <c r="G270">
        <v>116.10781</v>
      </c>
      <c r="H270" s="4">
        <v>42366</v>
      </c>
      <c r="I270">
        <v>11.7</v>
      </c>
      <c r="J270" t="s">
        <v>912</v>
      </c>
      <c r="K270" t="s">
        <v>913</v>
      </c>
      <c r="L270" s="11">
        <v>16</v>
      </c>
      <c r="N270" s="21"/>
      <c r="O270" s="21"/>
      <c r="P270" s="10" t="s">
        <v>930</v>
      </c>
      <c r="Q270" s="11">
        <v>100</v>
      </c>
      <c r="R270" s="11">
        <v>6.25</v>
      </c>
      <c r="S270" s="11">
        <v>100</v>
      </c>
      <c r="T270" s="11">
        <v>6.25</v>
      </c>
      <c r="U270" s="11" t="s">
        <v>948</v>
      </c>
      <c r="V270" s="11" t="s">
        <v>948</v>
      </c>
      <c r="W270" s="11" t="s">
        <v>948</v>
      </c>
      <c r="X270" s="11" t="s">
        <v>948</v>
      </c>
      <c r="Y270" t="s">
        <v>56</v>
      </c>
      <c r="AA270" s="32">
        <v>28</v>
      </c>
      <c r="AB270" t="s">
        <v>989</v>
      </c>
      <c r="AC270" s="29">
        <v>34.6</v>
      </c>
      <c r="AD270" s="29" t="s">
        <v>42</v>
      </c>
      <c r="AE270">
        <v>32</v>
      </c>
      <c r="AG270">
        <v>76</v>
      </c>
      <c r="AJ270" s="5" t="s">
        <v>948</v>
      </c>
      <c r="AK270" s="32" t="s">
        <v>948</v>
      </c>
      <c r="AL270" s="12"/>
      <c r="AM270" s="12"/>
      <c r="AN270" s="12"/>
      <c r="AO270" s="5" t="s">
        <v>948</v>
      </c>
      <c r="AP270" s="5"/>
      <c r="AQ270" s="32">
        <v>73</v>
      </c>
      <c r="AX270" s="4">
        <v>42366</v>
      </c>
      <c r="AY270" s="4" t="s">
        <v>948</v>
      </c>
      <c r="AZ270" s="32">
        <f t="shared" si="46"/>
        <v>0</v>
      </c>
      <c r="BA270" t="s">
        <v>1051</v>
      </c>
      <c r="BD270" t="s">
        <v>913</v>
      </c>
    </row>
    <row r="271" spans="1:56" x14ac:dyDescent="0.25">
      <c r="A271" t="s">
        <v>815</v>
      </c>
      <c r="B271" t="s">
        <v>645</v>
      </c>
      <c r="C271" t="s">
        <v>669</v>
      </c>
      <c r="D271" t="s">
        <v>738</v>
      </c>
      <c r="E271" t="s">
        <v>943</v>
      </c>
      <c r="F271">
        <v>-31.60435</v>
      </c>
      <c r="G271">
        <v>116.10781</v>
      </c>
      <c r="H271" s="4">
        <v>42369</v>
      </c>
      <c r="I271">
        <v>18</v>
      </c>
      <c r="J271" t="s">
        <v>915</v>
      </c>
      <c r="K271" t="s">
        <v>948</v>
      </c>
      <c r="L271" s="11">
        <v>62</v>
      </c>
      <c r="N271" s="21"/>
      <c r="O271" s="21"/>
      <c r="P271" s="10" t="s">
        <v>930</v>
      </c>
      <c r="Q271" s="11">
        <v>240</v>
      </c>
      <c r="R271" s="11">
        <v>3.870967741935484</v>
      </c>
      <c r="S271" s="11">
        <v>240</v>
      </c>
      <c r="T271" s="11">
        <v>3.870967741935484</v>
      </c>
      <c r="U271" s="11">
        <v>6</v>
      </c>
      <c r="V271" s="11">
        <v>9.6774193548387094E-2</v>
      </c>
      <c r="W271" s="11" t="s">
        <v>948</v>
      </c>
      <c r="X271" s="11" t="s">
        <v>948</v>
      </c>
      <c r="Y271" t="s">
        <v>56</v>
      </c>
      <c r="AA271" s="32">
        <v>1</v>
      </c>
      <c r="AB271" t="s">
        <v>1009</v>
      </c>
      <c r="AC271" s="29">
        <v>40</v>
      </c>
      <c r="AE271">
        <v>28</v>
      </c>
      <c r="AG271">
        <v>132</v>
      </c>
      <c r="AJ271" s="5">
        <v>4.0277777777777767E-2</v>
      </c>
      <c r="AK271" s="32">
        <f t="shared" ref="AK271:AK283" si="47">MINUTE(AJ271)</f>
        <v>58</v>
      </c>
      <c r="AL271" s="12"/>
      <c r="AM271" s="12"/>
      <c r="AN271" s="12"/>
      <c r="AO271" s="11">
        <v>2</v>
      </c>
      <c r="AP271" s="11"/>
      <c r="AQ271" s="32">
        <v>61</v>
      </c>
      <c r="AX271" s="4">
        <v>42482</v>
      </c>
      <c r="AY271" s="4">
        <v>42482</v>
      </c>
      <c r="AZ271" s="32">
        <f t="shared" si="46"/>
        <v>113</v>
      </c>
      <c r="BA271" t="s">
        <v>968</v>
      </c>
      <c r="BD271" t="s">
        <v>913</v>
      </c>
    </row>
    <row r="272" spans="1:56" x14ac:dyDescent="0.25">
      <c r="A272" t="s">
        <v>816</v>
      </c>
      <c r="B272" t="s">
        <v>645</v>
      </c>
      <c r="C272" t="s">
        <v>670</v>
      </c>
      <c r="D272" t="s">
        <v>738</v>
      </c>
      <c r="E272" t="s">
        <v>942</v>
      </c>
      <c r="F272">
        <v>-34.757739999999998</v>
      </c>
      <c r="G272">
        <v>116.19237</v>
      </c>
      <c r="H272" s="4">
        <v>42405</v>
      </c>
      <c r="I272">
        <v>27.2</v>
      </c>
      <c r="J272" t="s">
        <v>915</v>
      </c>
      <c r="K272" t="s">
        <v>948</v>
      </c>
      <c r="L272" s="11">
        <v>42</v>
      </c>
      <c r="N272" s="21"/>
      <c r="O272" s="21"/>
      <c r="P272" s="10" t="s">
        <v>930</v>
      </c>
      <c r="Q272" s="11">
        <v>180</v>
      </c>
      <c r="R272" s="11">
        <v>4.2857142857142856</v>
      </c>
      <c r="S272" s="11">
        <v>180</v>
      </c>
      <c r="T272" s="11">
        <v>4.2857142857142856</v>
      </c>
      <c r="U272" s="11">
        <v>9</v>
      </c>
      <c r="V272" s="11">
        <v>0.21428571428571427</v>
      </c>
      <c r="W272" s="11" t="s">
        <v>948</v>
      </c>
      <c r="X272" s="11" t="s">
        <v>948</v>
      </c>
      <c r="Y272" t="s">
        <v>56</v>
      </c>
      <c r="AA272" s="32">
        <v>10</v>
      </c>
      <c r="AC272" s="29">
        <v>39.9</v>
      </c>
      <c r="AE272">
        <v>44</v>
      </c>
      <c r="AG272">
        <v>72</v>
      </c>
      <c r="AJ272" s="5">
        <v>3.125E-2</v>
      </c>
      <c r="AK272" s="32">
        <f t="shared" si="47"/>
        <v>45</v>
      </c>
      <c r="AL272" s="12"/>
      <c r="AM272" s="12"/>
      <c r="AN272" s="12"/>
      <c r="AO272" s="11">
        <v>63</v>
      </c>
      <c r="AP272" s="11"/>
      <c r="AQ272" s="32">
        <v>118</v>
      </c>
      <c r="AX272" s="4">
        <v>42453</v>
      </c>
      <c r="AY272" s="4">
        <v>42453</v>
      </c>
      <c r="AZ272" s="32">
        <f t="shared" si="46"/>
        <v>48</v>
      </c>
      <c r="BA272" t="s">
        <v>968</v>
      </c>
      <c r="BC272" t="s">
        <v>1012</v>
      </c>
      <c r="BD272" t="s">
        <v>914</v>
      </c>
    </row>
    <row r="273" spans="1:56" x14ac:dyDescent="0.25">
      <c r="A273" t="s">
        <v>817</v>
      </c>
      <c r="B273" t="s">
        <v>645</v>
      </c>
      <c r="C273" t="s">
        <v>671</v>
      </c>
      <c r="D273" t="s">
        <v>738</v>
      </c>
      <c r="E273" t="s">
        <v>942</v>
      </c>
      <c r="F273">
        <v>-34.757739999999998</v>
      </c>
      <c r="G273">
        <v>116.19237</v>
      </c>
      <c r="H273" s="4">
        <v>42405</v>
      </c>
      <c r="I273">
        <v>27.2</v>
      </c>
      <c r="J273" t="s">
        <v>912</v>
      </c>
      <c r="K273" t="s">
        <v>913</v>
      </c>
      <c r="L273" s="11">
        <v>32</v>
      </c>
      <c r="N273" s="21"/>
      <c r="O273" s="21"/>
      <c r="P273" s="10" t="s">
        <v>930</v>
      </c>
      <c r="Q273" s="11">
        <v>70</v>
      </c>
      <c r="R273" s="11">
        <v>2.1875</v>
      </c>
      <c r="S273" s="11">
        <v>70</v>
      </c>
      <c r="T273" s="11">
        <v>2.1875</v>
      </c>
      <c r="U273" s="11">
        <v>3.5</v>
      </c>
      <c r="V273" s="11">
        <v>0.109375</v>
      </c>
      <c r="W273" s="11" t="s">
        <v>948</v>
      </c>
      <c r="X273" s="11" t="s">
        <v>948</v>
      </c>
      <c r="Y273" t="s">
        <v>56</v>
      </c>
      <c r="AA273" s="32">
        <v>8</v>
      </c>
      <c r="AC273" s="29">
        <v>39.700000000000003</v>
      </c>
      <c r="AE273">
        <v>28</v>
      </c>
      <c r="AG273">
        <v>84</v>
      </c>
      <c r="AJ273" s="5">
        <v>2.8472222222222232E-2</v>
      </c>
      <c r="AK273" s="32">
        <f t="shared" si="47"/>
        <v>41</v>
      </c>
      <c r="AL273" s="12"/>
      <c r="AM273" s="12"/>
      <c r="AN273" s="12"/>
      <c r="AO273" s="11">
        <v>3</v>
      </c>
      <c r="AP273" s="11"/>
      <c r="AQ273" s="32">
        <v>52</v>
      </c>
      <c r="AX273" s="4" t="str">
        <f t="shared" ref="AX273:AX287" si="48">"Unknown after "&amp;(AY273-H273)&amp;" days"</f>
        <v>Unknown after 88 days</v>
      </c>
      <c r="AY273" s="4">
        <v>42493</v>
      </c>
      <c r="BD273" t="s">
        <v>914</v>
      </c>
    </row>
    <row r="274" spans="1:56" x14ac:dyDescent="0.25">
      <c r="A274" t="s">
        <v>818</v>
      </c>
      <c r="B274" t="s">
        <v>645</v>
      </c>
      <c r="C274" t="s">
        <v>672</v>
      </c>
      <c r="D274" t="s">
        <v>738</v>
      </c>
      <c r="E274" t="s">
        <v>942</v>
      </c>
      <c r="F274">
        <v>-34.760669999999998</v>
      </c>
      <c r="G274">
        <v>116.19182000000001</v>
      </c>
      <c r="H274" s="4">
        <v>42410</v>
      </c>
      <c r="I274">
        <v>28.2</v>
      </c>
      <c r="J274" t="s">
        <v>912</v>
      </c>
      <c r="K274" t="s">
        <v>913</v>
      </c>
      <c r="L274" s="11">
        <v>31</v>
      </c>
      <c r="N274" s="21"/>
      <c r="O274" s="21"/>
      <c r="P274" s="10" t="s">
        <v>930</v>
      </c>
      <c r="Q274" s="11">
        <v>70</v>
      </c>
      <c r="R274" s="11">
        <v>2.2580645161290325</v>
      </c>
      <c r="S274" s="11">
        <v>70</v>
      </c>
      <c r="T274" s="11">
        <v>2.2580645161290325</v>
      </c>
      <c r="U274" s="11">
        <v>3.5</v>
      </c>
      <c r="V274" s="11">
        <v>0.11290322580645161</v>
      </c>
      <c r="W274" s="11" t="s">
        <v>948</v>
      </c>
      <c r="X274" s="11" t="s">
        <v>948</v>
      </c>
      <c r="Y274" t="s">
        <v>56</v>
      </c>
      <c r="AA274" s="32">
        <v>3</v>
      </c>
      <c r="AC274" s="29" t="s">
        <v>916</v>
      </c>
      <c r="AE274">
        <v>104</v>
      </c>
      <c r="AG274">
        <v>76</v>
      </c>
      <c r="AJ274" s="5">
        <v>1.2500000000000067E-2</v>
      </c>
      <c r="AK274" s="32">
        <f t="shared" si="47"/>
        <v>18</v>
      </c>
      <c r="AL274" s="12"/>
      <c r="AM274" s="12"/>
      <c r="AN274" s="12"/>
      <c r="AO274" s="11">
        <v>7</v>
      </c>
      <c r="AP274" s="11"/>
      <c r="AQ274" s="32">
        <v>28</v>
      </c>
      <c r="AX274" s="4" t="str">
        <f t="shared" si="48"/>
        <v>Unknown after 30 days</v>
      </c>
      <c r="AY274" s="4">
        <v>42440</v>
      </c>
      <c r="BD274" t="s">
        <v>913</v>
      </c>
    </row>
    <row r="275" spans="1:56" x14ac:dyDescent="0.25">
      <c r="A275" t="s">
        <v>819</v>
      </c>
      <c r="B275" t="s">
        <v>645</v>
      </c>
      <c r="C275" t="s">
        <v>673</v>
      </c>
      <c r="D275" t="s">
        <v>738</v>
      </c>
      <c r="E275" t="s">
        <v>942</v>
      </c>
      <c r="F275">
        <v>-34.757739999999998</v>
      </c>
      <c r="G275">
        <v>116.19237</v>
      </c>
      <c r="H275" s="4">
        <v>42410</v>
      </c>
      <c r="I275">
        <v>27.2</v>
      </c>
      <c r="J275" t="s">
        <v>915</v>
      </c>
      <c r="K275" t="s">
        <v>948</v>
      </c>
      <c r="L275" s="11">
        <v>58</v>
      </c>
      <c r="N275" s="21"/>
      <c r="O275" s="21"/>
      <c r="P275" s="10" t="s">
        <v>930</v>
      </c>
      <c r="Q275" s="11">
        <v>120</v>
      </c>
      <c r="R275" s="11">
        <v>2.0689655172413794</v>
      </c>
      <c r="S275" s="11">
        <v>120</v>
      </c>
      <c r="T275" s="11">
        <v>2.0689655172413794</v>
      </c>
      <c r="U275" s="11">
        <v>6</v>
      </c>
      <c r="V275" s="11">
        <v>0.10344827586206896</v>
      </c>
      <c r="W275" s="11" t="s">
        <v>948</v>
      </c>
      <c r="X275" s="11" t="s">
        <v>948</v>
      </c>
      <c r="Y275" t="s">
        <v>56</v>
      </c>
      <c r="AA275" s="32">
        <v>4</v>
      </c>
      <c r="AC275" s="29">
        <v>40</v>
      </c>
      <c r="AE275">
        <v>28</v>
      </c>
      <c r="AG275">
        <v>112</v>
      </c>
      <c r="AJ275" s="5">
        <v>2.5694444444444464E-2</v>
      </c>
      <c r="AK275" s="32">
        <f t="shared" si="47"/>
        <v>37</v>
      </c>
      <c r="AL275" s="12"/>
      <c r="AM275" s="12"/>
      <c r="AN275" s="12" t="s">
        <v>992</v>
      </c>
      <c r="AO275" s="11">
        <v>18</v>
      </c>
      <c r="AP275" s="11"/>
      <c r="AQ275" s="32">
        <v>59</v>
      </c>
      <c r="AX275" s="4" t="str">
        <f t="shared" si="48"/>
        <v>Unknown after 106 days</v>
      </c>
      <c r="AY275" s="4">
        <v>42516</v>
      </c>
      <c r="BA275" t="s">
        <v>970</v>
      </c>
      <c r="BD275" t="s">
        <v>914</v>
      </c>
    </row>
    <row r="276" spans="1:56" x14ac:dyDescent="0.25">
      <c r="A276" t="s">
        <v>820</v>
      </c>
      <c r="B276" t="s">
        <v>645</v>
      </c>
      <c r="C276" t="s">
        <v>674</v>
      </c>
      <c r="D276" t="s">
        <v>738</v>
      </c>
      <c r="E276" t="s">
        <v>942</v>
      </c>
      <c r="F276">
        <v>-34.7667</v>
      </c>
      <c r="G276">
        <v>116.19158</v>
      </c>
      <c r="H276" s="4">
        <v>42426</v>
      </c>
      <c r="I276">
        <v>28.3</v>
      </c>
      <c r="J276" t="s">
        <v>912</v>
      </c>
      <c r="K276" t="s">
        <v>913</v>
      </c>
      <c r="L276" s="11">
        <v>34.5</v>
      </c>
      <c r="N276" s="21"/>
      <c r="O276" s="21"/>
      <c r="P276" s="10" t="s">
        <v>930</v>
      </c>
      <c r="Q276" s="11">
        <v>70</v>
      </c>
      <c r="R276" s="11">
        <v>2.0289855072463769</v>
      </c>
      <c r="S276" s="11">
        <v>70</v>
      </c>
      <c r="T276" s="11">
        <v>2.0289855072463769</v>
      </c>
      <c r="U276" s="11">
        <v>3.5</v>
      </c>
      <c r="V276" s="11">
        <v>0.10144927536231885</v>
      </c>
      <c r="W276" s="11" t="s">
        <v>948</v>
      </c>
      <c r="X276" s="11" t="s">
        <v>948</v>
      </c>
      <c r="Y276" t="s">
        <v>56</v>
      </c>
      <c r="AA276" s="32">
        <v>3</v>
      </c>
      <c r="AC276" s="29">
        <v>40.299999999999997</v>
      </c>
      <c r="AE276">
        <v>32</v>
      </c>
      <c r="AG276">
        <v>104</v>
      </c>
      <c r="AJ276" s="5">
        <v>2.5694444444444464E-2</v>
      </c>
      <c r="AK276" s="32">
        <f t="shared" si="47"/>
        <v>37</v>
      </c>
      <c r="AL276" s="12"/>
      <c r="AM276" s="12"/>
      <c r="AN276" s="12"/>
      <c r="AO276" s="11">
        <v>4</v>
      </c>
      <c r="AP276" s="11"/>
      <c r="AQ276" s="32">
        <v>44</v>
      </c>
      <c r="AX276" s="4" t="str">
        <f t="shared" si="48"/>
        <v>Unknown after 14 days</v>
      </c>
      <c r="AY276" s="4">
        <v>42440</v>
      </c>
      <c r="BD276" t="s">
        <v>914</v>
      </c>
    </row>
    <row r="277" spans="1:56" x14ac:dyDescent="0.25">
      <c r="A277" t="s">
        <v>821</v>
      </c>
      <c r="B277" t="s">
        <v>645</v>
      </c>
      <c r="C277" t="s">
        <v>675</v>
      </c>
      <c r="D277" t="s">
        <v>738</v>
      </c>
      <c r="E277" t="s">
        <v>942</v>
      </c>
      <c r="F277">
        <v>-34.7667</v>
      </c>
      <c r="G277">
        <v>116.19158</v>
      </c>
      <c r="H277" s="4">
        <v>42426</v>
      </c>
      <c r="I277">
        <v>28.3</v>
      </c>
      <c r="J277" t="s">
        <v>912</v>
      </c>
      <c r="K277" t="s">
        <v>913</v>
      </c>
      <c r="L277" s="11">
        <v>32</v>
      </c>
      <c r="N277" s="21"/>
      <c r="O277" s="21"/>
      <c r="P277" s="10" t="s">
        <v>930</v>
      </c>
      <c r="Q277" s="11">
        <v>60</v>
      </c>
      <c r="R277" s="11">
        <v>1.875</v>
      </c>
      <c r="S277" s="11">
        <v>60</v>
      </c>
      <c r="T277" s="11">
        <v>1.875</v>
      </c>
      <c r="U277" s="11">
        <v>3</v>
      </c>
      <c r="V277" s="11">
        <v>9.375E-2</v>
      </c>
      <c r="W277" s="11" t="s">
        <v>948</v>
      </c>
      <c r="X277" s="11" t="s">
        <v>948</v>
      </c>
      <c r="Y277" t="s">
        <v>56</v>
      </c>
      <c r="AA277" s="32">
        <v>2</v>
      </c>
      <c r="AC277" s="29">
        <v>39.6</v>
      </c>
      <c r="AD277" s="29" t="s">
        <v>42</v>
      </c>
      <c r="AE277">
        <v>24</v>
      </c>
      <c r="AG277">
        <v>108</v>
      </c>
      <c r="AJ277" s="5">
        <v>2.7083333333333348E-2</v>
      </c>
      <c r="AK277" s="32">
        <f t="shared" si="47"/>
        <v>39</v>
      </c>
      <c r="AL277" s="12"/>
      <c r="AM277" s="12"/>
      <c r="AN277" t="s">
        <v>933</v>
      </c>
      <c r="AO277" s="5" t="s">
        <v>948</v>
      </c>
      <c r="AP277" s="5"/>
      <c r="AQ277" s="32">
        <v>32</v>
      </c>
      <c r="AX277" s="4" t="str">
        <f t="shared" si="48"/>
        <v>Unknown after 14 days</v>
      </c>
      <c r="AY277" s="4">
        <v>42440</v>
      </c>
      <c r="BD277" t="s">
        <v>914</v>
      </c>
    </row>
    <row r="278" spans="1:56" x14ac:dyDescent="0.25">
      <c r="A278" t="s">
        <v>822</v>
      </c>
      <c r="B278" t="s">
        <v>645</v>
      </c>
      <c r="C278" t="s">
        <v>676</v>
      </c>
      <c r="D278" t="s">
        <v>738</v>
      </c>
      <c r="E278" t="s">
        <v>942</v>
      </c>
      <c r="F278">
        <v>-34.757739999999998</v>
      </c>
      <c r="G278">
        <v>116.19237</v>
      </c>
      <c r="H278" s="4">
        <v>42453</v>
      </c>
      <c r="I278">
        <v>20.2</v>
      </c>
      <c r="J278" t="s">
        <v>915</v>
      </c>
      <c r="K278" t="s">
        <v>948</v>
      </c>
      <c r="L278" s="11">
        <v>67</v>
      </c>
      <c r="N278" s="21"/>
      <c r="O278" s="21"/>
      <c r="P278" s="10" t="s">
        <v>930</v>
      </c>
      <c r="Q278" s="11">
        <v>180</v>
      </c>
      <c r="R278" s="11">
        <v>2.6865671641791047</v>
      </c>
      <c r="S278" s="11">
        <v>180</v>
      </c>
      <c r="T278" s="11">
        <v>2.6865671641791047</v>
      </c>
      <c r="U278" s="11">
        <v>9</v>
      </c>
      <c r="V278" s="11">
        <v>0.13432835820895522</v>
      </c>
      <c r="W278" s="11" t="s">
        <v>948</v>
      </c>
      <c r="X278" s="11" t="s">
        <v>948</v>
      </c>
      <c r="Y278" t="s">
        <v>56</v>
      </c>
      <c r="AA278" s="32">
        <v>4</v>
      </c>
      <c r="AC278" s="29">
        <v>39.200000000000003</v>
      </c>
      <c r="AD278" s="29" t="s">
        <v>42</v>
      </c>
      <c r="AE278">
        <v>32</v>
      </c>
      <c r="AG278">
        <v>76</v>
      </c>
      <c r="AJ278" s="5">
        <v>2.083333333333337E-2</v>
      </c>
      <c r="AK278" s="32">
        <f t="shared" si="47"/>
        <v>30</v>
      </c>
      <c r="AL278" s="12"/>
      <c r="AM278" s="12"/>
      <c r="AN278" s="12"/>
      <c r="AO278" s="11">
        <v>31</v>
      </c>
      <c r="AP278" s="11"/>
      <c r="AQ278" s="32">
        <v>65</v>
      </c>
      <c r="AX278" s="4" t="str">
        <f t="shared" si="48"/>
        <v>Unknown after 344 days</v>
      </c>
      <c r="AY278" s="4">
        <v>42797</v>
      </c>
      <c r="BD278" t="s">
        <v>913</v>
      </c>
    </row>
    <row r="279" spans="1:56" x14ac:dyDescent="0.25">
      <c r="A279" t="s">
        <v>823</v>
      </c>
      <c r="B279" t="s">
        <v>645</v>
      </c>
      <c r="C279" t="s">
        <v>677</v>
      </c>
      <c r="D279" t="s">
        <v>738</v>
      </c>
      <c r="E279" t="s">
        <v>942</v>
      </c>
      <c r="F279">
        <v>-34.840530000000001</v>
      </c>
      <c r="G279">
        <v>116.3746</v>
      </c>
      <c r="H279" s="4">
        <v>42459</v>
      </c>
      <c r="I279">
        <v>24.5</v>
      </c>
      <c r="J279" t="s">
        <v>915</v>
      </c>
      <c r="K279" t="s">
        <v>948</v>
      </c>
      <c r="L279" s="11">
        <v>72</v>
      </c>
      <c r="N279" s="21"/>
      <c r="O279" s="21"/>
      <c r="P279" s="10" t="s">
        <v>930</v>
      </c>
      <c r="Q279" s="11">
        <v>190</v>
      </c>
      <c r="R279" s="11">
        <v>2.6388888888888888</v>
      </c>
      <c r="S279" s="11">
        <v>190</v>
      </c>
      <c r="T279" s="11">
        <v>2.6388888888888888</v>
      </c>
      <c r="U279" s="11">
        <v>10</v>
      </c>
      <c r="V279" s="11">
        <v>0.1388888888888889</v>
      </c>
      <c r="W279" s="11" t="s">
        <v>948</v>
      </c>
      <c r="X279" s="11" t="s">
        <v>948</v>
      </c>
      <c r="Y279" t="s">
        <v>56</v>
      </c>
      <c r="AA279" s="32">
        <v>4</v>
      </c>
      <c r="AC279" s="29">
        <v>40</v>
      </c>
      <c r="AE279">
        <v>16</v>
      </c>
      <c r="AG279">
        <v>68</v>
      </c>
      <c r="AJ279" s="5">
        <v>2.2916666666666585E-2</v>
      </c>
      <c r="AK279" s="32">
        <f t="shared" si="47"/>
        <v>33</v>
      </c>
      <c r="AL279" s="12"/>
      <c r="AM279" s="12"/>
      <c r="AN279" s="12"/>
      <c r="AO279" s="11">
        <v>32</v>
      </c>
      <c r="AP279" s="11"/>
      <c r="AQ279" s="32">
        <v>69</v>
      </c>
      <c r="AX279" s="4" t="str">
        <f t="shared" si="48"/>
        <v>Unknown after 0 days</v>
      </c>
      <c r="AY279" s="4">
        <v>42459</v>
      </c>
      <c r="BD279" t="s">
        <v>914</v>
      </c>
    </row>
    <row r="280" spans="1:56" x14ac:dyDescent="0.25">
      <c r="A280" t="s">
        <v>824</v>
      </c>
      <c r="B280" t="s">
        <v>645</v>
      </c>
      <c r="C280" t="s">
        <v>675</v>
      </c>
      <c r="D280" t="s">
        <v>738</v>
      </c>
      <c r="E280" t="s">
        <v>942</v>
      </c>
      <c r="F280">
        <v>-34.760669999999998</v>
      </c>
      <c r="G280">
        <v>116.19182000000001</v>
      </c>
      <c r="H280" s="4">
        <v>42579</v>
      </c>
      <c r="I280">
        <v>18.5</v>
      </c>
      <c r="J280" t="s">
        <v>912</v>
      </c>
      <c r="K280" t="s">
        <v>913</v>
      </c>
      <c r="L280" s="11">
        <v>43</v>
      </c>
      <c r="N280" s="21"/>
      <c r="O280" s="21"/>
      <c r="P280" s="10" t="s">
        <v>930</v>
      </c>
      <c r="Q280" s="11">
        <v>80</v>
      </c>
      <c r="R280" s="11">
        <v>1.8604651162790697</v>
      </c>
      <c r="S280" s="11">
        <v>80</v>
      </c>
      <c r="T280" s="11">
        <v>1.8604651162790697</v>
      </c>
      <c r="U280" s="11">
        <v>4</v>
      </c>
      <c r="V280" s="11">
        <v>9.3023255813953487E-2</v>
      </c>
      <c r="W280" s="11" t="s">
        <v>948</v>
      </c>
      <c r="X280" s="11" t="s">
        <v>948</v>
      </c>
      <c r="Y280" t="s">
        <v>56</v>
      </c>
      <c r="AA280" s="32">
        <v>3</v>
      </c>
      <c r="AC280" s="29">
        <v>38.799999999999997</v>
      </c>
      <c r="AD280" s="29" t="s">
        <v>42</v>
      </c>
      <c r="AE280">
        <v>32</v>
      </c>
      <c r="AG280">
        <v>60</v>
      </c>
      <c r="AJ280" s="5">
        <v>2.2222222222222254E-2</v>
      </c>
      <c r="AK280" s="32">
        <f t="shared" si="47"/>
        <v>32</v>
      </c>
      <c r="AL280" s="12"/>
      <c r="AM280" s="12"/>
      <c r="AN280" s="12"/>
      <c r="AO280" s="11">
        <v>14</v>
      </c>
      <c r="AP280" s="11"/>
      <c r="AQ280" s="32">
        <v>49</v>
      </c>
      <c r="AX280" s="4" t="str">
        <f t="shared" si="48"/>
        <v>Unknown after -42579 days</v>
      </c>
      <c r="BD280" t="s">
        <v>913</v>
      </c>
    </row>
    <row r="281" spans="1:56" x14ac:dyDescent="0.25">
      <c r="A281" t="s">
        <v>825</v>
      </c>
      <c r="B281" t="s">
        <v>645</v>
      </c>
      <c r="C281" t="s">
        <v>671</v>
      </c>
      <c r="D281" t="s">
        <v>738</v>
      </c>
      <c r="E281" t="s">
        <v>942</v>
      </c>
      <c r="F281">
        <v>-34.7667</v>
      </c>
      <c r="G281">
        <v>116.19158</v>
      </c>
      <c r="H281" s="4">
        <v>42585</v>
      </c>
      <c r="I281">
        <v>16</v>
      </c>
      <c r="J281" t="s">
        <v>912</v>
      </c>
      <c r="K281" t="s">
        <v>913</v>
      </c>
      <c r="L281" s="11">
        <v>45</v>
      </c>
      <c r="N281" s="21"/>
      <c r="O281" s="21"/>
      <c r="P281" s="10" t="s">
        <v>930</v>
      </c>
      <c r="Q281" s="11">
        <v>120</v>
      </c>
      <c r="R281" s="11">
        <v>2.6666666666666665</v>
      </c>
      <c r="S281" s="11">
        <v>120</v>
      </c>
      <c r="T281" s="11">
        <v>2.6666666666666665</v>
      </c>
      <c r="U281" s="11">
        <v>6</v>
      </c>
      <c r="V281" s="11">
        <v>0.13333333333333333</v>
      </c>
      <c r="W281" s="11" t="s">
        <v>948</v>
      </c>
      <c r="X281" s="11" t="s">
        <v>948</v>
      </c>
      <c r="Y281" t="s">
        <v>56</v>
      </c>
      <c r="AA281" s="32">
        <v>22</v>
      </c>
      <c r="AC281" s="29">
        <v>37.299999999999997</v>
      </c>
      <c r="AD281" s="29" t="s">
        <v>42</v>
      </c>
      <c r="AE281">
        <v>20</v>
      </c>
      <c r="AG281">
        <v>60</v>
      </c>
      <c r="AJ281" s="5">
        <v>2.9166666666666674E-2</v>
      </c>
      <c r="AK281" s="32">
        <f t="shared" si="47"/>
        <v>42</v>
      </c>
      <c r="AL281" s="12"/>
      <c r="AM281" s="12"/>
      <c r="AN281" s="12" t="s">
        <v>1013</v>
      </c>
      <c r="AO281" s="11">
        <v>4</v>
      </c>
      <c r="AP281" s="11"/>
      <c r="AQ281" s="32">
        <v>68</v>
      </c>
      <c r="AX281" s="4" t="str">
        <f t="shared" si="48"/>
        <v>Unknown after -42585 days</v>
      </c>
      <c r="BD281" t="s">
        <v>913</v>
      </c>
    </row>
    <row r="282" spans="1:56" x14ac:dyDescent="0.25">
      <c r="A282" t="s">
        <v>826</v>
      </c>
      <c r="B282" t="s">
        <v>645</v>
      </c>
      <c r="C282" t="s">
        <v>672</v>
      </c>
      <c r="D282" t="s">
        <v>738</v>
      </c>
      <c r="E282" t="s">
        <v>942</v>
      </c>
      <c r="F282">
        <v>-34.760669999999998</v>
      </c>
      <c r="G282">
        <v>116.19182000000001</v>
      </c>
      <c r="H282" s="4">
        <v>42585</v>
      </c>
      <c r="I282">
        <v>15</v>
      </c>
      <c r="J282" t="s">
        <v>912</v>
      </c>
      <c r="K282" t="s">
        <v>964</v>
      </c>
      <c r="L282" s="11">
        <v>40</v>
      </c>
      <c r="M282" t="s">
        <v>41</v>
      </c>
      <c r="N282" s="21"/>
      <c r="O282" s="21"/>
      <c r="P282" s="10" t="s">
        <v>930</v>
      </c>
      <c r="Q282" s="11">
        <v>65</v>
      </c>
      <c r="R282" s="11">
        <v>1.625</v>
      </c>
      <c r="S282" s="11">
        <v>65</v>
      </c>
      <c r="T282" s="11">
        <v>1.625</v>
      </c>
      <c r="U282" s="11">
        <v>3.25</v>
      </c>
      <c r="V282" s="11">
        <v>8.1250000000000003E-2</v>
      </c>
      <c r="W282" s="11" t="s">
        <v>948</v>
      </c>
      <c r="X282" s="11" t="s">
        <v>948</v>
      </c>
      <c r="Y282" t="s">
        <v>56</v>
      </c>
      <c r="AA282" s="32">
        <v>7</v>
      </c>
      <c r="AB282" t="s">
        <v>1001</v>
      </c>
      <c r="AC282" s="29" t="s">
        <v>948</v>
      </c>
      <c r="AJ282" s="5">
        <v>1.1111111111111072E-2</v>
      </c>
      <c r="AK282" s="32">
        <f t="shared" si="47"/>
        <v>16</v>
      </c>
      <c r="AL282" s="12"/>
      <c r="AM282" s="12"/>
      <c r="AN282" s="12"/>
      <c r="AO282" s="11">
        <v>0</v>
      </c>
      <c r="AP282" s="11"/>
      <c r="AQ282" s="32">
        <v>23</v>
      </c>
      <c r="AX282" s="4" t="str">
        <f t="shared" si="48"/>
        <v>Unknown after -42585 days</v>
      </c>
      <c r="BD282" t="s">
        <v>913</v>
      </c>
    </row>
    <row r="283" spans="1:56" x14ac:dyDescent="0.25">
      <c r="A283" t="s">
        <v>827</v>
      </c>
      <c r="B283" t="s">
        <v>645</v>
      </c>
      <c r="C283" t="s">
        <v>674</v>
      </c>
      <c r="D283" t="s">
        <v>738</v>
      </c>
      <c r="E283" t="s">
        <v>942</v>
      </c>
      <c r="F283">
        <v>-34.7667</v>
      </c>
      <c r="G283">
        <v>116.19158</v>
      </c>
      <c r="H283" s="4">
        <v>42585</v>
      </c>
      <c r="I283">
        <v>16</v>
      </c>
      <c r="J283" t="s">
        <v>912</v>
      </c>
      <c r="K283" t="s">
        <v>913</v>
      </c>
      <c r="L283" s="11">
        <v>38</v>
      </c>
      <c r="N283" s="21"/>
      <c r="O283" s="21"/>
      <c r="P283" s="10" t="s">
        <v>930</v>
      </c>
      <c r="Q283" s="11">
        <v>120</v>
      </c>
      <c r="R283" s="11">
        <v>3.1578947368421053</v>
      </c>
      <c r="S283" s="11">
        <v>120</v>
      </c>
      <c r="T283" s="11">
        <v>3.1578947368421053</v>
      </c>
      <c r="U283" s="11">
        <v>4</v>
      </c>
      <c r="V283" s="11">
        <v>0.10526315789473684</v>
      </c>
      <c r="W283" s="11" t="s">
        <v>948</v>
      </c>
      <c r="X283" s="11" t="s">
        <v>948</v>
      </c>
      <c r="Y283" t="s">
        <v>56</v>
      </c>
      <c r="AA283" s="32">
        <v>20</v>
      </c>
      <c r="AC283" s="29">
        <v>38.6</v>
      </c>
      <c r="AD283" s="29" t="s">
        <v>42</v>
      </c>
      <c r="AE283">
        <v>20</v>
      </c>
      <c r="AG283">
        <v>60</v>
      </c>
      <c r="AJ283" s="5">
        <v>2.777777777777779E-2</v>
      </c>
      <c r="AK283" s="32">
        <f t="shared" si="47"/>
        <v>40</v>
      </c>
      <c r="AL283" s="12"/>
      <c r="AM283" s="12"/>
      <c r="AN283" s="12"/>
      <c r="AO283" s="5" t="s">
        <v>948</v>
      </c>
      <c r="AP283" s="5"/>
      <c r="AQ283" s="32">
        <v>53</v>
      </c>
      <c r="AX283" s="4" t="str">
        <f t="shared" si="48"/>
        <v>Unknown after -42585 days</v>
      </c>
      <c r="BD283" t="s">
        <v>913</v>
      </c>
    </row>
    <row r="284" spans="1:56" x14ac:dyDescent="0.25">
      <c r="A284" t="s">
        <v>828</v>
      </c>
      <c r="B284" t="s">
        <v>645</v>
      </c>
      <c r="C284" t="s">
        <v>675</v>
      </c>
      <c r="D284" t="s">
        <v>738</v>
      </c>
      <c r="E284" t="s">
        <v>942</v>
      </c>
      <c r="F284">
        <v>-34.7667</v>
      </c>
      <c r="G284">
        <v>116.19158</v>
      </c>
      <c r="H284" s="4">
        <v>42585</v>
      </c>
      <c r="I284">
        <v>16</v>
      </c>
      <c r="J284" t="s">
        <v>912</v>
      </c>
      <c r="K284" t="s">
        <v>913</v>
      </c>
      <c r="L284" s="11">
        <v>44</v>
      </c>
      <c r="N284" s="21"/>
      <c r="O284" s="21"/>
      <c r="P284" s="10" t="s">
        <v>930</v>
      </c>
      <c r="Q284" s="11">
        <v>80</v>
      </c>
      <c r="R284" s="11">
        <v>1.8181818181818181</v>
      </c>
      <c r="S284" s="11">
        <v>80</v>
      </c>
      <c r="T284" s="11">
        <v>1.8181818181818181</v>
      </c>
      <c r="U284" s="11" t="s">
        <v>948</v>
      </c>
      <c r="V284" s="11" t="s">
        <v>948</v>
      </c>
      <c r="W284" s="11" t="s">
        <v>948</v>
      </c>
      <c r="X284" s="11" t="s">
        <v>948</v>
      </c>
      <c r="Y284" t="s">
        <v>56</v>
      </c>
      <c r="AA284" s="32">
        <v>10</v>
      </c>
      <c r="AC284" s="29">
        <v>37.4</v>
      </c>
      <c r="AD284" s="29" t="s">
        <v>42</v>
      </c>
      <c r="AE284">
        <v>24</v>
      </c>
      <c r="AG284">
        <v>60</v>
      </c>
      <c r="AJ284" s="5" t="s">
        <v>948</v>
      </c>
      <c r="AK284" s="32" t="s">
        <v>948</v>
      </c>
      <c r="AL284" s="12"/>
      <c r="AM284" s="12"/>
      <c r="AN284" s="12" t="s">
        <v>1000</v>
      </c>
      <c r="AO284" s="5" t="s">
        <v>948</v>
      </c>
      <c r="AP284" s="5"/>
      <c r="AQ284" s="32">
        <v>53</v>
      </c>
      <c r="AX284" s="4" t="str">
        <f t="shared" si="48"/>
        <v>Unknown after -42585 days</v>
      </c>
      <c r="BD284" t="s">
        <v>913</v>
      </c>
    </row>
    <row r="285" spans="1:56" x14ac:dyDescent="0.25">
      <c r="A285" t="s">
        <v>829</v>
      </c>
      <c r="B285" t="s">
        <v>645</v>
      </c>
      <c r="C285" t="s">
        <v>678</v>
      </c>
      <c r="D285" t="s">
        <v>738</v>
      </c>
      <c r="E285" t="s">
        <v>942</v>
      </c>
      <c r="F285">
        <v>-34.7667</v>
      </c>
      <c r="G285">
        <v>116.19158</v>
      </c>
      <c r="H285" s="4">
        <v>42585</v>
      </c>
      <c r="I285">
        <v>16</v>
      </c>
      <c r="J285" t="s">
        <v>912</v>
      </c>
      <c r="K285" t="s">
        <v>914</v>
      </c>
      <c r="L285" s="11">
        <v>38</v>
      </c>
      <c r="N285" s="21"/>
      <c r="O285" s="21"/>
      <c r="P285" s="10" t="s">
        <v>930</v>
      </c>
      <c r="Q285" s="11">
        <v>80</v>
      </c>
      <c r="R285" s="11">
        <v>2.1052631578947367</v>
      </c>
      <c r="S285" s="11">
        <v>80</v>
      </c>
      <c r="T285" s="11">
        <v>2.1052631578947367</v>
      </c>
      <c r="U285" s="11" t="s">
        <v>948</v>
      </c>
      <c r="V285" s="11" t="s">
        <v>948</v>
      </c>
      <c r="W285" s="11" t="s">
        <v>948</v>
      </c>
      <c r="X285" s="11" t="s">
        <v>948</v>
      </c>
      <c r="Y285" t="s">
        <v>56</v>
      </c>
      <c r="AA285" s="32">
        <v>11</v>
      </c>
      <c r="AC285" s="29" t="s">
        <v>948</v>
      </c>
      <c r="AJ285" s="5" t="s">
        <v>948</v>
      </c>
      <c r="AK285" s="32" t="s">
        <v>948</v>
      </c>
      <c r="AL285" s="12"/>
      <c r="AM285" s="12"/>
      <c r="AN285" s="12" t="s">
        <v>934</v>
      </c>
      <c r="AO285" s="5" t="s">
        <v>948</v>
      </c>
      <c r="AP285" s="5"/>
      <c r="AQ285" s="32">
        <v>45</v>
      </c>
      <c r="AX285" s="4" t="str">
        <f t="shared" si="48"/>
        <v>Unknown after -42585 days</v>
      </c>
      <c r="BD285" t="s">
        <v>913</v>
      </c>
    </row>
    <row r="286" spans="1:56" x14ac:dyDescent="0.25">
      <c r="A286" t="s">
        <v>830</v>
      </c>
      <c r="B286" t="s">
        <v>645</v>
      </c>
      <c r="C286" t="s">
        <v>679</v>
      </c>
      <c r="D286" t="s">
        <v>738</v>
      </c>
      <c r="E286" t="s">
        <v>944</v>
      </c>
      <c r="F286">
        <v>-16.510732000000001</v>
      </c>
      <c r="G286">
        <v>125.540145</v>
      </c>
      <c r="H286" s="4">
        <v>42705</v>
      </c>
      <c r="I286">
        <v>27.4</v>
      </c>
      <c r="J286" t="s">
        <v>915</v>
      </c>
      <c r="K286" t="s">
        <v>948</v>
      </c>
      <c r="L286" s="11">
        <v>120</v>
      </c>
      <c r="N286" s="21"/>
      <c r="O286" s="21"/>
      <c r="P286" s="10" t="s">
        <v>930</v>
      </c>
      <c r="Q286" s="11">
        <v>240</v>
      </c>
      <c r="R286" s="11">
        <v>2</v>
      </c>
      <c r="S286" s="11">
        <v>240</v>
      </c>
      <c r="T286" s="11">
        <v>2</v>
      </c>
      <c r="U286" s="11">
        <v>12</v>
      </c>
      <c r="V286" s="11">
        <v>0.1</v>
      </c>
      <c r="W286" s="11" t="s">
        <v>948</v>
      </c>
      <c r="X286" s="11" t="s">
        <v>948</v>
      </c>
      <c r="Y286" t="s">
        <v>56</v>
      </c>
      <c r="AA286" s="32">
        <v>2</v>
      </c>
      <c r="AC286" s="29" t="s">
        <v>916</v>
      </c>
      <c r="AE286">
        <v>48</v>
      </c>
      <c r="AG286">
        <v>120</v>
      </c>
      <c r="AJ286" s="5">
        <v>2.6388888888888906E-2</v>
      </c>
      <c r="AK286" s="32">
        <f t="shared" ref="AK286:AK291" si="49">MINUTE(AJ286)</f>
        <v>38</v>
      </c>
      <c r="AL286" s="12"/>
      <c r="AM286" s="12"/>
      <c r="AN286" s="12"/>
      <c r="AO286" s="11">
        <v>6</v>
      </c>
      <c r="AP286" s="11"/>
      <c r="AQ286" s="32">
        <v>46</v>
      </c>
      <c r="AX286" s="4" t="str">
        <f t="shared" si="48"/>
        <v>Unknown after 0 days</v>
      </c>
      <c r="AY286" s="4">
        <v>42705</v>
      </c>
      <c r="BC286" t="s">
        <v>994</v>
      </c>
      <c r="BD286" t="s">
        <v>913</v>
      </c>
    </row>
    <row r="287" spans="1:56" x14ac:dyDescent="0.25">
      <c r="A287" t="s">
        <v>831</v>
      </c>
      <c r="B287" t="s">
        <v>645</v>
      </c>
      <c r="C287" t="s">
        <v>680</v>
      </c>
      <c r="D287" t="s">
        <v>738</v>
      </c>
      <c r="E287" t="s">
        <v>945</v>
      </c>
      <c r="F287">
        <v>-25.065759</v>
      </c>
      <c r="G287">
        <v>117.57844299999999</v>
      </c>
      <c r="H287" s="4">
        <v>42712</v>
      </c>
      <c r="J287" t="s">
        <v>912</v>
      </c>
      <c r="K287" t="s">
        <v>913</v>
      </c>
      <c r="L287" s="11">
        <v>52</v>
      </c>
      <c r="N287" s="21"/>
      <c r="O287" s="21"/>
      <c r="P287" s="10" t="s">
        <v>930</v>
      </c>
      <c r="Q287" s="11">
        <v>140</v>
      </c>
      <c r="R287" s="11">
        <v>2.6923076923076925</v>
      </c>
      <c r="S287" s="11">
        <v>140</v>
      </c>
      <c r="T287" s="11">
        <v>2.6923076923076925</v>
      </c>
      <c r="U287" s="11">
        <v>7</v>
      </c>
      <c r="V287" s="11">
        <v>0.13461538461538461</v>
      </c>
      <c r="W287" s="11" t="s">
        <v>948</v>
      </c>
      <c r="X287" s="11" t="s">
        <v>948</v>
      </c>
      <c r="Y287" t="s">
        <v>56</v>
      </c>
      <c r="AA287" s="32">
        <v>3</v>
      </c>
      <c r="AC287" s="29" t="s">
        <v>948</v>
      </c>
      <c r="AJ287" s="5">
        <v>3.4027777777777796E-2</v>
      </c>
      <c r="AK287" s="32">
        <f t="shared" si="49"/>
        <v>49</v>
      </c>
      <c r="AL287" s="12"/>
      <c r="AM287" s="12"/>
      <c r="AN287" s="12" t="s">
        <v>1011</v>
      </c>
      <c r="AO287" s="5" t="s">
        <v>948</v>
      </c>
      <c r="AP287" s="5"/>
      <c r="AQ287" s="32">
        <v>46</v>
      </c>
      <c r="AX287" s="4" t="str">
        <f t="shared" si="48"/>
        <v>Unknown after 393 days</v>
      </c>
      <c r="AY287" s="4">
        <v>43105</v>
      </c>
      <c r="BD287" t="s">
        <v>914</v>
      </c>
    </row>
    <row r="288" spans="1:56" x14ac:dyDescent="0.25">
      <c r="A288" t="s">
        <v>832</v>
      </c>
      <c r="B288" t="s">
        <v>645</v>
      </c>
      <c r="C288" t="s">
        <v>671</v>
      </c>
      <c r="D288" t="s">
        <v>738</v>
      </c>
      <c r="E288" t="s">
        <v>942</v>
      </c>
      <c r="F288">
        <v>-34.757739999999998</v>
      </c>
      <c r="G288">
        <v>116.19237</v>
      </c>
      <c r="H288" s="4">
        <v>42724</v>
      </c>
      <c r="I288">
        <v>26.2</v>
      </c>
      <c r="J288" t="s">
        <v>912</v>
      </c>
      <c r="K288" t="s">
        <v>914</v>
      </c>
      <c r="L288" s="11">
        <v>67</v>
      </c>
      <c r="N288" s="21"/>
      <c r="O288" s="21"/>
      <c r="P288" s="10" t="s">
        <v>930</v>
      </c>
      <c r="Q288" s="11">
        <v>140</v>
      </c>
      <c r="R288" s="11">
        <v>2.08955223880597</v>
      </c>
      <c r="S288" s="11">
        <v>140</v>
      </c>
      <c r="T288" s="11">
        <v>2.08955223880597</v>
      </c>
      <c r="U288" s="11">
        <v>7</v>
      </c>
      <c r="V288" s="11">
        <v>0.1044776119402985</v>
      </c>
      <c r="W288" s="11" t="s">
        <v>948</v>
      </c>
      <c r="X288" s="11" t="s">
        <v>948</v>
      </c>
      <c r="Y288" t="s">
        <v>56</v>
      </c>
      <c r="AA288" s="32">
        <v>3</v>
      </c>
      <c r="AB288" t="s">
        <v>982</v>
      </c>
      <c r="AC288" s="29">
        <v>38.700000000000003</v>
      </c>
      <c r="AD288" s="29" t="s">
        <v>42</v>
      </c>
      <c r="AE288">
        <v>32</v>
      </c>
      <c r="AG288">
        <v>72</v>
      </c>
      <c r="AJ288" s="5">
        <v>2.8472222222222232E-2</v>
      </c>
      <c r="AK288" s="32">
        <f t="shared" si="49"/>
        <v>41</v>
      </c>
      <c r="AL288" s="12"/>
      <c r="AM288" s="12"/>
      <c r="AN288" s="12"/>
      <c r="AO288" s="11">
        <v>5</v>
      </c>
      <c r="AP288" s="11"/>
      <c r="AQ288" s="32">
        <v>49</v>
      </c>
      <c r="AX288" s="4">
        <v>43054</v>
      </c>
      <c r="AY288" s="4">
        <v>43054</v>
      </c>
      <c r="AZ288" s="32">
        <f>AX288-H288</f>
        <v>330</v>
      </c>
      <c r="BA288" t="s">
        <v>968</v>
      </c>
      <c r="BD288" t="s">
        <v>913</v>
      </c>
    </row>
    <row r="289" spans="1:56" x14ac:dyDescent="0.25">
      <c r="A289" t="s">
        <v>833</v>
      </c>
      <c r="B289" t="s">
        <v>645</v>
      </c>
      <c r="C289" t="s">
        <v>672</v>
      </c>
      <c r="D289" t="s">
        <v>738</v>
      </c>
      <c r="E289" t="s">
        <v>942</v>
      </c>
      <c r="F289">
        <v>-34.757739999999998</v>
      </c>
      <c r="G289">
        <v>116.19237</v>
      </c>
      <c r="H289" s="4">
        <v>42724</v>
      </c>
      <c r="I289">
        <v>26.2</v>
      </c>
      <c r="J289" t="s">
        <v>912</v>
      </c>
      <c r="K289" t="s">
        <v>914</v>
      </c>
      <c r="L289" s="11">
        <v>68</v>
      </c>
      <c r="N289" s="21"/>
      <c r="O289" s="21"/>
      <c r="P289" s="10" t="s">
        <v>930</v>
      </c>
      <c r="Q289" s="11">
        <v>210</v>
      </c>
      <c r="R289" s="11">
        <v>3.0882352941176472</v>
      </c>
      <c r="S289" s="11">
        <v>210</v>
      </c>
      <c r="T289" s="11">
        <v>3.0882352941176472</v>
      </c>
      <c r="U289" s="11">
        <v>10</v>
      </c>
      <c r="V289" s="11">
        <v>0.14705882352941177</v>
      </c>
      <c r="W289" s="11" t="s">
        <v>948</v>
      </c>
      <c r="X289" s="11" t="s">
        <v>948</v>
      </c>
      <c r="Y289" t="s">
        <v>56</v>
      </c>
      <c r="AA289" s="32">
        <v>7</v>
      </c>
      <c r="AB289" t="s">
        <v>983</v>
      </c>
      <c r="AC289" s="29">
        <v>38.9</v>
      </c>
      <c r="AD289" s="29" t="s">
        <v>42</v>
      </c>
      <c r="AE289">
        <v>20</v>
      </c>
      <c r="AG289">
        <v>56</v>
      </c>
      <c r="AJ289" s="5">
        <v>3.5416666666666707E-2</v>
      </c>
      <c r="AK289" s="32">
        <f t="shared" si="49"/>
        <v>51</v>
      </c>
      <c r="AL289" s="12"/>
      <c r="AM289" s="12"/>
      <c r="AN289" s="12"/>
      <c r="AO289" s="11">
        <v>17</v>
      </c>
      <c r="AP289" s="11"/>
      <c r="AQ289" s="32">
        <v>75</v>
      </c>
      <c r="AX289" s="4">
        <v>43077</v>
      </c>
      <c r="AY289" s="4">
        <v>43077</v>
      </c>
      <c r="AZ289" s="32">
        <f>AX289-H289</f>
        <v>353</v>
      </c>
      <c r="BA289" t="s">
        <v>968</v>
      </c>
      <c r="BD289" t="s">
        <v>913</v>
      </c>
    </row>
    <row r="290" spans="1:56" x14ac:dyDescent="0.25">
      <c r="A290" t="s">
        <v>834</v>
      </c>
      <c r="B290" t="s">
        <v>645</v>
      </c>
      <c r="C290" t="s">
        <v>674</v>
      </c>
      <c r="D290" t="s">
        <v>738</v>
      </c>
      <c r="E290" t="s">
        <v>942</v>
      </c>
      <c r="F290">
        <v>-34.7667</v>
      </c>
      <c r="G290">
        <v>116.19158</v>
      </c>
      <c r="H290" s="4">
        <v>42724</v>
      </c>
      <c r="I290">
        <v>21.7</v>
      </c>
      <c r="J290" t="s">
        <v>912</v>
      </c>
      <c r="K290" t="s">
        <v>914</v>
      </c>
      <c r="L290" s="11">
        <v>54</v>
      </c>
      <c r="N290" s="21"/>
      <c r="O290" s="21"/>
      <c r="P290" s="10" t="s">
        <v>930</v>
      </c>
      <c r="Q290" s="11">
        <v>100</v>
      </c>
      <c r="R290" s="11">
        <v>1.8518518518518519</v>
      </c>
      <c r="S290" s="11">
        <v>100</v>
      </c>
      <c r="T290" s="11">
        <v>1.8518518518518519</v>
      </c>
      <c r="U290" s="11">
        <v>5</v>
      </c>
      <c r="V290" s="11">
        <v>9.2592592592592587E-2</v>
      </c>
      <c r="W290" s="11" t="s">
        <v>948</v>
      </c>
      <c r="X290" s="11" t="s">
        <v>948</v>
      </c>
      <c r="Y290" t="s">
        <v>56</v>
      </c>
      <c r="AA290" s="32">
        <v>5</v>
      </c>
      <c r="AC290" s="29">
        <v>38.5</v>
      </c>
      <c r="AD290" s="29" t="s">
        <v>42</v>
      </c>
      <c r="AE290">
        <v>28</v>
      </c>
      <c r="AG290">
        <v>64</v>
      </c>
      <c r="AJ290" s="5">
        <v>2.3611111111111138E-2</v>
      </c>
      <c r="AK290" s="32">
        <f t="shared" si="49"/>
        <v>34</v>
      </c>
      <c r="AL290" s="12"/>
      <c r="AM290" s="12"/>
      <c r="AN290" s="12" t="s">
        <v>980</v>
      </c>
      <c r="AO290" s="11">
        <v>0</v>
      </c>
      <c r="AP290" s="11"/>
      <c r="AQ290" s="32">
        <v>39</v>
      </c>
      <c r="AX290" s="4" t="str">
        <f>"Unknown after "&amp;(AY290-H290)&amp;" days"</f>
        <v>Unknown after -42724 days</v>
      </c>
      <c r="BD290" t="s">
        <v>913</v>
      </c>
    </row>
    <row r="291" spans="1:56" x14ac:dyDescent="0.25">
      <c r="A291" t="s">
        <v>835</v>
      </c>
      <c r="B291" t="s">
        <v>645</v>
      </c>
      <c r="C291" t="s">
        <v>675</v>
      </c>
      <c r="D291" t="s">
        <v>738</v>
      </c>
      <c r="E291" t="s">
        <v>942</v>
      </c>
      <c r="F291">
        <v>-34.757739999999998</v>
      </c>
      <c r="G291">
        <v>116.19237</v>
      </c>
      <c r="H291" s="4">
        <v>42724</v>
      </c>
      <c r="I291">
        <v>24.1</v>
      </c>
      <c r="J291" t="s">
        <v>912</v>
      </c>
      <c r="K291" t="s">
        <v>914</v>
      </c>
      <c r="L291" s="11">
        <v>59</v>
      </c>
      <c r="N291" s="21"/>
      <c r="O291" s="21"/>
      <c r="P291" s="10" t="s">
        <v>930</v>
      </c>
      <c r="Q291" s="11">
        <v>130</v>
      </c>
      <c r="R291" s="11">
        <v>2.2033898305084745</v>
      </c>
      <c r="S291" s="11">
        <v>130</v>
      </c>
      <c r="T291" s="11">
        <v>2.2033898305084745</v>
      </c>
      <c r="U291" s="11">
        <v>6.5</v>
      </c>
      <c r="V291" s="11">
        <v>0.11016949152542373</v>
      </c>
      <c r="W291" s="11" t="s">
        <v>948</v>
      </c>
      <c r="X291" s="11" t="s">
        <v>948</v>
      </c>
      <c r="Y291" t="s">
        <v>56</v>
      </c>
      <c r="AA291" s="32">
        <v>5</v>
      </c>
      <c r="AC291" s="29">
        <v>38.299999999999997</v>
      </c>
      <c r="AD291" s="29" t="s">
        <v>42</v>
      </c>
      <c r="AE291">
        <v>24</v>
      </c>
      <c r="AG291">
        <v>72</v>
      </c>
      <c r="AJ291" s="5">
        <v>2.777777777777779E-2</v>
      </c>
      <c r="AK291" s="32">
        <f t="shared" si="49"/>
        <v>40</v>
      </c>
      <c r="AL291" s="12"/>
      <c r="AM291" s="12"/>
      <c r="AN291" s="12"/>
      <c r="AO291" s="11">
        <v>7</v>
      </c>
      <c r="AP291" s="11"/>
      <c r="AQ291" s="32">
        <v>52</v>
      </c>
      <c r="AX291" s="4" t="str">
        <f>"Unknown after "&amp;(AY291-H291)&amp;" days"</f>
        <v>Unknown after -42724 days</v>
      </c>
      <c r="BD291" t="s">
        <v>913</v>
      </c>
    </row>
    <row r="292" spans="1:56" x14ac:dyDescent="0.25">
      <c r="A292" t="s">
        <v>836</v>
      </c>
      <c r="B292" t="s">
        <v>645</v>
      </c>
      <c r="C292" t="s">
        <v>676</v>
      </c>
      <c r="D292" t="s">
        <v>738</v>
      </c>
      <c r="E292" t="s">
        <v>942</v>
      </c>
      <c r="F292">
        <v>-34.760669999999998</v>
      </c>
      <c r="G292">
        <v>116.19182000000001</v>
      </c>
      <c r="H292" s="4">
        <v>42796</v>
      </c>
      <c r="I292">
        <v>28.6</v>
      </c>
      <c r="J292" t="s">
        <v>915</v>
      </c>
      <c r="K292" t="s">
        <v>948</v>
      </c>
      <c r="L292" s="11">
        <v>90</v>
      </c>
      <c r="N292" s="21"/>
      <c r="O292" s="21"/>
      <c r="P292" s="10" t="s">
        <v>930</v>
      </c>
      <c r="Q292" s="11">
        <v>160</v>
      </c>
      <c r="R292" s="11">
        <v>1.7777777777777777</v>
      </c>
      <c r="S292" s="11">
        <v>160</v>
      </c>
      <c r="T292" s="11">
        <v>1.7777777777777777</v>
      </c>
      <c r="U292" s="11" t="s">
        <v>948</v>
      </c>
      <c r="V292" s="11" t="s">
        <v>948</v>
      </c>
      <c r="W292" s="11" t="s">
        <v>948</v>
      </c>
      <c r="X292" s="11" t="s">
        <v>948</v>
      </c>
      <c r="Y292" t="s">
        <v>56</v>
      </c>
      <c r="AA292" s="32">
        <v>2</v>
      </c>
      <c r="AC292" s="29">
        <v>40.6</v>
      </c>
      <c r="AJ292" s="5" t="s">
        <v>948</v>
      </c>
      <c r="AK292" s="32" t="s">
        <v>948</v>
      </c>
      <c r="AL292" s="12"/>
      <c r="AM292" s="12"/>
      <c r="AN292" s="12" t="s">
        <v>998</v>
      </c>
      <c r="AO292" s="5" t="s">
        <v>948</v>
      </c>
      <c r="AP292" s="5"/>
      <c r="AQ292" s="32">
        <v>30</v>
      </c>
      <c r="AX292" s="4">
        <v>43503</v>
      </c>
      <c r="AY292" s="4">
        <v>43503</v>
      </c>
      <c r="AZ292" s="32">
        <f>AX292-H292</f>
        <v>707</v>
      </c>
      <c r="BA292" t="s">
        <v>968</v>
      </c>
      <c r="BD292" t="s">
        <v>913</v>
      </c>
    </row>
    <row r="293" spans="1:56" x14ac:dyDescent="0.25">
      <c r="A293" t="s">
        <v>837</v>
      </c>
      <c r="B293" t="s">
        <v>645</v>
      </c>
      <c r="C293" t="s">
        <v>674</v>
      </c>
      <c r="D293" t="s">
        <v>738</v>
      </c>
      <c r="E293" t="s">
        <v>942</v>
      </c>
      <c r="F293">
        <v>-34.760669999999998</v>
      </c>
      <c r="G293">
        <v>116.19182000000001</v>
      </c>
      <c r="H293" s="4">
        <v>42867</v>
      </c>
      <c r="I293">
        <v>11.3</v>
      </c>
      <c r="J293" t="s">
        <v>912</v>
      </c>
      <c r="K293" t="s">
        <v>913</v>
      </c>
      <c r="L293" s="11">
        <v>58</v>
      </c>
      <c r="N293" s="21"/>
      <c r="O293" s="21"/>
      <c r="P293" s="10" t="s">
        <v>930</v>
      </c>
      <c r="Q293" s="11">
        <v>120</v>
      </c>
      <c r="R293" s="11">
        <v>2.0689655172413794</v>
      </c>
      <c r="S293" s="11">
        <v>120</v>
      </c>
      <c r="T293" s="11">
        <v>2.0689655172413794</v>
      </c>
      <c r="U293" s="11">
        <v>6</v>
      </c>
      <c r="V293" s="11">
        <v>0.10344827586206896</v>
      </c>
      <c r="W293" s="11" t="s">
        <v>948</v>
      </c>
      <c r="X293" s="11" t="s">
        <v>948</v>
      </c>
      <c r="Y293" t="s">
        <v>56</v>
      </c>
      <c r="AA293" s="32">
        <v>4</v>
      </c>
      <c r="AC293" s="29">
        <v>37.4</v>
      </c>
      <c r="AD293" s="29" t="s">
        <v>42</v>
      </c>
      <c r="AE293">
        <v>20</v>
      </c>
      <c r="AG293">
        <v>52</v>
      </c>
      <c r="AJ293" s="5">
        <v>2.777777777777779E-2</v>
      </c>
      <c r="AK293" s="32">
        <f>MINUTE(AJ293)</f>
        <v>40</v>
      </c>
      <c r="AL293" s="12"/>
      <c r="AM293" s="12"/>
      <c r="AN293" s="12" t="s">
        <v>1006</v>
      </c>
      <c r="AO293" s="11">
        <v>16</v>
      </c>
      <c r="AP293" s="11"/>
      <c r="AQ293" s="32">
        <v>60</v>
      </c>
      <c r="AX293" s="4" t="str">
        <f>"Unknown after "&amp;(AY293-H293)&amp;" days"</f>
        <v>Unknown after -42867 days</v>
      </c>
      <c r="BD293" t="s">
        <v>913</v>
      </c>
    </row>
    <row r="294" spans="1:56" x14ac:dyDescent="0.25">
      <c r="A294" t="s">
        <v>838</v>
      </c>
      <c r="B294" t="s">
        <v>645</v>
      </c>
      <c r="C294" t="s">
        <v>675</v>
      </c>
      <c r="D294" t="s">
        <v>738</v>
      </c>
      <c r="E294" t="s">
        <v>942</v>
      </c>
      <c r="F294">
        <v>-34.760669999999998</v>
      </c>
      <c r="G294">
        <v>116.19182000000001</v>
      </c>
      <c r="H294" s="4">
        <v>42867</v>
      </c>
      <c r="I294">
        <v>11.3</v>
      </c>
      <c r="J294" t="s">
        <v>912</v>
      </c>
      <c r="K294" t="s">
        <v>913</v>
      </c>
      <c r="L294" s="11">
        <v>65</v>
      </c>
      <c r="N294" s="21"/>
      <c r="O294" s="21"/>
      <c r="P294" s="10" t="s">
        <v>930</v>
      </c>
      <c r="Q294" s="11">
        <v>120</v>
      </c>
      <c r="R294" s="11">
        <v>1.8461538461538463</v>
      </c>
      <c r="S294" s="11">
        <v>120</v>
      </c>
      <c r="T294" s="11">
        <v>1.8461538461538463</v>
      </c>
      <c r="U294" s="11" t="s">
        <v>948</v>
      </c>
      <c r="V294" s="11" t="s">
        <v>948</v>
      </c>
      <c r="W294" s="11" t="s">
        <v>948</v>
      </c>
      <c r="X294" s="11" t="s">
        <v>948</v>
      </c>
      <c r="Y294" t="s">
        <v>56</v>
      </c>
      <c r="AA294" s="32">
        <v>3</v>
      </c>
      <c r="AC294" s="29">
        <v>38.700000000000003</v>
      </c>
      <c r="AD294" s="29" t="s">
        <v>42</v>
      </c>
      <c r="AE294">
        <v>24</v>
      </c>
      <c r="AG294">
        <v>64</v>
      </c>
      <c r="AJ294" s="5" t="s">
        <v>948</v>
      </c>
      <c r="AK294" s="32" t="s">
        <v>948</v>
      </c>
      <c r="AL294" s="12"/>
      <c r="AM294" s="12"/>
      <c r="AN294" s="12" t="s">
        <v>999</v>
      </c>
      <c r="AO294" s="5" t="s">
        <v>948</v>
      </c>
      <c r="AP294" s="5"/>
      <c r="AQ294" s="32">
        <v>42</v>
      </c>
      <c r="AX294" s="4" t="str">
        <f>"Unknown after "&amp;(AY294-H294)&amp;" days"</f>
        <v>Unknown after -42867 days</v>
      </c>
      <c r="BD294" t="s">
        <v>913</v>
      </c>
    </row>
    <row r="295" spans="1:56" x14ac:dyDescent="0.25">
      <c r="A295" t="s">
        <v>839</v>
      </c>
      <c r="B295" t="s">
        <v>645</v>
      </c>
      <c r="C295" t="s">
        <v>681</v>
      </c>
      <c r="D295" t="s">
        <v>738</v>
      </c>
      <c r="E295" t="s">
        <v>945</v>
      </c>
      <c r="F295">
        <v>25.030090000000001</v>
      </c>
      <c r="G295">
        <v>117.32827</v>
      </c>
      <c r="H295" s="4">
        <v>43021</v>
      </c>
      <c r="I295">
        <v>23</v>
      </c>
      <c r="J295" t="s">
        <v>915</v>
      </c>
      <c r="K295" t="s">
        <v>948</v>
      </c>
      <c r="L295" s="11">
        <v>80</v>
      </c>
      <c r="N295" s="21"/>
      <c r="O295" s="21"/>
      <c r="P295" s="10" t="s">
        <v>930</v>
      </c>
      <c r="Q295" s="11">
        <v>140</v>
      </c>
      <c r="R295" s="11">
        <v>1.75</v>
      </c>
      <c r="S295" s="11">
        <v>140</v>
      </c>
      <c r="T295" s="11">
        <v>1.75</v>
      </c>
      <c r="U295" s="11">
        <v>10</v>
      </c>
      <c r="V295" s="11">
        <v>0.125</v>
      </c>
      <c r="W295" s="11" t="s">
        <v>948</v>
      </c>
      <c r="X295" s="11" t="s">
        <v>948</v>
      </c>
      <c r="Y295" t="s">
        <v>56</v>
      </c>
      <c r="AA295" s="32">
        <v>5</v>
      </c>
      <c r="AC295" s="29">
        <v>40.5</v>
      </c>
      <c r="AE295">
        <v>20</v>
      </c>
      <c r="AG295">
        <v>100</v>
      </c>
      <c r="AJ295" s="5">
        <v>2.6388888888888906E-2</v>
      </c>
      <c r="AK295" s="32">
        <f>MINUTE(AJ295)</f>
        <v>38</v>
      </c>
      <c r="AL295" s="12"/>
      <c r="AM295" s="12"/>
      <c r="AN295" s="12"/>
      <c r="AO295" s="11">
        <v>10</v>
      </c>
      <c r="AP295" s="11"/>
      <c r="AQ295" s="32">
        <v>53</v>
      </c>
      <c r="AX295" s="4" t="str">
        <f>"Unknown after "&amp;(AY295-H295)&amp;" days"</f>
        <v>Unknown after 88 days</v>
      </c>
      <c r="AY295" s="4">
        <v>43109</v>
      </c>
      <c r="BC295" t="s">
        <v>935</v>
      </c>
      <c r="BD295" t="s">
        <v>914</v>
      </c>
    </row>
    <row r="296" spans="1:56" x14ac:dyDescent="0.25">
      <c r="A296" t="s">
        <v>840</v>
      </c>
      <c r="B296" t="s">
        <v>645</v>
      </c>
      <c r="C296" t="s">
        <v>682</v>
      </c>
      <c r="D296" t="s">
        <v>738</v>
      </c>
      <c r="E296" t="s">
        <v>945</v>
      </c>
      <c r="F296">
        <v>25.031020000000002</v>
      </c>
      <c r="G296">
        <v>117.45159</v>
      </c>
      <c r="H296" s="4">
        <v>43026</v>
      </c>
      <c r="I296">
        <v>18.5</v>
      </c>
      <c r="J296" t="s">
        <v>912</v>
      </c>
      <c r="K296" t="s">
        <v>913</v>
      </c>
      <c r="L296" s="11">
        <v>37</v>
      </c>
      <c r="N296" s="21"/>
      <c r="O296" s="21"/>
      <c r="P296" s="10" t="s">
        <v>930</v>
      </c>
      <c r="Q296" s="11">
        <v>100</v>
      </c>
      <c r="R296" s="11">
        <v>2.7027027027027026</v>
      </c>
      <c r="S296" s="11">
        <v>100</v>
      </c>
      <c r="T296" s="11">
        <v>2.7027027027027026</v>
      </c>
      <c r="U296" s="11">
        <v>7.5</v>
      </c>
      <c r="V296" s="11">
        <v>0.20270270270270271</v>
      </c>
      <c r="W296" s="11" t="s">
        <v>948</v>
      </c>
      <c r="X296" s="11" t="s">
        <v>948</v>
      </c>
      <c r="Y296" t="s">
        <v>56</v>
      </c>
      <c r="AA296" s="32">
        <v>2</v>
      </c>
      <c r="AB296" t="s">
        <v>974</v>
      </c>
      <c r="AC296" s="29">
        <v>37.6</v>
      </c>
      <c r="AD296" s="29" t="s">
        <v>42</v>
      </c>
      <c r="AE296">
        <v>40</v>
      </c>
      <c r="AG296">
        <v>40</v>
      </c>
      <c r="AJ296" s="5">
        <v>2.7083333333333348E-2</v>
      </c>
      <c r="AK296" s="32">
        <f>MINUTE(AJ296)</f>
        <v>39</v>
      </c>
      <c r="AL296" s="12"/>
      <c r="AM296" s="12"/>
      <c r="AN296" s="12"/>
      <c r="AO296" s="11">
        <v>87</v>
      </c>
      <c r="AP296" s="11"/>
      <c r="AQ296" s="32">
        <v>128</v>
      </c>
      <c r="AX296" s="4">
        <v>43109</v>
      </c>
      <c r="AY296" s="4">
        <v>43109</v>
      </c>
      <c r="AZ296" s="32">
        <f>AX296-H296</f>
        <v>83</v>
      </c>
      <c r="BA296" t="s">
        <v>964</v>
      </c>
      <c r="BD296" t="s">
        <v>914</v>
      </c>
    </row>
    <row r="297" spans="1:56" x14ac:dyDescent="0.25">
      <c r="A297" t="s">
        <v>841</v>
      </c>
      <c r="B297" t="s">
        <v>645</v>
      </c>
      <c r="C297" t="s">
        <v>683</v>
      </c>
      <c r="D297" t="s">
        <v>738</v>
      </c>
      <c r="E297" t="s">
        <v>945</v>
      </c>
      <c r="F297">
        <v>25.031020000000002</v>
      </c>
      <c r="G297">
        <v>117.45159</v>
      </c>
      <c r="H297" s="4">
        <v>43026</v>
      </c>
      <c r="J297" t="s">
        <v>915</v>
      </c>
      <c r="K297" t="s">
        <v>948</v>
      </c>
      <c r="L297" s="11">
        <v>75</v>
      </c>
      <c r="N297" s="21"/>
      <c r="O297" s="21"/>
      <c r="P297" s="10" t="s">
        <v>930</v>
      </c>
      <c r="Q297" s="11">
        <v>150</v>
      </c>
      <c r="R297" s="11">
        <v>2</v>
      </c>
      <c r="S297" s="11">
        <v>150</v>
      </c>
      <c r="T297" s="11">
        <v>2</v>
      </c>
      <c r="U297" s="11" t="s">
        <v>948</v>
      </c>
      <c r="V297" s="11" t="s">
        <v>948</v>
      </c>
      <c r="W297" s="11">
        <v>11.25</v>
      </c>
      <c r="X297" s="11">
        <v>0.15</v>
      </c>
      <c r="Y297" t="s">
        <v>56</v>
      </c>
      <c r="AA297" s="32">
        <v>3</v>
      </c>
      <c r="AC297" s="29">
        <v>40</v>
      </c>
      <c r="AE297">
        <v>68</v>
      </c>
      <c r="AG297">
        <v>68</v>
      </c>
      <c r="AJ297" s="5">
        <v>2.9861111111111116E-2</v>
      </c>
      <c r="AK297" s="32">
        <f>MINUTE(AJ297)</f>
        <v>43</v>
      </c>
      <c r="AL297" s="12"/>
      <c r="AM297" s="12"/>
      <c r="AN297" s="12"/>
      <c r="AO297" s="11">
        <v>22</v>
      </c>
      <c r="AP297" s="11"/>
      <c r="AQ297" s="32">
        <v>68</v>
      </c>
      <c r="AX297" s="4" t="str">
        <f t="shared" ref="AX297:AX309" si="50">"Unknown after "&amp;(AY297-H297)&amp;" days"</f>
        <v>Unknown after 116 days</v>
      </c>
      <c r="AY297" s="4">
        <v>43142</v>
      </c>
      <c r="BD297" t="s">
        <v>914</v>
      </c>
    </row>
    <row r="298" spans="1:56" x14ac:dyDescent="0.25">
      <c r="A298" t="s">
        <v>842</v>
      </c>
      <c r="B298" t="s">
        <v>645</v>
      </c>
      <c r="C298" t="s">
        <v>660</v>
      </c>
      <c r="D298" t="s">
        <v>738</v>
      </c>
      <c r="E298" t="s">
        <v>945</v>
      </c>
      <c r="F298">
        <v>25.031020000000002</v>
      </c>
      <c r="G298">
        <v>117.45159</v>
      </c>
      <c r="H298" s="4">
        <v>43026</v>
      </c>
      <c r="J298" t="s">
        <v>912</v>
      </c>
      <c r="K298" t="s">
        <v>913</v>
      </c>
      <c r="L298" s="11">
        <v>31</v>
      </c>
      <c r="N298" s="21"/>
      <c r="O298" s="21"/>
      <c r="P298" s="10" t="s">
        <v>930</v>
      </c>
      <c r="Q298" s="11">
        <v>60</v>
      </c>
      <c r="R298" s="11">
        <v>1.935483870967742</v>
      </c>
      <c r="S298" s="11">
        <v>60</v>
      </c>
      <c r="T298" s="11">
        <v>1.935483870967742</v>
      </c>
      <c r="U298" s="11" t="s">
        <v>948</v>
      </c>
      <c r="V298" s="11" t="s">
        <v>948</v>
      </c>
      <c r="W298" s="11">
        <v>4.5</v>
      </c>
      <c r="X298" s="11">
        <v>0.14516129032258066</v>
      </c>
      <c r="Y298" t="s">
        <v>56</v>
      </c>
      <c r="AA298" s="32">
        <v>4</v>
      </c>
      <c r="AC298" s="29">
        <v>36.700000000000003</v>
      </c>
      <c r="AD298" s="29" t="s">
        <v>42</v>
      </c>
      <c r="AE298">
        <v>60</v>
      </c>
      <c r="AG298">
        <v>60</v>
      </c>
      <c r="AJ298" s="5">
        <v>2.5694444444444409E-2</v>
      </c>
      <c r="AK298" s="32">
        <f>MINUTE(AJ298)</f>
        <v>37</v>
      </c>
      <c r="AL298" s="12"/>
      <c r="AM298" s="12"/>
      <c r="AN298" s="12"/>
      <c r="AO298" s="11">
        <v>23</v>
      </c>
      <c r="AP298" s="11"/>
      <c r="AQ298" s="32">
        <v>64</v>
      </c>
      <c r="AX298" s="4" t="str">
        <f t="shared" si="50"/>
        <v>Unknown after 325 days</v>
      </c>
      <c r="AY298" s="4">
        <v>43351</v>
      </c>
      <c r="BD298" t="s">
        <v>914</v>
      </c>
    </row>
    <row r="299" spans="1:56" x14ac:dyDescent="0.25">
      <c r="A299" t="s">
        <v>843</v>
      </c>
      <c r="B299" t="s">
        <v>645</v>
      </c>
      <c r="C299" t="s">
        <v>684</v>
      </c>
      <c r="D299" t="s">
        <v>738</v>
      </c>
      <c r="E299" t="s">
        <v>945</v>
      </c>
      <c r="F299">
        <v>25.065930000000002</v>
      </c>
      <c r="G299">
        <v>117.57816</v>
      </c>
      <c r="H299" s="4">
        <v>43060</v>
      </c>
      <c r="I299">
        <v>25.5</v>
      </c>
      <c r="J299" t="s">
        <v>912</v>
      </c>
      <c r="K299" t="s">
        <v>914</v>
      </c>
      <c r="L299" s="11">
        <v>63</v>
      </c>
      <c r="N299" s="21"/>
      <c r="O299" s="21"/>
      <c r="P299" s="10" t="s">
        <v>930</v>
      </c>
      <c r="Q299" s="11">
        <v>100</v>
      </c>
      <c r="R299" s="11">
        <v>1.5873015873015872</v>
      </c>
      <c r="S299" s="11">
        <v>100</v>
      </c>
      <c r="T299" s="11">
        <v>1.5873015873015872</v>
      </c>
      <c r="U299" s="11" t="s">
        <v>948</v>
      </c>
      <c r="V299" s="11" t="s">
        <v>948</v>
      </c>
      <c r="W299" s="11" t="s">
        <v>948</v>
      </c>
      <c r="X299" s="11" t="s">
        <v>948</v>
      </c>
      <c r="Y299" t="s">
        <v>56</v>
      </c>
      <c r="AA299" s="32">
        <v>4</v>
      </c>
      <c r="AC299" s="29">
        <v>38.1</v>
      </c>
      <c r="AD299" s="29" t="s">
        <v>42</v>
      </c>
      <c r="AE299">
        <v>74</v>
      </c>
      <c r="AG299">
        <v>74</v>
      </c>
      <c r="AJ299" s="5" t="s">
        <v>948</v>
      </c>
      <c r="AK299" s="32" t="s">
        <v>948</v>
      </c>
      <c r="AL299" s="12"/>
      <c r="AM299" s="12"/>
      <c r="AN299" s="12" t="s">
        <v>1005</v>
      </c>
      <c r="AO299" s="5" t="s">
        <v>948</v>
      </c>
      <c r="AP299" s="5"/>
      <c r="AQ299" s="32">
        <v>68</v>
      </c>
      <c r="AX299" s="4" t="str">
        <f t="shared" si="50"/>
        <v>Unknown after 81 days</v>
      </c>
      <c r="AY299" s="4">
        <v>43141</v>
      </c>
      <c r="BD299" t="s">
        <v>914</v>
      </c>
    </row>
    <row r="300" spans="1:56" x14ac:dyDescent="0.25">
      <c r="A300" t="s">
        <v>844</v>
      </c>
      <c r="B300" t="s">
        <v>645</v>
      </c>
      <c r="C300" t="s">
        <v>685</v>
      </c>
      <c r="D300" t="s">
        <v>738</v>
      </c>
      <c r="E300" t="s">
        <v>945</v>
      </c>
      <c r="F300">
        <v>25.065930000000002</v>
      </c>
      <c r="G300">
        <v>117.57816</v>
      </c>
      <c r="H300" s="4">
        <v>43060</v>
      </c>
      <c r="I300">
        <v>26.2</v>
      </c>
      <c r="J300" t="s">
        <v>915</v>
      </c>
      <c r="K300" t="s">
        <v>948</v>
      </c>
      <c r="L300" s="11">
        <v>65</v>
      </c>
      <c r="N300" s="21"/>
      <c r="O300" s="21"/>
      <c r="P300" s="10" t="s">
        <v>930</v>
      </c>
      <c r="Q300" s="11">
        <v>210</v>
      </c>
      <c r="R300" s="11">
        <v>3.2307692307692308</v>
      </c>
      <c r="S300" s="11">
        <v>210</v>
      </c>
      <c r="T300" s="11">
        <v>3.2307692307692308</v>
      </c>
      <c r="U300" s="11" t="s">
        <v>948</v>
      </c>
      <c r="V300" s="11" t="s">
        <v>948</v>
      </c>
      <c r="W300" s="11">
        <v>8</v>
      </c>
      <c r="X300" s="11">
        <v>0.12307692307692308</v>
      </c>
      <c r="Y300" t="s">
        <v>56</v>
      </c>
      <c r="AA300" s="32">
        <v>4</v>
      </c>
      <c r="AB300" t="s">
        <v>975</v>
      </c>
      <c r="AC300" s="29">
        <v>38.6</v>
      </c>
      <c r="AD300" s="29" t="s">
        <v>42</v>
      </c>
      <c r="AE300">
        <v>60</v>
      </c>
      <c r="AG300">
        <v>60</v>
      </c>
      <c r="AJ300" s="5">
        <v>5.4861111111111138E-2</v>
      </c>
      <c r="AK300" s="32">
        <v>79</v>
      </c>
      <c r="AL300" s="11"/>
      <c r="AM300" s="12"/>
      <c r="AN300" s="12"/>
      <c r="AO300" s="11">
        <v>12</v>
      </c>
      <c r="AP300" s="11"/>
      <c r="AX300" s="4" t="str">
        <f t="shared" si="50"/>
        <v>Unknown after 357 days</v>
      </c>
      <c r="AY300" s="4">
        <v>43417</v>
      </c>
      <c r="BD300" t="s">
        <v>914</v>
      </c>
    </row>
    <row r="301" spans="1:56" x14ac:dyDescent="0.25">
      <c r="A301" t="s">
        <v>845</v>
      </c>
      <c r="B301" t="s">
        <v>645</v>
      </c>
      <c r="C301" t="s">
        <v>686</v>
      </c>
      <c r="D301" t="s">
        <v>738</v>
      </c>
      <c r="E301" t="s">
        <v>945</v>
      </c>
      <c r="F301">
        <v>25.065930000000002</v>
      </c>
      <c r="G301">
        <v>117.57816</v>
      </c>
      <c r="H301" s="4">
        <v>43061</v>
      </c>
      <c r="I301">
        <v>26.1</v>
      </c>
      <c r="J301" t="s">
        <v>915</v>
      </c>
      <c r="K301" t="s">
        <v>948</v>
      </c>
      <c r="L301" s="11">
        <v>60</v>
      </c>
      <c r="M301" t="s">
        <v>41</v>
      </c>
      <c r="N301" s="21"/>
      <c r="O301" s="21"/>
      <c r="P301" s="10" t="s">
        <v>930</v>
      </c>
      <c r="Q301" s="11">
        <v>120</v>
      </c>
      <c r="R301" s="11">
        <v>2</v>
      </c>
      <c r="S301" s="11">
        <v>120</v>
      </c>
      <c r="T301" s="11">
        <v>2</v>
      </c>
      <c r="U301" s="11" t="s">
        <v>948</v>
      </c>
      <c r="V301" s="11" t="s">
        <v>948</v>
      </c>
      <c r="W301" s="11" t="s">
        <v>948</v>
      </c>
      <c r="X301" s="11" t="s">
        <v>948</v>
      </c>
      <c r="Y301" t="s">
        <v>56</v>
      </c>
      <c r="AA301" s="32">
        <v>6</v>
      </c>
      <c r="AB301" t="s">
        <v>1007</v>
      </c>
      <c r="AC301" s="29" t="s">
        <v>948</v>
      </c>
      <c r="AJ301" s="5" t="s">
        <v>948</v>
      </c>
      <c r="AK301" s="32" t="s">
        <v>948</v>
      </c>
      <c r="AL301" s="12"/>
      <c r="AM301" s="12"/>
      <c r="AN301" s="12" t="s">
        <v>936</v>
      </c>
      <c r="AO301" s="5" t="s">
        <v>948</v>
      </c>
      <c r="AP301" s="5"/>
      <c r="AQ301" s="32">
        <v>15</v>
      </c>
      <c r="AX301" s="4" t="str">
        <f t="shared" si="50"/>
        <v>Unknown after 350 days</v>
      </c>
      <c r="AY301" s="4">
        <v>43411</v>
      </c>
      <c r="BD301" t="s">
        <v>914</v>
      </c>
    </row>
    <row r="302" spans="1:56" x14ac:dyDescent="0.25">
      <c r="A302" t="s">
        <v>846</v>
      </c>
      <c r="B302" t="s">
        <v>645</v>
      </c>
      <c r="C302" t="s">
        <v>687</v>
      </c>
      <c r="D302" t="s">
        <v>738</v>
      </c>
      <c r="E302" t="s">
        <v>945</v>
      </c>
      <c r="F302">
        <v>25.065930000000002</v>
      </c>
      <c r="G302">
        <v>117.57816</v>
      </c>
      <c r="H302" s="4">
        <v>43061</v>
      </c>
      <c r="I302">
        <v>25.7</v>
      </c>
      <c r="J302" t="s">
        <v>912</v>
      </c>
      <c r="K302" t="s">
        <v>914</v>
      </c>
      <c r="L302" s="11">
        <v>74</v>
      </c>
      <c r="N302" s="21"/>
      <c r="O302" s="21"/>
      <c r="P302" s="10" t="s">
        <v>930</v>
      </c>
      <c r="Q302" s="11">
        <v>150</v>
      </c>
      <c r="R302" s="11">
        <v>2.0270270270270272</v>
      </c>
      <c r="S302" s="11">
        <v>150</v>
      </c>
      <c r="T302" s="11">
        <v>2.0270270270270272</v>
      </c>
      <c r="U302" s="11" t="s">
        <v>948</v>
      </c>
      <c r="V302" s="11" t="s">
        <v>948</v>
      </c>
      <c r="W302" s="11">
        <v>11</v>
      </c>
      <c r="X302" s="11">
        <v>0.14864864864864866</v>
      </c>
      <c r="Y302" t="s">
        <v>56</v>
      </c>
      <c r="AA302" s="32">
        <v>5</v>
      </c>
      <c r="AC302" s="29">
        <v>38.4</v>
      </c>
      <c r="AD302" s="29" t="s">
        <v>42</v>
      </c>
      <c r="AE302">
        <v>64</v>
      </c>
      <c r="AG302">
        <v>64</v>
      </c>
      <c r="AJ302" s="5">
        <v>2.4305555555555559E-2</v>
      </c>
      <c r="AK302" s="32">
        <f>MINUTE(AJ302)</f>
        <v>35</v>
      </c>
      <c r="AL302" s="12"/>
      <c r="AM302" s="12"/>
      <c r="AN302" s="12"/>
      <c r="AO302" s="11">
        <v>15</v>
      </c>
      <c r="AP302" s="11"/>
      <c r="AQ302" s="32">
        <v>55</v>
      </c>
      <c r="AX302" s="4" t="str">
        <f t="shared" si="50"/>
        <v>Unknown after 350 days</v>
      </c>
      <c r="AY302" s="4">
        <v>43411</v>
      </c>
      <c r="BD302" t="s">
        <v>914</v>
      </c>
    </row>
    <row r="303" spans="1:56" x14ac:dyDescent="0.25">
      <c r="A303" t="s">
        <v>847</v>
      </c>
      <c r="B303" t="s">
        <v>645</v>
      </c>
      <c r="C303" t="s">
        <v>688</v>
      </c>
      <c r="D303" t="s">
        <v>738</v>
      </c>
      <c r="E303" t="s">
        <v>945</v>
      </c>
      <c r="F303">
        <v>25.065930000000002</v>
      </c>
      <c r="G303">
        <v>117.57816</v>
      </c>
      <c r="H303" s="4">
        <v>43061</v>
      </c>
      <c r="I303">
        <v>24.4</v>
      </c>
      <c r="J303" t="s">
        <v>915</v>
      </c>
      <c r="K303" t="s">
        <v>948</v>
      </c>
      <c r="L303" s="11">
        <v>69</v>
      </c>
      <c r="N303" s="21"/>
      <c r="O303" s="21"/>
      <c r="P303" s="10" t="s">
        <v>930</v>
      </c>
      <c r="Q303" s="11">
        <v>140</v>
      </c>
      <c r="R303" s="11">
        <v>2.0289855072463769</v>
      </c>
      <c r="S303" s="11">
        <v>140</v>
      </c>
      <c r="T303" s="11">
        <v>2.0289855072463769</v>
      </c>
      <c r="U303" s="11" t="s">
        <v>948</v>
      </c>
      <c r="V303" s="11" t="s">
        <v>948</v>
      </c>
      <c r="W303" s="11">
        <v>10.5</v>
      </c>
      <c r="X303" s="11">
        <v>0.15217391304347827</v>
      </c>
      <c r="Y303" t="s">
        <v>56</v>
      </c>
      <c r="AA303" s="32">
        <v>5</v>
      </c>
      <c r="AC303" s="29">
        <v>38</v>
      </c>
      <c r="AD303" s="29" t="s">
        <v>42</v>
      </c>
      <c r="AE303">
        <v>66</v>
      </c>
      <c r="AG303">
        <v>66</v>
      </c>
      <c r="AJ303" s="5">
        <v>2.4305555555555566E-2</v>
      </c>
      <c r="AK303" s="32">
        <f>MINUTE(AJ303)</f>
        <v>35</v>
      </c>
      <c r="AL303" s="12"/>
      <c r="AM303" s="12"/>
      <c r="AN303" s="12"/>
      <c r="AO303" s="11">
        <v>41</v>
      </c>
      <c r="AP303" s="11"/>
      <c r="AQ303" s="32">
        <v>81</v>
      </c>
      <c r="AX303" s="4" t="str">
        <f t="shared" si="50"/>
        <v>Unknown after 37 days</v>
      </c>
      <c r="AY303" s="4">
        <v>43098</v>
      </c>
      <c r="BD303" t="s">
        <v>914</v>
      </c>
    </row>
    <row r="304" spans="1:56" x14ac:dyDescent="0.25">
      <c r="A304" t="s">
        <v>848</v>
      </c>
      <c r="B304" t="s">
        <v>645</v>
      </c>
      <c r="C304" t="s">
        <v>689</v>
      </c>
      <c r="D304" t="s">
        <v>738</v>
      </c>
      <c r="E304" t="s">
        <v>945</v>
      </c>
      <c r="F304">
        <v>25.065930000000002</v>
      </c>
      <c r="G304">
        <v>117.57816</v>
      </c>
      <c r="H304" s="4">
        <v>43061</v>
      </c>
      <c r="I304">
        <v>23.4</v>
      </c>
      <c r="J304" t="s">
        <v>915</v>
      </c>
      <c r="K304" t="s">
        <v>948</v>
      </c>
      <c r="L304" s="11">
        <v>62</v>
      </c>
      <c r="N304" s="21"/>
      <c r="O304" s="21"/>
      <c r="P304" s="10" t="s">
        <v>930</v>
      </c>
      <c r="Q304" s="11">
        <v>140</v>
      </c>
      <c r="R304" s="11">
        <v>2.2580645161290325</v>
      </c>
      <c r="S304" s="11">
        <v>140</v>
      </c>
      <c r="T304" s="11">
        <v>2.2580645161290325</v>
      </c>
      <c r="U304" s="11" t="s">
        <v>948</v>
      </c>
      <c r="V304" s="11" t="s">
        <v>948</v>
      </c>
      <c r="W304" s="11">
        <v>10.5</v>
      </c>
      <c r="X304" s="11">
        <v>0.16935483870967741</v>
      </c>
      <c r="Y304" t="s">
        <v>56</v>
      </c>
      <c r="AA304" s="32">
        <v>4</v>
      </c>
      <c r="AC304" s="29">
        <v>38</v>
      </c>
      <c r="AD304" s="29" t="s">
        <v>42</v>
      </c>
      <c r="AE304">
        <v>54</v>
      </c>
      <c r="AG304">
        <v>54</v>
      </c>
      <c r="AJ304" s="5">
        <v>2.2916666666666669E-2</v>
      </c>
      <c r="AK304" s="32">
        <f>MINUTE(AJ304)</f>
        <v>33</v>
      </c>
      <c r="AL304" s="12"/>
      <c r="AM304" s="12"/>
      <c r="AN304" s="12"/>
      <c r="AO304" s="11">
        <v>19</v>
      </c>
      <c r="AP304" s="11"/>
      <c r="AQ304" s="32">
        <v>56</v>
      </c>
      <c r="AX304" s="4" t="str">
        <f t="shared" si="50"/>
        <v>Unknown after 350 days</v>
      </c>
      <c r="AY304" s="4">
        <v>43411</v>
      </c>
      <c r="BD304" t="s">
        <v>914</v>
      </c>
    </row>
    <row r="305" spans="1:56" x14ac:dyDescent="0.25">
      <c r="A305" t="s">
        <v>849</v>
      </c>
      <c r="B305" t="s">
        <v>645</v>
      </c>
      <c r="C305" t="s">
        <v>660</v>
      </c>
      <c r="D305" t="s">
        <v>738</v>
      </c>
      <c r="E305" t="s">
        <v>945</v>
      </c>
      <c r="F305">
        <v>25.031020000000002</v>
      </c>
      <c r="G305">
        <v>117.45159</v>
      </c>
      <c r="H305" s="4">
        <v>43216</v>
      </c>
      <c r="I305">
        <v>21.8</v>
      </c>
      <c r="J305" t="s">
        <v>912</v>
      </c>
      <c r="K305" t="s">
        <v>914</v>
      </c>
      <c r="L305" s="11">
        <v>40</v>
      </c>
      <c r="M305" t="s">
        <v>41</v>
      </c>
      <c r="N305" s="21"/>
      <c r="O305" s="21"/>
      <c r="P305" s="10" t="s">
        <v>930</v>
      </c>
      <c r="Q305" s="11">
        <v>80</v>
      </c>
      <c r="R305" s="11">
        <v>2</v>
      </c>
      <c r="S305" s="11">
        <v>80</v>
      </c>
      <c r="T305" s="11">
        <v>2</v>
      </c>
      <c r="U305" s="11" t="s">
        <v>948</v>
      </c>
      <c r="V305" s="11" t="s">
        <v>948</v>
      </c>
      <c r="W305" s="11">
        <v>6</v>
      </c>
      <c r="X305" s="11">
        <v>0.15</v>
      </c>
      <c r="Y305" t="s">
        <v>56</v>
      </c>
      <c r="AA305" s="32">
        <v>2</v>
      </c>
      <c r="AC305" s="29" t="s">
        <v>948</v>
      </c>
      <c r="AJ305" s="5">
        <v>3.9583333333333526E-2</v>
      </c>
      <c r="AK305" s="32">
        <f>MINUTE(AJ305)</f>
        <v>57</v>
      </c>
      <c r="AL305" s="12"/>
      <c r="AM305" s="12"/>
      <c r="AN305" s="12"/>
      <c r="AO305" s="11">
        <v>19</v>
      </c>
      <c r="AP305" s="11"/>
      <c r="AQ305" s="32">
        <v>78</v>
      </c>
      <c r="AX305" s="4" t="str">
        <f t="shared" si="50"/>
        <v>Unknown after 135 days</v>
      </c>
      <c r="AY305" s="4">
        <v>43351</v>
      </c>
      <c r="BD305" t="s">
        <v>913</v>
      </c>
    </row>
    <row r="306" spans="1:56" x14ac:dyDescent="0.25">
      <c r="A306" t="s">
        <v>850</v>
      </c>
      <c r="B306" t="s">
        <v>645</v>
      </c>
      <c r="C306" t="s">
        <v>690</v>
      </c>
      <c r="D306" t="s">
        <v>738</v>
      </c>
      <c r="E306" t="s">
        <v>945</v>
      </c>
      <c r="F306">
        <v>25.031020000000002</v>
      </c>
      <c r="G306">
        <v>117.45159</v>
      </c>
      <c r="H306" s="4">
        <v>43216</v>
      </c>
      <c r="I306">
        <v>21.8</v>
      </c>
      <c r="J306" t="s">
        <v>912</v>
      </c>
      <c r="K306" t="s">
        <v>964</v>
      </c>
      <c r="L306" s="11">
        <v>40</v>
      </c>
      <c r="M306" t="s">
        <v>41</v>
      </c>
      <c r="N306" s="21"/>
      <c r="O306" s="21"/>
      <c r="P306" s="10" t="s">
        <v>930</v>
      </c>
      <c r="Q306" s="11">
        <v>80</v>
      </c>
      <c r="R306" s="11">
        <v>2</v>
      </c>
      <c r="S306" s="11">
        <v>80</v>
      </c>
      <c r="T306" s="11">
        <v>2</v>
      </c>
      <c r="U306" s="11" t="s">
        <v>948</v>
      </c>
      <c r="V306" s="11" t="s">
        <v>948</v>
      </c>
      <c r="W306" s="11">
        <v>6</v>
      </c>
      <c r="X306" s="11">
        <v>0.15</v>
      </c>
      <c r="Y306" t="s">
        <v>56</v>
      </c>
      <c r="AA306" s="32">
        <v>2</v>
      </c>
      <c r="AC306" s="29" t="s">
        <v>948</v>
      </c>
      <c r="AE306">
        <v>28</v>
      </c>
      <c r="AG306">
        <v>44</v>
      </c>
      <c r="AJ306" s="5">
        <v>3.6111111111111205E-2</v>
      </c>
      <c r="AK306" s="32">
        <f>MINUTE(AJ306)</f>
        <v>52</v>
      </c>
      <c r="AL306" s="12"/>
      <c r="AM306" s="12"/>
      <c r="AN306" s="12"/>
      <c r="AO306" s="11">
        <v>5</v>
      </c>
      <c r="AP306" s="11"/>
      <c r="AQ306" s="32">
        <v>59</v>
      </c>
      <c r="AX306" s="4" t="str">
        <f t="shared" si="50"/>
        <v>Unknown after 198 days</v>
      </c>
      <c r="AY306" s="4">
        <v>43414</v>
      </c>
      <c r="BD306" t="s">
        <v>914</v>
      </c>
    </row>
    <row r="307" spans="1:56" x14ac:dyDescent="0.25">
      <c r="A307" t="s">
        <v>851</v>
      </c>
      <c r="B307" t="s">
        <v>645</v>
      </c>
      <c r="C307" t="s">
        <v>691</v>
      </c>
      <c r="D307" t="s">
        <v>738</v>
      </c>
      <c r="E307" t="s">
        <v>945</v>
      </c>
      <c r="F307">
        <v>-25.066713889999999</v>
      </c>
      <c r="G307">
        <v>117.58819440000001</v>
      </c>
      <c r="H307" s="4">
        <v>43217</v>
      </c>
      <c r="I307">
        <v>12.3</v>
      </c>
      <c r="J307" t="s">
        <v>912</v>
      </c>
      <c r="K307" t="s">
        <v>913</v>
      </c>
      <c r="L307" s="11">
        <v>45</v>
      </c>
      <c r="N307" s="21"/>
      <c r="O307" s="21"/>
      <c r="P307" s="10" t="s">
        <v>930</v>
      </c>
      <c r="Q307" s="11">
        <v>90</v>
      </c>
      <c r="R307" s="11">
        <v>2</v>
      </c>
      <c r="S307" s="11">
        <v>90</v>
      </c>
      <c r="T307" s="11">
        <v>2</v>
      </c>
      <c r="U307" s="11" t="s">
        <v>948</v>
      </c>
      <c r="V307" s="11" t="s">
        <v>948</v>
      </c>
      <c r="W307" s="11">
        <v>3.5</v>
      </c>
      <c r="X307" s="11">
        <v>7.7777777777777779E-2</v>
      </c>
      <c r="Y307" t="s">
        <v>56</v>
      </c>
      <c r="AA307" s="32">
        <v>3</v>
      </c>
      <c r="AC307" s="29">
        <v>37.5</v>
      </c>
      <c r="AD307" s="29" t="s">
        <v>42</v>
      </c>
      <c r="AE307">
        <v>40</v>
      </c>
      <c r="AG307">
        <v>44</v>
      </c>
      <c r="AJ307" s="5">
        <v>5.3472222222222254E-2</v>
      </c>
      <c r="AK307" s="32">
        <v>77</v>
      </c>
      <c r="AL307" s="11"/>
      <c r="AM307" s="12"/>
      <c r="AN307" s="12"/>
      <c r="AO307" s="11">
        <v>14</v>
      </c>
      <c r="AP307" s="11"/>
      <c r="AQ307" s="32">
        <v>94</v>
      </c>
      <c r="AX307" s="4" t="str">
        <f t="shared" si="50"/>
        <v>Unknown after 168 days</v>
      </c>
      <c r="AY307" s="4">
        <v>43385</v>
      </c>
      <c r="BD307" t="s">
        <v>914</v>
      </c>
    </row>
    <row r="308" spans="1:56" x14ac:dyDescent="0.25">
      <c r="A308" t="s">
        <v>852</v>
      </c>
      <c r="B308" t="s">
        <v>645</v>
      </c>
      <c r="C308" t="s">
        <v>692</v>
      </c>
      <c r="D308" t="s">
        <v>738</v>
      </c>
      <c r="E308" t="s">
        <v>946</v>
      </c>
      <c r="F308">
        <v>-28.217372220000001</v>
      </c>
      <c r="G308">
        <v>114.4891361</v>
      </c>
      <c r="H308" s="4">
        <v>43809</v>
      </c>
      <c r="J308" t="s">
        <v>915</v>
      </c>
      <c r="K308" t="s">
        <v>948</v>
      </c>
      <c r="L308" s="11">
        <v>36</v>
      </c>
      <c r="N308" s="21"/>
      <c r="O308" s="21"/>
      <c r="P308" s="10" t="s">
        <v>930</v>
      </c>
      <c r="Q308" s="11">
        <v>90</v>
      </c>
      <c r="R308" s="11">
        <v>2.5</v>
      </c>
      <c r="S308" s="11">
        <v>90</v>
      </c>
      <c r="T308" s="11">
        <v>2.5</v>
      </c>
      <c r="U308" s="11" t="s">
        <v>948</v>
      </c>
      <c r="V308" s="11" t="s">
        <v>948</v>
      </c>
      <c r="W308" s="11">
        <v>6.75</v>
      </c>
      <c r="X308" s="11">
        <v>0.1875</v>
      </c>
      <c r="Y308" t="s">
        <v>56</v>
      </c>
      <c r="AA308" s="32">
        <v>5</v>
      </c>
      <c r="AC308" s="29" t="s">
        <v>948</v>
      </c>
      <c r="AJ308" s="5">
        <v>2.8472222222222232E-2</v>
      </c>
      <c r="AK308" s="32">
        <f t="shared" ref="AK308:AK323" si="51">MINUTE(AJ308)</f>
        <v>41</v>
      </c>
      <c r="AL308" s="12"/>
      <c r="AM308" s="12"/>
      <c r="AN308" s="12"/>
      <c r="AO308" s="5" t="s">
        <v>948</v>
      </c>
      <c r="AP308" s="5"/>
      <c r="AQ308" s="32">
        <v>45</v>
      </c>
      <c r="AX308" s="4" t="str">
        <f t="shared" si="50"/>
        <v>Unknown after 29 days</v>
      </c>
      <c r="AY308" s="4">
        <v>43838</v>
      </c>
      <c r="BD308" t="s">
        <v>914</v>
      </c>
    </row>
    <row r="309" spans="1:56" x14ac:dyDescent="0.25">
      <c r="A309" t="s">
        <v>853</v>
      </c>
      <c r="B309" t="s">
        <v>645</v>
      </c>
      <c r="C309" t="s">
        <v>693</v>
      </c>
      <c r="D309" t="s">
        <v>738</v>
      </c>
      <c r="E309" t="s">
        <v>946</v>
      </c>
      <c r="F309">
        <v>-28.23151944</v>
      </c>
      <c r="G309">
        <v>114.5022639</v>
      </c>
      <c r="H309" s="4">
        <v>43809</v>
      </c>
      <c r="J309" t="s">
        <v>915</v>
      </c>
      <c r="K309" t="s">
        <v>948</v>
      </c>
      <c r="L309" s="11">
        <v>37</v>
      </c>
      <c r="N309" s="21"/>
      <c r="O309" s="21"/>
      <c r="P309" s="10" t="s">
        <v>930</v>
      </c>
      <c r="Q309" s="11">
        <v>90</v>
      </c>
      <c r="R309" s="11">
        <v>2.4324324324324325</v>
      </c>
      <c r="S309" s="11">
        <v>90</v>
      </c>
      <c r="T309" s="11">
        <v>2.4324324324324325</v>
      </c>
      <c r="U309" s="11" t="s">
        <v>948</v>
      </c>
      <c r="V309" s="11" t="s">
        <v>948</v>
      </c>
      <c r="W309" s="11">
        <v>6.25</v>
      </c>
      <c r="X309" s="11">
        <v>0.16891891891891891</v>
      </c>
      <c r="Y309" t="s">
        <v>56</v>
      </c>
      <c r="AA309" s="32">
        <v>5</v>
      </c>
      <c r="AC309" s="29">
        <v>38.4</v>
      </c>
      <c r="AD309" s="29" t="s">
        <v>42</v>
      </c>
      <c r="AE309">
        <v>40</v>
      </c>
      <c r="AG309">
        <v>88</v>
      </c>
      <c r="AJ309" s="5">
        <v>2.8472222222222232E-2</v>
      </c>
      <c r="AK309" s="32">
        <f t="shared" si="51"/>
        <v>41</v>
      </c>
      <c r="AL309" s="12"/>
      <c r="AM309" s="12"/>
      <c r="AN309" s="12"/>
      <c r="AO309" s="5" t="s">
        <v>948</v>
      </c>
      <c r="AP309" s="5"/>
      <c r="AQ309" s="32">
        <v>45</v>
      </c>
      <c r="AX309" s="4" t="str">
        <f t="shared" si="50"/>
        <v>Unknown after 29 days</v>
      </c>
      <c r="AY309" s="4">
        <v>43838</v>
      </c>
      <c r="BD309" t="s">
        <v>914</v>
      </c>
    </row>
    <row r="310" spans="1:56" x14ac:dyDescent="0.25">
      <c r="A310" t="s">
        <v>854</v>
      </c>
      <c r="B310" t="s">
        <v>645</v>
      </c>
      <c r="C310" t="s">
        <v>694</v>
      </c>
      <c r="D310" t="s">
        <v>738</v>
      </c>
      <c r="E310" t="s">
        <v>946</v>
      </c>
      <c r="F310">
        <v>-28.23151944</v>
      </c>
      <c r="G310">
        <v>114.5022639</v>
      </c>
      <c r="H310" s="4">
        <v>43810</v>
      </c>
      <c r="J310" t="s">
        <v>912</v>
      </c>
      <c r="K310" t="s">
        <v>914</v>
      </c>
      <c r="L310" s="11">
        <v>48</v>
      </c>
      <c r="N310" s="21"/>
      <c r="O310" s="21"/>
      <c r="P310" s="10" t="s">
        <v>930</v>
      </c>
      <c r="Q310" s="11">
        <v>110</v>
      </c>
      <c r="R310" s="11">
        <v>2.2916666666666665</v>
      </c>
      <c r="S310" s="11">
        <v>110</v>
      </c>
      <c r="T310" s="11">
        <v>2.2916666666666665</v>
      </c>
      <c r="U310" s="11" t="s">
        <v>948</v>
      </c>
      <c r="V310" s="11" t="s">
        <v>948</v>
      </c>
      <c r="W310" s="11">
        <v>8.25</v>
      </c>
      <c r="X310" s="11">
        <v>0.171875</v>
      </c>
      <c r="Y310" t="s">
        <v>56</v>
      </c>
      <c r="AA310" s="32">
        <v>4</v>
      </c>
      <c r="AB310" t="s">
        <v>997</v>
      </c>
      <c r="AC310" s="29">
        <v>37.9</v>
      </c>
      <c r="AD310" s="29" t="s">
        <v>42</v>
      </c>
      <c r="AE310">
        <v>20</v>
      </c>
      <c r="AG310">
        <v>64</v>
      </c>
      <c r="AJ310" s="5">
        <v>3.1944444444444442E-2</v>
      </c>
      <c r="AK310" s="32">
        <f t="shared" si="51"/>
        <v>46</v>
      </c>
      <c r="AL310" s="12"/>
      <c r="AM310" s="12"/>
      <c r="AN310" s="12" t="s">
        <v>996</v>
      </c>
      <c r="AO310" s="11">
        <v>32</v>
      </c>
      <c r="AP310" s="11"/>
      <c r="AQ310" s="32">
        <v>82</v>
      </c>
      <c r="AX310" s="4">
        <v>43861</v>
      </c>
      <c r="AY310" s="4">
        <v>43861</v>
      </c>
      <c r="AZ310" s="32">
        <f>AX310-H310</f>
        <v>51</v>
      </c>
      <c r="BA310" t="s">
        <v>966</v>
      </c>
      <c r="BD310" t="s">
        <v>913</v>
      </c>
    </row>
    <row r="311" spans="1:56" x14ac:dyDescent="0.25">
      <c r="A311" t="s">
        <v>855</v>
      </c>
      <c r="B311" t="s">
        <v>645</v>
      </c>
      <c r="C311" t="s">
        <v>695</v>
      </c>
      <c r="D311" t="s">
        <v>738</v>
      </c>
      <c r="E311" t="s">
        <v>946</v>
      </c>
      <c r="F311">
        <v>-28.23151944</v>
      </c>
      <c r="G311">
        <v>114.5022639</v>
      </c>
      <c r="H311" s="4">
        <v>43810</v>
      </c>
      <c r="J311" t="s">
        <v>915</v>
      </c>
      <c r="K311" t="s">
        <v>948</v>
      </c>
      <c r="L311" s="11">
        <v>46</v>
      </c>
      <c r="N311" s="21"/>
      <c r="O311" s="21"/>
      <c r="P311" s="10" t="s">
        <v>930</v>
      </c>
      <c r="Q311" s="11">
        <v>170</v>
      </c>
      <c r="R311" s="11">
        <v>3.6956521739130435</v>
      </c>
      <c r="S311" s="11">
        <v>170</v>
      </c>
      <c r="T311" s="11">
        <v>3.6956521739130435</v>
      </c>
      <c r="U311" s="11" t="s">
        <v>948</v>
      </c>
      <c r="V311" s="11" t="s">
        <v>948</v>
      </c>
      <c r="W311" s="11">
        <v>8.25</v>
      </c>
      <c r="X311" s="11">
        <v>0.17934782608695651</v>
      </c>
      <c r="Y311" t="s">
        <v>56</v>
      </c>
      <c r="AA311" s="32">
        <v>7</v>
      </c>
      <c r="AC311" s="29">
        <v>40.299999999999997</v>
      </c>
      <c r="AE311">
        <v>24</v>
      </c>
      <c r="AG311">
        <v>84</v>
      </c>
      <c r="AJ311" s="5">
        <v>2.9861111111111102E-2</v>
      </c>
      <c r="AK311" s="32">
        <f t="shared" si="51"/>
        <v>43</v>
      </c>
      <c r="AL311" s="12"/>
      <c r="AM311" s="12"/>
      <c r="AN311" s="12"/>
      <c r="AO311" s="11">
        <v>16</v>
      </c>
      <c r="AP311" s="11"/>
      <c r="AQ311" s="32">
        <v>66</v>
      </c>
      <c r="AX311" s="4" t="e">
        <f>"Unknown after "&amp;(AY311-H311)&amp;" days"</f>
        <v>#VALUE!</v>
      </c>
      <c r="AY311" t="s">
        <v>964</v>
      </c>
      <c r="BD311" t="s">
        <v>913</v>
      </c>
    </row>
    <row r="312" spans="1:56" x14ac:dyDescent="0.25">
      <c r="A312" t="s">
        <v>856</v>
      </c>
      <c r="B312" t="s">
        <v>645</v>
      </c>
      <c r="C312" t="s">
        <v>696</v>
      </c>
      <c r="D312" t="s">
        <v>738</v>
      </c>
      <c r="E312" t="s">
        <v>946</v>
      </c>
      <c r="F312">
        <v>-28.055997219999998</v>
      </c>
      <c r="G312">
        <v>114.58380556</v>
      </c>
      <c r="H312" s="4">
        <v>43811</v>
      </c>
      <c r="I312">
        <v>26.1</v>
      </c>
      <c r="J312" t="s">
        <v>912</v>
      </c>
      <c r="K312" t="s">
        <v>913</v>
      </c>
      <c r="L312" s="11">
        <v>48</v>
      </c>
      <c r="N312" s="21"/>
      <c r="O312" s="21"/>
      <c r="P312" s="10" t="s">
        <v>930</v>
      </c>
      <c r="Q312" s="11">
        <v>100</v>
      </c>
      <c r="R312" s="11">
        <v>2.0833333333333335</v>
      </c>
      <c r="S312" s="11">
        <v>100</v>
      </c>
      <c r="T312" s="11">
        <v>2.0833333333333335</v>
      </c>
      <c r="U312" s="11" t="s">
        <v>948</v>
      </c>
      <c r="V312" s="11" t="s">
        <v>948</v>
      </c>
      <c r="W312" s="11">
        <v>7.5</v>
      </c>
      <c r="X312" s="11">
        <v>0.15625</v>
      </c>
      <c r="Y312" t="s">
        <v>56</v>
      </c>
      <c r="AA312" s="32">
        <v>4</v>
      </c>
      <c r="AC312" s="29">
        <v>41.7</v>
      </c>
      <c r="AJ312" s="5">
        <v>2.0833333333333343E-2</v>
      </c>
      <c r="AK312" s="32">
        <f t="shared" si="51"/>
        <v>30</v>
      </c>
      <c r="AL312" s="12"/>
      <c r="AM312" s="12"/>
      <c r="AN312" s="12"/>
      <c r="AO312" s="11">
        <v>1</v>
      </c>
      <c r="AP312" s="11"/>
      <c r="AQ312" s="32">
        <v>35</v>
      </c>
      <c r="AX312" s="4" t="str">
        <f>"Unknown after "&amp;(AY312-H312)&amp;" days"</f>
        <v>Unknown after 15 days</v>
      </c>
      <c r="AY312" s="4">
        <v>43826</v>
      </c>
      <c r="BD312" t="s">
        <v>913</v>
      </c>
    </row>
    <row r="313" spans="1:56" x14ac:dyDescent="0.25">
      <c r="A313" t="s">
        <v>857</v>
      </c>
      <c r="B313" t="s">
        <v>645</v>
      </c>
      <c r="C313" t="s">
        <v>697</v>
      </c>
      <c r="D313" t="s">
        <v>738</v>
      </c>
      <c r="E313" t="s">
        <v>946</v>
      </c>
      <c r="F313">
        <v>-28.055997219999998</v>
      </c>
      <c r="G313">
        <v>114.58380556</v>
      </c>
      <c r="H313" s="4">
        <v>43811</v>
      </c>
      <c r="I313">
        <v>25.4</v>
      </c>
      <c r="J313" t="s">
        <v>915</v>
      </c>
      <c r="K313" t="s">
        <v>948</v>
      </c>
      <c r="L313" s="11">
        <v>62</v>
      </c>
      <c r="N313" s="21"/>
      <c r="O313" s="21"/>
      <c r="P313" s="10" t="s">
        <v>930</v>
      </c>
      <c r="Q313" s="11">
        <v>240</v>
      </c>
      <c r="R313" s="11">
        <v>3.870967741935484</v>
      </c>
      <c r="S313" s="11">
        <v>240</v>
      </c>
      <c r="T313" s="11">
        <v>3.870967741935484</v>
      </c>
      <c r="U313" s="11" t="s">
        <v>948</v>
      </c>
      <c r="V313" s="11" t="s">
        <v>948</v>
      </c>
      <c r="W313" s="11">
        <v>9</v>
      </c>
      <c r="X313" s="11">
        <v>0.14516129032258066</v>
      </c>
      <c r="Y313" t="s">
        <v>56</v>
      </c>
      <c r="AA313" s="32">
        <v>3</v>
      </c>
      <c r="AB313" t="s">
        <v>937</v>
      </c>
      <c r="AC313" s="29">
        <v>40.799999999999997</v>
      </c>
      <c r="AE313">
        <v>24</v>
      </c>
      <c r="AG313">
        <v>68</v>
      </c>
      <c r="AJ313" s="5">
        <v>2.4305555555555552E-2</v>
      </c>
      <c r="AK313" s="32">
        <f t="shared" si="51"/>
        <v>35</v>
      </c>
      <c r="AL313" s="12"/>
      <c r="AM313" s="12"/>
      <c r="AN313" s="12"/>
      <c r="AO313" s="11">
        <v>9</v>
      </c>
      <c r="AP313" s="11"/>
      <c r="AQ313" s="32">
        <v>47</v>
      </c>
      <c r="AX313" s="4">
        <v>43834</v>
      </c>
      <c r="AY313" s="4">
        <v>43834</v>
      </c>
      <c r="AZ313" s="32">
        <f>AX313-H313</f>
        <v>23</v>
      </c>
      <c r="BA313" t="s">
        <v>964</v>
      </c>
      <c r="BD313" t="s">
        <v>914</v>
      </c>
    </row>
    <row r="314" spans="1:56" x14ac:dyDescent="0.25">
      <c r="A314" t="s">
        <v>858</v>
      </c>
      <c r="B314" t="s">
        <v>645</v>
      </c>
      <c r="C314" t="s">
        <v>698</v>
      </c>
      <c r="D314" t="s">
        <v>738</v>
      </c>
      <c r="E314" t="s">
        <v>946</v>
      </c>
      <c r="F314">
        <v>-28.117027780000001</v>
      </c>
      <c r="G314">
        <v>114.4914139</v>
      </c>
      <c r="H314" s="4">
        <v>43811</v>
      </c>
      <c r="I314">
        <v>29.9</v>
      </c>
      <c r="J314" t="s">
        <v>912</v>
      </c>
      <c r="K314" t="s">
        <v>914</v>
      </c>
      <c r="L314" s="11">
        <v>28</v>
      </c>
      <c r="N314" s="21"/>
      <c r="O314" s="21"/>
      <c r="P314" s="10" t="s">
        <v>930</v>
      </c>
      <c r="Q314" s="11">
        <v>150</v>
      </c>
      <c r="R314" s="11">
        <v>5.3571428571428568</v>
      </c>
      <c r="S314" s="11">
        <v>150</v>
      </c>
      <c r="T314" s="11">
        <v>5.3571428571428568</v>
      </c>
      <c r="U314" s="11" t="s">
        <v>948</v>
      </c>
      <c r="V314" s="11" t="s">
        <v>948</v>
      </c>
      <c r="W314" s="11">
        <v>7.5</v>
      </c>
      <c r="X314" s="11">
        <v>0.26785714285714285</v>
      </c>
      <c r="Y314" t="s">
        <v>56</v>
      </c>
      <c r="AA314" s="32">
        <v>21</v>
      </c>
      <c r="AC314" s="29" t="s">
        <v>916</v>
      </c>
      <c r="AG314">
        <v>132</v>
      </c>
      <c r="AJ314" s="5">
        <v>1.9444444444444445E-2</v>
      </c>
      <c r="AK314" s="32">
        <f t="shared" si="51"/>
        <v>28</v>
      </c>
      <c r="AL314" s="12"/>
      <c r="AM314" s="12"/>
      <c r="AN314" s="12"/>
      <c r="AO314" s="11">
        <v>8</v>
      </c>
      <c r="AP314" s="11"/>
      <c r="AX314" s="4" t="str">
        <f>"Unknown after "&amp;(AY314-H314)&amp;" days"</f>
        <v>Unknown after 27 days</v>
      </c>
      <c r="AY314" s="4">
        <v>43838</v>
      </c>
      <c r="BD314" t="s">
        <v>913</v>
      </c>
    </row>
    <row r="315" spans="1:56" x14ac:dyDescent="0.25">
      <c r="A315" t="s">
        <v>859</v>
      </c>
      <c r="B315" t="s">
        <v>645</v>
      </c>
      <c r="C315" t="s">
        <v>699</v>
      </c>
      <c r="D315" t="s">
        <v>738</v>
      </c>
      <c r="E315" t="s">
        <v>946</v>
      </c>
      <c r="F315">
        <v>-28.055997219999998</v>
      </c>
      <c r="G315">
        <v>114.58380556</v>
      </c>
      <c r="H315" s="4">
        <v>43813</v>
      </c>
      <c r="I315">
        <v>25.2</v>
      </c>
      <c r="J315" t="s">
        <v>915</v>
      </c>
      <c r="K315" t="s">
        <v>948</v>
      </c>
      <c r="L315" s="11">
        <v>52</v>
      </c>
      <c r="N315" s="21"/>
      <c r="O315" s="21"/>
      <c r="P315" s="10" t="s">
        <v>930</v>
      </c>
      <c r="Q315" s="11">
        <v>150</v>
      </c>
      <c r="R315" s="11">
        <v>2.8846153846153846</v>
      </c>
      <c r="S315" s="11">
        <v>150</v>
      </c>
      <c r="T315" s="11">
        <v>2.8846153846153846</v>
      </c>
      <c r="U315" s="11" t="s">
        <v>948</v>
      </c>
      <c r="V315" s="11" t="s">
        <v>948</v>
      </c>
      <c r="W315" s="11">
        <v>9</v>
      </c>
      <c r="X315" s="11">
        <v>0.17307692307692307</v>
      </c>
      <c r="Y315" t="s">
        <v>56</v>
      </c>
      <c r="AA315" s="32">
        <v>4</v>
      </c>
      <c r="AC315" s="29">
        <v>38.700000000000003</v>
      </c>
      <c r="AD315" s="29" t="s">
        <v>42</v>
      </c>
      <c r="AE315">
        <v>28</v>
      </c>
      <c r="AG315">
        <v>52</v>
      </c>
      <c r="AJ315" s="5">
        <v>3.9583333333333345E-2</v>
      </c>
      <c r="AK315" s="32">
        <f t="shared" si="51"/>
        <v>57</v>
      </c>
      <c r="AL315" s="12"/>
      <c r="AM315" s="12"/>
      <c r="AN315" s="12"/>
      <c r="AO315" s="11">
        <v>8</v>
      </c>
      <c r="AP315" s="11"/>
      <c r="AQ315" s="32">
        <v>69</v>
      </c>
      <c r="AX315" s="4" t="e">
        <f>"Unknown after "&amp;(AY315-H315)&amp;" days"</f>
        <v>#VALUE!</v>
      </c>
      <c r="AY315" t="s">
        <v>964</v>
      </c>
      <c r="BD315" t="s">
        <v>913</v>
      </c>
    </row>
    <row r="316" spans="1:56" x14ac:dyDescent="0.25">
      <c r="A316" t="s">
        <v>860</v>
      </c>
      <c r="B316" t="s">
        <v>645</v>
      </c>
      <c r="C316" t="s">
        <v>700</v>
      </c>
      <c r="D316" t="s">
        <v>738</v>
      </c>
      <c r="E316" t="s">
        <v>946</v>
      </c>
      <c r="F316">
        <v>-28.055997219999998</v>
      </c>
      <c r="G316">
        <v>114.58380556</v>
      </c>
      <c r="H316" s="4">
        <v>43813</v>
      </c>
      <c r="I316">
        <v>26.1</v>
      </c>
      <c r="J316" t="s">
        <v>912</v>
      </c>
      <c r="K316" t="s">
        <v>913</v>
      </c>
      <c r="L316" s="11">
        <v>54</v>
      </c>
      <c r="N316" s="21"/>
      <c r="O316" s="21"/>
      <c r="P316" s="10" t="s">
        <v>930</v>
      </c>
      <c r="Q316" s="11">
        <v>120</v>
      </c>
      <c r="R316" s="11">
        <v>2.2222222222222223</v>
      </c>
      <c r="S316" s="11">
        <v>120</v>
      </c>
      <c r="T316" s="11">
        <v>2.2222222222222223</v>
      </c>
      <c r="U316" s="11" t="s">
        <v>948</v>
      </c>
      <c r="V316" s="11" t="s">
        <v>948</v>
      </c>
      <c r="W316" s="11">
        <v>9</v>
      </c>
      <c r="X316" s="11">
        <v>0.16666666666666666</v>
      </c>
      <c r="Y316" t="s">
        <v>56</v>
      </c>
      <c r="AA316" s="32">
        <v>5</v>
      </c>
      <c r="AC316" s="29">
        <v>38.200000000000003</v>
      </c>
      <c r="AD316" s="29" t="s">
        <v>42</v>
      </c>
      <c r="AE316">
        <v>40</v>
      </c>
      <c r="AG316">
        <v>72</v>
      </c>
      <c r="AJ316" s="5">
        <v>2.5000000000000008E-2</v>
      </c>
      <c r="AK316" s="32">
        <f t="shared" si="51"/>
        <v>36</v>
      </c>
      <c r="AL316" s="12"/>
      <c r="AM316" s="12"/>
      <c r="AN316" s="12"/>
      <c r="AO316" s="11">
        <v>21</v>
      </c>
      <c r="AP316" s="11"/>
      <c r="AQ316" s="32">
        <v>62</v>
      </c>
      <c r="AX316" s="4">
        <v>43856</v>
      </c>
      <c r="AY316" s="4">
        <v>43856</v>
      </c>
      <c r="AZ316" s="32">
        <f>AX316-H316</f>
        <v>43</v>
      </c>
      <c r="BA316" t="s">
        <v>968</v>
      </c>
      <c r="BC316" s="10"/>
      <c r="BD316" t="s">
        <v>914</v>
      </c>
    </row>
    <row r="317" spans="1:56" x14ac:dyDescent="0.25">
      <c r="A317" t="s">
        <v>861</v>
      </c>
      <c r="B317" t="s">
        <v>645</v>
      </c>
      <c r="C317" t="s">
        <v>701</v>
      </c>
      <c r="D317" t="s">
        <v>738</v>
      </c>
      <c r="E317" t="s">
        <v>947</v>
      </c>
      <c r="F317">
        <v>-31.121618999999999</v>
      </c>
      <c r="G317">
        <v>116.04755400000001</v>
      </c>
      <c r="H317" s="4">
        <v>43872</v>
      </c>
      <c r="I317">
        <v>23.9</v>
      </c>
      <c r="J317" t="s">
        <v>915</v>
      </c>
      <c r="K317" t="s">
        <v>948</v>
      </c>
      <c r="L317" s="11">
        <v>110</v>
      </c>
      <c r="N317" s="21"/>
      <c r="O317" s="21"/>
      <c r="P317" s="10" t="s">
        <v>930</v>
      </c>
      <c r="Q317" s="11">
        <v>260</v>
      </c>
      <c r="R317" s="11">
        <v>2.3636363636363638</v>
      </c>
      <c r="S317" s="11">
        <v>260</v>
      </c>
      <c r="T317" s="11">
        <v>2.3636363636363638</v>
      </c>
      <c r="U317" s="11" t="s">
        <v>948</v>
      </c>
      <c r="V317" s="11" t="s">
        <v>948</v>
      </c>
      <c r="W317" s="11">
        <v>18</v>
      </c>
      <c r="X317" s="11">
        <v>0.16363636363636364</v>
      </c>
      <c r="Y317" t="s">
        <v>56</v>
      </c>
      <c r="AA317" s="32">
        <v>8</v>
      </c>
      <c r="AC317" s="29">
        <v>39.700000000000003</v>
      </c>
      <c r="AE317">
        <v>24</v>
      </c>
      <c r="AG317">
        <v>56</v>
      </c>
      <c r="AJ317" s="5">
        <v>3.1944444444444442E-2</v>
      </c>
      <c r="AK317" s="32">
        <f t="shared" si="51"/>
        <v>46</v>
      </c>
      <c r="AL317" s="12"/>
      <c r="AM317" s="12"/>
      <c r="AN317" s="12"/>
      <c r="AO317" s="11">
        <v>15</v>
      </c>
      <c r="AP317" s="11"/>
      <c r="AQ317" s="32">
        <v>69</v>
      </c>
      <c r="AX317" s="4" t="e">
        <f>"Unknown after "&amp;(AY317-H317)&amp;" days"</f>
        <v>#VALUE!</v>
      </c>
      <c r="AY317" t="s">
        <v>964</v>
      </c>
      <c r="BD317" t="s">
        <v>913</v>
      </c>
    </row>
    <row r="318" spans="1:56" x14ac:dyDescent="0.25">
      <c r="A318" t="s">
        <v>862</v>
      </c>
      <c r="B318" t="s">
        <v>645</v>
      </c>
      <c r="C318" t="s">
        <v>702</v>
      </c>
      <c r="D318" t="s">
        <v>738</v>
      </c>
      <c r="E318" t="s">
        <v>947</v>
      </c>
      <c r="F318">
        <v>-31.121618999999999</v>
      </c>
      <c r="G318">
        <v>116.04755400000001</v>
      </c>
      <c r="H318" s="4">
        <v>43872</v>
      </c>
      <c r="I318">
        <v>23.9</v>
      </c>
      <c r="J318" t="s">
        <v>915</v>
      </c>
      <c r="K318" t="s">
        <v>948</v>
      </c>
      <c r="L318" s="11">
        <v>120</v>
      </c>
      <c r="N318" s="21"/>
      <c r="O318" s="21"/>
      <c r="P318" s="10" t="s">
        <v>930</v>
      </c>
      <c r="Q318" s="11">
        <v>360</v>
      </c>
      <c r="R318" s="11">
        <v>3</v>
      </c>
      <c r="S318" s="11">
        <v>360</v>
      </c>
      <c r="T318" s="11">
        <v>3</v>
      </c>
      <c r="U318" s="11" t="s">
        <v>948</v>
      </c>
      <c r="V318" s="11" t="s">
        <v>948</v>
      </c>
      <c r="W318" s="11">
        <v>18</v>
      </c>
      <c r="X318" s="11">
        <v>0.15</v>
      </c>
      <c r="Y318" t="s">
        <v>56</v>
      </c>
      <c r="AA318" s="32">
        <v>3</v>
      </c>
      <c r="AB318" t="s">
        <v>1004</v>
      </c>
      <c r="AC318" s="29">
        <v>37.4</v>
      </c>
      <c r="AD318" s="29" t="s">
        <v>42</v>
      </c>
      <c r="AE318">
        <v>24</v>
      </c>
      <c r="AG318">
        <v>60</v>
      </c>
      <c r="AJ318" s="5">
        <v>3.9583333333333345E-2</v>
      </c>
      <c r="AK318" s="32">
        <f t="shared" si="51"/>
        <v>57</v>
      </c>
      <c r="AL318" s="12"/>
      <c r="AM318" s="12"/>
      <c r="AN318" s="12"/>
      <c r="AO318" s="11">
        <v>4</v>
      </c>
      <c r="AP318" s="11"/>
      <c r="AQ318" s="32">
        <v>64</v>
      </c>
      <c r="AX318" s="4" t="str">
        <f>"Unknown after "&amp;(AY318-H318)&amp;" days"</f>
        <v>Unknown after 133 days</v>
      </c>
      <c r="AY318" s="4">
        <v>44005</v>
      </c>
      <c r="BD318" t="s">
        <v>913</v>
      </c>
    </row>
    <row r="319" spans="1:56" x14ac:dyDescent="0.25">
      <c r="A319" t="s">
        <v>863</v>
      </c>
      <c r="B319" t="s">
        <v>645</v>
      </c>
      <c r="C319" t="s">
        <v>703</v>
      </c>
      <c r="D319" t="s">
        <v>738</v>
      </c>
      <c r="E319" t="s">
        <v>947</v>
      </c>
      <c r="F319">
        <v>-31.2279144</v>
      </c>
      <c r="G319">
        <v>115.6294949</v>
      </c>
      <c r="H319" s="4">
        <v>43875</v>
      </c>
      <c r="I319">
        <v>19.8</v>
      </c>
      <c r="J319" t="s">
        <v>912</v>
      </c>
      <c r="K319" t="s">
        <v>913</v>
      </c>
      <c r="L319" s="11">
        <v>80</v>
      </c>
      <c r="M319" t="s">
        <v>41</v>
      </c>
      <c r="N319" s="21"/>
      <c r="O319" s="21"/>
      <c r="P319" s="10" t="s">
        <v>930</v>
      </c>
      <c r="Q319" s="11">
        <v>300</v>
      </c>
      <c r="R319" s="11">
        <v>3.75</v>
      </c>
      <c r="S319" s="11">
        <v>300</v>
      </c>
      <c r="T319" s="11">
        <v>3.75</v>
      </c>
      <c r="U319" s="11" t="s">
        <v>948</v>
      </c>
      <c r="V319" s="11" t="s">
        <v>948</v>
      </c>
      <c r="W319" s="11">
        <v>12</v>
      </c>
      <c r="X319" s="11">
        <v>0.15</v>
      </c>
      <c r="Y319" t="s">
        <v>56</v>
      </c>
      <c r="AA319" s="32">
        <v>6</v>
      </c>
      <c r="AB319" t="s">
        <v>1003</v>
      </c>
      <c r="AC319" s="29">
        <v>41.4</v>
      </c>
      <c r="AE319">
        <v>28</v>
      </c>
      <c r="AG319">
        <v>128</v>
      </c>
      <c r="AJ319" s="5">
        <v>2.430555555555558E-2</v>
      </c>
      <c r="AK319" s="32">
        <f t="shared" si="51"/>
        <v>35</v>
      </c>
      <c r="AL319" s="12"/>
      <c r="AM319" s="12"/>
      <c r="AN319" s="12"/>
      <c r="AO319" s="11">
        <v>10</v>
      </c>
      <c r="AP319" s="11"/>
      <c r="AQ319" s="32">
        <v>51</v>
      </c>
      <c r="AX319" s="4" t="str">
        <f>"Unknown after "&amp;(AY319-H319)&amp;" days"</f>
        <v>Unknown after 343 days</v>
      </c>
      <c r="AY319" s="4">
        <v>44218</v>
      </c>
      <c r="BD319" t="s">
        <v>913</v>
      </c>
    </row>
    <row r="320" spans="1:56" x14ac:dyDescent="0.25">
      <c r="A320" t="s">
        <v>864</v>
      </c>
      <c r="B320" t="s">
        <v>645</v>
      </c>
      <c r="C320" t="s">
        <v>704</v>
      </c>
      <c r="D320" t="s">
        <v>738</v>
      </c>
      <c r="E320" t="s">
        <v>947</v>
      </c>
      <c r="F320">
        <v>-31.2279144</v>
      </c>
      <c r="G320">
        <v>115.6294949</v>
      </c>
      <c r="H320" s="4">
        <v>43875</v>
      </c>
      <c r="I320">
        <v>18.600000000000001</v>
      </c>
      <c r="J320" t="s">
        <v>912</v>
      </c>
      <c r="K320" t="s">
        <v>914</v>
      </c>
      <c r="L320" s="11">
        <v>70</v>
      </c>
      <c r="M320" t="s">
        <v>41</v>
      </c>
      <c r="N320" s="21"/>
      <c r="O320" s="21"/>
      <c r="P320" s="10" t="s">
        <v>930</v>
      </c>
      <c r="Q320" s="11">
        <v>140</v>
      </c>
      <c r="R320" s="11">
        <v>2</v>
      </c>
      <c r="S320" s="11">
        <v>140</v>
      </c>
      <c r="T320" s="11">
        <v>2</v>
      </c>
      <c r="U320" s="11" t="s">
        <v>948</v>
      </c>
      <c r="V320" s="11" t="s">
        <v>948</v>
      </c>
      <c r="W320" s="11">
        <v>10.5</v>
      </c>
      <c r="X320" s="11">
        <v>0.15</v>
      </c>
      <c r="Y320" t="s">
        <v>56</v>
      </c>
      <c r="AA320" s="32">
        <v>4</v>
      </c>
      <c r="AC320" s="29">
        <v>38.5</v>
      </c>
      <c r="AD320" s="29" t="s">
        <v>42</v>
      </c>
      <c r="AE320">
        <v>24</v>
      </c>
      <c r="AG320">
        <v>56</v>
      </c>
      <c r="AJ320" s="5">
        <v>2.7083333333333459E-2</v>
      </c>
      <c r="AK320" s="32">
        <f t="shared" si="51"/>
        <v>39</v>
      </c>
      <c r="AL320" s="12"/>
      <c r="AM320" s="12"/>
      <c r="AN320" s="12" t="s">
        <v>973</v>
      </c>
      <c r="AO320" s="11">
        <v>44</v>
      </c>
      <c r="AP320" s="11"/>
      <c r="AQ320" s="32">
        <v>87</v>
      </c>
      <c r="AX320" s="4"/>
      <c r="AY320" t="s">
        <v>964</v>
      </c>
      <c r="BD320" t="s">
        <v>913</v>
      </c>
    </row>
    <row r="321" spans="1:56" x14ac:dyDescent="0.25">
      <c r="A321" t="s">
        <v>865</v>
      </c>
      <c r="B321" t="s">
        <v>645</v>
      </c>
      <c r="C321" t="s">
        <v>705</v>
      </c>
      <c r="D321" t="s">
        <v>738</v>
      </c>
      <c r="E321" t="s">
        <v>946</v>
      </c>
      <c r="F321">
        <v>-28.214648199999999</v>
      </c>
      <c r="G321">
        <v>114.5095661</v>
      </c>
      <c r="H321" s="4">
        <v>44006</v>
      </c>
      <c r="I321">
        <v>12.8</v>
      </c>
      <c r="J321" t="s">
        <v>912</v>
      </c>
      <c r="K321" t="s">
        <v>914</v>
      </c>
      <c r="L321" s="11">
        <v>47</v>
      </c>
      <c r="N321" s="21"/>
      <c r="O321" s="21"/>
      <c r="P321" s="10" t="s">
        <v>930</v>
      </c>
      <c r="Q321" s="11">
        <v>100</v>
      </c>
      <c r="R321" s="11">
        <v>2.1276595744680851</v>
      </c>
      <c r="S321" s="11">
        <v>100</v>
      </c>
      <c r="T321" s="11">
        <v>2.1276595744680851</v>
      </c>
      <c r="U321" s="11" t="s">
        <v>948</v>
      </c>
      <c r="V321" s="11" t="s">
        <v>948</v>
      </c>
      <c r="W321" s="11">
        <v>7.5</v>
      </c>
      <c r="X321" s="11">
        <v>0.15957446808510639</v>
      </c>
      <c r="Y321" t="s">
        <v>56</v>
      </c>
      <c r="AA321" s="32">
        <v>3</v>
      </c>
      <c r="AC321" s="29">
        <v>38.6</v>
      </c>
      <c r="AD321" s="29" t="s">
        <v>42</v>
      </c>
      <c r="AE321">
        <v>32</v>
      </c>
      <c r="AG321">
        <v>104</v>
      </c>
      <c r="AJ321" s="5">
        <v>2.7777777777777735E-2</v>
      </c>
      <c r="AK321" s="32">
        <f t="shared" si="51"/>
        <v>40</v>
      </c>
      <c r="AL321" s="12"/>
      <c r="AM321" s="12"/>
      <c r="AN321" s="12"/>
      <c r="AO321" s="11">
        <v>20</v>
      </c>
      <c r="AP321" s="11"/>
      <c r="AQ321" s="32">
        <v>63</v>
      </c>
      <c r="AT321">
        <v>19</v>
      </c>
      <c r="AX321" s="4" t="str">
        <f t="shared" ref="AX321:AX328" si="52">"Unknown after "&amp;(AY321-H321)&amp;" days"</f>
        <v>Unknown after 69 days</v>
      </c>
      <c r="AY321" s="4">
        <v>44075</v>
      </c>
      <c r="BD321" t="s">
        <v>914</v>
      </c>
    </row>
    <row r="322" spans="1:56" x14ac:dyDescent="0.25">
      <c r="A322" t="s">
        <v>866</v>
      </c>
      <c r="B322" t="s">
        <v>645</v>
      </c>
      <c r="C322" t="s">
        <v>706</v>
      </c>
      <c r="D322" t="s">
        <v>738</v>
      </c>
      <c r="E322" t="s">
        <v>946</v>
      </c>
      <c r="F322">
        <v>-28.214648199999999</v>
      </c>
      <c r="G322">
        <v>114.5095661</v>
      </c>
      <c r="H322" s="4">
        <v>44006</v>
      </c>
      <c r="I322">
        <v>12.8</v>
      </c>
      <c r="J322" t="s">
        <v>915</v>
      </c>
      <c r="K322" t="s">
        <v>948</v>
      </c>
      <c r="L322" s="11">
        <v>68.5</v>
      </c>
      <c r="N322" s="21"/>
      <c r="O322" s="21"/>
      <c r="P322" s="10" t="s">
        <v>930</v>
      </c>
      <c r="Q322" s="11">
        <v>140</v>
      </c>
      <c r="R322" s="11">
        <v>2.0437956204379564</v>
      </c>
      <c r="S322" s="11">
        <v>140</v>
      </c>
      <c r="T322" s="11">
        <v>2.0437956204379564</v>
      </c>
      <c r="U322" s="11" t="s">
        <v>948</v>
      </c>
      <c r="V322" s="11" t="s">
        <v>948</v>
      </c>
      <c r="W322" s="11">
        <v>10</v>
      </c>
      <c r="X322" s="11">
        <v>0.145985401459854</v>
      </c>
      <c r="Y322" t="s">
        <v>56</v>
      </c>
      <c r="AA322" s="32">
        <v>6</v>
      </c>
      <c r="AC322" s="29">
        <v>38.299999999999997</v>
      </c>
      <c r="AD322" s="29" t="s">
        <v>42</v>
      </c>
      <c r="AE322">
        <v>20</v>
      </c>
      <c r="AG322">
        <v>96</v>
      </c>
      <c r="AJ322" s="5">
        <v>2.5000000000000022E-2</v>
      </c>
      <c r="AK322" s="32">
        <f t="shared" si="51"/>
        <v>36</v>
      </c>
      <c r="AL322" s="12"/>
      <c r="AM322" s="12"/>
      <c r="AN322" s="12"/>
      <c r="AO322" s="11">
        <v>13</v>
      </c>
      <c r="AP322" s="11"/>
      <c r="AQ322" s="32">
        <v>55</v>
      </c>
      <c r="AT322">
        <v>19</v>
      </c>
      <c r="AX322" s="4" t="str">
        <f t="shared" si="52"/>
        <v>Unknown after 39 days</v>
      </c>
      <c r="AY322" s="4">
        <v>44045</v>
      </c>
      <c r="BD322" t="s">
        <v>914</v>
      </c>
    </row>
    <row r="323" spans="1:56" x14ac:dyDescent="0.25">
      <c r="A323" t="s">
        <v>867</v>
      </c>
      <c r="B323" t="s">
        <v>645</v>
      </c>
      <c r="C323" t="s">
        <v>707</v>
      </c>
      <c r="D323" t="s">
        <v>738</v>
      </c>
      <c r="E323" t="s">
        <v>946</v>
      </c>
      <c r="F323">
        <v>-28.065686700000001</v>
      </c>
      <c r="G323">
        <v>114.57764419999999</v>
      </c>
      <c r="H323" s="4">
        <v>44008</v>
      </c>
      <c r="I323">
        <v>12.5</v>
      </c>
      <c r="J323" t="s">
        <v>915</v>
      </c>
      <c r="K323" t="s">
        <v>948</v>
      </c>
      <c r="L323" s="11">
        <v>45.9</v>
      </c>
      <c r="N323" s="21"/>
      <c r="O323" s="21"/>
      <c r="P323" s="10" t="s">
        <v>930</v>
      </c>
      <c r="Q323" s="11">
        <v>120</v>
      </c>
      <c r="R323" s="11">
        <v>2.6143790849673203</v>
      </c>
      <c r="S323" s="11">
        <v>120</v>
      </c>
      <c r="T323" s="11">
        <v>2.6143790849673203</v>
      </c>
      <c r="U323" s="11" t="s">
        <v>948</v>
      </c>
      <c r="V323" s="11" t="s">
        <v>948</v>
      </c>
      <c r="W323" s="11">
        <v>9</v>
      </c>
      <c r="X323" s="11">
        <v>0.19607843137254902</v>
      </c>
      <c r="Y323" t="s">
        <v>56</v>
      </c>
      <c r="AA323" s="32">
        <v>4</v>
      </c>
      <c r="AB323" t="s">
        <v>979</v>
      </c>
      <c r="AC323" s="29">
        <v>39.1</v>
      </c>
      <c r="AD323" s="29" t="s">
        <v>42</v>
      </c>
      <c r="AE323">
        <v>16</v>
      </c>
      <c r="AG323">
        <v>96</v>
      </c>
      <c r="AJ323" s="5">
        <v>2.8472222222222232E-2</v>
      </c>
      <c r="AK323" s="32">
        <f t="shared" si="51"/>
        <v>41</v>
      </c>
      <c r="AL323" s="12"/>
      <c r="AM323" s="12"/>
      <c r="AN323" s="12"/>
      <c r="AO323" s="11">
        <v>29</v>
      </c>
      <c r="AP323" s="11"/>
      <c r="AQ323" s="32">
        <v>74</v>
      </c>
      <c r="AX323" s="4" t="str">
        <f t="shared" si="52"/>
        <v>Unknown after 178 days</v>
      </c>
      <c r="AY323" s="4">
        <v>44186</v>
      </c>
      <c r="BD323" t="s">
        <v>914</v>
      </c>
    </row>
    <row r="324" spans="1:56" x14ac:dyDescent="0.25">
      <c r="A324" t="s">
        <v>868</v>
      </c>
      <c r="B324" t="s">
        <v>645</v>
      </c>
      <c r="C324" t="s">
        <v>708</v>
      </c>
      <c r="D324" t="s">
        <v>738</v>
      </c>
      <c r="E324" t="s">
        <v>946</v>
      </c>
      <c r="F324">
        <v>-28.452991399999998</v>
      </c>
      <c r="G324">
        <v>114.9128894</v>
      </c>
      <c r="H324" s="4">
        <v>44010</v>
      </c>
      <c r="I324">
        <v>14.7</v>
      </c>
      <c r="J324" t="s">
        <v>915</v>
      </c>
      <c r="K324" t="s">
        <v>948</v>
      </c>
      <c r="L324" s="11">
        <v>50.3</v>
      </c>
      <c r="N324" s="21"/>
      <c r="O324" s="21"/>
      <c r="P324" s="10" t="s">
        <v>930</v>
      </c>
      <c r="Q324" s="11">
        <v>130</v>
      </c>
      <c r="R324" s="11">
        <v>2.5844930417495031</v>
      </c>
      <c r="S324" s="11">
        <v>130</v>
      </c>
      <c r="T324" s="11">
        <v>2.5844930417495031</v>
      </c>
      <c r="U324" s="11" t="s">
        <v>948</v>
      </c>
      <c r="V324" s="11" t="s">
        <v>948</v>
      </c>
      <c r="W324" s="11" t="s">
        <v>948</v>
      </c>
      <c r="X324" s="11" t="s">
        <v>948</v>
      </c>
      <c r="Y324" t="s">
        <v>56</v>
      </c>
      <c r="AA324" s="32">
        <v>5</v>
      </c>
      <c r="AC324" s="29">
        <v>38.799999999999997</v>
      </c>
      <c r="AD324" s="29" t="s">
        <v>42</v>
      </c>
      <c r="AE324">
        <v>28</v>
      </c>
      <c r="AG324">
        <v>64</v>
      </c>
      <c r="AJ324" s="5" t="s">
        <v>948</v>
      </c>
      <c r="AK324" s="32" t="s">
        <v>948</v>
      </c>
      <c r="AL324" s="12"/>
      <c r="AM324" s="12"/>
      <c r="AN324" s="12"/>
      <c r="AO324" s="5" t="s">
        <v>948</v>
      </c>
      <c r="AP324" s="5"/>
      <c r="AQ324" s="32">
        <v>51</v>
      </c>
      <c r="AX324" s="4" t="str">
        <f t="shared" si="52"/>
        <v>Unknown after 32 days</v>
      </c>
      <c r="AY324" s="4">
        <v>44042</v>
      </c>
      <c r="BD324" t="s">
        <v>914</v>
      </c>
    </row>
    <row r="325" spans="1:56" x14ac:dyDescent="0.25">
      <c r="A325" t="s">
        <v>869</v>
      </c>
      <c r="B325" t="s">
        <v>645</v>
      </c>
      <c r="C325" t="s">
        <v>709</v>
      </c>
      <c r="D325" t="s">
        <v>738</v>
      </c>
      <c r="E325" t="s">
        <v>946</v>
      </c>
      <c r="F325">
        <v>-28.452991399999998</v>
      </c>
      <c r="G325">
        <v>114.9128894</v>
      </c>
      <c r="H325" s="4">
        <v>44010</v>
      </c>
      <c r="I325">
        <v>14.7</v>
      </c>
      <c r="J325" t="s">
        <v>912</v>
      </c>
      <c r="K325" t="s">
        <v>914</v>
      </c>
      <c r="L325" s="11">
        <v>39.6</v>
      </c>
      <c r="N325" s="21"/>
      <c r="O325" s="21"/>
      <c r="P325" s="10" t="s">
        <v>930</v>
      </c>
      <c r="Q325" s="11">
        <v>90</v>
      </c>
      <c r="R325" s="11">
        <v>2.2727272727272725</v>
      </c>
      <c r="S325" s="11">
        <v>90</v>
      </c>
      <c r="T325" s="11">
        <v>2.2727272727272725</v>
      </c>
      <c r="U325" s="11" t="s">
        <v>948</v>
      </c>
      <c r="V325" s="11" t="s">
        <v>948</v>
      </c>
      <c r="W325" s="11">
        <v>6.5</v>
      </c>
      <c r="X325" s="11">
        <v>0.16414141414141414</v>
      </c>
      <c r="Y325" t="s">
        <v>56</v>
      </c>
      <c r="AA325" s="32">
        <v>3</v>
      </c>
      <c r="AC325" s="29" t="s">
        <v>948</v>
      </c>
      <c r="AE325">
        <v>24</v>
      </c>
      <c r="AG325">
        <v>80</v>
      </c>
      <c r="AJ325" s="5">
        <v>2.5694444444444464E-2</v>
      </c>
      <c r="AK325" s="32">
        <f>MINUTE(AJ325)</f>
        <v>37</v>
      </c>
      <c r="AL325" s="12"/>
      <c r="AM325" s="12"/>
      <c r="AN325" s="12"/>
      <c r="AO325" s="5" t="s">
        <v>948</v>
      </c>
      <c r="AP325" s="5"/>
      <c r="AQ325" s="32">
        <v>37</v>
      </c>
      <c r="AX325" s="4" t="str">
        <f t="shared" si="52"/>
        <v>Unknown after 20 days</v>
      </c>
      <c r="AY325" s="4">
        <v>44030</v>
      </c>
      <c r="BC325" s="10"/>
      <c r="BD325" t="s">
        <v>914</v>
      </c>
    </row>
    <row r="326" spans="1:56" x14ac:dyDescent="0.25">
      <c r="A326" t="s">
        <v>870</v>
      </c>
      <c r="B326" t="s">
        <v>645</v>
      </c>
      <c r="C326" t="s">
        <v>710</v>
      </c>
      <c r="D326" t="s">
        <v>738</v>
      </c>
      <c r="E326" t="s">
        <v>946</v>
      </c>
      <c r="F326">
        <v>-28.497133900000001</v>
      </c>
      <c r="G326">
        <v>115.06466469999999</v>
      </c>
      <c r="H326" s="4">
        <v>44043</v>
      </c>
      <c r="I326">
        <v>14</v>
      </c>
      <c r="J326" t="s">
        <v>915</v>
      </c>
      <c r="K326" t="s">
        <v>948</v>
      </c>
      <c r="L326" s="11">
        <v>83.8</v>
      </c>
      <c r="N326" s="21"/>
      <c r="O326" s="21"/>
      <c r="P326" s="10" t="s">
        <v>930</v>
      </c>
      <c r="Q326" s="11">
        <v>180</v>
      </c>
      <c r="R326" s="11">
        <v>2.1479713603818618</v>
      </c>
      <c r="S326" s="11">
        <v>180</v>
      </c>
      <c r="T326" s="11">
        <v>2.1479713603818618</v>
      </c>
      <c r="U326" s="11" t="s">
        <v>948</v>
      </c>
      <c r="V326" s="11" t="s">
        <v>948</v>
      </c>
      <c r="W326" s="11">
        <v>11.25</v>
      </c>
      <c r="X326" s="11">
        <v>0.13424821002386636</v>
      </c>
      <c r="Y326" t="s">
        <v>56</v>
      </c>
      <c r="AA326" s="32">
        <v>4</v>
      </c>
      <c r="AC326" s="29">
        <v>38.799999999999997</v>
      </c>
      <c r="AD326" s="29" t="s">
        <v>42</v>
      </c>
      <c r="AE326">
        <v>28</v>
      </c>
      <c r="AG326">
        <v>76</v>
      </c>
      <c r="AJ326" s="5">
        <v>2.7083333333333293E-2</v>
      </c>
      <c r="AK326" s="32">
        <f>MINUTE(AJ326)</f>
        <v>39</v>
      </c>
      <c r="AL326" s="12"/>
      <c r="AM326" s="12"/>
      <c r="AN326" s="12"/>
      <c r="AO326" s="11">
        <v>0</v>
      </c>
      <c r="AP326" s="11"/>
      <c r="AQ326" s="32">
        <v>43</v>
      </c>
      <c r="AX326" s="4" t="str">
        <f t="shared" si="52"/>
        <v>Unknown after 284 days</v>
      </c>
      <c r="AY326" s="4">
        <v>44327</v>
      </c>
      <c r="BD326" t="s">
        <v>914</v>
      </c>
    </row>
    <row r="327" spans="1:56" x14ac:dyDescent="0.25">
      <c r="A327" t="s">
        <v>871</v>
      </c>
      <c r="B327" t="s">
        <v>645</v>
      </c>
      <c r="C327" t="s">
        <v>711</v>
      </c>
      <c r="D327" t="s">
        <v>738</v>
      </c>
      <c r="E327" t="s">
        <v>946</v>
      </c>
      <c r="F327">
        <v>-28.497133900000001</v>
      </c>
      <c r="G327">
        <v>115.06466469999999</v>
      </c>
      <c r="H327" s="4">
        <v>44043</v>
      </c>
      <c r="I327">
        <v>13.9</v>
      </c>
      <c r="J327" t="s">
        <v>915</v>
      </c>
      <c r="K327" t="s">
        <v>948</v>
      </c>
      <c r="L327" s="11">
        <v>67</v>
      </c>
      <c r="N327" s="21"/>
      <c r="O327" s="21"/>
      <c r="P327" s="10" t="s">
        <v>930</v>
      </c>
      <c r="Q327" s="11">
        <v>150</v>
      </c>
      <c r="R327" s="11">
        <v>2.2388059701492535</v>
      </c>
      <c r="S327" s="11">
        <v>150</v>
      </c>
      <c r="T327" s="11">
        <v>2.2388059701492535</v>
      </c>
      <c r="U327" s="11" t="s">
        <v>948</v>
      </c>
      <c r="V327" s="11" t="s">
        <v>948</v>
      </c>
      <c r="W327" s="11">
        <v>6.25</v>
      </c>
      <c r="X327" s="11">
        <v>9.3283582089552244E-2</v>
      </c>
      <c r="Y327" t="s">
        <v>56</v>
      </c>
      <c r="AA327" s="32">
        <v>3</v>
      </c>
      <c r="AC327" s="29">
        <v>40.799999999999997</v>
      </c>
      <c r="AE327">
        <v>24</v>
      </c>
      <c r="AG327">
        <v>108</v>
      </c>
      <c r="AJ327" s="5" t="s">
        <v>948</v>
      </c>
      <c r="AK327" s="32" t="s">
        <v>948</v>
      </c>
      <c r="AL327" s="12"/>
      <c r="AM327" s="12"/>
      <c r="AN327" s="12"/>
      <c r="AO327" s="5" t="s">
        <v>948</v>
      </c>
      <c r="AP327" s="5"/>
      <c r="AQ327" s="32">
        <v>40</v>
      </c>
      <c r="AX327" s="4" t="str">
        <f t="shared" si="52"/>
        <v>Unknown after 265 days</v>
      </c>
      <c r="AY327" s="4">
        <v>44308</v>
      </c>
      <c r="BD327" t="s">
        <v>914</v>
      </c>
    </row>
    <row r="328" spans="1:56" x14ac:dyDescent="0.25">
      <c r="A328" t="s">
        <v>872</v>
      </c>
      <c r="B328" t="s">
        <v>645</v>
      </c>
      <c r="C328" t="s">
        <v>712</v>
      </c>
      <c r="D328" t="s">
        <v>738</v>
      </c>
      <c r="E328" t="s">
        <v>946</v>
      </c>
      <c r="F328">
        <v>-28.497133900000001</v>
      </c>
      <c r="G328">
        <v>115.06466469999999</v>
      </c>
      <c r="H328" s="4">
        <v>44043</v>
      </c>
      <c r="I328">
        <v>13.9</v>
      </c>
      <c r="J328" t="s">
        <v>915</v>
      </c>
      <c r="K328" t="s">
        <v>948</v>
      </c>
      <c r="L328" s="11">
        <v>75</v>
      </c>
      <c r="N328" s="21"/>
      <c r="O328" s="21"/>
      <c r="P328" s="10" t="s">
        <v>930</v>
      </c>
      <c r="Q328" s="11">
        <v>150</v>
      </c>
      <c r="R328" s="11">
        <v>2</v>
      </c>
      <c r="S328" s="11">
        <v>150</v>
      </c>
      <c r="T328" s="11">
        <v>2</v>
      </c>
      <c r="U328" s="11" t="s">
        <v>948</v>
      </c>
      <c r="V328" s="11" t="s">
        <v>948</v>
      </c>
      <c r="W328" s="11" t="s">
        <v>948</v>
      </c>
      <c r="X328" s="11" t="s">
        <v>948</v>
      </c>
      <c r="Y328" t="s">
        <v>56</v>
      </c>
      <c r="AA328" s="32">
        <v>4</v>
      </c>
      <c r="AC328" s="29" t="s">
        <v>948</v>
      </c>
      <c r="AJ328" s="5" t="s">
        <v>948</v>
      </c>
      <c r="AK328" s="32" t="s">
        <v>948</v>
      </c>
      <c r="AL328" s="12"/>
      <c r="AM328" s="12"/>
      <c r="AN328" s="12"/>
      <c r="AO328" s="5" t="s">
        <v>948</v>
      </c>
      <c r="AP328" s="5"/>
      <c r="AQ328" s="32">
        <v>30</v>
      </c>
      <c r="AX328" s="4" t="str">
        <f t="shared" si="52"/>
        <v>Unknown after 218 days</v>
      </c>
      <c r="AY328" s="4">
        <v>44261</v>
      </c>
      <c r="BD328" t="s">
        <v>914</v>
      </c>
    </row>
    <row r="329" spans="1:56" x14ac:dyDescent="0.25">
      <c r="A329" t="s">
        <v>873</v>
      </c>
      <c r="B329" t="s">
        <v>645</v>
      </c>
      <c r="C329" t="s">
        <v>713</v>
      </c>
      <c r="D329" t="s">
        <v>738</v>
      </c>
      <c r="E329" t="s">
        <v>946</v>
      </c>
      <c r="F329">
        <v>-28.497133900000001</v>
      </c>
      <c r="G329">
        <v>115.06466469999999</v>
      </c>
      <c r="H329" s="4">
        <v>44043</v>
      </c>
      <c r="I329">
        <v>14.9</v>
      </c>
      <c r="J329" t="s">
        <v>915</v>
      </c>
      <c r="K329" t="s">
        <v>948</v>
      </c>
      <c r="L329" s="11">
        <v>68.7</v>
      </c>
      <c r="N329" s="21"/>
      <c r="O329" s="21"/>
      <c r="P329" s="10" t="s">
        <v>930</v>
      </c>
      <c r="Q329" s="11">
        <v>160</v>
      </c>
      <c r="R329" s="11">
        <v>2.3289665211062589</v>
      </c>
      <c r="S329" s="11">
        <v>160</v>
      </c>
      <c r="T329" s="11">
        <v>2.3289665211062589</v>
      </c>
      <c r="U329" s="11" t="s">
        <v>948</v>
      </c>
      <c r="V329" s="11" t="s">
        <v>948</v>
      </c>
      <c r="W329" s="11">
        <v>12</v>
      </c>
      <c r="X329" s="11">
        <v>0.17467248908296942</v>
      </c>
      <c r="Y329" t="s">
        <v>56</v>
      </c>
      <c r="AA329" s="32">
        <v>2</v>
      </c>
      <c r="AC329" s="29">
        <v>39.200000000000003</v>
      </c>
      <c r="AD329" s="29" t="s">
        <v>42</v>
      </c>
      <c r="AE329">
        <v>32</v>
      </c>
      <c r="AG329">
        <v>56</v>
      </c>
      <c r="AJ329" s="5">
        <v>1.736111111111116E-2</v>
      </c>
      <c r="AK329" s="32">
        <f t="shared" ref="AK329:AK341" si="53">MINUTE(AJ329)</f>
        <v>25</v>
      </c>
      <c r="AL329" s="12"/>
      <c r="AM329" s="12"/>
      <c r="AN329" s="12"/>
      <c r="AO329" s="11">
        <v>20</v>
      </c>
      <c r="AP329" s="11"/>
      <c r="AQ329" s="32">
        <v>47</v>
      </c>
      <c r="AX329" s="4">
        <v>45046</v>
      </c>
      <c r="AY329" s="4">
        <v>44682</v>
      </c>
      <c r="AZ329" s="32">
        <f>AX329-H329</f>
        <v>1003</v>
      </c>
      <c r="BA329" t="s">
        <v>966</v>
      </c>
      <c r="BD329" t="s">
        <v>914</v>
      </c>
    </row>
    <row r="330" spans="1:56" x14ac:dyDescent="0.25">
      <c r="A330" t="s">
        <v>874</v>
      </c>
      <c r="B330" t="s">
        <v>645</v>
      </c>
      <c r="C330" t="s">
        <v>714</v>
      </c>
      <c r="D330" t="s">
        <v>738</v>
      </c>
      <c r="E330" t="s">
        <v>946</v>
      </c>
      <c r="F330">
        <v>-28.497133900000001</v>
      </c>
      <c r="G330">
        <v>115.06466469999999</v>
      </c>
      <c r="H330" s="4">
        <v>44043</v>
      </c>
      <c r="I330">
        <v>14.9</v>
      </c>
      <c r="J330" t="s">
        <v>915</v>
      </c>
      <c r="K330" t="s">
        <v>948</v>
      </c>
      <c r="L330" s="11">
        <v>67.8</v>
      </c>
      <c r="N330" s="21"/>
      <c r="O330" s="21"/>
      <c r="P330" s="10" t="s">
        <v>930</v>
      </c>
      <c r="Q330" s="11">
        <v>160</v>
      </c>
      <c r="R330" s="11">
        <v>2.359882005899705</v>
      </c>
      <c r="S330" s="11">
        <v>160</v>
      </c>
      <c r="T330" s="11">
        <v>2.359882005899705</v>
      </c>
      <c r="U330" s="11" t="s">
        <v>948</v>
      </c>
      <c r="V330" s="11" t="s">
        <v>948</v>
      </c>
      <c r="W330" s="11">
        <v>12</v>
      </c>
      <c r="X330" s="11">
        <v>0.17699115044247787</v>
      </c>
      <c r="Y330" t="s">
        <v>56</v>
      </c>
      <c r="AA330" s="32">
        <v>2</v>
      </c>
      <c r="AC330" s="29">
        <v>38.5</v>
      </c>
      <c r="AD330" s="29" t="s">
        <v>42</v>
      </c>
      <c r="AE330">
        <v>44</v>
      </c>
      <c r="AG330">
        <v>80</v>
      </c>
      <c r="AJ330" s="5">
        <v>1.6666666666666718E-2</v>
      </c>
      <c r="AK330" s="32">
        <f t="shared" si="53"/>
        <v>24</v>
      </c>
      <c r="AL330" s="12"/>
      <c r="AM330" s="12"/>
      <c r="AN330" s="12" t="s">
        <v>978</v>
      </c>
      <c r="AO330" s="11">
        <v>37</v>
      </c>
      <c r="AP330" s="11"/>
      <c r="AQ330" s="32">
        <v>63</v>
      </c>
      <c r="AX330" s="4" t="str">
        <f>"Unknown after "&amp;(AY330-H330)&amp;" days"</f>
        <v>Unknown after 94 days</v>
      </c>
      <c r="AY330" s="4">
        <v>44137</v>
      </c>
      <c r="BD330" t="s">
        <v>914</v>
      </c>
    </row>
    <row r="331" spans="1:56" x14ac:dyDescent="0.25">
      <c r="A331" t="s">
        <v>875</v>
      </c>
      <c r="B331" t="s">
        <v>645</v>
      </c>
      <c r="C331" t="s">
        <v>715</v>
      </c>
      <c r="D331" t="s">
        <v>738</v>
      </c>
      <c r="E331" t="s">
        <v>946</v>
      </c>
      <c r="F331">
        <v>-28.497133900000001</v>
      </c>
      <c r="G331">
        <v>115.06466469999999</v>
      </c>
      <c r="H331" s="4">
        <v>44043</v>
      </c>
      <c r="I331">
        <v>17.100000000000001</v>
      </c>
      <c r="J331" t="s">
        <v>912</v>
      </c>
      <c r="K331" t="s">
        <v>964</v>
      </c>
      <c r="L331" s="11">
        <v>57</v>
      </c>
      <c r="N331" s="21"/>
      <c r="O331" s="21"/>
      <c r="P331" s="10" t="s">
        <v>930</v>
      </c>
      <c r="Q331" s="11">
        <v>140</v>
      </c>
      <c r="R331" s="11">
        <v>2.4561403508771931</v>
      </c>
      <c r="S331" s="11">
        <v>140</v>
      </c>
      <c r="T331" s="11">
        <v>2.4561403508771931</v>
      </c>
      <c r="U331" s="11" t="s">
        <v>948</v>
      </c>
      <c r="V331" s="11" t="s">
        <v>948</v>
      </c>
      <c r="W331" s="11">
        <v>10.5</v>
      </c>
      <c r="X331" s="11">
        <v>0.18421052631578946</v>
      </c>
      <c r="Y331" t="s">
        <v>56</v>
      </c>
      <c r="AA331" s="32">
        <v>6</v>
      </c>
      <c r="AC331" s="29">
        <v>40</v>
      </c>
      <c r="AE331">
        <v>24</v>
      </c>
      <c r="AG331">
        <v>100</v>
      </c>
      <c r="AJ331" s="5">
        <v>2.5694444444444464E-2</v>
      </c>
      <c r="AK331" s="32">
        <f t="shared" si="53"/>
        <v>37</v>
      </c>
      <c r="AL331" s="12"/>
      <c r="AM331" s="12"/>
      <c r="AN331" s="12"/>
      <c r="AO331" s="11">
        <v>17</v>
      </c>
      <c r="AP331" s="11"/>
      <c r="AQ331" s="32">
        <v>60</v>
      </c>
      <c r="AX331" s="4" t="str">
        <f>"Unknown after "&amp;(AY331-H331)&amp;" days"</f>
        <v>Unknown after 236 days</v>
      </c>
      <c r="AY331" s="4">
        <v>44279</v>
      </c>
      <c r="BC331" t="s">
        <v>938</v>
      </c>
      <c r="BD331" t="s">
        <v>914</v>
      </c>
    </row>
    <row r="332" spans="1:56" x14ac:dyDescent="0.25">
      <c r="A332" t="s">
        <v>876</v>
      </c>
      <c r="B332" t="s">
        <v>645</v>
      </c>
      <c r="C332" t="s">
        <v>194</v>
      </c>
      <c r="D332" t="s">
        <v>738</v>
      </c>
      <c r="E332" t="s">
        <v>946</v>
      </c>
      <c r="F332">
        <v>-28.497133900000001</v>
      </c>
      <c r="G332">
        <v>115.06466469999999</v>
      </c>
      <c r="H332" s="4">
        <v>44043</v>
      </c>
      <c r="I332">
        <v>17.100000000000001</v>
      </c>
      <c r="J332" t="s">
        <v>912</v>
      </c>
      <c r="K332" t="s">
        <v>964</v>
      </c>
      <c r="L332" s="11">
        <v>62</v>
      </c>
      <c r="N332" s="21"/>
      <c r="O332" s="21"/>
      <c r="P332" s="10" t="s">
        <v>930</v>
      </c>
      <c r="Q332" s="11">
        <v>140</v>
      </c>
      <c r="R332" s="11">
        <v>2.2580645161290325</v>
      </c>
      <c r="S332" s="11">
        <v>140</v>
      </c>
      <c r="T332" s="11">
        <v>2.2580645161290325</v>
      </c>
      <c r="U332" s="11" t="s">
        <v>948</v>
      </c>
      <c r="V332" s="11" t="s">
        <v>948</v>
      </c>
      <c r="W332" s="11">
        <v>9</v>
      </c>
      <c r="X332" s="11">
        <v>0.14516129032258066</v>
      </c>
      <c r="Y332" t="s">
        <v>56</v>
      </c>
      <c r="AA332" s="32">
        <v>11</v>
      </c>
      <c r="AB332" t="s">
        <v>1002</v>
      </c>
      <c r="AC332" s="29">
        <v>39.1</v>
      </c>
      <c r="AD332" s="29" t="s">
        <v>42</v>
      </c>
      <c r="AE332">
        <v>48</v>
      </c>
      <c r="AG332">
        <v>100</v>
      </c>
      <c r="AJ332" s="5">
        <v>6.9444444444444198E-3</v>
      </c>
      <c r="AK332" s="32">
        <f t="shared" si="53"/>
        <v>10</v>
      </c>
      <c r="AL332" s="12"/>
      <c r="AM332" s="12"/>
      <c r="AN332" s="12"/>
      <c r="AO332" s="11">
        <v>58</v>
      </c>
      <c r="AP332" s="11"/>
      <c r="AQ332" s="32">
        <v>79</v>
      </c>
      <c r="AX332" s="4" t="str">
        <f>"Unknown after "&amp;(AY332-H332)&amp;" days"</f>
        <v>Unknown after 18 days</v>
      </c>
      <c r="AY332" s="4">
        <v>44061</v>
      </c>
      <c r="BD332" t="s">
        <v>914</v>
      </c>
    </row>
    <row r="333" spans="1:56" x14ac:dyDescent="0.25">
      <c r="A333" t="s">
        <v>877</v>
      </c>
      <c r="B333" t="s">
        <v>645</v>
      </c>
      <c r="C333" t="s">
        <v>716</v>
      </c>
      <c r="D333" t="s">
        <v>738</v>
      </c>
      <c r="E333" t="s">
        <v>946</v>
      </c>
      <c r="F333">
        <v>-28.448191699999999</v>
      </c>
      <c r="G333">
        <v>114.5517486</v>
      </c>
      <c r="H333" s="4">
        <v>44218</v>
      </c>
      <c r="I333">
        <v>20.5</v>
      </c>
      <c r="J333" t="s">
        <v>915</v>
      </c>
      <c r="K333" t="s">
        <v>948</v>
      </c>
      <c r="L333" s="11">
        <v>69</v>
      </c>
      <c r="N333" s="21"/>
      <c r="O333" s="21"/>
      <c r="P333" s="10" t="s">
        <v>930</v>
      </c>
      <c r="Q333" s="11">
        <v>280</v>
      </c>
      <c r="R333" s="11">
        <v>4.0579710144927539</v>
      </c>
      <c r="S333" s="11">
        <v>280</v>
      </c>
      <c r="T333" s="11">
        <v>4.0579710144927539</v>
      </c>
      <c r="U333" s="11" t="s">
        <v>948</v>
      </c>
      <c r="V333" s="11" t="s">
        <v>948</v>
      </c>
      <c r="W333" s="11">
        <v>17</v>
      </c>
      <c r="X333" s="11">
        <v>0.24637681159420291</v>
      </c>
      <c r="Y333" t="s">
        <v>56</v>
      </c>
      <c r="AA333" s="32">
        <v>7</v>
      </c>
      <c r="AB333" t="s">
        <v>984</v>
      </c>
      <c r="AC333" s="29">
        <v>39</v>
      </c>
      <c r="AD333" s="29" t="s">
        <v>42</v>
      </c>
      <c r="AE333">
        <v>16</v>
      </c>
      <c r="AG333">
        <v>112</v>
      </c>
      <c r="AJ333" s="5">
        <v>3.9583333333333331E-2</v>
      </c>
      <c r="AK333" s="32">
        <f t="shared" si="53"/>
        <v>57</v>
      </c>
      <c r="AL333" s="12"/>
      <c r="AM333" s="12"/>
      <c r="AN333" s="12" t="s">
        <v>985</v>
      </c>
      <c r="AO333" s="11">
        <v>12</v>
      </c>
      <c r="AP333" s="11"/>
      <c r="AQ333" s="32">
        <v>76</v>
      </c>
      <c r="AX333" s="4">
        <v>44218</v>
      </c>
      <c r="AY333" s="4">
        <v>44218</v>
      </c>
      <c r="AZ333" s="32">
        <f>AX333-H333</f>
        <v>0</v>
      </c>
      <c r="BD333" t="s">
        <v>913</v>
      </c>
    </row>
    <row r="334" spans="1:56" x14ac:dyDescent="0.25">
      <c r="A334" t="s">
        <v>878</v>
      </c>
      <c r="B334" t="s">
        <v>645</v>
      </c>
      <c r="C334" t="s">
        <v>717</v>
      </c>
      <c r="D334" t="s">
        <v>738</v>
      </c>
      <c r="E334" t="s">
        <v>946</v>
      </c>
      <c r="F334">
        <v>-28.448191699999999</v>
      </c>
      <c r="G334">
        <v>114.5517486</v>
      </c>
      <c r="H334" s="4">
        <v>44218</v>
      </c>
      <c r="I334">
        <v>20.7</v>
      </c>
      <c r="J334" t="s">
        <v>915</v>
      </c>
      <c r="K334" t="s">
        <v>948</v>
      </c>
      <c r="L334" s="11">
        <v>66.2</v>
      </c>
      <c r="N334" s="21"/>
      <c r="O334" s="21"/>
      <c r="P334" s="10" t="s">
        <v>930</v>
      </c>
      <c r="Q334" s="11">
        <v>140</v>
      </c>
      <c r="R334" s="11">
        <v>2.1148036253776432</v>
      </c>
      <c r="S334" s="11">
        <v>140</v>
      </c>
      <c r="T334" s="11">
        <v>2.1148036253776432</v>
      </c>
      <c r="U334" s="11" t="s">
        <v>948</v>
      </c>
      <c r="V334" s="11" t="s">
        <v>948</v>
      </c>
      <c r="W334" s="11">
        <v>10.5</v>
      </c>
      <c r="X334" s="11">
        <v>0.15861027190332325</v>
      </c>
      <c r="Y334" t="s">
        <v>56</v>
      </c>
      <c r="AA334" s="32">
        <v>6</v>
      </c>
      <c r="AC334" s="29">
        <v>39.299999999999997</v>
      </c>
      <c r="AD334" s="29" t="s">
        <v>42</v>
      </c>
      <c r="AE334">
        <v>20</v>
      </c>
      <c r="AG334">
        <v>76</v>
      </c>
      <c r="AJ334" s="5">
        <v>2.0138888888888887E-2</v>
      </c>
      <c r="AK334" s="32">
        <f t="shared" si="53"/>
        <v>29</v>
      </c>
      <c r="AL334" s="12"/>
      <c r="AM334" s="12"/>
      <c r="AN334" s="12"/>
      <c r="AO334" s="11">
        <v>11</v>
      </c>
      <c r="AP334" s="11"/>
      <c r="AQ334" s="32">
        <v>46</v>
      </c>
      <c r="AX334" s="4">
        <v>44749</v>
      </c>
      <c r="AY334" s="4">
        <v>44749</v>
      </c>
      <c r="AZ334" s="32">
        <f>AX334-H334</f>
        <v>531</v>
      </c>
      <c r="BA334" t="s">
        <v>966</v>
      </c>
      <c r="BD334" t="s">
        <v>913</v>
      </c>
    </row>
    <row r="335" spans="1:56" x14ac:dyDescent="0.25">
      <c r="A335" t="s">
        <v>879</v>
      </c>
      <c r="B335" t="s">
        <v>645</v>
      </c>
      <c r="C335" t="s">
        <v>718</v>
      </c>
      <c r="D335" t="s">
        <v>738</v>
      </c>
      <c r="E335" t="s">
        <v>946</v>
      </c>
      <c r="F335">
        <v>-28.448191699999999</v>
      </c>
      <c r="G335">
        <v>114.5517486</v>
      </c>
      <c r="H335" s="4">
        <v>44218</v>
      </c>
      <c r="I335">
        <v>20.5</v>
      </c>
      <c r="J335" t="s">
        <v>912</v>
      </c>
      <c r="K335" t="s">
        <v>964</v>
      </c>
      <c r="L335" s="11">
        <v>53.5</v>
      </c>
      <c r="N335" s="21"/>
      <c r="O335" s="21"/>
      <c r="P335" s="10" t="s">
        <v>930</v>
      </c>
      <c r="Q335" s="11">
        <v>120</v>
      </c>
      <c r="R335" s="11">
        <v>2.2429906542056073</v>
      </c>
      <c r="S335" s="11">
        <v>120</v>
      </c>
      <c r="T335" s="11">
        <v>2.2429906542056073</v>
      </c>
      <c r="U335" s="11" t="s">
        <v>948</v>
      </c>
      <c r="V335" s="11" t="s">
        <v>948</v>
      </c>
      <c r="W335" s="11">
        <v>9</v>
      </c>
      <c r="X335" s="11">
        <v>0.16822429906542055</v>
      </c>
      <c r="Y335" t="s">
        <v>56</v>
      </c>
      <c r="AA335" s="32">
        <v>5</v>
      </c>
      <c r="AC335" s="29">
        <v>38.200000000000003</v>
      </c>
      <c r="AD335" s="29" t="s">
        <v>42</v>
      </c>
      <c r="AE335">
        <v>32</v>
      </c>
      <c r="AG335">
        <v>64</v>
      </c>
      <c r="AJ335" s="5">
        <v>2.3611111111111097E-2</v>
      </c>
      <c r="AK335" s="32">
        <f t="shared" si="53"/>
        <v>34</v>
      </c>
      <c r="AL335" s="12"/>
      <c r="AM335" s="12"/>
      <c r="AN335" s="12"/>
      <c r="AO335" s="11">
        <v>12</v>
      </c>
      <c r="AP335" s="11"/>
      <c r="AQ335" s="32">
        <v>51</v>
      </c>
      <c r="AX335" s="4">
        <v>44749</v>
      </c>
      <c r="AY335" s="4">
        <v>44749</v>
      </c>
      <c r="AZ335" s="32">
        <f>AX335-H335</f>
        <v>531</v>
      </c>
      <c r="BA335" t="s">
        <v>966</v>
      </c>
      <c r="BD335" t="s">
        <v>914</v>
      </c>
    </row>
    <row r="336" spans="1:56" x14ac:dyDescent="0.25">
      <c r="A336" t="s">
        <v>880</v>
      </c>
      <c r="B336" t="s">
        <v>645</v>
      </c>
      <c r="C336" t="s">
        <v>719</v>
      </c>
      <c r="D336" t="s">
        <v>738</v>
      </c>
      <c r="E336" t="s">
        <v>946</v>
      </c>
      <c r="F336">
        <v>-28.448191699999999</v>
      </c>
      <c r="G336">
        <v>114.5517486</v>
      </c>
      <c r="H336" s="4">
        <v>44218</v>
      </c>
      <c r="I336">
        <v>20.2</v>
      </c>
      <c r="J336" t="s">
        <v>912</v>
      </c>
      <c r="K336" t="s">
        <v>964</v>
      </c>
      <c r="L336" s="11">
        <v>49.8</v>
      </c>
      <c r="N336" s="21"/>
      <c r="O336" s="21"/>
      <c r="P336" s="10" t="s">
        <v>930</v>
      </c>
      <c r="Q336" s="11">
        <v>120</v>
      </c>
      <c r="R336" s="11">
        <v>2.4096385542168677</v>
      </c>
      <c r="S336" s="11">
        <v>120</v>
      </c>
      <c r="T336" s="11">
        <v>2.4096385542168677</v>
      </c>
      <c r="U336" s="11" t="s">
        <v>948</v>
      </c>
      <c r="V336" s="11" t="s">
        <v>948</v>
      </c>
      <c r="W336" s="11">
        <v>9</v>
      </c>
      <c r="X336" s="11">
        <v>0.18072289156626506</v>
      </c>
      <c r="Y336" t="s">
        <v>56</v>
      </c>
      <c r="AA336" s="32">
        <v>4</v>
      </c>
      <c r="AC336" s="29">
        <v>38.700000000000003</v>
      </c>
      <c r="AD336" s="29" t="s">
        <v>42</v>
      </c>
      <c r="AE336">
        <v>24</v>
      </c>
      <c r="AG336">
        <v>72</v>
      </c>
      <c r="AJ336" s="5">
        <v>1.8055555555555547E-2</v>
      </c>
      <c r="AK336" s="32">
        <f t="shared" si="53"/>
        <v>26</v>
      </c>
      <c r="AL336" s="12"/>
      <c r="AM336" s="12"/>
      <c r="AN336" s="12"/>
      <c r="AO336" s="11">
        <v>44</v>
      </c>
      <c r="AP336" s="11"/>
      <c r="AQ336" s="32">
        <v>74</v>
      </c>
      <c r="AX336" s="4" t="str">
        <f>"Unknown after "&amp;(AY336-H336)&amp;" days"</f>
        <v>Unknown after 53 days</v>
      </c>
      <c r="AY336" s="4">
        <v>44271</v>
      </c>
      <c r="BC336" s="10"/>
      <c r="BD336" t="s">
        <v>914</v>
      </c>
    </row>
    <row r="337" spans="1:56" x14ac:dyDescent="0.25">
      <c r="A337" t="s">
        <v>881</v>
      </c>
      <c r="B337" t="s">
        <v>645</v>
      </c>
      <c r="C337" t="s">
        <v>720</v>
      </c>
      <c r="D337" t="s">
        <v>738</v>
      </c>
      <c r="E337" t="s">
        <v>946</v>
      </c>
      <c r="F337">
        <v>-28.448191699999999</v>
      </c>
      <c r="G337">
        <v>114.5517486</v>
      </c>
      <c r="H337" s="4">
        <v>44218</v>
      </c>
      <c r="I337">
        <v>20.2</v>
      </c>
      <c r="J337" t="s">
        <v>912</v>
      </c>
      <c r="K337" t="s">
        <v>964</v>
      </c>
      <c r="L337" s="11">
        <v>36.200000000000003</v>
      </c>
      <c r="N337" s="21"/>
      <c r="O337" s="21"/>
      <c r="P337" s="10" t="s">
        <v>930</v>
      </c>
      <c r="Q337" s="11">
        <v>110</v>
      </c>
      <c r="R337" s="11">
        <v>3.0386740331491708</v>
      </c>
      <c r="S337" s="11">
        <v>110</v>
      </c>
      <c r="T337" s="11">
        <v>3.0386740331491708</v>
      </c>
      <c r="U337" s="11" t="s">
        <v>948</v>
      </c>
      <c r="V337" s="11" t="s">
        <v>948</v>
      </c>
      <c r="W337" s="11">
        <v>8</v>
      </c>
      <c r="X337" s="11">
        <v>0.22099447513812154</v>
      </c>
      <c r="Y337" t="s">
        <v>56</v>
      </c>
      <c r="AA337" s="32">
        <v>3</v>
      </c>
      <c r="AC337" s="29">
        <v>38.700000000000003</v>
      </c>
      <c r="AD337" s="29" t="s">
        <v>42</v>
      </c>
      <c r="AE337">
        <v>24</v>
      </c>
      <c r="AG337">
        <v>84</v>
      </c>
      <c r="AJ337" s="5">
        <v>3.3333333333333326E-2</v>
      </c>
      <c r="AK337" s="32">
        <f t="shared" si="53"/>
        <v>48</v>
      </c>
      <c r="AL337" s="12"/>
      <c r="AM337" s="12"/>
      <c r="AN337" s="12"/>
      <c r="AO337" s="11">
        <v>22</v>
      </c>
      <c r="AP337" s="11"/>
      <c r="AQ337" s="32">
        <v>73</v>
      </c>
      <c r="AX337" s="4" t="str">
        <f>"Unknown after "&amp;(AY337-H337)&amp;" days"</f>
        <v>Unknown after 527 days</v>
      </c>
      <c r="AY337" s="4">
        <v>44745</v>
      </c>
      <c r="BC337" s="10"/>
      <c r="BD337" t="s">
        <v>914</v>
      </c>
    </row>
    <row r="338" spans="1:56" x14ac:dyDescent="0.25">
      <c r="A338" t="s">
        <v>882</v>
      </c>
      <c r="B338" t="s">
        <v>645</v>
      </c>
      <c r="C338" t="s">
        <v>201</v>
      </c>
      <c r="D338" t="s">
        <v>738</v>
      </c>
      <c r="E338" t="s">
        <v>946</v>
      </c>
      <c r="F338">
        <v>-28.482993100000002</v>
      </c>
      <c r="G338">
        <v>114.54996</v>
      </c>
      <c r="H338" s="4">
        <v>44254</v>
      </c>
      <c r="I338">
        <v>19.5</v>
      </c>
      <c r="J338" t="s">
        <v>915</v>
      </c>
      <c r="K338" t="s">
        <v>948</v>
      </c>
      <c r="L338" s="11">
        <v>62.1</v>
      </c>
      <c r="N338" s="21"/>
      <c r="O338" s="21"/>
      <c r="P338" s="10" t="s">
        <v>930</v>
      </c>
      <c r="Q338" s="11">
        <v>180</v>
      </c>
      <c r="R338" s="11">
        <v>2.8985507246376812</v>
      </c>
      <c r="S338" s="11">
        <v>180</v>
      </c>
      <c r="T338" s="11">
        <v>2.8985507246376812</v>
      </c>
      <c r="U338" s="11" t="s">
        <v>948</v>
      </c>
      <c r="V338" s="11" t="s">
        <v>948</v>
      </c>
      <c r="W338" s="11">
        <v>13.5</v>
      </c>
      <c r="X338" s="11">
        <v>0.21739130434782608</v>
      </c>
      <c r="Y338" t="s">
        <v>56</v>
      </c>
      <c r="AA338" s="32">
        <v>8</v>
      </c>
      <c r="AB338" t="s">
        <v>988</v>
      </c>
      <c r="AC338" s="29">
        <v>37.700000000000003</v>
      </c>
      <c r="AD338" s="29" t="s">
        <v>42</v>
      </c>
      <c r="AE338">
        <v>24</v>
      </c>
      <c r="AG338">
        <v>68</v>
      </c>
      <c r="AJ338" s="5">
        <v>3.6805555555555536E-2</v>
      </c>
      <c r="AK338" s="32">
        <f t="shared" si="53"/>
        <v>53</v>
      </c>
      <c r="AL338" s="12"/>
      <c r="AM338" s="12"/>
      <c r="AN338" s="12"/>
      <c r="AO338" s="11">
        <v>4</v>
      </c>
      <c r="AP338" s="11"/>
      <c r="AQ338" s="32">
        <v>65</v>
      </c>
      <c r="AX338" s="4" t="str">
        <f>"Unknown after "&amp;(AY338-H338)&amp;" days"</f>
        <v>Unknown after -44254 days</v>
      </c>
      <c r="BD338" t="s">
        <v>914</v>
      </c>
    </row>
    <row r="339" spans="1:56" x14ac:dyDescent="0.25">
      <c r="A339" t="s">
        <v>883</v>
      </c>
      <c r="B339" t="s">
        <v>645</v>
      </c>
      <c r="C339" t="s">
        <v>721</v>
      </c>
      <c r="D339" t="s">
        <v>738</v>
      </c>
      <c r="E339" t="s">
        <v>946</v>
      </c>
      <c r="F339">
        <v>-28.482993100000002</v>
      </c>
      <c r="G339">
        <v>114.54996</v>
      </c>
      <c r="H339" s="4">
        <v>44254</v>
      </c>
      <c r="I339">
        <v>19.5</v>
      </c>
      <c r="J339" t="s">
        <v>912</v>
      </c>
      <c r="K339" t="s">
        <v>964</v>
      </c>
      <c r="L339" s="11">
        <v>53</v>
      </c>
      <c r="N339" s="21"/>
      <c r="O339" s="21"/>
      <c r="P339" s="10" t="s">
        <v>930</v>
      </c>
      <c r="Q339" s="11">
        <v>120</v>
      </c>
      <c r="R339" s="11">
        <v>2.2641509433962264</v>
      </c>
      <c r="S339" s="11">
        <v>120</v>
      </c>
      <c r="T339" s="11">
        <v>2.2641509433962264</v>
      </c>
      <c r="U339" s="11" t="s">
        <v>948</v>
      </c>
      <c r="V339" s="11" t="s">
        <v>948</v>
      </c>
      <c r="W339" s="11">
        <v>9</v>
      </c>
      <c r="X339" s="11">
        <v>0.16981132075471697</v>
      </c>
      <c r="Y339" t="s">
        <v>56</v>
      </c>
      <c r="AA339" s="32">
        <v>8</v>
      </c>
      <c r="AC339" s="29">
        <v>38.200000000000003</v>
      </c>
      <c r="AD339" s="29" t="s">
        <v>42</v>
      </c>
      <c r="AE339">
        <v>20</v>
      </c>
      <c r="AG339">
        <v>84</v>
      </c>
      <c r="AJ339" s="5">
        <v>2.6388888888888851E-2</v>
      </c>
      <c r="AK339" s="32">
        <f t="shared" si="53"/>
        <v>38</v>
      </c>
      <c r="AL339" s="12"/>
      <c r="AM339" s="12"/>
      <c r="AN339" s="12"/>
      <c r="AO339" s="11">
        <v>11</v>
      </c>
      <c r="AP339" s="11"/>
      <c r="AQ339" s="32">
        <v>57</v>
      </c>
      <c r="AX339" s="4">
        <v>44622</v>
      </c>
      <c r="AY339" s="4">
        <v>44622</v>
      </c>
      <c r="AZ339" s="32">
        <f>AX339-H339</f>
        <v>368</v>
      </c>
      <c r="BA339" t="s">
        <v>966</v>
      </c>
      <c r="BC339" s="10"/>
      <c r="BD339" t="s">
        <v>914</v>
      </c>
    </row>
    <row r="340" spans="1:56" x14ac:dyDescent="0.25">
      <c r="A340" t="s">
        <v>884</v>
      </c>
      <c r="B340" t="s">
        <v>645</v>
      </c>
      <c r="C340" t="s">
        <v>722</v>
      </c>
      <c r="D340" t="s">
        <v>738</v>
      </c>
      <c r="E340" t="s">
        <v>946</v>
      </c>
      <c r="F340">
        <v>-28.095040999999998</v>
      </c>
      <c r="G340">
        <v>114.5103192</v>
      </c>
      <c r="H340" s="4">
        <v>44317</v>
      </c>
      <c r="I340">
        <v>13</v>
      </c>
      <c r="J340" t="s">
        <v>915</v>
      </c>
      <c r="K340" t="s">
        <v>948</v>
      </c>
      <c r="L340" s="11">
        <v>80</v>
      </c>
      <c r="M340" t="s">
        <v>41</v>
      </c>
      <c r="N340" s="21"/>
      <c r="O340" s="21"/>
      <c r="P340" s="10" t="s">
        <v>930</v>
      </c>
      <c r="Q340" s="11">
        <v>160</v>
      </c>
      <c r="R340" s="11">
        <v>2</v>
      </c>
      <c r="S340" s="11">
        <v>160</v>
      </c>
      <c r="T340" s="11">
        <v>2</v>
      </c>
      <c r="U340" s="11" t="s">
        <v>948</v>
      </c>
      <c r="V340" s="11" t="s">
        <v>948</v>
      </c>
      <c r="W340" s="11" t="s">
        <v>948</v>
      </c>
      <c r="X340" s="11" t="s">
        <v>948</v>
      </c>
      <c r="Y340" t="s">
        <v>56</v>
      </c>
      <c r="AA340" s="32">
        <v>5</v>
      </c>
      <c r="AB340" t="s">
        <v>1015</v>
      </c>
      <c r="AC340" s="29" t="s">
        <v>948</v>
      </c>
      <c r="AJ340" s="5">
        <v>1.1111111111111072E-2</v>
      </c>
      <c r="AK340" s="32">
        <f t="shared" si="53"/>
        <v>16</v>
      </c>
      <c r="AL340" s="12"/>
      <c r="AM340" s="12"/>
      <c r="AN340" s="12"/>
      <c r="AO340" s="11">
        <v>1</v>
      </c>
      <c r="AP340" s="11"/>
      <c r="AQ340" s="32">
        <v>22</v>
      </c>
      <c r="AX340" s="4">
        <v>44531</v>
      </c>
      <c r="AY340" s="4">
        <v>44531</v>
      </c>
      <c r="AZ340" s="32">
        <f>AX340-H340</f>
        <v>214</v>
      </c>
      <c r="BA340" t="s">
        <v>966</v>
      </c>
      <c r="BD340" t="s">
        <v>914</v>
      </c>
    </row>
    <row r="341" spans="1:56" x14ac:dyDescent="0.25">
      <c r="A341" t="s">
        <v>885</v>
      </c>
      <c r="B341" t="s">
        <v>645</v>
      </c>
      <c r="C341" t="s">
        <v>723</v>
      </c>
      <c r="D341" t="s">
        <v>738</v>
      </c>
      <c r="E341" t="s">
        <v>946</v>
      </c>
      <c r="F341">
        <v>-28.095040999999998</v>
      </c>
      <c r="G341">
        <v>114.5103192</v>
      </c>
      <c r="H341" s="4">
        <v>44317</v>
      </c>
      <c r="J341" t="s">
        <v>912</v>
      </c>
      <c r="K341" t="s">
        <v>914</v>
      </c>
      <c r="L341" s="11">
        <v>70.8</v>
      </c>
      <c r="N341" s="21"/>
      <c r="O341" s="21"/>
      <c r="P341" s="10" t="s">
        <v>930</v>
      </c>
      <c r="Q341" s="11">
        <v>160</v>
      </c>
      <c r="R341" s="11">
        <v>2.2598870056497176</v>
      </c>
      <c r="S341" s="11">
        <v>160</v>
      </c>
      <c r="T341" s="11">
        <v>2.2598870056497176</v>
      </c>
      <c r="U341" s="11" t="s">
        <v>948</v>
      </c>
      <c r="V341" s="11" t="s">
        <v>948</v>
      </c>
      <c r="W341" s="11" t="s">
        <v>948</v>
      </c>
      <c r="X341" s="11" t="s">
        <v>948</v>
      </c>
      <c r="Y341" t="s">
        <v>56</v>
      </c>
      <c r="AA341" s="32">
        <v>3</v>
      </c>
      <c r="AC341" s="29">
        <v>38.4</v>
      </c>
      <c r="AD341" s="29" t="s">
        <v>42</v>
      </c>
      <c r="AE341">
        <v>32</v>
      </c>
      <c r="AG341">
        <v>80</v>
      </c>
      <c r="AJ341" s="5">
        <v>1.5972222222222276E-2</v>
      </c>
      <c r="AK341" s="32">
        <f t="shared" si="53"/>
        <v>23</v>
      </c>
      <c r="AL341" s="12"/>
      <c r="AM341" s="12"/>
      <c r="AN341" s="12"/>
      <c r="AO341" s="11">
        <v>15</v>
      </c>
      <c r="AP341" s="11"/>
      <c r="AQ341" s="32">
        <v>41</v>
      </c>
      <c r="AX341" s="4">
        <v>44623</v>
      </c>
      <c r="AY341" s="4">
        <v>44623</v>
      </c>
      <c r="AZ341" s="32">
        <f>AX341-H341</f>
        <v>306</v>
      </c>
      <c r="BA341" t="s">
        <v>966</v>
      </c>
      <c r="BD341" t="s">
        <v>914</v>
      </c>
    </row>
    <row r="342" spans="1:56" x14ac:dyDescent="0.25">
      <c r="A342" t="s">
        <v>886</v>
      </c>
      <c r="B342" t="s">
        <v>645</v>
      </c>
      <c r="C342" t="s">
        <v>724</v>
      </c>
      <c r="D342" t="s">
        <v>738</v>
      </c>
      <c r="E342" t="s">
        <v>946</v>
      </c>
      <c r="F342">
        <v>-28.095040999999998</v>
      </c>
      <c r="G342">
        <v>114.5103192</v>
      </c>
      <c r="H342" s="4">
        <v>44317</v>
      </c>
      <c r="I342">
        <v>12.3</v>
      </c>
      <c r="J342" t="s">
        <v>912</v>
      </c>
      <c r="K342" t="s">
        <v>964</v>
      </c>
      <c r="L342" s="11">
        <v>80</v>
      </c>
      <c r="M342" t="s">
        <v>41</v>
      </c>
      <c r="N342" s="21"/>
      <c r="O342" s="21"/>
      <c r="P342" s="10" t="s">
        <v>930</v>
      </c>
      <c r="Q342" s="11">
        <v>160</v>
      </c>
      <c r="R342" s="11">
        <v>2</v>
      </c>
      <c r="S342" s="11">
        <v>160</v>
      </c>
      <c r="T342" s="11">
        <v>2</v>
      </c>
      <c r="U342" s="11" t="s">
        <v>948</v>
      </c>
      <c r="V342" s="11" t="s">
        <v>948</v>
      </c>
      <c r="W342" s="11" t="s">
        <v>948</v>
      </c>
      <c r="X342" s="11" t="s">
        <v>948</v>
      </c>
      <c r="Y342" t="s">
        <v>56</v>
      </c>
      <c r="AA342" s="32" t="s">
        <v>948</v>
      </c>
      <c r="AB342" t="s">
        <v>987</v>
      </c>
      <c r="AC342" s="29" t="s">
        <v>948</v>
      </c>
      <c r="AJ342" s="5" t="s">
        <v>948</v>
      </c>
      <c r="AK342" s="32" t="s">
        <v>948</v>
      </c>
      <c r="AL342" s="12"/>
      <c r="AM342" s="12"/>
      <c r="AN342" s="12"/>
      <c r="AO342" s="5" t="s">
        <v>948</v>
      </c>
      <c r="AP342" s="5"/>
      <c r="AX342" s="4">
        <v>44623</v>
      </c>
      <c r="AY342" s="4">
        <v>44623</v>
      </c>
      <c r="AZ342" s="32">
        <f>AX342-H342</f>
        <v>306</v>
      </c>
      <c r="BA342" t="s">
        <v>966</v>
      </c>
      <c r="BD342" t="s">
        <v>914</v>
      </c>
    </row>
    <row r="343" spans="1:56" x14ac:dyDescent="0.25">
      <c r="A343" t="s">
        <v>887</v>
      </c>
      <c r="B343" t="s">
        <v>645</v>
      </c>
      <c r="C343" t="s">
        <v>725</v>
      </c>
      <c r="D343" t="s">
        <v>738</v>
      </c>
      <c r="E343" t="s">
        <v>946</v>
      </c>
      <c r="F343">
        <v>-28.095040999999998</v>
      </c>
      <c r="G343">
        <v>114.5103192</v>
      </c>
      <c r="H343" s="4">
        <v>44317</v>
      </c>
      <c r="I343">
        <v>11.9</v>
      </c>
      <c r="J343" t="s">
        <v>912</v>
      </c>
      <c r="K343" t="s">
        <v>964</v>
      </c>
      <c r="L343" s="11">
        <v>80</v>
      </c>
      <c r="M343" t="s">
        <v>41</v>
      </c>
      <c r="N343" s="21"/>
      <c r="O343" s="21"/>
      <c r="P343" s="10" t="s">
        <v>930</v>
      </c>
      <c r="Q343" s="11">
        <v>160</v>
      </c>
      <c r="R343" s="11">
        <v>2</v>
      </c>
      <c r="S343" s="11">
        <v>160</v>
      </c>
      <c r="T343" s="11">
        <v>2</v>
      </c>
      <c r="U343" s="11" t="s">
        <v>948</v>
      </c>
      <c r="V343" s="11" t="s">
        <v>948</v>
      </c>
      <c r="W343" s="11" t="s">
        <v>948</v>
      </c>
      <c r="X343" s="11" t="s">
        <v>948</v>
      </c>
      <c r="Y343" t="s">
        <v>56</v>
      </c>
      <c r="AA343" s="32" t="s">
        <v>948</v>
      </c>
      <c r="AB343" t="s">
        <v>987</v>
      </c>
      <c r="AC343" s="29" t="s">
        <v>948</v>
      </c>
      <c r="AJ343" s="5" t="s">
        <v>948</v>
      </c>
      <c r="AK343" s="32" t="s">
        <v>948</v>
      </c>
      <c r="AL343" s="12"/>
      <c r="AM343" s="12"/>
      <c r="AN343" s="12"/>
      <c r="AO343" s="5" t="s">
        <v>948</v>
      </c>
      <c r="AP343" s="5"/>
      <c r="AX343" s="4" t="str">
        <f t="shared" ref="AX343:AX352" si="54">"Unknown after "&amp;(AY343-H343)&amp;" days"</f>
        <v>Unknown after 2 days</v>
      </c>
      <c r="AY343" s="4">
        <v>44319</v>
      </c>
      <c r="BD343" t="s">
        <v>913</v>
      </c>
    </row>
    <row r="344" spans="1:56" x14ac:dyDescent="0.25">
      <c r="A344" t="s">
        <v>888</v>
      </c>
      <c r="B344" t="s">
        <v>645</v>
      </c>
      <c r="C344" t="s">
        <v>726</v>
      </c>
      <c r="D344" t="s">
        <v>738</v>
      </c>
      <c r="E344" t="s">
        <v>946</v>
      </c>
      <c r="F344">
        <v>-28.455404300000001</v>
      </c>
      <c r="G344">
        <v>114.5704013</v>
      </c>
      <c r="H344" s="4">
        <v>44318</v>
      </c>
      <c r="I344">
        <v>11.6</v>
      </c>
      <c r="J344" t="s">
        <v>912</v>
      </c>
      <c r="K344" t="s">
        <v>964</v>
      </c>
      <c r="L344" s="11">
        <v>57</v>
      </c>
      <c r="N344" s="21"/>
      <c r="O344" s="21"/>
      <c r="P344" s="10" t="s">
        <v>930</v>
      </c>
      <c r="Q344" s="11">
        <v>150</v>
      </c>
      <c r="R344" s="11">
        <v>2.6315789473684212</v>
      </c>
      <c r="S344" s="11">
        <v>150</v>
      </c>
      <c r="T344" s="11">
        <v>2.6315789473684212</v>
      </c>
      <c r="U344" s="11" t="s">
        <v>948</v>
      </c>
      <c r="V344" s="11" t="s">
        <v>948</v>
      </c>
      <c r="W344" s="11" t="s">
        <v>948</v>
      </c>
      <c r="X344" s="11" t="s">
        <v>948</v>
      </c>
      <c r="Y344" t="s">
        <v>56</v>
      </c>
      <c r="AA344" s="32">
        <v>10</v>
      </c>
      <c r="AC344" s="29">
        <v>40.299999999999997</v>
      </c>
      <c r="AE344">
        <v>32</v>
      </c>
      <c r="AG344">
        <v>76</v>
      </c>
      <c r="AJ344" s="5">
        <v>1.9444444444444459E-2</v>
      </c>
      <c r="AK344" s="32">
        <f>MINUTE(AJ344)</f>
        <v>28</v>
      </c>
      <c r="AL344" s="12"/>
      <c r="AM344" s="12"/>
      <c r="AN344" s="12"/>
      <c r="AO344" s="11">
        <v>13</v>
      </c>
      <c r="AP344" s="11"/>
      <c r="AQ344" s="32">
        <v>51</v>
      </c>
      <c r="AX344" s="4" t="str">
        <f t="shared" si="54"/>
        <v>Unknown after 333 days</v>
      </c>
      <c r="AY344" s="4">
        <v>44651</v>
      </c>
      <c r="BA344" t="s">
        <v>964</v>
      </c>
      <c r="BC344" s="10"/>
      <c r="BD344" t="s">
        <v>914</v>
      </c>
    </row>
    <row r="345" spans="1:56" x14ac:dyDescent="0.25">
      <c r="A345" t="s">
        <v>889</v>
      </c>
      <c r="B345" t="s">
        <v>645</v>
      </c>
      <c r="C345" t="s">
        <v>727</v>
      </c>
      <c r="D345" t="s">
        <v>738</v>
      </c>
      <c r="E345" t="s">
        <v>946</v>
      </c>
      <c r="F345">
        <v>-28.455404300000001</v>
      </c>
      <c r="G345">
        <v>114.5704013</v>
      </c>
      <c r="H345" s="4">
        <v>44318</v>
      </c>
      <c r="I345">
        <v>11.4</v>
      </c>
      <c r="J345" t="s">
        <v>912</v>
      </c>
      <c r="K345" t="s">
        <v>964</v>
      </c>
      <c r="L345" s="11" t="s">
        <v>948</v>
      </c>
      <c r="M345" t="s">
        <v>954</v>
      </c>
      <c r="N345" s="21"/>
      <c r="O345" s="21"/>
      <c r="P345" s="10" t="s">
        <v>930</v>
      </c>
      <c r="Q345" s="11">
        <v>150</v>
      </c>
      <c r="R345" s="11" t="e">
        <v>#DIV/0!</v>
      </c>
      <c r="S345" s="11">
        <v>150</v>
      </c>
      <c r="T345" s="11" t="e">
        <v>#DIV/0!</v>
      </c>
      <c r="U345" s="11" t="s">
        <v>948</v>
      </c>
      <c r="V345" s="11" t="s">
        <v>948</v>
      </c>
      <c r="W345" s="11" t="s">
        <v>948</v>
      </c>
      <c r="X345" s="11" t="s">
        <v>948</v>
      </c>
      <c r="Y345" t="s">
        <v>56</v>
      </c>
      <c r="AA345" s="32">
        <v>7</v>
      </c>
      <c r="AB345" t="s">
        <v>977</v>
      </c>
      <c r="AC345" s="29" t="s">
        <v>948</v>
      </c>
      <c r="AG345">
        <v>116</v>
      </c>
      <c r="AJ345" s="5">
        <v>2.4999999999999994E-2</v>
      </c>
      <c r="AK345" s="32">
        <f>MINUTE(AJ345)</f>
        <v>36</v>
      </c>
      <c r="AL345" s="12"/>
      <c r="AM345" s="12"/>
      <c r="AN345" s="12"/>
      <c r="AO345" s="11">
        <v>2</v>
      </c>
      <c r="AP345" s="11"/>
      <c r="AQ345" s="32">
        <v>45</v>
      </c>
      <c r="AX345" s="4" t="str">
        <f t="shared" si="54"/>
        <v>Unknown after 66 days</v>
      </c>
      <c r="AY345" s="4">
        <v>44384</v>
      </c>
      <c r="BD345" t="s">
        <v>914</v>
      </c>
    </row>
    <row r="346" spans="1:56" x14ac:dyDescent="0.25">
      <c r="A346" t="s">
        <v>890</v>
      </c>
      <c r="B346" t="s">
        <v>645</v>
      </c>
      <c r="C346" t="s">
        <v>728</v>
      </c>
      <c r="D346" t="s">
        <v>738</v>
      </c>
      <c r="E346" t="s">
        <v>946</v>
      </c>
      <c r="F346">
        <v>-28.455404300000001</v>
      </c>
      <c r="G346">
        <v>114.5704013</v>
      </c>
      <c r="H346" s="4">
        <v>44318</v>
      </c>
      <c r="I346">
        <v>11.4</v>
      </c>
      <c r="J346" t="s">
        <v>912</v>
      </c>
      <c r="K346" t="s">
        <v>964</v>
      </c>
      <c r="L346" s="11" t="s">
        <v>948</v>
      </c>
      <c r="M346" t="s">
        <v>954</v>
      </c>
      <c r="N346" s="21"/>
      <c r="O346" s="21"/>
      <c r="P346" s="10" t="s">
        <v>930</v>
      </c>
      <c r="Q346" s="11">
        <v>150</v>
      </c>
      <c r="R346" s="11" t="e">
        <v>#DIV/0!</v>
      </c>
      <c r="S346" s="11">
        <v>150</v>
      </c>
      <c r="T346" s="11" t="e">
        <v>#DIV/0!</v>
      </c>
      <c r="U346" s="11" t="s">
        <v>948</v>
      </c>
      <c r="V346" s="11" t="s">
        <v>948</v>
      </c>
      <c r="W346" s="11">
        <v>11.25</v>
      </c>
      <c r="X346" s="11" t="e">
        <v>#DIV/0!</v>
      </c>
      <c r="Y346" t="s">
        <v>56</v>
      </c>
      <c r="AA346" s="32" t="s">
        <v>948</v>
      </c>
      <c r="AB346" t="s">
        <v>986</v>
      </c>
      <c r="AC346" s="29" t="s">
        <v>948</v>
      </c>
      <c r="AJ346" s="5">
        <v>6.1111111111111116E-2</v>
      </c>
      <c r="AK346" s="32">
        <v>88</v>
      </c>
      <c r="AL346" s="11"/>
      <c r="AM346" s="12"/>
      <c r="AN346" s="12"/>
      <c r="AO346" s="11">
        <v>4</v>
      </c>
      <c r="AP346" s="11"/>
      <c r="AQ346" s="32">
        <v>92</v>
      </c>
      <c r="AX346" s="4" t="str">
        <f t="shared" si="54"/>
        <v>Unknown after 530 days</v>
      </c>
      <c r="AY346" s="4">
        <v>44848</v>
      </c>
      <c r="BD346" t="s">
        <v>914</v>
      </c>
    </row>
    <row r="347" spans="1:56" x14ac:dyDescent="0.25">
      <c r="A347" t="s">
        <v>891</v>
      </c>
      <c r="B347" t="s">
        <v>645</v>
      </c>
      <c r="C347" t="s">
        <v>729</v>
      </c>
      <c r="D347" t="s">
        <v>738</v>
      </c>
      <c r="E347" t="s">
        <v>946</v>
      </c>
      <c r="F347">
        <v>-28.463154899999999</v>
      </c>
      <c r="G347">
        <v>114.56594579999999</v>
      </c>
      <c r="H347" s="4">
        <v>44320</v>
      </c>
      <c r="I347">
        <v>18.2</v>
      </c>
      <c r="J347" t="s">
        <v>915</v>
      </c>
      <c r="K347" t="s">
        <v>948</v>
      </c>
      <c r="L347" s="11">
        <v>74</v>
      </c>
      <c r="N347" s="21"/>
      <c r="O347" s="21"/>
      <c r="P347" s="10" t="s">
        <v>930</v>
      </c>
      <c r="Q347" s="11">
        <v>240</v>
      </c>
      <c r="R347" s="11">
        <v>3.2432432432432434</v>
      </c>
      <c r="S347" s="11">
        <v>240</v>
      </c>
      <c r="T347" s="11">
        <v>3.2432432432432434</v>
      </c>
      <c r="U347" s="11" t="s">
        <v>948</v>
      </c>
      <c r="V347" s="11" t="s">
        <v>948</v>
      </c>
      <c r="W347" s="11">
        <v>18</v>
      </c>
      <c r="X347" s="11">
        <v>0.24324324324324326</v>
      </c>
      <c r="Y347" t="s">
        <v>56</v>
      </c>
      <c r="AA347" s="32">
        <v>5</v>
      </c>
      <c r="AC347" s="29">
        <v>39.799999999999997</v>
      </c>
      <c r="AE347">
        <v>24</v>
      </c>
      <c r="AG347">
        <v>72</v>
      </c>
      <c r="AJ347" s="5">
        <v>2.083333333333337E-2</v>
      </c>
      <c r="AK347" s="32">
        <f t="shared" ref="AK347:AK363" si="55">MINUTE(AJ347)</f>
        <v>30</v>
      </c>
      <c r="AL347" s="12"/>
      <c r="AM347" s="12"/>
      <c r="AN347" s="12"/>
      <c r="AO347" s="11">
        <v>12</v>
      </c>
      <c r="AP347" s="11"/>
      <c r="AQ347" s="32">
        <v>47</v>
      </c>
      <c r="AX347" s="4" t="str">
        <f t="shared" si="54"/>
        <v>Unknown after 398 days</v>
      </c>
      <c r="AY347" s="4">
        <v>44718</v>
      </c>
      <c r="BD347" t="s">
        <v>914</v>
      </c>
    </row>
    <row r="348" spans="1:56" x14ac:dyDescent="0.25">
      <c r="A348" t="s">
        <v>892</v>
      </c>
      <c r="B348" t="s">
        <v>645</v>
      </c>
      <c r="C348" t="s">
        <v>730</v>
      </c>
      <c r="D348" t="s">
        <v>738</v>
      </c>
      <c r="E348" t="s">
        <v>946</v>
      </c>
      <c r="F348">
        <v>-28.463154899999999</v>
      </c>
      <c r="G348">
        <v>114.56594579999999</v>
      </c>
      <c r="H348" s="4">
        <v>44320</v>
      </c>
      <c r="I348">
        <v>18.100000000000001</v>
      </c>
      <c r="J348" t="s">
        <v>915</v>
      </c>
      <c r="K348" t="s">
        <v>948</v>
      </c>
      <c r="L348" s="11" t="s">
        <v>948</v>
      </c>
      <c r="M348" t="s">
        <v>954</v>
      </c>
      <c r="N348" s="21"/>
      <c r="O348" s="21"/>
      <c r="P348" s="10" t="s">
        <v>930</v>
      </c>
      <c r="Q348" s="11">
        <v>200</v>
      </c>
      <c r="R348" s="11" t="e">
        <v>#DIV/0!</v>
      </c>
      <c r="S348" s="11">
        <v>200</v>
      </c>
      <c r="T348" s="11" t="e">
        <v>#DIV/0!</v>
      </c>
      <c r="U348" s="11" t="s">
        <v>948</v>
      </c>
      <c r="V348" s="11" t="s">
        <v>948</v>
      </c>
      <c r="W348" s="11">
        <v>15</v>
      </c>
      <c r="X348" s="11" t="e">
        <v>#DIV/0!</v>
      </c>
      <c r="Y348" t="s">
        <v>56</v>
      </c>
      <c r="AA348" s="32">
        <v>3</v>
      </c>
      <c r="AC348" s="29">
        <v>41</v>
      </c>
      <c r="AE348">
        <v>44</v>
      </c>
      <c r="AG348">
        <v>96</v>
      </c>
      <c r="AJ348" s="5">
        <v>2.083333333333337E-2</v>
      </c>
      <c r="AK348" s="32">
        <f t="shared" si="55"/>
        <v>30</v>
      </c>
      <c r="AL348" s="12"/>
      <c r="AM348" s="12"/>
      <c r="AN348" s="12"/>
      <c r="AO348" s="11">
        <v>10</v>
      </c>
      <c r="AP348" s="11"/>
      <c r="AQ348" s="32">
        <v>43</v>
      </c>
      <c r="AX348" s="4" t="str">
        <f t="shared" si="54"/>
        <v>Unknown after 331 days</v>
      </c>
      <c r="AY348" s="4">
        <v>44651</v>
      </c>
      <c r="BA348" t="s">
        <v>966</v>
      </c>
      <c r="BC348" s="10"/>
      <c r="BD348" t="s">
        <v>914</v>
      </c>
    </row>
    <row r="349" spans="1:56" x14ac:dyDescent="0.25">
      <c r="A349" t="s">
        <v>893</v>
      </c>
      <c r="B349" t="s">
        <v>645</v>
      </c>
      <c r="C349" t="s">
        <v>731</v>
      </c>
      <c r="D349" t="s">
        <v>738</v>
      </c>
      <c r="E349" t="s">
        <v>946</v>
      </c>
      <c r="F349">
        <v>-28.463154899999999</v>
      </c>
      <c r="G349">
        <v>114.56594579999999</v>
      </c>
      <c r="H349" s="4">
        <v>44320</v>
      </c>
      <c r="I349">
        <v>17.899999999999999</v>
      </c>
      <c r="J349" t="s">
        <v>915</v>
      </c>
      <c r="K349" t="s">
        <v>948</v>
      </c>
      <c r="L349" s="11">
        <v>57.9</v>
      </c>
      <c r="N349" s="21"/>
      <c r="O349" s="21"/>
      <c r="P349" s="10" t="s">
        <v>930</v>
      </c>
      <c r="Q349" s="11">
        <v>200</v>
      </c>
      <c r="R349" s="11">
        <v>3.4542314335060449</v>
      </c>
      <c r="S349" s="11">
        <v>200</v>
      </c>
      <c r="T349" s="11">
        <v>3.4542314335060449</v>
      </c>
      <c r="U349" s="11" t="s">
        <v>948</v>
      </c>
      <c r="V349" s="11" t="s">
        <v>948</v>
      </c>
      <c r="W349" s="11">
        <v>15</v>
      </c>
      <c r="X349" s="11">
        <v>0.2590673575129534</v>
      </c>
      <c r="Y349" t="s">
        <v>56</v>
      </c>
      <c r="AA349" s="32">
        <v>4</v>
      </c>
      <c r="AC349" s="29">
        <v>39.200000000000003</v>
      </c>
      <c r="AD349" s="29" t="s">
        <v>42</v>
      </c>
      <c r="AE349">
        <v>24</v>
      </c>
      <c r="AG349">
        <v>84</v>
      </c>
      <c r="AJ349" s="5">
        <v>2.361111111111111E-2</v>
      </c>
      <c r="AK349" s="32">
        <f t="shared" si="55"/>
        <v>34</v>
      </c>
      <c r="AL349" s="12"/>
      <c r="AM349" s="12"/>
      <c r="AN349" s="12"/>
      <c r="AO349" s="11">
        <v>15</v>
      </c>
      <c r="AP349" s="11"/>
      <c r="AX349" s="4" t="str">
        <f t="shared" si="54"/>
        <v>Unknown after 266 days</v>
      </c>
      <c r="AY349" s="4">
        <v>44586</v>
      </c>
      <c r="BA349" t="s">
        <v>964</v>
      </c>
      <c r="BC349" s="10"/>
      <c r="BD349" t="s">
        <v>914</v>
      </c>
    </row>
    <row r="350" spans="1:56" x14ac:dyDescent="0.25">
      <c r="A350" t="s">
        <v>894</v>
      </c>
      <c r="B350" t="s">
        <v>645</v>
      </c>
      <c r="C350" t="s">
        <v>732</v>
      </c>
      <c r="D350" t="s">
        <v>738</v>
      </c>
      <c r="E350" t="s">
        <v>946</v>
      </c>
      <c r="F350">
        <v>-28.463154899999999</v>
      </c>
      <c r="G350">
        <v>114.56594579999999</v>
      </c>
      <c r="H350" s="4">
        <v>44321</v>
      </c>
      <c r="I350">
        <v>17.899999999999999</v>
      </c>
      <c r="J350" t="s">
        <v>915</v>
      </c>
      <c r="K350" t="s">
        <v>948</v>
      </c>
      <c r="L350" s="11">
        <v>52.4</v>
      </c>
      <c r="N350" s="21"/>
      <c r="O350" s="21"/>
      <c r="P350" s="10" t="s">
        <v>930</v>
      </c>
      <c r="Q350" s="11">
        <v>200</v>
      </c>
      <c r="R350" s="11">
        <v>3.8167938931297711</v>
      </c>
      <c r="S350" s="11">
        <v>200</v>
      </c>
      <c r="T350" s="11">
        <v>3.8167938931297711</v>
      </c>
      <c r="U350" s="11" t="s">
        <v>948</v>
      </c>
      <c r="V350" s="11" t="s">
        <v>948</v>
      </c>
      <c r="W350" s="11">
        <v>15</v>
      </c>
      <c r="X350" s="11">
        <v>0.28625954198473286</v>
      </c>
      <c r="Y350" t="s">
        <v>56</v>
      </c>
      <c r="AA350" s="32">
        <v>4</v>
      </c>
      <c r="AC350" s="29">
        <v>39.1</v>
      </c>
      <c r="AD350" s="29" t="s">
        <v>42</v>
      </c>
      <c r="AE350">
        <v>32</v>
      </c>
      <c r="AG350">
        <v>84</v>
      </c>
      <c r="AJ350" s="5">
        <v>1.8749999999999996E-2</v>
      </c>
      <c r="AK350" s="32">
        <f t="shared" si="55"/>
        <v>27</v>
      </c>
      <c r="AL350" s="12"/>
      <c r="AM350" s="12"/>
      <c r="AN350" s="12"/>
      <c r="AO350" s="11">
        <v>32</v>
      </c>
      <c r="AP350" s="11"/>
      <c r="AQ350" s="32">
        <v>63</v>
      </c>
      <c r="AX350" s="4" t="str">
        <f t="shared" si="54"/>
        <v>Unknown after 264 days</v>
      </c>
      <c r="AY350" s="4">
        <v>44585</v>
      </c>
      <c r="BC350" s="10"/>
      <c r="BD350" t="s">
        <v>914</v>
      </c>
    </row>
    <row r="351" spans="1:56" x14ac:dyDescent="0.25">
      <c r="A351" t="s">
        <v>895</v>
      </c>
      <c r="B351" t="s">
        <v>645</v>
      </c>
      <c r="C351" t="s">
        <v>733</v>
      </c>
      <c r="D351" t="s">
        <v>738</v>
      </c>
      <c r="E351" t="s">
        <v>946</v>
      </c>
      <c r="F351">
        <v>-28.463154899999999</v>
      </c>
      <c r="G351">
        <v>114.56594579999999</v>
      </c>
      <c r="H351" s="4">
        <v>44321</v>
      </c>
      <c r="I351">
        <v>17.7</v>
      </c>
      <c r="J351" t="s">
        <v>912</v>
      </c>
      <c r="K351" t="s">
        <v>964</v>
      </c>
      <c r="L351" s="11">
        <v>84.2</v>
      </c>
      <c r="N351" s="21"/>
      <c r="O351" s="21"/>
      <c r="P351" s="10" t="s">
        <v>930</v>
      </c>
      <c r="Q351" s="11">
        <v>240</v>
      </c>
      <c r="R351" s="11">
        <v>2.8503562945368168</v>
      </c>
      <c r="S351" s="11">
        <v>240</v>
      </c>
      <c r="T351" s="11">
        <v>2.8503562945368168</v>
      </c>
      <c r="U351" s="11" t="s">
        <v>948</v>
      </c>
      <c r="V351" s="11" t="s">
        <v>948</v>
      </c>
      <c r="W351" s="11">
        <v>18</v>
      </c>
      <c r="X351" s="11">
        <v>0.21377672209026127</v>
      </c>
      <c r="Y351" t="s">
        <v>56</v>
      </c>
      <c r="AA351" s="32">
        <v>4</v>
      </c>
      <c r="AC351" s="29">
        <v>38.799999999999997</v>
      </c>
      <c r="AD351" s="29" t="s">
        <v>42</v>
      </c>
      <c r="AE351">
        <v>32</v>
      </c>
      <c r="AG351">
        <v>80</v>
      </c>
      <c r="AJ351" s="5">
        <v>1.8750000000000003E-2</v>
      </c>
      <c r="AK351" s="32">
        <f t="shared" si="55"/>
        <v>27</v>
      </c>
      <c r="AL351" s="12"/>
      <c r="AM351" s="12"/>
      <c r="AN351" s="12"/>
      <c r="AO351" s="11">
        <v>11</v>
      </c>
      <c r="AP351" s="11"/>
      <c r="AQ351" s="32">
        <v>42</v>
      </c>
      <c r="AX351" s="4" t="str">
        <f t="shared" si="54"/>
        <v>Unknown after 161 days</v>
      </c>
      <c r="AY351" s="4">
        <v>44482</v>
      </c>
      <c r="BC351" s="10"/>
      <c r="BD351" t="s">
        <v>914</v>
      </c>
    </row>
    <row r="352" spans="1:56" x14ac:dyDescent="0.25">
      <c r="A352" t="s">
        <v>896</v>
      </c>
      <c r="B352" t="s">
        <v>645</v>
      </c>
      <c r="C352" t="s">
        <v>734</v>
      </c>
      <c r="D352" t="s">
        <v>738</v>
      </c>
      <c r="E352" t="s">
        <v>946</v>
      </c>
      <c r="F352">
        <v>-28.463154899999999</v>
      </c>
      <c r="G352">
        <v>114.56594579999999</v>
      </c>
      <c r="H352" s="4">
        <v>44483</v>
      </c>
      <c r="I352">
        <v>14.4</v>
      </c>
      <c r="J352" t="s">
        <v>915</v>
      </c>
      <c r="K352" t="s">
        <v>948</v>
      </c>
      <c r="L352" s="11">
        <v>52.7</v>
      </c>
      <c r="N352" s="21"/>
      <c r="O352" s="21"/>
      <c r="P352" s="10" t="s">
        <v>930</v>
      </c>
      <c r="Q352" s="11">
        <v>160</v>
      </c>
      <c r="R352" s="11">
        <v>3.0360531309297909</v>
      </c>
      <c r="S352" s="11">
        <v>160</v>
      </c>
      <c r="T352" s="11">
        <v>3.0360531309297909</v>
      </c>
      <c r="U352" s="11" t="s">
        <v>948</v>
      </c>
      <c r="V352" s="11" t="s">
        <v>948</v>
      </c>
      <c r="W352" s="11" t="s">
        <v>948</v>
      </c>
      <c r="X352" s="11" t="s">
        <v>948</v>
      </c>
      <c r="Y352" t="s">
        <v>56</v>
      </c>
      <c r="AA352" s="32">
        <v>5</v>
      </c>
      <c r="AC352" s="29" t="s">
        <v>948</v>
      </c>
      <c r="AJ352" s="5">
        <v>3.2638888888888912E-2</v>
      </c>
      <c r="AK352" s="32">
        <f t="shared" si="55"/>
        <v>47</v>
      </c>
      <c r="AL352" s="12"/>
      <c r="AM352" s="12"/>
      <c r="AN352" s="12"/>
      <c r="AO352" s="5" t="s">
        <v>948</v>
      </c>
      <c r="AP352" s="5"/>
      <c r="AX352" s="4" t="str">
        <f t="shared" si="54"/>
        <v>Unknown after 49 days</v>
      </c>
      <c r="AY352" s="4">
        <v>44532</v>
      </c>
      <c r="BA352" t="s">
        <v>964</v>
      </c>
      <c r="BD352" t="s">
        <v>914</v>
      </c>
    </row>
    <row r="353" spans="1:56" x14ac:dyDescent="0.25">
      <c r="A353" t="s">
        <v>897</v>
      </c>
      <c r="B353" t="s">
        <v>645</v>
      </c>
      <c r="C353" t="s">
        <v>735</v>
      </c>
      <c r="D353" t="s">
        <v>738</v>
      </c>
      <c r="E353" t="s">
        <v>946</v>
      </c>
      <c r="F353">
        <v>-28.463154899999999</v>
      </c>
      <c r="G353">
        <v>114.56594579999999</v>
      </c>
      <c r="H353" s="4">
        <v>44483</v>
      </c>
      <c r="I353">
        <v>14.4</v>
      </c>
      <c r="J353" t="s">
        <v>915</v>
      </c>
      <c r="K353" t="s">
        <v>948</v>
      </c>
      <c r="L353" s="11">
        <v>57</v>
      </c>
      <c r="N353" s="21"/>
      <c r="O353" s="21"/>
      <c r="P353" s="10" t="s">
        <v>930</v>
      </c>
      <c r="Q353" s="11">
        <v>160</v>
      </c>
      <c r="R353" s="11">
        <v>2.807017543859649</v>
      </c>
      <c r="S353" s="11">
        <v>160</v>
      </c>
      <c r="T353" s="11">
        <v>2.807017543859649</v>
      </c>
      <c r="U353" s="11" t="s">
        <v>948</v>
      </c>
      <c r="V353" s="11" t="s">
        <v>948</v>
      </c>
      <c r="W353" s="11">
        <v>12</v>
      </c>
      <c r="X353" s="11">
        <v>0.21052631578947367</v>
      </c>
      <c r="Y353" t="s">
        <v>56</v>
      </c>
      <c r="AA353" s="32">
        <v>3</v>
      </c>
      <c r="AC353" s="29" t="s">
        <v>948</v>
      </c>
      <c r="AJ353" s="5">
        <v>4.0277777777777773E-2</v>
      </c>
      <c r="AK353" s="32">
        <f t="shared" si="55"/>
        <v>58</v>
      </c>
      <c r="AL353" s="12"/>
      <c r="AM353" s="12"/>
      <c r="AN353" s="12"/>
      <c r="AO353" s="11">
        <v>4</v>
      </c>
      <c r="AP353" s="11"/>
      <c r="AQ353" s="32">
        <v>65</v>
      </c>
      <c r="AX353" s="4">
        <v>44627</v>
      </c>
      <c r="AY353" s="4">
        <v>44627</v>
      </c>
      <c r="AZ353" s="32">
        <f>AX353-H353</f>
        <v>144</v>
      </c>
      <c r="BA353" t="s">
        <v>966</v>
      </c>
      <c r="BC353" s="10"/>
      <c r="BD353" t="s">
        <v>914</v>
      </c>
    </row>
    <row r="354" spans="1:56" x14ac:dyDescent="0.25">
      <c r="A354" t="s">
        <v>898</v>
      </c>
      <c r="B354" t="s">
        <v>645</v>
      </c>
      <c r="C354" t="s">
        <v>736</v>
      </c>
      <c r="D354" t="s">
        <v>738</v>
      </c>
      <c r="E354" t="s">
        <v>946</v>
      </c>
      <c r="F354">
        <v>-28.463154899999999</v>
      </c>
      <c r="G354">
        <v>114.56594579999999</v>
      </c>
      <c r="H354" s="4">
        <v>44483</v>
      </c>
      <c r="I354">
        <v>14.4</v>
      </c>
      <c r="J354" t="s">
        <v>915</v>
      </c>
      <c r="K354" t="s">
        <v>948</v>
      </c>
      <c r="L354" s="11">
        <v>62</v>
      </c>
      <c r="N354" s="21"/>
      <c r="O354" s="21"/>
      <c r="P354" s="10" t="s">
        <v>930</v>
      </c>
      <c r="Q354" s="11">
        <v>160</v>
      </c>
      <c r="R354" s="11">
        <v>2.5806451612903225</v>
      </c>
      <c r="S354" s="11">
        <v>160</v>
      </c>
      <c r="T354" s="11">
        <v>2.5806451612903225</v>
      </c>
      <c r="U354" s="11" t="s">
        <v>948</v>
      </c>
      <c r="V354" s="11" t="s">
        <v>948</v>
      </c>
      <c r="W354" s="11">
        <v>12</v>
      </c>
      <c r="X354" s="11">
        <v>0.19354838709677419</v>
      </c>
      <c r="Y354" t="s">
        <v>56</v>
      </c>
      <c r="AA354" s="32">
        <v>12</v>
      </c>
      <c r="AC354" s="29" t="s">
        <v>948</v>
      </c>
      <c r="AJ354" s="5">
        <v>1.6666666666666635E-2</v>
      </c>
      <c r="AK354" s="32">
        <f t="shared" si="55"/>
        <v>24</v>
      </c>
      <c r="AL354" s="12"/>
      <c r="AM354" s="12"/>
      <c r="AN354" s="12"/>
      <c r="AO354" s="11">
        <v>2</v>
      </c>
      <c r="AP354" s="11"/>
      <c r="AQ354" s="32">
        <v>38</v>
      </c>
      <c r="AX354" s="4">
        <v>44627</v>
      </c>
      <c r="AY354" s="4">
        <v>44627</v>
      </c>
      <c r="AZ354" s="32">
        <f>AX354-H354</f>
        <v>144</v>
      </c>
      <c r="BA354" t="s">
        <v>966</v>
      </c>
      <c r="BD354" t="s">
        <v>914</v>
      </c>
    </row>
    <row r="355" spans="1:56" x14ac:dyDescent="0.25">
      <c r="A355" t="s">
        <v>899</v>
      </c>
      <c r="B355" t="s">
        <v>645</v>
      </c>
      <c r="C355" t="s">
        <v>917</v>
      </c>
      <c r="D355" t="s">
        <v>738</v>
      </c>
      <c r="E355" t="s">
        <v>946</v>
      </c>
      <c r="F355">
        <v>-28.073295000000002</v>
      </c>
      <c r="G355">
        <v>114.58922939999999</v>
      </c>
      <c r="H355" s="4">
        <v>44959</v>
      </c>
      <c r="I355">
        <v>24.3</v>
      </c>
      <c r="J355" t="s">
        <v>915</v>
      </c>
      <c r="K355" t="s">
        <v>948</v>
      </c>
      <c r="L355" s="11">
        <v>75</v>
      </c>
      <c r="N355" s="21"/>
      <c r="O355" s="21"/>
      <c r="P355" s="10" t="s">
        <v>930</v>
      </c>
      <c r="Q355" s="11">
        <v>340</v>
      </c>
      <c r="R355" s="11">
        <v>4.5333333333333332</v>
      </c>
      <c r="S355" s="11">
        <v>340</v>
      </c>
      <c r="T355" s="11">
        <v>4.5333333333333332</v>
      </c>
      <c r="U355" s="11" t="s">
        <v>948</v>
      </c>
      <c r="V355" s="11" t="s">
        <v>948</v>
      </c>
      <c r="W355" s="11">
        <v>25.5</v>
      </c>
      <c r="X355" s="11">
        <v>0.34</v>
      </c>
      <c r="Y355" t="s">
        <v>56</v>
      </c>
      <c r="AA355" s="32">
        <v>53</v>
      </c>
      <c r="AC355" s="29">
        <v>41.5</v>
      </c>
      <c r="AJ355" s="5">
        <v>2.1527777777777771E-2</v>
      </c>
      <c r="AK355" s="32">
        <f t="shared" si="55"/>
        <v>31</v>
      </c>
      <c r="AL355" s="12"/>
      <c r="AM355" s="12"/>
      <c r="AN355" s="12"/>
      <c r="AO355" s="11">
        <v>19</v>
      </c>
      <c r="AP355" s="11"/>
      <c r="AQ355" s="32">
        <v>103</v>
      </c>
      <c r="AX355" s="4" t="str">
        <f>"Unknown after "&amp;(AY355-H355)&amp;" days"</f>
        <v>Unknown after 46 days</v>
      </c>
      <c r="AY355" s="4">
        <v>45005</v>
      </c>
      <c r="BD355" t="s">
        <v>914</v>
      </c>
    </row>
    <row r="356" spans="1:56" x14ac:dyDescent="0.25">
      <c r="A356" t="s">
        <v>900</v>
      </c>
      <c r="B356" t="s">
        <v>645</v>
      </c>
      <c r="C356" t="s">
        <v>918</v>
      </c>
      <c r="D356" t="s">
        <v>738</v>
      </c>
      <c r="E356" t="s">
        <v>946</v>
      </c>
      <c r="F356">
        <v>-28.073295000000002</v>
      </c>
      <c r="G356">
        <v>114.58922939999999</v>
      </c>
      <c r="H356" s="4">
        <v>44959</v>
      </c>
      <c r="I356">
        <v>24.3</v>
      </c>
      <c r="J356" t="s">
        <v>912</v>
      </c>
      <c r="K356" t="s">
        <v>964</v>
      </c>
      <c r="L356" s="11">
        <v>75</v>
      </c>
      <c r="N356" s="21"/>
      <c r="O356" s="21"/>
      <c r="P356" s="10" t="s">
        <v>930</v>
      </c>
      <c r="Q356" s="11">
        <v>340</v>
      </c>
      <c r="R356" s="11">
        <v>4.5333333333333332</v>
      </c>
      <c r="S356" s="11">
        <v>340</v>
      </c>
      <c r="T356" s="11">
        <v>4.5333333333333332</v>
      </c>
      <c r="U356" s="11" t="s">
        <v>948</v>
      </c>
      <c r="V356" s="11" t="s">
        <v>948</v>
      </c>
      <c r="W356" s="11">
        <v>25.5</v>
      </c>
      <c r="X356" s="11">
        <v>0.34</v>
      </c>
      <c r="Y356" t="s">
        <v>56</v>
      </c>
      <c r="AA356" s="32">
        <v>51</v>
      </c>
      <c r="AC356" s="29">
        <v>41</v>
      </c>
      <c r="AJ356" s="5">
        <v>1.3888888888888881E-2</v>
      </c>
      <c r="AK356" s="32">
        <f t="shared" si="55"/>
        <v>20</v>
      </c>
      <c r="AL356" s="12"/>
      <c r="AM356" s="12"/>
      <c r="AN356" s="12"/>
      <c r="AO356" s="11">
        <v>19</v>
      </c>
      <c r="AP356" s="11"/>
      <c r="AQ356" s="32">
        <v>90</v>
      </c>
      <c r="AX356" s="4" t="str">
        <f>"Unknown after "&amp;(AY356-H356)&amp;" days"</f>
        <v>Unknown after 47 days</v>
      </c>
      <c r="AY356" s="4">
        <v>45006</v>
      </c>
      <c r="BD356" t="s">
        <v>913</v>
      </c>
    </row>
    <row r="357" spans="1:56" x14ac:dyDescent="0.25">
      <c r="A357" t="s">
        <v>901</v>
      </c>
      <c r="B357" t="s">
        <v>645</v>
      </c>
      <c r="C357" t="s">
        <v>919</v>
      </c>
      <c r="D357" t="s">
        <v>738</v>
      </c>
      <c r="E357" t="s">
        <v>946</v>
      </c>
      <c r="F357">
        <v>-28.093670299999999</v>
      </c>
      <c r="G357">
        <v>114.5058308</v>
      </c>
      <c r="H357" s="4">
        <v>44959</v>
      </c>
      <c r="I357">
        <v>24.8</v>
      </c>
      <c r="J357" t="s">
        <v>915</v>
      </c>
      <c r="K357" t="s">
        <v>948</v>
      </c>
      <c r="L357" s="11">
        <v>48</v>
      </c>
      <c r="N357" s="21"/>
      <c r="O357" s="21"/>
      <c r="P357" s="10" t="s">
        <v>930</v>
      </c>
      <c r="Q357" s="11">
        <v>140</v>
      </c>
      <c r="R357" s="11">
        <v>2.9166666666666665</v>
      </c>
      <c r="S357" s="11">
        <v>140</v>
      </c>
      <c r="T357" s="11">
        <v>2.9166666666666665</v>
      </c>
      <c r="U357" s="11" t="s">
        <v>948</v>
      </c>
      <c r="V357" s="11" t="s">
        <v>948</v>
      </c>
      <c r="W357" s="11">
        <v>10.5</v>
      </c>
      <c r="X357" s="11">
        <v>0.21875</v>
      </c>
      <c r="Y357" t="s">
        <v>56</v>
      </c>
      <c r="AA357" s="32">
        <v>10</v>
      </c>
      <c r="AC357" s="29">
        <v>37.1</v>
      </c>
      <c r="AD357" s="29" t="s">
        <v>42</v>
      </c>
      <c r="AJ357" s="5">
        <v>2.430555555555558E-2</v>
      </c>
      <c r="AK357" s="32">
        <f t="shared" si="55"/>
        <v>35</v>
      </c>
      <c r="AL357" s="12"/>
      <c r="AM357" s="12"/>
      <c r="AN357" s="12"/>
      <c r="AO357" s="11">
        <v>13</v>
      </c>
      <c r="AP357" s="11"/>
      <c r="AQ357" s="32">
        <v>58</v>
      </c>
      <c r="AX357" s="4">
        <v>45729</v>
      </c>
      <c r="AY357" s="4">
        <v>45729</v>
      </c>
      <c r="AZ357" s="32">
        <f>AX357-H357</f>
        <v>770</v>
      </c>
      <c r="BA357" t="s">
        <v>966</v>
      </c>
      <c r="BC357" s="10"/>
      <c r="BD357" t="s">
        <v>914</v>
      </c>
    </row>
    <row r="358" spans="1:56" x14ac:dyDescent="0.25">
      <c r="A358" t="s">
        <v>902</v>
      </c>
      <c r="B358" t="s">
        <v>645</v>
      </c>
      <c r="C358" t="s">
        <v>920</v>
      </c>
      <c r="D358" t="s">
        <v>738</v>
      </c>
      <c r="E358" t="s">
        <v>946</v>
      </c>
      <c r="F358">
        <v>-28.093670299999999</v>
      </c>
      <c r="G358">
        <v>114.5058308</v>
      </c>
      <c r="H358" s="4">
        <v>44959</v>
      </c>
      <c r="I358">
        <v>24.8</v>
      </c>
      <c r="J358" t="s">
        <v>915</v>
      </c>
      <c r="K358" t="s">
        <v>948</v>
      </c>
      <c r="L358" s="11">
        <v>47.5</v>
      </c>
      <c r="N358" s="21"/>
      <c r="O358" s="21"/>
      <c r="P358" s="10" t="s">
        <v>930</v>
      </c>
      <c r="Q358" s="11">
        <v>140</v>
      </c>
      <c r="R358" s="11">
        <v>2.9473684210526314</v>
      </c>
      <c r="S358" s="11">
        <v>140</v>
      </c>
      <c r="T358" s="11">
        <v>2.9473684210526314</v>
      </c>
      <c r="U358" s="11" t="s">
        <v>948</v>
      </c>
      <c r="V358" s="11" t="s">
        <v>948</v>
      </c>
      <c r="W358" s="11">
        <v>10.5</v>
      </c>
      <c r="X358" s="11">
        <v>0.22105263157894736</v>
      </c>
      <c r="Y358" t="s">
        <v>56</v>
      </c>
      <c r="AA358" s="32">
        <v>10</v>
      </c>
      <c r="AC358" s="29" t="s">
        <v>948</v>
      </c>
      <c r="AJ358" s="5">
        <v>2.430555555555558E-2</v>
      </c>
      <c r="AK358" s="32">
        <f t="shared" si="55"/>
        <v>35</v>
      </c>
      <c r="AL358" s="12"/>
      <c r="AM358" s="12"/>
      <c r="AN358" s="12"/>
      <c r="AO358" s="11">
        <v>20</v>
      </c>
      <c r="AP358" s="11"/>
      <c r="AQ358" s="32">
        <v>65</v>
      </c>
      <c r="AX358" s="4" t="str">
        <f>"Unknown after "&amp;(AY358-H358)&amp;" days"</f>
        <v>Unknown after 148 days</v>
      </c>
      <c r="AY358" s="4">
        <v>45107</v>
      </c>
      <c r="BC358" s="10"/>
      <c r="BD358" t="s">
        <v>914</v>
      </c>
    </row>
    <row r="359" spans="1:56" x14ac:dyDescent="0.25">
      <c r="A359" t="s">
        <v>903</v>
      </c>
      <c r="B359" t="s">
        <v>645</v>
      </c>
      <c r="C359" t="s">
        <v>921</v>
      </c>
      <c r="D359" t="s">
        <v>738</v>
      </c>
      <c r="E359" t="s">
        <v>946</v>
      </c>
      <c r="F359">
        <v>-28.093670299999999</v>
      </c>
      <c r="G359">
        <v>114.5058308</v>
      </c>
      <c r="H359" s="4">
        <v>44959</v>
      </c>
      <c r="I359">
        <v>24.8</v>
      </c>
      <c r="J359" t="s">
        <v>912</v>
      </c>
      <c r="K359" t="s">
        <v>964</v>
      </c>
      <c r="L359" s="11">
        <v>49</v>
      </c>
      <c r="N359" s="21"/>
      <c r="O359" s="21"/>
      <c r="P359" s="10" t="s">
        <v>930</v>
      </c>
      <c r="Q359" s="11">
        <v>140</v>
      </c>
      <c r="R359" s="11">
        <v>2.8571428571428572</v>
      </c>
      <c r="S359" s="11">
        <v>140</v>
      </c>
      <c r="T359" s="11">
        <v>2.8571428571428572</v>
      </c>
      <c r="U359" s="11" t="s">
        <v>948</v>
      </c>
      <c r="V359" s="11" t="s">
        <v>948</v>
      </c>
      <c r="W359" s="11">
        <v>10.5</v>
      </c>
      <c r="X359" s="11">
        <v>0.21428571428571427</v>
      </c>
      <c r="Y359" t="s">
        <v>56</v>
      </c>
      <c r="AA359" s="32">
        <v>8</v>
      </c>
      <c r="AC359" s="29">
        <v>39.6</v>
      </c>
      <c r="AD359" s="29" t="s">
        <v>42</v>
      </c>
      <c r="AJ359" s="5">
        <v>1.5972222222222249E-2</v>
      </c>
      <c r="AK359" s="32">
        <f t="shared" si="55"/>
        <v>23</v>
      </c>
      <c r="AL359" s="12"/>
      <c r="AM359" s="12"/>
      <c r="AN359" s="12"/>
      <c r="AO359" s="11">
        <v>25</v>
      </c>
      <c r="AP359" s="11"/>
      <c r="AQ359" s="32">
        <v>56</v>
      </c>
      <c r="AX359" s="4">
        <v>45007</v>
      </c>
      <c r="AY359" s="4">
        <v>45007</v>
      </c>
      <c r="AZ359" s="32">
        <f>AX359-H359</f>
        <v>48</v>
      </c>
      <c r="BA359" t="s">
        <v>966</v>
      </c>
      <c r="BD359" t="s">
        <v>914</v>
      </c>
    </row>
    <row r="360" spans="1:56" x14ac:dyDescent="0.25">
      <c r="A360" t="s">
        <v>904</v>
      </c>
      <c r="B360" t="s">
        <v>645</v>
      </c>
      <c r="C360" t="s">
        <v>922</v>
      </c>
      <c r="D360" t="s">
        <v>738</v>
      </c>
      <c r="E360" t="s">
        <v>946</v>
      </c>
      <c r="F360">
        <v>-28.187176000000001</v>
      </c>
      <c r="G360">
        <v>114.527929</v>
      </c>
      <c r="H360" s="4">
        <v>45005</v>
      </c>
      <c r="I360">
        <v>18.399999999999999</v>
      </c>
      <c r="J360" t="s">
        <v>915</v>
      </c>
      <c r="K360" t="s">
        <v>948</v>
      </c>
      <c r="L360" s="11">
        <v>71</v>
      </c>
      <c r="N360" s="21"/>
      <c r="O360" s="21"/>
      <c r="P360" s="10" t="s">
        <v>930</v>
      </c>
      <c r="Q360" s="11">
        <v>290</v>
      </c>
      <c r="R360" s="11">
        <v>4.084507042253521</v>
      </c>
      <c r="S360" s="11">
        <v>290</v>
      </c>
      <c r="T360" s="11">
        <v>4.084507042253521</v>
      </c>
      <c r="U360" s="11" t="s">
        <v>948</v>
      </c>
      <c r="V360" s="11" t="s">
        <v>948</v>
      </c>
      <c r="W360" s="11">
        <v>4.2</v>
      </c>
      <c r="X360" s="11">
        <v>5.9154929577464793E-2</v>
      </c>
      <c r="Y360" t="s">
        <v>56</v>
      </c>
      <c r="AA360" s="32">
        <v>35</v>
      </c>
      <c r="AB360" t="s">
        <v>1008</v>
      </c>
      <c r="AC360" s="29">
        <v>39.6</v>
      </c>
      <c r="AD360" s="29" t="s">
        <v>42</v>
      </c>
      <c r="AE360">
        <v>20</v>
      </c>
      <c r="AG360">
        <v>56</v>
      </c>
      <c r="AJ360" s="5">
        <v>1.4583333333333393E-2</v>
      </c>
      <c r="AK360" s="32">
        <f t="shared" si="55"/>
        <v>21</v>
      </c>
      <c r="AL360" s="12"/>
      <c r="AM360" s="12"/>
      <c r="AN360" s="12"/>
      <c r="AO360" s="11">
        <v>38</v>
      </c>
      <c r="AP360" s="11"/>
      <c r="AQ360" s="32">
        <v>94</v>
      </c>
      <c r="AX360" s="4">
        <v>45008</v>
      </c>
      <c r="AY360" s="4" t="s">
        <v>948</v>
      </c>
      <c r="AZ360" s="32">
        <f>AX360-H360</f>
        <v>3</v>
      </c>
      <c r="BA360" t="s">
        <v>966</v>
      </c>
      <c r="BD360" t="s">
        <v>913</v>
      </c>
    </row>
    <row r="361" spans="1:56" x14ac:dyDescent="0.25">
      <c r="A361" t="s">
        <v>905</v>
      </c>
      <c r="B361" t="s">
        <v>645</v>
      </c>
      <c r="C361" t="s">
        <v>923</v>
      </c>
      <c r="D361" t="s">
        <v>738</v>
      </c>
      <c r="E361" t="s">
        <v>924</v>
      </c>
      <c r="F361">
        <v>-31.517603999999999</v>
      </c>
      <c r="G361">
        <v>116.417013</v>
      </c>
      <c r="H361" s="4">
        <v>45070</v>
      </c>
      <c r="I361">
        <v>15.3</v>
      </c>
      <c r="J361" t="s">
        <v>912</v>
      </c>
      <c r="K361" t="s">
        <v>964</v>
      </c>
      <c r="L361" s="11">
        <v>51</v>
      </c>
      <c r="N361" s="21"/>
      <c r="O361" s="21"/>
      <c r="P361" s="10" t="s">
        <v>930</v>
      </c>
      <c r="Q361" s="11">
        <v>150</v>
      </c>
      <c r="R361" s="11">
        <v>2.9411764705882355</v>
      </c>
      <c r="S361" s="11">
        <v>150</v>
      </c>
      <c r="T361" s="11">
        <v>2.9411764705882355</v>
      </c>
      <c r="U361" s="11" t="s">
        <v>948</v>
      </c>
      <c r="V361" s="11" t="s">
        <v>948</v>
      </c>
      <c r="W361" s="11">
        <v>11.25</v>
      </c>
      <c r="X361" s="11">
        <v>0.22058823529411764</v>
      </c>
      <c r="Y361" t="s">
        <v>56</v>
      </c>
      <c r="AA361" s="32">
        <v>3</v>
      </c>
      <c r="AC361" s="29" t="s">
        <v>948</v>
      </c>
      <c r="AJ361" s="5">
        <v>3.472222222222221E-2</v>
      </c>
      <c r="AK361" s="32">
        <f t="shared" si="55"/>
        <v>50</v>
      </c>
      <c r="AL361" s="12"/>
      <c r="AM361" s="12"/>
      <c r="AN361" s="12"/>
      <c r="AO361" s="11">
        <v>2</v>
      </c>
      <c r="AP361" s="11"/>
      <c r="AQ361" s="32">
        <v>55</v>
      </c>
      <c r="AX361" s="4">
        <v>45479</v>
      </c>
      <c r="AY361" s="4">
        <v>45479</v>
      </c>
      <c r="AZ361" s="32">
        <f>AX361-H361</f>
        <v>409</v>
      </c>
      <c r="BA361" t="s">
        <v>966</v>
      </c>
      <c r="BC361" t="s">
        <v>971</v>
      </c>
      <c r="BD361" t="s">
        <v>913</v>
      </c>
    </row>
    <row r="362" spans="1:56" x14ac:dyDescent="0.25">
      <c r="A362" t="s">
        <v>906</v>
      </c>
      <c r="B362" t="s">
        <v>645</v>
      </c>
      <c r="C362" t="s">
        <v>925</v>
      </c>
      <c r="D362" t="s">
        <v>738</v>
      </c>
      <c r="E362" t="s">
        <v>924</v>
      </c>
      <c r="F362">
        <v>-31.517603999999999</v>
      </c>
      <c r="G362">
        <v>116.417013</v>
      </c>
      <c r="H362" s="4">
        <v>45070</v>
      </c>
      <c r="I362">
        <v>15.3</v>
      </c>
      <c r="J362" t="s">
        <v>915</v>
      </c>
      <c r="K362" t="s">
        <v>948</v>
      </c>
      <c r="L362" s="11">
        <v>57</v>
      </c>
      <c r="N362" s="21"/>
      <c r="O362" s="21"/>
      <c r="P362" s="10" t="s">
        <v>930</v>
      </c>
      <c r="Q362" s="11">
        <v>150</v>
      </c>
      <c r="R362" s="11">
        <v>2.6315789473684212</v>
      </c>
      <c r="S362" s="11">
        <v>150</v>
      </c>
      <c r="T362" s="11">
        <v>2.6315789473684212</v>
      </c>
      <c r="U362" s="11" t="s">
        <v>948</v>
      </c>
      <c r="V362" s="11" t="s">
        <v>948</v>
      </c>
      <c r="W362" s="11">
        <v>11.25</v>
      </c>
      <c r="X362" s="11">
        <v>0.19736842105263158</v>
      </c>
      <c r="Y362" t="s">
        <v>56</v>
      </c>
      <c r="AA362" s="32">
        <v>6</v>
      </c>
      <c r="AC362" s="29">
        <v>37.200000000000003</v>
      </c>
      <c r="AD362" s="29" t="s">
        <v>42</v>
      </c>
      <c r="AE362">
        <v>28</v>
      </c>
      <c r="AG362">
        <v>72</v>
      </c>
      <c r="AJ362" s="5">
        <v>2.9166666666666674E-2</v>
      </c>
      <c r="AK362" s="32">
        <f t="shared" si="55"/>
        <v>42</v>
      </c>
      <c r="AL362" s="12"/>
      <c r="AM362" s="12"/>
      <c r="AN362" s="12"/>
      <c r="AO362" s="11">
        <v>4</v>
      </c>
      <c r="AP362" s="11"/>
      <c r="AQ362" s="32">
        <v>52</v>
      </c>
      <c r="AX362" s="4">
        <v>45464</v>
      </c>
      <c r="AY362" s="4">
        <v>45464</v>
      </c>
      <c r="AZ362" s="32">
        <f>AX362-H362</f>
        <v>394</v>
      </c>
      <c r="BA362" t="s">
        <v>966</v>
      </c>
      <c r="BC362" t="s">
        <v>971</v>
      </c>
      <c r="BD362" t="s">
        <v>913</v>
      </c>
    </row>
    <row r="363" spans="1:56" x14ac:dyDescent="0.25">
      <c r="A363" t="s">
        <v>907</v>
      </c>
      <c r="B363" t="s">
        <v>645</v>
      </c>
      <c r="C363" t="s">
        <v>926</v>
      </c>
      <c r="D363" t="s">
        <v>738</v>
      </c>
      <c r="E363" t="s">
        <v>945</v>
      </c>
      <c r="F363">
        <v>-25.031002999999998</v>
      </c>
      <c r="G363">
        <v>117.451594</v>
      </c>
      <c r="H363" s="4">
        <v>43336</v>
      </c>
      <c r="I363">
        <v>13.9</v>
      </c>
      <c r="J363" t="s">
        <v>912</v>
      </c>
      <c r="K363" t="s">
        <v>964</v>
      </c>
      <c r="L363" s="11">
        <v>75</v>
      </c>
      <c r="N363" s="21"/>
      <c r="O363" s="21"/>
      <c r="P363" s="10" t="s">
        <v>930</v>
      </c>
      <c r="Q363" s="11">
        <v>100</v>
      </c>
      <c r="R363" s="11">
        <v>1.3333333333333333</v>
      </c>
      <c r="S363" s="11">
        <v>100</v>
      </c>
      <c r="T363" s="11">
        <v>1.3333333333333333</v>
      </c>
      <c r="U363" s="11" t="s">
        <v>948</v>
      </c>
      <c r="V363" s="11" t="s">
        <v>948</v>
      </c>
      <c r="W363" s="11">
        <v>7.5</v>
      </c>
      <c r="X363" s="11">
        <v>0.1</v>
      </c>
      <c r="Y363" t="s">
        <v>56</v>
      </c>
      <c r="AA363" s="32">
        <v>2</v>
      </c>
      <c r="AC363" s="29">
        <v>38.5</v>
      </c>
      <c r="AD363" s="29" t="s">
        <v>42</v>
      </c>
      <c r="AE363">
        <v>51</v>
      </c>
      <c r="AG363">
        <v>51</v>
      </c>
      <c r="AJ363" s="5">
        <v>2.777777777777779E-2</v>
      </c>
      <c r="AK363" s="32">
        <f t="shared" si="55"/>
        <v>40</v>
      </c>
      <c r="AL363" s="12"/>
      <c r="AM363" s="12"/>
      <c r="AN363" s="12"/>
      <c r="AO363" s="11">
        <v>65</v>
      </c>
      <c r="AP363" s="11"/>
      <c r="AQ363" s="32">
        <v>107</v>
      </c>
      <c r="AX363" s="4" t="str">
        <f>"Unknown after "&amp;(AY363-H363)&amp;" days"</f>
        <v>Unknown after -43336 days</v>
      </c>
      <c r="BC363" s="10"/>
      <c r="BD363" t="s">
        <v>914</v>
      </c>
    </row>
    <row r="364" spans="1:56" x14ac:dyDescent="0.25">
      <c r="A364" t="s">
        <v>908</v>
      </c>
      <c r="B364" t="s">
        <v>645</v>
      </c>
      <c r="C364" t="s">
        <v>927</v>
      </c>
      <c r="D364" t="s">
        <v>738</v>
      </c>
      <c r="E364" t="s">
        <v>945</v>
      </c>
      <c r="F364">
        <v>-25.023497219999999</v>
      </c>
      <c r="G364">
        <v>117.46567779999999</v>
      </c>
      <c r="H364" s="4">
        <v>43308</v>
      </c>
      <c r="J364" t="s">
        <v>915</v>
      </c>
      <c r="K364" t="s">
        <v>948</v>
      </c>
      <c r="L364" s="11" t="s">
        <v>948</v>
      </c>
      <c r="M364" t="s">
        <v>954</v>
      </c>
      <c r="N364" s="21"/>
      <c r="O364" s="21"/>
      <c r="P364" s="10" t="s">
        <v>930</v>
      </c>
      <c r="Q364" s="11">
        <v>100</v>
      </c>
      <c r="R364" s="11" t="e">
        <v>#DIV/0!</v>
      </c>
      <c r="S364" s="11">
        <v>100</v>
      </c>
      <c r="T364" s="11" t="e">
        <v>#DIV/0!</v>
      </c>
      <c r="U364" s="11" t="s">
        <v>948</v>
      </c>
      <c r="V364" s="11" t="s">
        <v>948</v>
      </c>
      <c r="W364" s="11">
        <v>7.5</v>
      </c>
      <c r="X364" s="11" t="e">
        <v>#DIV/0!</v>
      </c>
      <c r="Y364" t="s">
        <v>56</v>
      </c>
      <c r="AA364" s="32">
        <v>2</v>
      </c>
      <c r="AC364" s="29">
        <v>38.4</v>
      </c>
      <c r="AD364" s="29" t="s">
        <v>42</v>
      </c>
      <c r="AE364">
        <v>42</v>
      </c>
      <c r="AG364">
        <v>60</v>
      </c>
      <c r="AJ364" s="5">
        <v>4.5833333333333282E-2</v>
      </c>
      <c r="AK364" s="32">
        <v>66</v>
      </c>
      <c r="AL364" s="11"/>
      <c r="AM364" s="12"/>
      <c r="AN364" s="12"/>
      <c r="AO364" s="11">
        <v>3</v>
      </c>
      <c r="AP364" s="11"/>
      <c r="AQ364" s="32">
        <v>71</v>
      </c>
      <c r="AX364" s="4" t="str">
        <f>"Unknown after "&amp;(AY364-H364)&amp;" days"</f>
        <v>Unknown after -43308 days</v>
      </c>
      <c r="BC364" s="10"/>
      <c r="BD364" t="s">
        <v>914</v>
      </c>
    </row>
    <row r="365" spans="1:56" x14ac:dyDescent="0.25">
      <c r="A365" t="s">
        <v>909</v>
      </c>
      <c r="B365" t="s">
        <v>645</v>
      </c>
      <c r="C365" t="s">
        <v>928</v>
      </c>
      <c r="D365" t="s">
        <v>738</v>
      </c>
      <c r="E365" t="s">
        <v>945</v>
      </c>
      <c r="F365">
        <v>-25.023497219999999</v>
      </c>
      <c r="G365">
        <v>117.46567779999999</v>
      </c>
      <c r="H365" s="4">
        <v>43279</v>
      </c>
      <c r="J365" t="s">
        <v>912</v>
      </c>
      <c r="K365" t="s">
        <v>964</v>
      </c>
      <c r="L365" s="11" t="s">
        <v>948</v>
      </c>
      <c r="M365" t="s">
        <v>954</v>
      </c>
      <c r="N365" s="21"/>
      <c r="O365" s="21"/>
      <c r="P365" s="10" t="s">
        <v>930</v>
      </c>
      <c r="Q365" s="11">
        <v>120</v>
      </c>
      <c r="R365" s="11" t="e">
        <v>#DIV/0!</v>
      </c>
      <c r="S365" s="11">
        <v>120</v>
      </c>
      <c r="T365" s="11" t="e">
        <v>#DIV/0!</v>
      </c>
      <c r="U365" s="11" t="s">
        <v>948</v>
      </c>
      <c r="V365" s="11" t="s">
        <v>948</v>
      </c>
      <c r="W365" s="11">
        <v>9</v>
      </c>
      <c r="X365" s="11" t="e">
        <v>#DIV/0!</v>
      </c>
      <c r="Y365" t="s">
        <v>56</v>
      </c>
      <c r="AA365" s="32">
        <v>2</v>
      </c>
      <c r="AC365" s="29">
        <v>39.9</v>
      </c>
      <c r="AE365">
        <v>42</v>
      </c>
      <c r="AG365">
        <v>75</v>
      </c>
      <c r="AJ365" s="5">
        <v>7.1527777777777857E-2</v>
      </c>
      <c r="AK365" s="34">
        <v>103</v>
      </c>
      <c r="AL365" s="11"/>
      <c r="AM365" s="12"/>
      <c r="AN365" s="12"/>
      <c r="AO365" s="11">
        <v>8</v>
      </c>
      <c r="AP365" s="11"/>
      <c r="AQ365" s="32">
        <v>113</v>
      </c>
      <c r="AX365" s="4" t="str">
        <f>"Unknown after "&amp;(AY365-H365)&amp;" days"</f>
        <v>Unknown after -43279 days</v>
      </c>
      <c r="BC365" s="10"/>
      <c r="BD365" t="s">
        <v>914</v>
      </c>
    </row>
    <row r="366" spans="1:56" x14ac:dyDescent="0.25">
      <c r="A366" t="s">
        <v>910</v>
      </c>
      <c r="B366" t="s">
        <v>645</v>
      </c>
      <c r="C366" t="s">
        <v>929</v>
      </c>
      <c r="D366" t="s">
        <v>738</v>
      </c>
      <c r="E366" t="s">
        <v>945</v>
      </c>
      <c r="F366">
        <v>-25.023497219999999</v>
      </c>
      <c r="G366">
        <v>117.46567779999999</v>
      </c>
      <c r="H366" s="4">
        <v>43216</v>
      </c>
      <c r="J366" t="s">
        <v>912</v>
      </c>
      <c r="K366" t="s">
        <v>964</v>
      </c>
      <c r="L366" s="11" t="s">
        <v>948</v>
      </c>
      <c r="M366" t="s">
        <v>954</v>
      </c>
      <c r="N366" s="21"/>
      <c r="O366" s="21"/>
      <c r="P366" s="10" t="s">
        <v>930</v>
      </c>
      <c r="Q366" s="11">
        <v>100</v>
      </c>
      <c r="R366" s="11" t="e">
        <v>#DIV/0!</v>
      </c>
      <c r="S366" s="11">
        <v>100</v>
      </c>
      <c r="T366" s="11" t="e">
        <v>#DIV/0!</v>
      </c>
      <c r="U366" s="11" t="s">
        <v>948</v>
      </c>
      <c r="V366" s="11" t="s">
        <v>948</v>
      </c>
      <c r="W366" s="11">
        <v>7.5</v>
      </c>
      <c r="X366" s="11" t="e">
        <v>#DIV/0!</v>
      </c>
      <c r="Y366" t="s">
        <v>56</v>
      </c>
      <c r="AA366" s="32">
        <v>2</v>
      </c>
      <c r="AC366" s="29">
        <v>37.1</v>
      </c>
      <c r="AD366" s="29" t="s">
        <v>42</v>
      </c>
      <c r="AE366">
        <v>39</v>
      </c>
      <c r="AJ366" s="5">
        <v>4.3055555555555625E-2</v>
      </c>
      <c r="AK366" s="32">
        <v>62</v>
      </c>
      <c r="AL366" s="11"/>
      <c r="AM366" s="12"/>
      <c r="AN366" s="12"/>
      <c r="AO366" s="5" t="s">
        <v>948</v>
      </c>
      <c r="AP366" s="5"/>
      <c r="AQ366" s="32">
        <v>7</v>
      </c>
      <c r="AX366" s="4" t="str">
        <f>"Unknown after "&amp;(AY366-H366)&amp;" days"</f>
        <v>Unknown after -43216 days</v>
      </c>
      <c r="BC366" s="10"/>
      <c r="BD366" t="s">
        <v>914</v>
      </c>
    </row>
  </sheetData>
  <autoFilter ref="A1:BD366" xr:uid="{DD4ED885-B39E-458C-8C7E-A0A1BE9DC794}">
    <filterColumn colId="3">
      <filters>
        <filter val="WA"/>
      </filters>
    </filterColumn>
    <sortState xmlns:xlrd2="http://schemas.microsoft.com/office/spreadsheetml/2017/richdata2" ref="A253:BD366">
      <sortCondition ref="A1:A366"/>
    </sortState>
  </autoFilter>
  <phoneticPr fontId="2" type="noConversion"/>
  <pageMargins left="0.7" right="0.7" top="0.75" bottom="0.75" header="0.3" footer="0.3"/>
  <pageSetup paperSize="9" orientation="portrait" r:id="rId1"/>
  <headerFooter>
    <oddHeader>&amp;C&amp;"Calibri"&amp;12&amp;KFF0000 OFFICIAL&amp;1#_x000D_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13DA1-3A34-4ED9-85E8-2AD17A0AACE2}">
  <dimension ref="A2:L134"/>
  <sheetViews>
    <sheetView topLeftCell="A33" workbookViewId="0">
      <selection activeCell="G132" sqref="G44:G132"/>
    </sheetView>
  </sheetViews>
  <sheetFormatPr defaultRowHeight="15" x14ac:dyDescent="0.25"/>
  <cols>
    <col min="1" max="1" width="14.85546875" bestFit="1" customWidth="1"/>
    <col min="2" max="2" width="13.42578125" bestFit="1" customWidth="1"/>
    <col min="3" max="3" width="12.42578125" bestFit="1" customWidth="1"/>
    <col min="4" max="4" width="15.5703125" bestFit="1" customWidth="1"/>
    <col min="5" max="5" width="7" bestFit="1" customWidth="1"/>
    <col min="6" max="6" width="10.85546875" bestFit="1" customWidth="1"/>
    <col min="7" max="7" width="10.42578125" bestFit="1" customWidth="1"/>
    <col min="8" max="8" width="13.42578125" style="4" bestFit="1" customWidth="1"/>
    <col min="9" max="9" width="11.28515625" bestFit="1" customWidth="1"/>
    <col min="11" max="11" width="13.42578125" bestFit="1" customWidth="1"/>
    <col min="12" max="12" width="11.28515625" bestFit="1" customWidth="1"/>
  </cols>
  <sheetData>
    <row r="2" spans="1:12" ht="18.75" x14ac:dyDescent="0.3">
      <c r="A2" s="24" t="s">
        <v>1019</v>
      </c>
    </row>
    <row r="3" spans="1:12" x14ac:dyDescent="0.25">
      <c r="B3" s="22" t="s">
        <v>1016</v>
      </c>
      <c r="C3" t="s">
        <v>1018</v>
      </c>
      <c r="E3" s="22" t="s">
        <v>1016</v>
      </c>
      <c r="F3" t="s">
        <v>1018</v>
      </c>
      <c r="H3" s="22" t="s">
        <v>1016</v>
      </c>
      <c r="I3" t="s">
        <v>1018</v>
      </c>
      <c r="K3" s="22" t="s">
        <v>1016</v>
      </c>
      <c r="L3" t="s">
        <v>1018</v>
      </c>
    </row>
    <row r="4" spans="1:12" x14ac:dyDescent="0.25">
      <c r="B4" s="23" t="s">
        <v>35</v>
      </c>
      <c r="C4">
        <v>91</v>
      </c>
      <c r="E4" s="23" t="s">
        <v>1020</v>
      </c>
      <c r="F4">
        <v>91</v>
      </c>
      <c r="H4" s="23" t="s">
        <v>12</v>
      </c>
      <c r="I4">
        <v>159</v>
      </c>
      <c r="K4" s="23" t="s">
        <v>737</v>
      </c>
      <c r="L4">
        <v>5</v>
      </c>
    </row>
    <row r="5" spans="1:12" x14ac:dyDescent="0.25">
      <c r="B5" s="23" t="s">
        <v>645</v>
      </c>
      <c r="C5">
        <v>119</v>
      </c>
      <c r="E5" s="23" t="s">
        <v>930</v>
      </c>
      <c r="F5">
        <v>119</v>
      </c>
      <c r="H5" s="23" t="s">
        <v>9</v>
      </c>
      <c r="I5">
        <v>201</v>
      </c>
      <c r="K5" s="23" t="s">
        <v>738</v>
      </c>
      <c r="L5">
        <v>114</v>
      </c>
    </row>
    <row r="6" spans="1:12" x14ac:dyDescent="0.25">
      <c r="B6" s="23" t="s">
        <v>36</v>
      </c>
      <c r="C6">
        <v>155</v>
      </c>
      <c r="E6" s="23" t="s">
        <v>55</v>
      </c>
      <c r="F6">
        <v>155</v>
      </c>
      <c r="H6" s="23" t="s">
        <v>1020</v>
      </c>
      <c r="I6">
        <v>5</v>
      </c>
      <c r="K6" s="23" t="s">
        <v>1035</v>
      </c>
      <c r="L6">
        <v>210</v>
      </c>
    </row>
    <row r="7" spans="1:12" x14ac:dyDescent="0.25">
      <c r="B7" s="23" t="s">
        <v>1017</v>
      </c>
      <c r="C7">
        <v>365</v>
      </c>
      <c r="E7" s="23" t="s">
        <v>1017</v>
      </c>
      <c r="F7">
        <v>365</v>
      </c>
      <c r="H7" s="25" t="s">
        <v>1017</v>
      </c>
      <c r="I7">
        <v>365</v>
      </c>
      <c r="K7" s="23" t="s">
        <v>1036</v>
      </c>
      <c r="L7">
        <v>36</v>
      </c>
    </row>
    <row r="8" spans="1:12" x14ac:dyDescent="0.25">
      <c r="H8"/>
      <c r="K8" s="25" t="s">
        <v>1017</v>
      </c>
      <c r="L8">
        <v>365</v>
      </c>
    </row>
    <row r="9" spans="1:12" x14ac:dyDescent="0.25">
      <c r="H9"/>
    </row>
    <row r="10" spans="1:12" x14ac:dyDescent="0.25">
      <c r="H10"/>
    </row>
    <row r="11" spans="1:12" ht="18.75" x14ac:dyDescent="0.3">
      <c r="A11" s="24" t="s">
        <v>1034</v>
      </c>
      <c r="C11" s="27" t="s">
        <v>1016</v>
      </c>
      <c r="D11" t="s">
        <v>1018</v>
      </c>
      <c r="H11"/>
    </row>
    <row r="12" spans="1:12" x14ac:dyDescent="0.25">
      <c r="C12" s="23" t="s">
        <v>1033</v>
      </c>
      <c r="D12">
        <v>1</v>
      </c>
      <c r="H12"/>
    </row>
    <row r="13" spans="1:12" x14ac:dyDescent="0.25">
      <c r="C13" s="23" t="s">
        <v>1021</v>
      </c>
      <c r="D13">
        <v>7</v>
      </c>
      <c r="H13"/>
    </row>
    <row r="14" spans="1:12" x14ac:dyDescent="0.25">
      <c r="C14" s="23" t="s">
        <v>1022</v>
      </c>
      <c r="D14">
        <v>16</v>
      </c>
      <c r="H14"/>
    </row>
    <row r="15" spans="1:12" x14ac:dyDescent="0.25">
      <c r="C15" s="23" t="s">
        <v>1023</v>
      </c>
      <c r="D15">
        <v>20</v>
      </c>
      <c r="H15"/>
    </row>
    <row r="16" spans="1:12" x14ac:dyDescent="0.25">
      <c r="C16" s="23" t="s">
        <v>1024</v>
      </c>
      <c r="D16">
        <v>13</v>
      </c>
      <c r="H16"/>
    </row>
    <row r="17" spans="1:8" x14ac:dyDescent="0.25">
      <c r="C17" s="23" t="s">
        <v>1025</v>
      </c>
      <c r="D17">
        <v>7</v>
      </c>
      <c r="H17"/>
    </row>
    <row r="18" spans="1:8" x14ac:dyDescent="0.25">
      <c r="C18" s="23" t="s">
        <v>1026</v>
      </c>
      <c r="D18">
        <v>9</v>
      </c>
      <c r="H18"/>
    </row>
    <row r="19" spans="1:8" x14ac:dyDescent="0.25">
      <c r="C19" s="23" t="s">
        <v>1027</v>
      </c>
      <c r="D19">
        <v>53</v>
      </c>
      <c r="H19"/>
    </row>
    <row r="20" spans="1:8" x14ac:dyDescent="0.25">
      <c r="C20" s="23" t="s">
        <v>1028</v>
      </c>
      <c r="D20">
        <v>92</v>
      </c>
      <c r="H20"/>
    </row>
    <row r="21" spans="1:8" x14ac:dyDescent="0.25">
      <c r="C21" s="23" t="s">
        <v>1029</v>
      </c>
      <c r="D21">
        <v>65</v>
      </c>
      <c r="H21"/>
    </row>
    <row r="22" spans="1:8" x14ac:dyDescent="0.25">
      <c r="C22" s="23" t="s">
        <v>1030</v>
      </c>
      <c r="D22">
        <v>63</v>
      </c>
      <c r="H22"/>
    </row>
    <row r="23" spans="1:8" x14ac:dyDescent="0.25">
      <c r="C23" s="23" t="s">
        <v>1031</v>
      </c>
      <c r="D23">
        <v>5</v>
      </c>
      <c r="H23"/>
    </row>
    <row r="24" spans="1:8" x14ac:dyDescent="0.25">
      <c r="C24" s="23" t="s">
        <v>1032</v>
      </c>
      <c r="D24">
        <v>14</v>
      </c>
      <c r="H24"/>
    </row>
    <row r="25" spans="1:8" x14ac:dyDescent="0.25">
      <c r="C25" s="25" t="s">
        <v>1017</v>
      </c>
      <c r="D25">
        <v>365</v>
      </c>
      <c r="H25"/>
    </row>
    <row r="26" spans="1:8" x14ac:dyDescent="0.25">
      <c r="B26" s="25"/>
      <c r="H26"/>
    </row>
    <row r="27" spans="1:8" x14ac:dyDescent="0.25">
      <c r="H27"/>
    </row>
    <row r="28" spans="1:8" ht="18.75" x14ac:dyDescent="0.3">
      <c r="A28" s="24" t="s">
        <v>1037</v>
      </c>
      <c r="C28" s="22" t="s">
        <v>1016</v>
      </c>
      <c r="D28" t="s">
        <v>1018</v>
      </c>
      <c r="E28" t="s">
        <v>1052</v>
      </c>
      <c r="F28" t="s">
        <v>1053</v>
      </c>
      <c r="G28" t="s">
        <v>1054</v>
      </c>
      <c r="H28"/>
    </row>
    <row r="29" spans="1:8" x14ac:dyDescent="0.25">
      <c r="C29" s="23" t="s">
        <v>645</v>
      </c>
      <c r="D29">
        <v>119</v>
      </c>
      <c r="E29" s="11">
        <v>7.1261261261261257</v>
      </c>
      <c r="F29" s="11">
        <v>39.888888888888886</v>
      </c>
      <c r="G29" s="11">
        <v>62.401785714285715</v>
      </c>
      <c r="H29"/>
    </row>
    <row r="30" spans="1:8" x14ac:dyDescent="0.25">
      <c r="C30" s="23" t="s">
        <v>35</v>
      </c>
      <c r="D30">
        <v>91</v>
      </c>
      <c r="E30" s="11" t="e">
        <v>#DIV/0!</v>
      </c>
      <c r="F30" s="11">
        <v>296.95078431372542</v>
      </c>
      <c r="G30" s="11">
        <v>14.986821705426353</v>
      </c>
      <c r="H30"/>
    </row>
    <row r="31" spans="1:8" x14ac:dyDescent="0.25">
      <c r="C31" s="23" t="s">
        <v>36</v>
      </c>
      <c r="D31">
        <v>155</v>
      </c>
      <c r="E31" s="11"/>
      <c r="F31" s="11" t="e">
        <v>#NUM!</v>
      </c>
      <c r="G31" s="11">
        <v>28.86956989247312</v>
      </c>
      <c r="H31"/>
    </row>
    <row r="32" spans="1:8" x14ac:dyDescent="0.25">
      <c r="C32" s="25" t="s">
        <v>1017</v>
      </c>
      <c r="D32">
        <v>365</v>
      </c>
      <c r="E32">
        <v>7.1261261261261257</v>
      </c>
      <c r="F32" t="e">
        <v>#NUM!</v>
      </c>
      <c r="G32">
        <v>36.126487252124655</v>
      </c>
      <c r="H32"/>
    </row>
    <row r="33" spans="1:8" x14ac:dyDescent="0.25">
      <c r="H33"/>
    </row>
    <row r="34" spans="1:8" x14ac:dyDescent="0.25">
      <c r="H34"/>
    </row>
    <row r="35" spans="1:8" ht="18.75" x14ac:dyDescent="0.3">
      <c r="A35" s="24" t="s">
        <v>1038</v>
      </c>
      <c r="C35" s="22" t="s">
        <v>1016</v>
      </c>
      <c r="D35" t="s">
        <v>1018</v>
      </c>
      <c r="E35" t="s">
        <v>1039</v>
      </c>
      <c r="H35"/>
    </row>
    <row r="36" spans="1:8" x14ac:dyDescent="0.25">
      <c r="C36" s="23" t="s">
        <v>645</v>
      </c>
      <c r="D36">
        <v>119</v>
      </c>
      <c r="E36" s="11">
        <v>246.32432432432432</v>
      </c>
      <c r="H36"/>
    </row>
    <row r="37" spans="1:8" x14ac:dyDescent="0.25">
      <c r="C37" s="23" t="s">
        <v>35</v>
      </c>
      <c r="D37">
        <v>91</v>
      </c>
      <c r="E37" s="11">
        <v>209.90133558723238</v>
      </c>
      <c r="H37"/>
    </row>
    <row r="38" spans="1:8" x14ac:dyDescent="0.25">
      <c r="C38" s="23" t="s">
        <v>36</v>
      </c>
      <c r="D38">
        <v>155</v>
      </c>
      <c r="E38" s="11">
        <v>239.64033467438244</v>
      </c>
      <c r="H38"/>
    </row>
    <row r="39" spans="1:8" x14ac:dyDescent="0.25">
      <c r="C39" s="25" t="s">
        <v>1017</v>
      </c>
      <c r="D39">
        <v>365</v>
      </c>
      <c r="E39">
        <v>230.72342206565665</v>
      </c>
      <c r="H39"/>
    </row>
    <row r="40" spans="1:8" x14ac:dyDescent="0.25">
      <c r="H40"/>
    </row>
    <row r="41" spans="1:8" x14ac:dyDescent="0.25">
      <c r="C41" s="22" t="s">
        <v>1018</v>
      </c>
      <c r="D41" s="22" t="s">
        <v>1055</v>
      </c>
      <c r="H41"/>
    </row>
    <row r="42" spans="1:8" x14ac:dyDescent="0.25">
      <c r="C42" s="22" t="s">
        <v>1016</v>
      </c>
      <c r="D42" t="s">
        <v>645</v>
      </c>
      <c r="E42" t="s">
        <v>35</v>
      </c>
      <c r="F42" t="s">
        <v>36</v>
      </c>
      <c r="G42" t="s">
        <v>1017</v>
      </c>
      <c r="H42"/>
    </row>
    <row r="43" spans="1:8" x14ac:dyDescent="0.25">
      <c r="C43" s="23">
        <v>-250.32986111110949</v>
      </c>
      <c r="E43">
        <v>1</v>
      </c>
      <c r="G43">
        <v>1</v>
      </c>
      <c r="H43"/>
    </row>
    <row r="44" spans="1:8" x14ac:dyDescent="0.25">
      <c r="C44" s="23">
        <v>0</v>
      </c>
      <c r="D44">
        <v>6</v>
      </c>
      <c r="G44">
        <v>6</v>
      </c>
      <c r="H44"/>
    </row>
    <row r="45" spans="1:8" x14ac:dyDescent="0.25">
      <c r="C45" s="23">
        <v>0.49652777778101154</v>
      </c>
      <c r="E45">
        <v>1</v>
      </c>
      <c r="G45">
        <v>1</v>
      </c>
      <c r="H45"/>
    </row>
    <row r="46" spans="1:8" x14ac:dyDescent="0.25">
      <c r="C46" s="23">
        <v>0.99982644444389734</v>
      </c>
      <c r="F46">
        <v>1</v>
      </c>
      <c r="G46">
        <v>1</v>
      </c>
      <c r="H46"/>
    </row>
    <row r="47" spans="1:8" x14ac:dyDescent="0.25">
      <c r="C47" s="23">
        <v>0.99993874073697953</v>
      </c>
      <c r="F47">
        <v>1</v>
      </c>
      <c r="G47">
        <v>1</v>
      </c>
      <c r="H47"/>
    </row>
    <row r="48" spans="1:8" x14ac:dyDescent="0.25">
      <c r="C48" s="23">
        <v>3</v>
      </c>
      <c r="D48">
        <v>1</v>
      </c>
      <c r="G48">
        <v>1</v>
      </c>
      <c r="H48"/>
    </row>
    <row r="49" spans="3:8" x14ac:dyDescent="0.25">
      <c r="C49" s="23">
        <v>6.6736111111094942</v>
      </c>
      <c r="E49">
        <v>1</v>
      </c>
      <c r="G49">
        <v>1</v>
      </c>
      <c r="H49"/>
    </row>
    <row r="50" spans="3:8" x14ac:dyDescent="0.25">
      <c r="C50" s="23">
        <v>7</v>
      </c>
      <c r="D50">
        <v>1</v>
      </c>
      <c r="G50">
        <v>1</v>
      </c>
      <c r="H50"/>
    </row>
    <row r="51" spans="3:8" x14ac:dyDescent="0.25">
      <c r="C51" s="23">
        <v>10.432638888887595</v>
      </c>
      <c r="E51">
        <v>1</v>
      </c>
      <c r="G51">
        <v>1</v>
      </c>
      <c r="H51"/>
    </row>
    <row r="52" spans="3:8" x14ac:dyDescent="0.25">
      <c r="C52" s="23">
        <v>14.087500000001455</v>
      </c>
      <c r="E52">
        <v>1</v>
      </c>
      <c r="G52">
        <v>1</v>
      </c>
      <c r="H52"/>
    </row>
    <row r="53" spans="3:8" x14ac:dyDescent="0.25">
      <c r="C53" s="23">
        <v>23</v>
      </c>
      <c r="D53">
        <v>1</v>
      </c>
      <c r="G53">
        <v>1</v>
      </c>
      <c r="H53"/>
    </row>
    <row r="54" spans="3:8" x14ac:dyDescent="0.25">
      <c r="C54" s="23">
        <v>24.635416666664241</v>
      </c>
      <c r="E54">
        <v>1</v>
      </c>
      <c r="G54">
        <v>1</v>
      </c>
      <c r="H54"/>
    </row>
    <row r="55" spans="3:8" x14ac:dyDescent="0.25">
      <c r="C55" s="23">
        <v>38.482638888890506</v>
      </c>
      <c r="E55">
        <v>1</v>
      </c>
      <c r="G55">
        <v>1</v>
      </c>
    </row>
    <row r="56" spans="3:8" x14ac:dyDescent="0.25">
      <c r="C56" s="23">
        <v>43</v>
      </c>
      <c r="D56">
        <v>1</v>
      </c>
      <c r="G56">
        <v>1</v>
      </c>
    </row>
    <row r="57" spans="3:8" x14ac:dyDescent="0.25">
      <c r="C57" s="23">
        <v>45.659722222218988</v>
      </c>
      <c r="E57">
        <v>1</v>
      </c>
      <c r="G57">
        <v>1</v>
      </c>
    </row>
    <row r="58" spans="3:8" x14ac:dyDescent="0.25">
      <c r="C58" s="23">
        <v>48</v>
      </c>
      <c r="D58">
        <v>2</v>
      </c>
      <c r="G58">
        <v>2</v>
      </c>
    </row>
    <row r="59" spans="3:8" x14ac:dyDescent="0.25">
      <c r="C59" s="23">
        <v>51</v>
      </c>
      <c r="D59">
        <v>1</v>
      </c>
      <c r="G59">
        <v>1</v>
      </c>
    </row>
    <row r="60" spans="3:8" x14ac:dyDescent="0.25">
      <c r="C60" s="23">
        <v>52</v>
      </c>
      <c r="D60">
        <v>1</v>
      </c>
      <c r="G60">
        <v>1</v>
      </c>
    </row>
    <row r="61" spans="3:8" x14ac:dyDescent="0.25">
      <c r="C61" s="23">
        <v>55.544444444443798</v>
      </c>
      <c r="E61">
        <v>1</v>
      </c>
      <c r="G61">
        <v>1</v>
      </c>
    </row>
    <row r="62" spans="3:8" x14ac:dyDescent="0.25">
      <c r="C62" s="23">
        <v>60.654166666667152</v>
      </c>
      <c r="E62">
        <v>1</v>
      </c>
      <c r="G62">
        <v>1</v>
      </c>
    </row>
    <row r="63" spans="3:8" x14ac:dyDescent="0.25">
      <c r="C63" s="23">
        <v>67.615972222221899</v>
      </c>
      <c r="E63">
        <v>1</v>
      </c>
      <c r="G63">
        <v>1</v>
      </c>
    </row>
    <row r="64" spans="3:8" x14ac:dyDescent="0.25">
      <c r="C64" s="23">
        <v>70.624073999999382</v>
      </c>
      <c r="F64">
        <v>1</v>
      </c>
      <c r="G64">
        <v>1</v>
      </c>
    </row>
    <row r="65" spans="3:7" x14ac:dyDescent="0.25">
      <c r="C65" s="23">
        <v>76</v>
      </c>
      <c r="D65">
        <v>1</v>
      </c>
      <c r="G65">
        <v>1</v>
      </c>
    </row>
    <row r="66" spans="3:7" x14ac:dyDescent="0.25">
      <c r="C66" s="23">
        <v>77.499371999998402</v>
      </c>
      <c r="F66">
        <v>1</v>
      </c>
      <c r="G66">
        <v>1</v>
      </c>
    </row>
    <row r="67" spans="3:7" x14ac:dyDescent="0.25">
      <c r="C67" s="23">
        <v>83</v>
      </c>
      <c r="D67">
        <v>1</v>
      </c>
      <c r="G67">
        <v>1</v>
      </c>
    </row>
    <row r="68" spans="3:7" x14ac:dyDescent="0.25">
      <c r="C68" s="23">
        <v>89.670138888890506</v>
      </c>
      <c r="E68">
        <v>1</v>
      </c>
      <c r="G68">
        <v>1</v>
      </c>
    </row>
    <row r="69" spans="3:7" x14ac:dyDescent="0.25">
      <c r="C69" s="23">
        <v>94.543055555557657</v>
      </c>
      <c r="E69">
        <v>1</v>
      </c>
      <c r="G69">
        <v>1</v>
      </c>
    </row>
    <row r="70" spans="3:7" x14ac:dyDescent="0.25">
      <c r="C70" s="23">
        <v>95.310158000000229</v>
      </c>
      <c r="F70">
        <v>1</v>
      </c>
      <c r="G70">
        <v>1</v>
      </c>
    </row>
    <row r="71" spans="3:7" x14ac:dyDescent="0.25">
      <c r="C71" s="23">
        <v>95.495938000000024</v>
      </c>
      <c r="F71">
        <v>1</v>
      </c>
      <c r="G71">
        <v>1</v>
      </c>
    </row>
    <row r="72" spans="3:7" x14ac:dyDescent="0.25">
      <c r="C72" s="23">
        <v>96.524167000003217</v>
      </c>
      <c r="F72">
        <v>1</v>
      </c>
      <c r="G72">
        <v>1</v>
      </c>
    </row>
    <row r="73" spans="3:7" x14ac:dyDescent="0.25">
      <c r="C73" s="23">
        <v>98.349247999998624</v>
      </c>
      <c r="F73">
        <v>1</v>
      </c>
      <c r="G73">
        <v>1</v>
      </c>
    </row>
    <row r="74" spans="3:7" x14ac:dyDescent="0.25">
      <c r="C74" s="23">
        <v>99.344814999996743</v>
      </c>
      <c r="F74">
        <v>1</v>
      </c>
      <c r="G74">
        <v>1</v>
      </c>
    </row>
    <row r="75" spans="3:7" x14ac:dyDescent="0.25">
      <c r="C75" s="23">
        <v>100.65416666666715</v>
      </c>
      <c r="E75">
        <v>1</v>
      </c>
      <c r="G75">
        <v>1</v>
      </c>
    </row>
    <row r="76" spans="3:7" x14ac:dyDescent="0.25">
      <c r="C76" s="23">
        <v>101.70354999999836</v>
      </c>
      <c r="F76">
        <v>1</v>
      </c>
      <c r="G76">
        <v>1</v>
      </c>
    </row>
    <row r="77" spans="3:7" x14ac:dyDescent="0.25">
      <c r="C77" s="23">
        <v>104.56527777777956</v>
      </c>
      <c r="E77">
        <v>1</v>
      </c>
      <c r="G77">
        <v>1</v>
      </c>
    </row>
    <row r="78" spans="3:7" x14ac:dyDescent="0.25">
      <c r="C78" s="23">
        <v>106.29776600000332</v>
      </c>
      <c r="F78">
        <v>1</v>
      </c>
      <c r="G78">
        <v>1</v>
      </c>
    </row>
    <row r="79" spans="3:7" x14ac:dyDescent="0.25">
      <c r="C79" s="23">
        <v>113</v>
      </c>
      <c r="D79">
        <v>1</v>
      </c>
      <c r="G79">
        <v>1</v>
      </c>
    </row>
    <row r="80" spans="3:7" x14ac:dyDescent="0.25">
      <c r="C80" s="23">
        <v>141.67708333333576</v>
      </c>
      <c r="E80">
        <v>1</v>
      </c>
      <c r="G80">
        <v>1</v>
      </c>
    </row>
    <row r="81" spans="3:7" x14ac:dyDescent="0.25">
      <c r="C81" s="23">
        <v>144</v>
      </c>
      <c r="D81">
        <v>2</v>
      </c>
      <c r="G81">
        <v>2</v>
      </c>
    </row>
    <row r="82" spans="3:7" x14ac:dyDescent="0.25">
      <c r="C82" s="23">
        <v>150.74305555555475</v>
      </c>
      <c r="E82">
        <v>1</v>
      </c>
      <c r="G82">
        <v>1</v>
      </c>
    </row>
    <row r="83" spans="3:7" x14ac:dyDescent="0.25">
      <c r="C83" s="23">
        <v>153</v>
      </c>
      <c r="D83">
        <v>1</v>
      </c>
      <c r="G83">
        <v>1</v>
      </c>
    </row>
    <row r="84" spans="3:7" x14ac:dyDescent="0.25">
      <c r="C84" s="23">
        <v>153.72222222221899</v>
      </c>
      <c r="E84">
        <v>1</v>
      </c>
      <c r="G84">
        <v>1</v>
      </c>
    </row>
    <row r="85" spans="3:7" x14ac:dyDescent="0.25">
      <c r="C85" s="23">
        <v>198.3449879999971</v>
      </c>
      <c r="F85">
        <v>1</v>
      </c>
      <c r="G85">
        <v>1</v>
      </c>
    </row>
    <row r="86" spans="3:7" x14ac:dyDescent="0.25">
      <c r="C86" s="23">
        <v>202.61666666666861</v>
      </c>
      <c r="E86">
        <v>1</v>
      </c>
      <c r="G86">
        <v>1</v>
      </c>
    </row>
    <row r="87" spans="3:7" x14ac:dyDescent="0.25">
      <c r="C87" s="23">
        <v>206.57638888889051</v>
      </c>
      <c r="E87">
        <v>1</v>
      </c>
      <c r="G87">
        <v>1</v>
      </c>
    </row>
    <row r="88" spans="3:7" x14ac:dyDescent="0.25">
      <c r="C88" s="23">
        <v>214</v>
      </c>
      <c r="D88">
        <v>1</v>
      </c>
      <c r="G88">
        <v>1</v>
      </c>
    </row>
    <row r="89" spans="3:7" x14ac:dyDescent="0.25">
      <c r="C89" s="23">
        <v>214.23611111110949</v>
      </c>
      <c r="E89">
        <v>1</v>
      </c>
      <c r="G89">
        <v>1</v>
      </c>
    </row>
    <row r="90" spans="3:7" x14ac:dyDescent="0.25">
      <c r="C90" s="23">
        <v>219.49265000000014</v>
      </c>
      <c r="F90">
        <v>1</v>
      </c>
      <c r="G90">
        <v>1</v>
      </c>
    </row>
    <row r="91" spans="3:7" x14ac:dyDescent="0.25">
      <c r="C91" s="23">
        <v>226.54561100000137</v>
      </c>
      <c r="F91">
        <v>1</v>
      </c>
      <c r="G91">
        <v>1</v>
      </c>
    </row>
    <row r="92" spans="3:7" x14ac:dyDescent="0.25">
      <c r="C92" s="23">
        <v>246.67708333333576</v>
      </c>
      <c r="E92">
        <v>1</v>
      </c>
      <c r="G92">
        <v>1</v>
      </c>
    </row>
    <row r="93" spans="3:7" x14ac:dyDescent="0.25">
      <c r="C93" s="23">
        <v>251.27361111111531</v>
      </c>
      <c r="E93">
        <v>1</v>
      </c>
      <c r="G93">
        <v>1</v>
      </c>
    </row>
    <row r="94" spans="3:7" x14ac:dyDescent="0.25">
      <c r="C94" s="23">
        <v>252.21875</v>
      </c>
      <c r="E94">
        <v>1</v>
      </c>
      <c r="G94">
        <v>1</v>
      </c>
    </row>
    <row r="95" spans="3:7" x14ac:dyDescent="0.25">
      <c r="C95" s="23">
        <v>252.48263888889051</v>
      </c>
      <c r="E95">
        <v>1</v>
      </c>
      <c r="G95">
        <v>1</v>
      </c>
    </row>
    <row r="96" spans="3:7" x14ac:dyDescent="0.25">
      <c r="C96" s="23">
        <v>252.54305555555766</v>
      </c>
      <c r="E96">
        <v>1</v>
      </c>
      <c r="G96">
        <v>1</v>
      </c>
    </row>
    <row r="97" spans="3:7" x14ac:dyDescent="0.25">
      <c r="C97" s="23">
        <v>267.65069444444089</v>
      </c>
      <c r="E97">
        <v>1</v>
      </c>
      <c r="G97">
        <v>1</v>
      </c>
    </row>
    <row r="98" spans="3:7" x14ac:dyDescent="0.25">
      <c r="C98" s="23">
        <v>306</v>
      </c>
      <c r="D98">
        <v>2</v>
      </c>
      <c r="G98">
        <v>2</v>
      </c>
    </row>
    <row r="99" spans="3:7" x14ac:dyDescent="0.25">
      <c r="C99" s="23">
        <v>307.66106299999956</v>
      </c>
      <c r="F99">
        <v>1</v>
      </c>
      <c r="G99">
        <v>1</v>
      </c>
    </row>
    <row r="100" spans="3:7" x14ac:dyDescent="0.25">
      <c r="C100" s="23">
        <v>308.52024299999903</v>
      </c>
      <c r="F100">
        <v>1</v>
      </c>
      <c r="G100">
        <v>1</v>
      </c>
    </row>
    <row r="101" spans="3:7" x14ac:dyDescent="0.25">
      <c r="C101" s="23">
        <v>317.56974700000137</v>
      </c>
      <c r="F101">
        <v>1</v>
      </c>
      <c r="G101">
        <v>1</v>
      </c>
    </row>
    <row r="102" spans="3:7" x14ac:dyDescent="0.25">
      <c r="C102" s="23">
        <v>324.65422499999841</v>
      </c>
      <c r="F102">
        <v>1</v>
      </c>
      <c r="G102">
        <v>1</v>
      </c>
    </row>
    <row r="103" spans="3:7" x14ac:dyDescent="0.25">
      <c r="C103" s="23">
        <v>329.68566699999792</v>
      </c>
      <c r="F103">
        <v>1</v>
      </c>
      <c r="G103">
        <v>1</v>
      </c>
    </row>
    <row r="104" spans="3:7" x14ac:dyDescent="0.25">
      <c r="C104" s="23">
        <v>330</v>
      </c>
      <c r="D104">
        <v>1</v>
      </c>
      <c r="G104">
        <v>1</v>
      </c>
    </row>
    <row r="105" spans="3:7" x14ac:dyDescent="0.25">
      <c r="C105" s="23">
        <v>332.15630787036935</v>
      </c>
      <c r="E105">
        <v>1</v>
      </c>
      <c r="G105">
        <v>1</v>
      </c>
    </row>
    <row r="106" spans="3:7" x14ac:dyDescent="0.25">
      <c r="C106" s="23">
        <v>333.71111111110804</v>
      </c>
      <c r="E106">
        <v>1</v>
      </c>
      <c r="G106">
        <v>1</v>
      </c>
    </row>
    <row r="107" spans="3:7" x14ac:dyDescent="0.25">
      <c r="C107" s="23">
        <v>346.10763888889051</v>
      </c>
      <c r="E107">
        <v>1</v>
      </c>
      <c r="G107">
        <v>1</v>
      </c>
    </row>
    <row r="108" spans="3:7" x14ac:dyDescent="0.25">
      <c r="C108" s="23">
        <v>353</v>
      </c>
      <c r="D108">
        <v>1</v>
      </c>
      <c r="G108">
        <v>1</v>
      </c>
    </row>
    <row r="109" spans="3:7" x14ac:dyDescent="0.25">
      <c r="C109" s="23">
        <v>367.49532400000317</v>
      </c>
      <c r="F109">
        <v>1</v>
      </c>
      <c r="G109">
        <v>1</v>
      </c>
    </row>
    <row r="110" spans="3:7" x14ac:dyDescent="0.25">
      <c r="C110" s="23">
        <v>368</v>
      </c>
      <c r="D110">
        <v>1</v>
      </c>
      <c r="G110">
        <v>1</v>
      </c>
    </row>
    <row r="111" spans="3:7" x14ac:dyDescent="0.25">
      <c r="C111" s="23">
        <v>376</v>
      </c>
      <c r="D111">
        <v>1</v>
      </c>
      <c r="G111">
        <v>1</v>
      </c>
    </row>
    <row r="112" spans="3:7" x14ac:dyDescent="0.25">
      <c r="C112" s="23">
        <v>377</v>
      </c>
      <c r="D112">
        <v>1</v>
      </c>
      <c r="G112">
        <v>1</v>
      </c>
    </row>
    <row r="113" spans="3:7" x14ac:dyDescent="0.25">
      <c r="C113" s="23">
        <v>394</v>
      </c>
      <c r="D113">
        <v>1</v>
      </c>
      <c r="G113">
        <v>1</v>
      </c>
    </row>
    <row r="114" spans="3:7" x14ac:dyDescent="0.25">
      <c r="C114" s="23">
        <v>397.70138888889051</v>
      </c>
      <c r="E114">
        <v>1</v>
      </c>
      <c r="G114">
        <v>1</v>
      </c>
    </row>
    <row r="115" spans="3:7" x14ac:dyDescent="0.25">
      <c r="C115" s="23">
        <v>409</v>
      </c>
      <c r="D115">
        <v>1</v>
      </c>
      <c r="G115">
        <v>1</v>
      </c>
    </row>
    <row r="116" spans="3:7" x14ac:dyDescent="0.25">
      <c r="C116" s="23">
        <v>460.0402777777781</v>
      </c>
      <c r="E116">
        <v>1</v>
      </c>
      <c r="G116">
        <v>1</v>
      </c>
    </row>
    <row r="117" spans="3:7" x14ac:dyDescent="0.25">
      <c r="C117" s="23">
        <v>460.05208333333576</v>
      </c>
      <c r="E117">
        <v>1</v>
      </c>
      <c r="G117">
        <v>1</v>
      </c>
    </row>
    <row r="118" spans="3:7" x14ac:dyDescent="0.25">
      <c r="C118" s="23">
        <v>461.96875</v>
      </c>
      <c r="E118">
        <v>1</v>
      </c>
      <c r="G118">
        <v>1</v>
      </c>
    </row>
    <row r="119" spans="3:7" x14ac:dyDescent="0.25">
      <c r="C119" s="23">
        <v>462.85763888889051</v>
      </c>
      <c r="E119">
        <v>1</v>
      </c>
      <c r="G119">
        <v>1</v>
      </c>
    </row>
    <row r="120" spans="3:7" x14ac:dyDescent="0.25">
      <c r="C120" s="23">
        <v>464.96875</v>
      </c>
      <c r="E120">
        <v>1</v>
      </c>
      <c r="G120">
        <v>1</v>
      </c>
    </row>
    <row r="121" spans="3:7" x14ac:dyDescent="0.25">
      <c r="C121" s="23">
        <v>529.26299899999867</v>
      </c>
      <c r="F121">
        <v>1</v>
      </c>
      <c r="G121">
        <v>1</v>
      </c>
    </row>
    <row r="122" spans="3:7" x14ac:dyDescent="0.25">
      <c r="C122" s="23">
        <v>531</v>
      </c>
      <c r="D122">
        <v>2</v>
      </c>
      <c r="G122">
        <v>2</v>
      </c>
    </row>
    <row r="123" spans="3:7" x14ac:dyDescent="0.25">
      <c r="C123" s="23">
        <v>538.29944100000284</v>
      </c>
      <c r="F123">
        <v>1</v>
      </c>
      <c r="G123">
        <v>1</v>
      </c>
    </row>
    <row r="124" spans="3:7" x14ac:dyDescent="0.25">
      <c r="C124" s="23">
        <v>573</v>
      </c>
      <c r="D124">
        <v>1</v>
      </c>
      <c r="G124">
        <v>1</v>
      </c>
    </row>
    <row r="125" spans="3:7" x14ac:dyDescent="0.25">
      <c r="C125" s="23">
        <v>578</v>
      </c>
      <c r="D125">
        <v>1</v>
      </c>
      <c r="G125">
        <v>1</v>
      </c>
    </row>
    <row r="126" spans="3:7" x14ac:dyDescent="0.25">
      <c r="C126" s="23">
        <v>578.21180555555475</v>
      </c>
      <c r="E126">
        <v>1</v>
      </c>
      <c r="G126">
        <v>1</v>
      </c>
    </row>
    <row r="127" spans="3:7" x14ac:dyDescent="0.25">
      <c r="C127" s="23">
        <v>599.25806700000248</v>
      </c>
      <c r="F127">
        <v>1</v>
      </c>
      <c r="G127">
        <v>1</v>
      </c>
    </row>
    <row r="128" spans="3:7" x14ac:dyDescent="0.25">
      <c r="C128" s="23">
        <v>622.67222222222335</v>
      </c>
      <c r="E128">
        <v>1</v>
      </c>
      <c r="G128">
        <v>1</v>
      </c>
    </row>
    <row r="129" spans="3:7" x14ac:dyDescent="0.25">
      <c r="C129" s="23">
        <v>641.42915399999765</v>
      </c>
      <c r="F129">
        <v>1</v>
      </c>
      <c r="G129">
        <v>1</v>
      </c>
    </row>
    <row r="130" spans="3:7" x14ac:dyDescent="0.25">
      <c r="C130" s="23">
        <v>707</v>
      </c>
      <c r="D130">
        <v>1</v>
      </c>
      <c r="G130">
        <v>1</v>
      </c>
    </row>
    <row r="131" spans="3:7" x14ac:dyDescent="0.25">
      <c r="C131" s="23">
        <v>770</v>
      </c>
      <c r="D131">
        <v>1</v>
      </c>
      <c r="G131">
        <v>1</v>
      </c>
    </row>
    <row r="132" spans="3:7" x14ac:dyDescent="0.25">
      <c r="C132" s="23">
        <v>1003</v>
      </c>
      <c r="D132">
        <v>1</v>
      </c>
      <c r="G132">
        <v>1</v>
      </c>
    </row>
    <row r="133" spans="3:7" x14ac:dyDescent="0.25">
      <c r="C133" s="23" t="s">
        <v>1020</v>
      </c>
      <c r="D133">
        <v>82</v>
      </c>
      <c r="E133">
        <v>53</v>
      </c>
      <c r="F133">
        <v>131</v>
      </c>
      <c r="G133">
        <v>266</v>
      </c>
    </row>
    <row r="134" spans="3:7" x14ac:dyDescent="0.25">
      <c r="C134" s="25" t="s">
        <v>1017</v>
      </c>
      <c r="D134">
        <v>119</v>
      </c>
      <c r="E134">
        <v>91</v>
      </c>
      <c r="F134">
        <v>155</v>
      </c>
      <c r="G134">
        <v>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FC511-E858-4403-A7C5-8BCAA0508FB5}">
  <dimension ref="A1:B58"/>
  <sheetViews>
    <sheetView topLeftCell="A34" workbookViewId="0">
      <selection activeCell="B45" sqref="A45:B45"/>
    </sheetView>
  </sheetViews>
  <sheetFormatPr defaultRowHeight="15" x14ac:dyDescent="0.25"/>
  <cols>
    <col min="1" max="1" width="25.28515625" bestFit="1" customWidth="1"/>
    <col min="2" max="2" width="111.140625" bestFit="1" customWidth="1"/>
  </cols>
  <sheetData>
    <row r="1" spans="1:2" x14ac:dyDescent="0.25">
      <c r="A1" s="1" t="s">
        <v>957</v>
      </c>
      <c r="B1" t="s">
        <v>738</v>
      </c>
    </row>
    <row r="2" spans="1:2" x14ac:dyDescent="0.25">
      <c r="A2" t="s">
        <v>401</v>
      </c>
    </row>
    <row r="3" spans="1:2" x14ac:dyDescent="0.25">
      <c r="A3" t="s">
        <v>34</v>
      </c>
    </row>
    <row r="4" spans="1:2" x14ac:dyDescent="0.25">
      <c r="A4" t="s">
        <v>45</v>
      </c>
    </row>
    <row r="5" spans="1:2" x14ac:dyDescent="0.25">
      <c r="A5" t="s">
        <v>941</v>
      </c>
    </row>
    <row r="6" spans="1:2" x14ac:dyDescent="0.25">
      <c r="A6" t="s">
        <v>377</v>
      </c>
    </row>
    <row r="7" spans="1:2" x14ac:dyDescent="0.25">
      <c r="A7" t="s">
        <v>46</v>
      </c>
    </row>
    <row r="8" spans="1:2" x14ac:dyDescent="0.25">
      <c r="A8" t="s">
        <v>47</v>
      </c>
    </row>
    <row r="9" spans="1:2" x14ac:dyDescent="0.25">
      <c r="A9" t="s">
        <v>379</v>
      </c>
    </row>
    <row r="10" spans="1:2" x14ac:dyDescent="0.25">
      <c r="A10" t="s">
        <v>380</v>
      </c>
    </row>
    <row r="11" spans="1:2" x14ac:dyDescent="0.25">
      <c r="A11" t="s">
        <v>378</v>
      </c>
    </row>
    <row r="12" spans="1:2" x14ac:dyDescent="0.25">
      <c r="A12" t="s">
        <v>0</v>
      </c>
    </row>
    <row r="13" spans="1:2" x14ac:dyDescent="0.25">
      <c r="A13" t="s">
        <v>390</v>
      </c>
    </row>
    <row r="14" spans="1:2" x14ac:dyDescent="0.25">
      <c r="A14" t="s">
        <v>391</v>
      </c>
    </row>
    <row r="15" spans="1:2" x14ac:dyDescent="0.25">
      <c r="A15" t="s">
        <v>392</v>
      </c>
    </row>
    <row r="16" spans="1:2" x14ac:dyDescent="0.25">
      <c r="A16" t="s">
        <v>48</v>
      </c>
    </row>
    <row r="17" spans="1:2" x14ac:dyDescent="0.25">
      <c r="A17" t="s">
        <v>387</v>
      </c>
    </row>
    <row r="18" spans="1:2" x14ac:dyDescent="0.25">
      <c r="A18" t="s">
        <v>388</v>
      </c>
    </row>
    <row r="19" spans="1:2" x14ac:dyDescent="0.25">
      <c r="A19" t="s">
        <v>953</v>
      </c>
    </row>
    <row r="20" spans="1:2" x14ac:dyDescent="0.25">
      <c r="A20" t="s">
        <v>37</v>
      </c>
    </row>
    <row r="21" spans="1:2" x14ac:dyDescent="0.25">
      <c r="A21" t="s">
        <v>389</v>
      </c>
    </row>
    <row r="22" spans="1:2" x14ac:dyDescent="0.25">
      <c r="A22" t="s">
        <v>49</v>
      </c>
    </row>
    <row r="23" spans="1:2" x14ac:dyDescent="0.25">
      <c r="A23" t="s">
        <v>949</v>
      </c>
    </row>
    <row r="24" spans="1:2" x14ac:dyDescent="0.25">
      <c r="A24" t="s">
        <v>950</v>
      </c>
    </row>
    <row r="25" spans="1:2" x14ac:dyDescent="0.25">
      <c r="A25" t="s">
        <v>951</v>
      </c>
    </row>
    <row r="26" spans="1:2" x14ac:dyDescent="0.25">
      <c r="A26" t="s">
        <v>952</v>
      </c>
    </row>
    <row r="27" spans="1:2" x14ac:dyDescent="0.25">
      <c r="A27" t="s">
        <v>939</v>
      </c>
    </row>
    <row r="28" spans="1:2" x14ac:dyDescent="0.25">
      <c r="A28" t="s">
        <v>739</v>
      </c>
    </row>
    <row r="29" spans="1:2" x14ac:dyDescent="0.25">
      <c r="A29" t="s">
        <v>940</v>
      </c>
    </row>
    <row r="30" spans="1:2" x14ac:dyDescent="0.25">
      <c r="A30" t="s">
        <v>740</v>
      </c>
    </row>
    <row r="31" spans="1:2" x14ac:dyDescent="0.25">
      <c r="A31" t="s">
        <v>394</v>
      </c>
    </row>
    <row r="32" spans="1:2" x14ac:dyDescent="0.25">
      <c r="A32" s="1" t="s">
        <v>395</v>
      </c>
      <c r="B32" t="s">
        <v>958</v>
      </c>
    </row>
    <row r="33" spans="1:2" x14ac:dyDescent="0.25">
      <c r="A33" t="s">
        <v>50</v>
      </c>
    </row>
    <row r="34" spans="1:2" x14ac:dyDescent="0.25">
      <c r="A34" t="s">
        <v>393</v>
      </c>
    </row>
    <row r="35" spans="1:2" x14ac:dyDescent="0.25">
      <c r="A35" t="s">
        <v>40</v>
      </c>
    </row>
    <row r="36" spans="1:2" x14ac:dyDescent="0.25">
      <c r="A36" t="s">
        <v>396</v>
      </c>
    </row>
    <row r="37" spans="1:2" x14ac:dyDescent="0.25">
      <c r="A37" t="s">
        <v>397</v>
      </c>
    </row>
    <row r="38" spans="1:2" x14ac:dyDescent="0.25">
      <c r="A38" t="s">
        <v>743</v>
      </c>
    </row>
    <row r="39" spans="1:2" x14ac:dyDescent="0.25">
      <c r="A39" s="1" t="s">
        <v>741</v>
      </c>
      <c r="B39" t="s">
        <v>948</v>
      </c>
    </row>
    <row r="40" spans="1:2" x14ac:dyDescent="0.25">
      <c r="A40" s="1" t="s">
        <v>742</v>
      </c>
      <c r="B40" t="s">
        <v>948</v>
      </c>
    </row>
    <row r="41" spans="1:2" x14ac:dyDescent="0.25">
      <c r="A41" s="1" t="s">
        <v>38</v>
      </c>
      <c r="B41" t="s">
        <v>959</v>
      </c>
    </row>
    <row r="42" spans="1:2" x14ac:dyDescent="0.25">
      <c r="A42" s="1" t="s">
        <v>955</v>
      </c>
      <c r="B42" t="s">
        <v>961</v>
      </c>
    </row>
    <row r="43" spans="1:2" x14ac:dyDescent="0.25">
      <c r="A43" s="1" t="s">
        <v>398</v>
      </c>
      <c r="B43" t="s">
        <v>948</v>
      </c>
    </row>
    <row r="44" spans="1:2" x14ac:dyDescent="0.25">
      <c r="A44" s="1" t="s">
        <v>399</v>
      </c>
      <c r="B44" t="s">
        <v>948</v>
      </c>
    </row>
    <row r="45" spans="1:2" x14ac:dyDescent="0.25">
      <c r="A45" s="1" t="s">
        <v>956</v>
      </c>
      <c r="B45" t="s">
        <v>960</v>
      </c>
    </row>
    <row r="46" spans="1:2" x14ac:dyDescent="0.25">
      <c r="A46" s="1" t="s">
        <v>400</v>
      </c>
      <c r="B46" t="s">
        <v>962</v>
      </c>
    </row>
    <row r="47" spans="1:2" x14ac:dyDescent="0.25">
      <c r="A47" t="s">
        <v>43</v>
      </c>
    </row>
    <row r="48" spans="1:2" x14ac:dyDescent="0.25">
      <c r="A48" t="s">
        <v>44</v>
      </c>
    </row>
    <row r="49" spans="1:1" x14ac:dyDescent="0.25">
      <c r="A49" t="s">
        <v>1</v>
      </c>
    </row>
    <row r="50" spans="1:1" x14ac:dyDescent="0.25">
      <c r="A50" t="s">
        <v>2</v>
      </c>
    </row>
    <row r="51" spans="1:1" x14ac:dyDescent="0.25">
      <c r="A51" t="s">
        <v>3</v>
      </c>
    </row>
    <row r="52" spans="1:1" x14ac:dyDescent="0.25">
      <c r="A52" t="s">
        <v>4</v>
      </c>
    </row>
    <row r="53" spans="1:1" x14ac:dyDescent="0.25">
      <c r="A53" t="s">
        <v>5</v>
      </c>
    </row>
    <row r="54" spans="1:1" x14ac:dyDescent="0.25">
      <c r="A54" t="s">
        <v>39</v>
      </c>
    </row>
    <row r="55" spans="1:1" x14ac:dyDescent="0.25">
      <c r="A55" t="s">
        <v>6</v>
      </c>
    </row>
    <row r="56" spans="1:1" x14ac:dyDescent="0.25">
      <c r="A56" t="s">
        <v>744</v>
      </c>
    </row>
    <row r="57" spans="1:1" x14ac:dyDescent="0.25">
      <c r="A57" t="s">
        <v>7</v>
      </c>
    </row>
    <row r="58" spans="1:1" x14ac:dyDescent="0.25">
      <c r="A58" t="s">
        <v>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0A13-F6BF-41C3-A077-75833499AB35}">
  <dimension ref="A1:E170"/>
  <sheetViews>
    <sheetView workbookViewId="0">
      <selection activeCell="C157" sqref="C157:D170"/>
    </sheetView>
  </sheetViews>
  <sheetFormatPr defaultRowHeight="15" x14ac:dyDescent="0.25"/>
  <cols>
    <col min="1" max="1" width="31.42578125" bestFit="1" customWidth="1"/>
    <col min="2" max="2" width="31.85546875" bestFit="1" customWidth="1"/>
    <col min="3" max="3" width="10.7109375" bestFit="1" customWidth="1"/>
    <col min="4" max="4" width="11" bestFit="1" customWidth="1"/>
    <col min="5" max="5" width="15" bestFit="1" customWidth="1"/>
  </cols>
  <sheetData>
    <row r="1" spans="1:5" x14ac:dyDescent="0.25">
      <c r="A1" s="1" t="s">
        <v>45</v>
      </c>
      <c r="B1" s="1" t="s">
        <v>377</v>
      </c>
      <c r="C1" s="1" t="s">
        <v>46</v>
      </c>
      <c r="D1" s="1" t="s">
        <v>47</v>
      </c>
      <c r="E1" s="1" t="s">
        <v>756</v>
      </c>
    </row>
    <row r="2" spans="1:5" x14ac:dyDescent="0.25">
      <c r="A2" t="s">
        <v>234</v>
      </c>
      <c r="B2" t="s">
        <v>235</v>
      </c>
      <c r="C2">
        <v>-25.205777999999999</v>
      </c>
      <c r="D2">
        <v>148.817286</v>
      </c>
      <c r="E2">
        <v>42215</v>
      </c>
    </row>
    <row r="3" spans="1:5" x14ac:dyDescent="0.25">
      <c r="A3" t="s">
        <v>241</v>
      </c>
      <c r="B3" t="s">
        <v>242</v>
      </c>
      <c r="C3">
        <v>-25.097725000000001</v>
      </c>
      <c r="D3">
        <v>148.732224</v>
      </c>
      <c r="E3">
        <v>42219</v>
      </c>
    </row>
    <row r="4" spans="1:5" x14ac:dyDescent="0.25">
      <c r="A4" t="s">
        <v>249</v>
      </c>
      <c r="B4" t="s">
        <v>248</v>
      </c>
      <c r="C4">
        <v>-25.163404</v>
      </c>
      <c r="D4">
        <v>148.850933</v>
      </c>
      <c r="E4">
        <v>42220</v>
      </c>
    </row>
    <row r="5" spans="1:5" x14ac:dyDescent="0.25">
      <c r="A5" t="s">
        <v>238</v>
      </c>
      <c r="B5" t="s">
        <v>235</v>
      </c>
      <c r="C5">
        <v>-25.226786000000001</v>
      </c>
      <c r="D5">
        <v>148.7747</v>
      </c>
      <c r="E5">
        <v>42221</v>
      </c>
    </row>
    <row r="6" spans="1:5" x14ac:dyDescent="0.25">
      <c r="A6" t="s">
        <v>221</v>
      </c>
      <c r="B6" t="s">
        <v>220</v>
      </c>
      <c r="C6">
        <v>-30.234537</v>
      </c>
      <c r="D6">
        <v>149.96280999999999</v>
      </c>
      <c r="E6">
        <v>42225</v>
      </c>
    </row>
    <row r="7" spans="1:5" x14ac:dyDescent="0.25">
      <c r="A7" t="s">
        <v>247</v>
      </c>
      <c r="B7" t="s">
        <v>248</v>
      </c>
      <c r="C7">
        <v>-25.163868999999998</v>
      </c>
      <c r="D7">
        <v>148.851665</v>
      </c>
      <c r="E7">
        <v>42230</v>
      </c>
    </row>
    <row r="8" spans="1:5" x14ac:dyDescent="0.25">
      <c r="A8" t="s">
        <v>236</v>
      </c>
      <c r="B8" t="s">
        <v>237</v>
      </c>
      <c r="C8">
        <v>-25.226786000000001</v>
      </c>
      <c r="D8">
        <v>148.7747</v>
      </c>
      <c r="E8">
        <v>42232</v>
      </c>
    </row>
    <row r="9" spans="1:5" x14ac:dyDescent="0.25">
      <c r="A9" t="s">
        <v>250</v>
      </c>
      <c r="B9" t="s">
        <v>248</v>
      </c>
      <c r="C9">
        <v>-25.224727000000001</v>
      </c>
      <c r="D9">
        <v>148.76856900000001</v>
      </c>
      <c r="E9">
        <v>42236</v>
      </c>
    </row>
    <row r="10" spans="1:5" x14ac:dyDescent="0.25">
      <c r="A10" t="s">
        <v>244</v>
      </c>
      <c r="B10" t="s">
        <v>245</v>
      </c>
      <c r="C10">
        <v>-25.085677</v>
      </c>
      <c r="D10">
        <v>148.79290599999999</v>
      </c>
      <c r="E10">
        <v>42237</v>
      </c>
    </row>
    <row r="11" spans="1:5" x14ac:dyDescent="0.25">
      <c r="A11" t="s">
        <v>239</v>
      </c>
      <c r="B11" t="s">
        <v>235</v>
      </c>
      <c r="C11">
        <v>-25.192354000000002</v>
      </c>
      <c r="D11">
        <v>148.839856</v>
      </c>
      <c r="E11">
        <v>42239</v>
      </c>
    </row>
    <row r="12" spans="1:5" x14ac:dyDescent="0.25">
      <c r="A12" t="s">
        <v>202</v>
      </c>
      <c r="B12" t="s">
        <v>190</v>
      </c>
      <c r="C12">
        <v>-25.932834</v>
      </c>
      <c r="D12">
        <v>148.34173100000001</v>
      </c>
      <c r="E12">
        <v>42239</v>
      </c>
    </row>
    <row r="13" spans="1:5" x14ac:dyDescent="0.25">
      <c r="A13" t="s">
        <v>210</v>
      </c>
      <c r="B13" t="s">
        <v>192</v>
      </c>
      <c r="C13">
        <v>-25.875122000000001</v>
      </c>
      <c r="D13">
        <v>148.29190299999999</v>
      </c>
      <c r="E13">
        <v>44983</v>
      </c>
    </row>
    <row r="14" spans="1:5" x14ac:dyDescent="0.25">
      <c r="A14" t="s">
        <v>213</v>
      </c>
      <c r="B14" t="s">
        <v>192</v>
      </c>
      <c r="C14">
        <v>-25.932623</v>
      </c>
      <c r="D14">
        <v>148.35026500000001</v>
      </c>
      <c r="E14">
        <v>44983</v>
      </c>
    </row>
    <row r="15" spans="1:5" x14ac:dyDescent="0.25">
      <c r="A15" t="s">
        <v>189</v>
      </c>
      <c r="B15" t="s">
        <v>190</v>
      </c>
      <c r="C15">
        <v>-25.872316999999999</v>
      </c>
      <c r="D15">
        <v>148.30329399999999</v>
      </c>
      <c r="E15">
        <v>44984</v>
      </c>
    </row>
    <row r="16" spans="1:5" x14ac:dyDescent="0.25">
      <c r="A16" t="s">
        <v>191</v>
      </c>
      <c r="B16" t="s">
        <v>192</v>
      </c>
      <c r="C16">
        <v>-25.872299000000002</v>
      </c>
      <c r="D16">
        <v>148.30306200000001</v>
      </c>
      <c r="E16">
        <v>44985</v>
      </c>
    </row>
    <row r="17" spans="1:5" x14ac:dyDescent="0.25">
      <c r="A17" t="s">
        <v>205</v>
      </c>
      <c r="B17" t="s">
        <v>206</v>
      </c>
      <c r="C17">
        <v>-25.729937</v>
      </c>
      <c r="D17">
        <v>148.422718</v>
      </c>
      <c r="E17">
        <v>44985</v>
      </c>
    </row>
    <row r="18" spans="1:5" x14ac:dyDescent="0.25">
      <c r="A18" t="s">
        <v>225</v>
      </c>
      <c r="B18" t="s">
        <v>220</v>
      </c>
      <c r="C18">
        <v>-30.245684000000001</v>
      </c>
      <c r="D18">
        <v>149.964887</v>
      </c>
      <c r="E18">
        <v>44986</v>
      </c>
    </row>
    <row r="19" spans="1:5" x14ac:dyDescent="0.25">
      <c r="A19" t="s">
        <v>106</v>
      </c>
      <c r="B19" t="s">
        <v>90</v>
      </c>
      <c r="C19">
        <v>-29.551825999999998</v>
      </c>
      <c r="D19">
        <v>151.24089799999999</v>
      </c>
      <c r="E19">
        <v>44986</v>
      </c>
    </row>
    <row r="20" spans="1:5" x14ac:dyDescent="0.25">
      <c r="A20" t="s">
        <v>104</v>
      </c>
      <c r="B20" t="s">
        <v>105</v>
      </c>
      <c r="C20">
        <v>-29.474975000000001</v>
      </c>
      <c r="D20">
        <v>151.21345099999999</v>
      </c>
      <c r="E20">
        <v>44987</v>
      </c>
    </row>
    <row r="21" spans="1:5" x14ac:dyDescent="0.25">
      <c r="A21" t="s">
        <v>200</v>
      </c>
      <c r="B21" t="s">
        <v>190</v>
      </c>
      <c r="C21">
        <v>-25.875018000000001</v>
      </c>
      <c r="D21">
        <v>148.28442899999999</v>
      </c>
      <c r="E21">
        <v>44993</v>
      </c>
    </row>
    <row r="22" spans="1:5" x14ac:dyDescent="0.25">
      <c r="A22" t="s">
        <v>195</v>
      </c>
      <c r="B22" t="s">
        <v>196</v>
      </c>
      <c r="C22">
        <v>-25.733105999999999</v>
      </c>
      <c r="D22">
        <v>148.30923300000001</v>
      </c>
      <c r="E22">
        <v>44994</v>
      </c>
    </row>
    <row r="23" spans="1:5" x14ac:dyDescent="0.25">
      <c r="A23" t="s">
        <v>96</v>
      </c>
      <c r="B23" t="s">
        <v>97</v>
      </c>
      <c r="C23">
        <v>-29.548622000000002</v>
      </c>
      <c r="D23">
        <v>151.319445</v>
      </c>
      <c r="E23">
        <v>44994</v>
      </c>
    </row>
    <row r="24" spans="1:5" x14ac:dyDescent="0.25">
      <c r="A24" t="s">
        <v>203</v>
      </c>
      <c r="B24" t="s">
        <v>204</v>
      </c>
      <c r="C24">
        <v>-25.729932999999999</v>
      </c>
      <c r="D24">
        <v>148.422811</v>
      </c>
      <c r="E24">
        <v>44995</v>
      </c>
    </row>
    <row r="25" spans="1:5" x14ac:dyDescent="0.25">
      <c r="A25" t="s">
        <v>218</v>
      </c>
      <c r="B25" t="s">
        <v>192</v>
      </c>
      <c r="C25">
        <v>-25.933246</v>
      </c>
      <c r="D25">
        <v>148.34189000000001</v>
      </c>
      <c r="E25">
        <v>44995</v>
      </c>
    </row>
    <row r="26" spans="1:5" x14ac:dyDescent="0.25">
      <c r="A26" t="s">
        <v>209</v>
      </c>
      <c r="B26" t="s">
        <v>204</v>
      </c>
      <c r="C26">
        <v>-25.767852999999999</v>
      </c>
      <c r="D26">
        <v>148.38873599999999</v>
      </c>
      <c r="E26">
        <v>44996</v>
      </c>
    </row>
    <row r="27" spans="1:5" x14ac:dyDescent="0.25">
      <c r="A27" t="s">
        <v>219</v>
      </c>
      <c r="B27" t="s">
        <v>220</v>
      </c>
      <c r="C27">
        <v>-30.234598999999999</v>
      </c>
      <c r="D27">
        <v>149.96303599999999</v>
      </c>
      <c r="E27">
        <v>45001</v>
      </c>
    </row>
    <row r="28" spans="1:5" x14ac:dyDescent="0.25">
      <c r="A28" t="s">
        <v>226</v>
      </c>
      <c r="B28" t="s">
        <v>227</v>
      </c>
      <c r="C28">
        <v>-30.238333000000001</v>
      </c>
      <c r="D28">
        <v>149.96548300000001</v>
      </c>
      <c r="E28">
        <v>45001</v>
      </c>
    </row>
    <row r="29" spans="1:5" x14ac:dyDescent="0.25">
      <c r="A29" t="s">
        <v>230</v>
      </c>
      <c r="B29" t="s">
        <v>231</v>
      </c>
      <c r="C29">
        <v>-30.259547000000001</v>
      </c>
      <c r="D29">
        <v>149.864092</v>
      </c>
      <c r="E29">
        <v>45001</v>
      </c>
    </row>
    <row r="30" spans="1:5" x14ac:dyDescent="0.25">
      <c r="A30" t="s">
        <v>112</v>
      </c>
      <c r="B30" t="s">
        <v>113</v>
      </c>
      <c r="C30">
        <v>-29.526060999999999</v>
      </c>
      <c r="D30">
        <v>151.26675399999999</v>
      </c>
      <c r="E30">
        <v>45001</v>
      </c>
    </row>
    <row r="31" spans="1:5" x14ac:dyDescent="0.25">
      <c r="A31" t="s">
        <v>197</v>
      </c>
      <c r="B31" t="s">
        <v>190</v>
      </c>
      <c r="C31">
        <v>-25.874979</v>
      </c>
      <c r="D31">
        <v>148.28401600000001</v>
      </c>
      <c r="E31">
        <v>45002</v>
      </c>
    </row>
    <row r="32" spans="1:5" x14ac:dyDescent="0.25">
      <c r="A32" t="s">
        <v>222</v>
      </c>
      <c r="B32" t="s">
        <v>223</v>
      </c>
      <c r="C32">
        <v>-30.253654999999998</v>
      </c>
      <c r="D32">
        <v>149.89145300000001</v>
      </c>
      <c r="E32">
        <v>45004</v>
      </c>
    </row>
    <row r="33" spans="1:5" x14ac:dyDescent="0.25">
      <c r="A33" t="s">
        <v>100</v>
      </c>
      <c r="B33" t="s">
        <v>97</v>
      </c>
      <c r="C33">
        <v>-29.548522999999999</v>
      </c>
      <c r="D33">
        <v>151.318577</v>
      </c>
      <c r="E33">
        <v>45004</v>
      </c>
    </row>
    <row r="34" spans="1:5" x14ac:dyDescent="0.25">
      <c r="A34" t="s">
        <v>224</v>
      </c>
      <c r="B34" t="s">
        <v>223</v>
      </c>
      <c r="C34">
        <v>-30.253025999999998</v>
      </c>
      <c r="D34">
        <v>149.87366900000001</v>
      </c>
      <c r="E34">
        <v>45005</v>
      </c>
    </row>
    <row r="35" spans="1:5" x14ac:dyDescent="0.25">
      <c r="A35" t="s">
        <v>228</v>
      </c>
      <c r="B35" t="s">
        <v>220</v>
      </c>
      <c r="C35">
        <v>-30.238381</v>
      </c>
      <c r="D35">
        <v>149.965439</v>
      </c>
      <c r="E35">
        <v>45005</v>
      </c>
    </row>
    <row r="36" spans="1:5" x14ac:dyDescent="0.25">
      <c r="A36" t="s">
        <v>232</v>
      </c>
      <c r="B36" t="s">
        <v>233</v>
      </c>
      <c r="C36">
        <v>-30.263487999999999</v>
      </c>
      <c r="D36">
        <v>149.819648</v>
      </c>
      <c r="E36">
        <v>45005</v>
      </c>
    </row>
    <row r="37" spans="1:5" x14ac:dyDescent="0.25">
      <c r="A37" t="s">
        <v>198</v>
      </c>
      <c r="B37" t="s">
        <v>199</v>
      </c>
      <c r="C37">
        <v>-25.703099000000002</v>
      </c>
      <c r="D37">
        <v>148.36362600000001</v>
      </c>
      <c r="E37">
        <v>45006</v>
      </c>
    </row>
    <row r="38" spans="1:5" x14ac:dyDescent="0.25">
      <c r="A38" t="s">
        <v>215</v>
      </c>
      <c r="B38" t="s">
        <v>216</v>
      </c>
      <c r="C38">
        <v>-25.834598</v>
      </c>
      <c r="D38">
        <v>148.300096</v>
      </c>
      <c r="E38">
        <v>45006</v>
      </c>
    </row>
    <row r="39" spans="1:5" x14ac:dyDescent="0.25">
      <c r="A39" t="s">
        <v>93</v>
      </c>
      <c r="B39" t="s">
        <v>94</v>
      </c>
      <c r="C39">
        <v>-29.482565000000001</v>
      </c>
      <c r="D39">
        <v>151.25619699999999</v>
      </c>
      <c r="E39">
        <v>45006</v>
      </c>
    </row>
    <row r="40" spans="1:5" x14ac:dyDescent="0.25">
      <c r="A40" t="s">
        <v>211</v>
      </c>
      <c r="B40" t="s">
        <v>212</v>
      </c>
      <c r="C40">
        <v>-25.796258999999999</v>
      </c>
      <c r="D40">
        <v>148.326244</v>
      </c>
      <c r="E40">
        <v>81612</v>
      </c>
    </row>
    <row r="41" spans="1:5" x14ac:dyDescent="0.25">
      <c r="A41" t="s">
        <v>217</v>
      </c>
      <c r="B41" t="s">
        <v>216</v>
      </c>
      <c r="C41">
        <v>-25.822409</v>
      </c>
      <c r="D41">
        <v>148.31168299999999</v>
      </c>
      <c r="E41">
        <v>81612</v>
      </c>
    </row>
    <row r="42" spans="1:5" x14ac:dyDescent="0.25">
      <c r="A42" t="s">
        <v>207</v>
      </c>
      <c r="B42" t="s">
        <v>208</v>
      </c>
      <c r="C42">
        <v>-25.793476999999999</v>
      </c>
      <c r="D42">
        <v>148.374481</v>
      </c>
      <c r="E42">
        <v>81613</v>
      </c>
    </row>
    <row r="43" spans="1:5" x14ac:dyDescent="0.25">
      <c r="A43" t="s">
        <v>275</v>
      </c>
      <c r="B43" t="s">
        <v>276</v>
      </c>
      <c r="C43">
        <v>-29.97673</v>
      </c>
      <c r="D43">
        <v>144.131056</v>
      </c>
      <c r="E43">
        <v>86578</v>
      </c>
    </row>
    <row r="44" spans="1:5" x14ac:dyDescent="0.25">
      <c r="A44" t="s">
        <v>119</v>
      </c>
      <c r="B44" t="s">
        <v>120</v>
      </c>
      <c r="C44">
        <v>-29.482620000000001</v>
      </c>
      <c r="D44">
        <v>151.25631000000001</v>
      </c>
      <c r="E44">
        <v>86578</v>
      </c>
    </row>
    <row r="45" spans="1:5" x14ac:dyDescent="0.25">
      <c r="A45" t="s">
        <v>306</v>
      </c>
      <c r="B45" t="s">
        <v>301</v>
      </c>
      <c r="C45">
        <v>-30.629760999999998</v>
      </c>
      <c r="D45">
        <v>143.92334199999999</v>
      </c>
      <c r="E45">
        <v>86579</v>
      </c>
    </row>
    <row r="46" spans="1:5" x14ac:dyDescent="0.25">
      <c r="A46" t="s">
        <v>255</v>
      </c>
      <c r="B46" t="s">
        <v>256</v>
      </c>
      <c r="C46">
        <v>-29.452432999999999</v>
      </c>
      <c r="D46">
        <v>144.34046499999999</v>
      </c>
      <c r="E46">
        <v>86581</v>
      </c>
    </row>
    <row r="47" spans="1:5" x14ac:dyDescent="0.25">
      <c r="A47" t="s">
        <v>298</v>
      </c>
      <c r="B47" t="s">
        <v>284</v>
      </c>
      <c r="C47">
        <v>-30.405021000000001</v>
      </c>
      <c r="D47">
        <v>143.570583</v>
      </c>
      <c r="E47">
        <v>86582</v>
      </c>
    </row>
    <row r="48" spans="1:5" x14ac:dyDescent="0.25">
      <c r="A48" t="s">
        <v>89</v>
      </c>
      <c r="B48" t="s">
        <v>90</v>
      </c>
      <c r="C48">
        <v>-29.551582</v>
      </c>
      <c r="D48">
        <v>151.240487</v>
      </c>
      <c r="E48">
        <v>86582</v>
      </c>
    </row>
    <row r="49" spans="1:5" x14ac:dyDescent="0.25">
      <c r="A49" t="s">
        <v>288</v>
      </c>
      <c r="B49" t="s">
        <v>289</v>
      </c>
      <c r="C49">
        <v>-30.474616000000001</v>
      </c>
      <c r="D49">
        <v>143.675567</v>
      </c>
      <c r="E49">
        <v>86583</v>
      </c>
    </row>
    <row r="50" spans="1:5" x14ac:dyDescent="0.25">
      <c r="A50" t="s">
        <v>110</v>
      </c>
      <c r="B50" t="s">
        <v>111</v>
      </c>
      <c r="C50">
        <v>-29.532779999999999</v>
      </c>
      <c r="D50">
        <v>151.25696600000001</v>
      </c>
      <c r="E50">
        <v>86583</v>
      </c>
    </row>
    <row r="51" spans="1:5" x14ac:dyDescent="0.25">
      <c r="A51" t="s">
        <v>260</v>
      </c>
      <c r="B51" t="s">
        <v>259</v>
      </c>
      <c r="C51">
        <v>-29.979074000000001</v>
      </c>
      <c r="D51">
        <v>144.222544</v>
      </c>
      <c r="E51">
        <v>86584</v>
      </c>
    </row>
    <row r="52" spans="1:5" x14ac:dyDescent="0.25">
      <c r="A52" t="s">
        <v>102</v>
      </c>
      <c r="B52" t="s">
        <v>103</v>
      </c>
      <c r="C52">
        <v>-29.502336</v>
      </c>
      <c r="D52">
        <v>151.296369</v>
      </c>
      <c r="E52">
        <v>86584</v>
      </c>
    </row>
    <row r="53" spans="1:5" x14ac:dyDescent="0.25">
      <c r="A53" t="s">
        <v>304</v>
      </c>
      <c r="B53" t="s">
        <v>301</v>
      </c>
      <c r="C53">
        <v>-30.696196</v>
      </c>
      <c r="D53">
        <v>143.89426</v>
      </c>
      <c r="E53">
        <v>86585</v>
      </c>
    </row>
    <row r="54" spans="1:5" x14ac:dyDescent="0.25">
      <c r="A54" t="s">
        <v>299</v>
      </c>
      <c r="B54" t="s">
        <v>271</v>
      </c>
      <c r="C54">
        <v>-30.474421</v>
      </c>
      <c r="D54">
        <v>143.675511</v>
      </c>
      <c r="E54">
        <v>86586</v>
      </c>
    </row>
    <row r="55" spans="1:5" x14ac:dyDescent="0.25">
      <c r="A55" t="s">
        <v>270</v>
      </c>
      <c r="B55" t="s">
        <v>271</v>
      </c>
      <c r="C55">
        <v>-30.541561999999999</v>
      </c>
      <c r="D55">
        <v>143.701087</v>
      </c>
      <c r="E55">
        <v>86587</v>
      </c>
    </row>
    <row r="56" spans="1:5" x14ac:dyDescent="0.25">
      <c r="A56" t="s">
        <v>261</v>
      </c>
      <c r="B56" t="s">
        <v>259</v>
      </c>
      <c r="C56">
        <v>-29.979023999999999</v>
      </c>
      <c r="D56">
        <v>144.222544</v>
      </c>
      <c r="E56">
        <v>86588</v>
      </c>
    </row>
    <row r="57" spans="1:5" x14ac:dyDescent="0.25">
      <c r="A57" t="s">
        <v>280</v>
      </c>
      <c r="B57" t="s">
        <v>281</v>
      </c>
      <c r="C57">
        <v>-29.884402000000001</v>
      </c>
      <c r="D57">
        <v>144.08357100000001</v>
      </c>
      <c r="E57">
        <v>86589</v>
      </c>
    </row>
    <row r="58" spans="1:5" x14ac:dyDescent="0.25">
      <c r="A58" t="s">
        <v>303</v>
      </c>
      <c r="B58" t="s">
        <v>301</v>
      </c>
      <c r="C58">
        <v>-30.634060000000002</v>
      </c>
      <c r="D58">
        <v>143.96922000000001</v>
      </c>
      <c r="E58">
        <v>86589</v>
      </c>
    </row>
    <row r="59" spans="1:5" x14ac:dyDescent="0.25">
      <c r="A59" t="s">
        <v>324</v>
      </c>
      <c r="B59" t="s">
        <v>325</v>
      </c>
      <c r="C59">
        <v>-30.806954999999999</v>
      </c>
      <c r="D59">
        <v>143.76364699999999</v>
      </c>
      <c r="E59">
        <v>86589</v>
      </c>
    </row>
    <row r="60" spans="1:5" x14ac:dyDescent="0.25">
      <c r="A60" t="s">
        <v>262</v>
      </c>
      <c r="B60" t="s">
        <v>263</v>
      </c>
      <c r="C60">
        <v>-29.446497000000001</v>
      </c>
      <c r="D60">
        <v>144.34016800000001</v>
      </c>
      <c r="E60">
        <v>86590</v>
      </c>
    </row>
    <row r="61" spans="1:5" x14ac:dyDescent="0.25">
      <c r="A61" t="s">
        <v>311</v>
      </c>
      <c r="B61" t="s">
        <v>312</v>
      </c>
      <c r="C61">
        <v>-30.718706000000001</v>
      </c>
      <c r="D61">
        <v>143.74319</v>
      </c>
      <c r="E61">
        <v>86590</v>
      </c>
    </row>
    <row r="62" spans="1:5" x14ac:dyDescent="0.25">
      <c r="A62" t="s">
        <v>322</v>
      </c>
      <c r="B62" t="s">
        <v>319</v>
      </c>
      <c r="C62">
        <v>-30.831793000000001</v>
      </c>
      <c r="D62">
        <v>143.62624199999999</v>
      </c>
      <c r="E62">
        <v>86590</v>
      </c>
    </row>
    <row r="63" spans="1:5" x14ac:dyDescent="0.25">
      <c r="A63" t="s">
        <v>326</v>
      </c>
      <c r="B63" t="s">
        <v>317</v>
      </c>
      <c r="C63">
        <v>-30.806189</v>
      </c>
      <c r="D63">
        <v>143.777287</v>
      </c>
      <c r="E63">
        <v>86590</v>
      </c>
    </row>
    <row r="64" spans="1:5" x14ac:dyDescent="0.25">
      <c r="A64" t="s">
        <v>258</v>
      </c>
      <c r="B64" t="s">
        <v>259</v>
      </c>
      <c r="C64">
        <v>-29.979023999999999</v>
      </c>
      <c r="D64">
        <v>144.222544</v>
      </c>
      <c r="E64">
        <v>86591</v>
      </c>
    </row>
    <row r="65" spans="1:5" x14ac:dyDescent="0.25">
      <c r="A65" t="s">
        <v>296</v>
      </c>
      <c r="B65" t="s">
        <v>297</v>
      </c>
      <c r="C65">
        <v>-30.035039999999999</v>
      </c>
      <c r="D65">
        <v>144.09591699999999</v>
      </c>
      <c r="E65">
        <v>86592</v>
      </c>
    </row>
    <row r="66" spans="1:5" x14ac:dyDescent="0.25">
      <c r="A66" t="s">
        <v>318</v>
      </c>
      <c r="B66" t="s">
        <v>319</v>
      </c>
      <c r="C66">
        <v>-30.826789999999999</v>
      </c>
      <c r="D66">
        <v>143.74242599999999</v>
      </c>
      <c r="E66">
        <v>86592</v>
      </c>
    </row>
    <row r="67" spans="1:5" x14ac:dyDescent="0.25">
      <c r="A67" t="s">
        <v>285</v>
      </c>
      <c r="B67" t="s">
        <v>286</v>
      </c>
      <c r="C67">
        <v>-30.466201000000002</v>
      </c>
      <c r="D67">
        <v>143.95928799999999</v>
      </c>
      <c r="E67">
        <v>86593</v>
      </c>
    </row>
    <row r="68" spans="1:5" x14ac:dyDescent="0.25">
      <c r="A68" t="s">
        <v>116</v>
      </c>
      <c r="B68" t="s">
        <v>117</v>
      </c>
      <c r="C68">
        <v>-29.506634999999999</v>
      </c>
      <c r="D68">
        <v>151.2098</v>
      </c>
      <c r="E68">
        <v>86593</v>
      </c>
    </row>
    <row r="69" spans="1:5" x14ac:dyDescent="0.25">
      <c r="A69" t="s">
        <v>300</v>
      </c>
      <c r="B69" t="s">
        <v>301</v>
      </c>
      <c r="C69">
        <v>-30.557690999999998</v>
      </c>
      <c r="D69">
        <v>143.964291</v>
      </c>
      <c r="E69">
        <v>86594</v>
      </c>
    </row>
    <row r="70" spans="1:5" x14ac:dyDescent="0.25">
      <c r="A70" t="s">
        <v>107</v>
      </c>
      <c r="B70" t="s">
        <v>108</v>
      </c>
      <c r="C70">
        <v>-29.499634</v>
      </c>
      <c r="D70">
        <v>151.25469799999999</v>
      </c>
      <c r="E70">
        <v>86594</v>
      </c>
    </row>
    <row r="71" spans="1:5" x14ac:dyDescent="0.25">
      <c r="A71" t="s">
        <v>251</v>
      </c>
      <c r="B71" t="s">
        <v>252</v>
      </c>
      <c r="C71">
        <v>-29.512525</v>
      </c>
      <c r="D71">
        <v>144.28224599999999</v>
      </c>
      <c r="E71">
        <v>86595</v>
      </c>
    </row>
    <row r="72" spans="1:5" x14ac:dyDescent="0.25">
      <c r="A72" t="s">
        <v>115</v>
      </c>
      <c r="B72" t="s">
        <v>90</v>
      </c>
      <c r="C72">
        <v>-29.551704999999998</v>
      </c>
      <c r="D72">
        <v>151.24054699999999</v>
      </c>
      <c r="E72">
        <v>86595</v>
      </c>
    </row>
    <row r="73" spans="1:5" x14ac:dyDescent="0.25">
      <c r="A73" t="s">
        <v>290</v>
      </c>
      <c r="B73" t="s">
        <v>291</v>
      </c>
      <c r="C73">
        <v>-30.664756000000001</v>
      </c>
      <c r="D73">
        <v>143.92321100000001</v>
      </c>
      <c r="E73">
        <v>86596</v>
      </c>
    </row>
    <row r="74" spans="1:5" x14ac:dyDescent="0.25">
      <c r="A74" t="s">
        <v>99</v>
      </c>
      <c r="B74" t="s">
        <v>97</v>
      </c>
      <c r="C74">
        <v>-29.548622000000002</v>
      </c>
      <c r="D74">
        <v>151.32104200000001</v>
      </c>
      <c r="E74">
        <v>86596</v>
      </c>
    </row>
    <row r="75" spans="1:5" x14ac:dyDescent="0.25">
      <c r="A75" t="s">
        <v>305</v>
      </c>
      <c r="B75" t="s">
        <v>301</v>
      </c>
      <c r="C75">
        <v>-30.600663999999998</v>
      </c>
      <c r="D75">
        <v>143.923326</v>
      </c>
      <c r="E75">
        <v>86597</v>
      </c>
    </row>
    <row r="76" spans="1:5" x14ac:dyDescent="0.25">
      <c r="A76" t="s">
        <v>253</v>
      </c>
      <c r="B76" t="s">
        <v>254</v>
      </c>
      <c r="C76">
        <v>-29.512525</v>
      </c>
      <c r="D76">
        <v>144.28224599999999</v>
      </c>
      <c r="E76">
        <v>86598</v>
      </c>
    </row>
    <row r="77" spans="1:5" x14ac:dyDescent="0.25">
      <c r="A77" t="s">
        <v>302</v>
      </c>
      <c r="B77" t="s">
        <v>297</v>
      </c>
      <c r="C77">
        <v>-30.044785999999998</v>
      </c>
      <c r="D77">
        <v>144.08230499999999</v>
      </c>
      <c r="E77">
        <v>86599</v>
      </c>
    </row>
    <row r="78" spans="1:5" x14ac:dyDescent="0.25">
      <c r="A78" t="s">
        <v>320</v>
      </c>
      <c r="B78" t="s">
        <v>319</v>
      </c>
      <c r="C78">
        <v>-30.866130999999999</v>
      </c>
      <c r="D78">
        <v>143.65611100000001</v>
      </c>
      <c r="E78">
        <v>86599</v>
      </c>
    </row>
    <row r="79" spans="1:5" x14ac:dyDescent="0.25">
      <c r="A79" t="s">
        <v>292</v>
      </c>
      <c r="B79" t="s">
        <v>293</v>
      </c>
      <c r="C79">
        <v>-30.547868000000001</v>
      </c>
      <c r="D79">
        <v>143.94143399999999</v>
      </c>
      <c r="E79">
        <v>86600</v>
      </c>
    </row>
    <row r="80" spans="1:5" x14ac:dyDescent="0.25">
      <c r="A80" t="s">
        <v>84</v>
      </c>
      <c r="B80" t="s">
        <v>85</v>
      </c>
      <c r="C80">
        <v>-29.475275</v>
      </c>
      <c r="D80">
        <v>151.21356800000001</v>
      </c>
      <c r="E80">
        <v>86600</v>
      </c>
    </row>
    <row r="81" spans="1:5" x14ac:dyDescent="0.25">
      <c r="A81" t="s">
        <v>273</v>
      </c>
      <c r="B81" t="s">
        <v>274</v>
      </c>
      <c r="C81">
        <v>-30.594318999999999</v>
      </c>
      <c r="D81">
        <v>143.678169</v>
      </c>
      <c r="E81">
        <v>86601</v>
      </c>
    </row>
    <row r="82" spans="1:5" x14ac:dyDescent="0.25">
      <c r="A82" t="s">
        <v>294</v>
      </c>
      <c r="B82" t="s">
        <v>295</v>
      </c>
      <c r="C82">
        <v>-30.548172000000001</v>
      </c>
      <c r="D82">
        <v>143.94122400000001</v>
      </c>
      <c r="E82">
        <v>86602</v>
      </c>
    </row>
    <row r="83" spans="1:5" x14ac:dyDescent="0.25">
      <c r="A83" t="s">
        <v>86</v>
      </c>
      <c r="B83" t="s">
        <v>87</v>
      </c>
      <c r="C83">
        <v>-29.510141999999998</v>
      </c>
      <c r="D83">
        <v>151.27471199999999</v>
      </c>
      <c r="E83">
        <v>86602</v>
      </c>
    </row>
    <row r="84" spans="1:5" x14ac:dyDescent="0.25">
      <c r="A84" t="s">
        <v>278</v>
      </c>
      <c r="B84" t="s">
        <v>279</v>
      </c>
      <c r="C84">
        <v>-29.961558</v>
      </c>
      <c r="D84">
        <v>144.12756899999999</v>
      </c>
      <c r="E84">
        <v>86603</v>
      </c>
    </row>
    <row r="85" spans="1:5" x14ac:dyDescent="0.25">
      <c r="A85" t="s">
        <v>283</v>
      </c>
      <c r="B85" t="s">
        <v>284</v>
      </c>
      <c r="C85">
        <v>-30.494847</v>
      </c>
      <c r="D85">
        <v>143.590869</v>
      </c>
      <c r="E85">
        <v>86604</v>
      </c>
    </row>
    <row r="86" spans="1:5" x14ac:dyDescent="0.25">
      <c r="A86" t="s">
        <v>287</v>
      </c>
      <c r="B86" t="s">
        <v>284</v>
      </c>
      <c r="C86">
        <v>-30.405080000000002</v>
      </c>
      <c r="D86">
        <v>143.57014000000001</v>
      </c>
      <c r="E86">
        <v>86605</v>
      </c>
    </row>
    <row r="87" spans="1:5" x14ac:dyDescent="0.25">
      <c r="A87" t="s">
        <v>316</v>
      </c>
      <c r="B87" t="s">
        <v>317</v>
      </c>
      <c r="C87">
        <v>-30.807172999999999</v>
      </c>
      <c r="D87">
        <v>143.67945700000001</v>
      </c>
      <c r="E87">
        <v>86605</v>
      </c>
    </row>
    <row r="88" spans="1:5" x14ac:dyDescent="0.25">
      <c r="A88" t="s">
        <v>269</v>
      </c>
      <c r="B88" t="s">
        <v>259</v>
      </c>
      <c r="C88">
        <v>-29.961516</v>
      </c>
      <c r="D88">
        <v>144.12726499999999</v>
      </c>
      <c r="E88">
        <v>86606</v>
      </c>
    </row>
    <row r="89" spans="1:5" x14ac:dyDescent="0.25">
      <c r="A89" t="s">
        <v>309</v>
      </c>
      <c r="B89" t="s">
        <v>310</v>
      </c>
      <c r="C89">
        <v>-30.826867</v>
      </c>
      <c r="D89">
        <v>143.742165</v>
      </c>
      <c r="E89">
        <v>86606</v>
      </c>
    </row>
    <row r="90" spans="1:5" x14ac:dyDescent="0.25">
      <c r="A90" t="s">
        <v>264</v>
      </c>
      <c r="B90" t="s">
        <v>265</v>
      </c>
      <c r="C90">
        <v>-29.637463</v>
      </c>
      <c r="D90">
        <v>143.94515899999999</v>
      </c>
      <c r="E90">
        <v>86607</v>
      </c>
    </row>
    <row r="91" spans="1:5" x14ac:dyDescent="0.25">
      <c r="A91" t="s">
        <v>307</v>
      </c>
      <c r="B91" t="s">
        <v>308</v>
      </c>
      <c r="C91">
        <v>-30.807245999999999</v>
      </c>
      <c r="D91">
        <v>143.67951199999999</v>
      </c>
      <c r="E91">
        <v>86607</v>
      </c>
    </row>
    <row r="92" spans="1:5" x14ac:dyDescent="0.25">
      <c r="A92" t="s">
        <v>314</v>
      </c>
      <c r="B92" t="s">
        <v>315</v>
      </c>
      <c r="C92">
        <v>-30.866205000000001</v>
      </c>
      <c r="D92">
        <v>143.65619699999999</v>
      </c>
      <c r="E92">
        <v>86607</v>
      </c>
    </row>
    <row r="93" spans="1:5" x14ac:dyDescent="0.25">
      <c r="A93" t="s">
        <v>61</v>
      </c>
      <c r="B93" t="s">
        <v>62</v>
      </c>
      <c r="C93">
        <v>-26.871043</v>
      </c>
      <c r="D93">
        <v>151.53576799999999</v>
      </c>
      <c r="E93">
        <v>88322</v>
      </c>
    </row>
    <row r="94" spans="1:5" x14ac:dyDescent="0.25">
      <c r="A94" t="s">
        <v>71</v>
      </c>
      <c r="B94" t="s">
        <v>72</v>
      </c>
      <c r="C94">
        <v>-26.892980999999999</v>
      </c>
      <c r="D94">
        <v>151.55076600000001</v>
      </c>
      <c r="E94">
        <v>88323</v>
      </c>
    </row>
    <row r="95" spans="1:5" x14ac:dyDescent="0.25">
      <c r="A95" t="s">
        <v>66</v>
      </c>
      <c r="B95" t="s">
        <v>62</v>
      </c>
      <c r="C95">
        <v>-26.871013999999999</v>
      </c>
      <c r="D95">
        <v>151.53591</v>
      </c>
      <c r="E95">
        <v>88324</v>
      </c>
    </row>
    <row r="96" spans="1:5" x14ac:dyDescent="0.25">
      <c r="A96" t="s">
        <v>79</v>
      </c>
      <c r="B96" t="s">
        <v>80</v>
      </c>
      <c r="C96">
        <v>-26.895990999999999</v>
      </c>
      <c r="D96">
        <v>151.59576000000001</v>
      </c>
      <c r="E96">
        <v>88325</v>
      </c>
    </row>
    <row r="97" spans="1:5" x14ac:dyDescent="0.25">
      <c r="A97" t="s">
        <v>75</v>
      </c>
      <c r="B97" t="s">
        <v>76</v>
      </c>
      <c r="C97">
        <v>-26.895797000000002</v>
      </c>
      <c r="D97">
        <v>151.595552</v>
      </c>
      <c r="E97">
        <v>88327</v>
      </c>
    </row>
    <row r="98" spans="1:5" x14ac:dyDescent="0.25">
      <c r="A98" t="s">
        <v>69</v>
      </c>
      <c r="B98" t="s">
        <v>70</v>
      </c>
      <c r="C98">
        <v>-26.928728</v>
      </c>
      <c r="D98">
        <v>151.57450700000001</v>
      </c>
      <c r="E98">
        <v>88328</v>
      </c>
    </row>
    <row r="99" spans="1:5" x14ac:dyDescent="0.25">
      <c r="A99" t="s">
        <v>67</v>
      </c>
      <c r="B99" t="s">
        <v>68</v>
      </c>
      <c r="C99">
        <v>-26.895835000000002</v>
      </c>
      <c r="D99">
        <v>151.59563700000001</v>
      </c>
      <c r="E99">
        <v>88329</v>
      </c>
    </row>
    <row r="100" spans="1:5" x14ac:dyDescent="0.25">
      <c r="A100" t="s">
        <v>59</v>
      </c>
      <c r="B100" t="s">
        <v>60</v>
      </c>
      <c r="C100">
        <v>-26.852512000000001</v>
      </c>
      <c r="D100">
        <v>151.51422600000001</v>
      </c>
      <c r="E100">
        <v>88330</v>
      </c>
    </row>
    <row r="101" spans="1:5" x14ac:dyDescent="0.25">
      <c r="A101" t="s">
        <v>51</v>
      </c>
      <c r="B101" t="s">
        <v>52</v>
      </c>
      <c r="C101">
        <v>-26.793528999999999</v>
      </c>
      <c r="D101">
        <v>151.448498</v>
      </c>
      <c r="E101">
        <v>88335</v>
      </c>
    </row>
    <row r="102" spans="1:5" x14ac:dyDescent="0.25">
      <c r="A102" t="s">
        <v>82</v>
      </c>
      <c r="B102" t="s">
        <v>83</v>
      </c>
      <c r="C102">
        <v>-26.895772999999998</v>
      </c>
      <c r="D102">
        <v>151.59551999999999</v>
      </c>
      <c r="E102">
        <v>88337</v>
      </c>
    </row>
    <row r="103" spans="1:5" x14ac:dyDescent="0.25">
      <c r="A103" t="s">
        <v>344</v>
      </c>
      <c r="B103" t="s">
        <v>345</v>
      </c>
      <c r="C103">
        <v>-35.702933999999999</v>
      </c>
      <c r="D103">
        <v>149.86215899999999</v>
      </c>
      <c r="E103">
        <v>88724</v>
      </c>
    </row>
    <row r="104" spans="1:5" x14ac:dyDescent="0.25">
      <c r="A104" t="s">
        <v>331</v>
      </c>
      <c r="B104" t="s">
        <v>332</v>
      </c>
      <c r="C104">
        <v>-34.506132000000001</v>
      </c>
      <c r="D104">
        <v>150.052471</v>
      </c>
      <c r="E104">
        <v>88725</v>
      </c>
    </row>
    <row r="105" spans="1:5" x14ac:dyDescent="0.25">
      <c r="A105" t="s">
        <v>340</v>
      </c>
      <c r="B105" t="s">
        <v>341</v>
      </c>
      <c r="C105">
        <v>-35.698644999999999</v>
      </c>
      <c r="D105">
        <v>149.75500099999999</v>
      </c>
      <c r="E105">
        <v>88726</v>
      </c>
    </row>
    <row r="106" spans="1:5" x14ac:dyDescent="0.25">
      <c r="A106" t="s">
        <v>136</v>
      </c>
      <c r="B106" t="s">
        <v>137</v>
      </c>
      <c r="C106">
        <v>-29.899927999999999</v>
      </c>
      <c r="D106">
        <v>152.012193</v>
      </c>
      <c r="E106">
        <v>88727</v>
      </c>
    </row>
    <row r="107" spans="1:5" x14ac:dyDescent="0.25">
      <c r="A107" t="s">
        <v>143</v>
      </c>
      <c r="B107" t="s">
        <v>128</v>
      </c>
      <c r="C107">
        <v>-29.790973000000001</v>
      </c>
      <c r="D107">
        <v>152.02503200000001</v>
      </c>
      <c r="E107">
        <v>88728</v>
      </c>
    </row>
    <row r="108" spans="1:5" x14ac:dyDescent="0.25">
      <c r="A108" t="s">
        <v>125</v>
      </c>
      <c r="B108" t="s">
        <v>122</v>
      </c>
      <c r="C108">
        <v>-29.960884</v>
      </c>
      <c r="D108">
        <v>152.06545800000001</v>
      </c>
      <c r="E108">
        <v>88729</v>
      </c>
    </row>
    <row r="109" spans="1:5" x14ac:dyDescent="0.25">
      <c r="A109" t="s">
        <v>152</v>
      </c>
      <c r="B109" t="s">
        <v>153</v>
      </c>
      <c r="C109">
        <v>-29.871074</v>
      </c>
      <c r="D109">
        <v>152.040774</v>
      </c>
      <c r="E109">
        <v>88729</v>
      </c>
    </row>
    <row r="110" spans="1:5" x14ac:dyDescent="0.25">
      <c r="A110" t="s">
        <v>373</v>
      </c>
      <c r="B110" t="s">
        <v>374</v>
      </c>
      <c r="C110">
        <v>-36.244687999999996</v>
      </c>
      <c r="D110">
        <v>149.336299</v>
      </c>
      <c r="E110">
        <v>88731</v>
      </c>
    </row>
    <row r="111" spans="1:5" x14ac:dyDescent="0.25">
      <c r="A111" t="s">
        <v>354</v>
      </c>
      <c r="B111" t="s">
        <v>355</v>
      </c>
      <c r="C111">
        <v>-36.655029999999996</v>
      </c>
      <c r="D111">
        <v>149.36753899999999</v>
      </c>
      <c r="E111">
        <v>88732</v>
      </c>
    </row>
    <row r="112" spans="1:5" x14ac:dyDescent="0.25">
      <c r="A112" t="s">
        <v>369</v>
      </c>
      <c r="B112" t="s">
        <v>370</v>
      </c>
      <c r="C112">
        <v>-36.058168999999999</v>
      </c>
      <c r="D112">
        <v>149.54166499999999</v>
      </c>
      <c r="E112">
        <v>88733</v>
      </c>
    </row>
    <row r="113" spans="1:5" x14ac:dyDescent="0.25">
      <c r="A113" t="s">
        <v>358</v>
      </c>
      <c r="B113" t="s">
        <v>359</v>
      </c>
      <c r="C113">
        <v>-36.173833999999999</v>
      </c>
      <c r="D113">
        <v>149.39958200000001</v>
      </c>
      <c r="E113">
        <v>88734</v>
      </c>
    </row>
    <row r="114" spans="1:5" x14ac:dyDescent="0.25">
      <c r="A114" t="s">
        <v>371</v>
      </c>
      <c r="B114" t="s">
        <v>372</v>
      </c>
      <c r="C114">
        <v>-36.058014</v>
      </c>
      <c r="D114">
        <v>149.54166499999999</v>
      </c>
      <c r="E114">
        <v>88735</v>
      </c>
    </row>
    <row r="115" spans="1:5" x14ac:dyDescent="0.25">
      <c r="A115" t="s">
        <v>347</v>
      </c>
      <c r="B115" t="s">
        <v>348</v>
      </c>
      <c r="C115">
        <v>-35.894694999999999</v>
      </c>
      <c r="D115">
        <v>149.61311000000001</v>
      </c>
      <c r="E115">
        <v>88741</v>
      </c>
    </row>
    <row r="116" spans="1:5" x14ac:dyDescent="0.25">
      <c r="A116" t="s">
        <v>329</v>
      </c>
      <c r="B116" t="s">
        <v>330</v>
      </c>
      <c r="C116">
        <v>-34.506132000000001</v>
      </c>
      <c r="D116">
        <v>150.05255700000001</v>
      </c>
      <c r="E116">
        <v>88743</v>
      </c>
    </row>
    <row r="117" spans="1:5" x14ac:dyDescent="0.25">
      <c r="A117" t="s">
        <v>140</v>
      </c>
      <c r="B117" t="s">
        <v>141</v>
      </c>
      <c r="C117">
        <v>-29.790899</v>
      </c>
      <c r="D117">
        <v>152.02709200000001</v>
      </c>
      <c r="E117">
        <v>88744</v>
      </c>
    </row>
    <row r="118" spans="1:5" x14ac:dyDescent="0.25">
      <c r="A118" t="s">
        <v>158</v>
      </c>
      <c r="B118" t="s">
        <v>159</v>
      </c>
      <c r="C118">
        <v>-29.901254000000002</v>
      </c>
      <c r="D118">
        <v>152.100844</v>
      </c>
      <c r="E118">
        <v>88745</v>
      </c>
    </row>
    <row r="119" spans="1:5" x14ac:dyDescent="0.25">
      <c r="A119" t="s">
        <v>130</v>
      </c>
      <c r="B119" t="s">
        <v>128</v>
      </c>
      <c r="C119">
        <v>-29.755633</v>
      </c>
      <c r="D119">
        <v>151.980097</v>
      </c>
      <c r="E119">
        <v>88746</v>
      </c>
    </row>
    <row r="120" spans="1:5" x14ac:dyDescent="0.25">
      <c r="A120" t="s">
        <v>185</v>
      </c>
      <c r="B120" t="s">
        <v>186</v>
      </c>
      <c r="C120">
        <v>-29.941293999999999</v>
      </c>
      <c r="D120">
        <v>152.17388099999999</v>
      </c>
      <c r="E120">
        <v>88746</v>
      </c>
    </row>
    <row r="121" spans="1:5" x14ac:dyDescent="0.25">
      <c r="A121" t="s">
        <v>138</v>
      </c>
      <c r="B121" t="s">
        <v>139</v>
      </c>
      <c r="C121">
        <v>-29.810224999999999</v>
      </c>
      <c r="D121">
        <v>152.06451799999999</v>
      </c>
      <c r="E121">
        <v>88747</v>
      </c>
    </row>
    <row r="122" spans="1:5" x14ac:dyDescent="0.25">
      <c r="A122" t="s">
        <v>121</v>
      </c>
      <c r="B122" t="s">
        <v>122</v>
      </c>
      <c r="C122">
        <v>-29.960884</v>
      </c>
      <c r="D122">
        <v>152.06545800000001</v>
      </c>
      <c r="E122">
        <v>88748</v>
      </c>
    </row>
    <row r="123" spans="1:5" x14ac:dyDescent="0.25">
      <c r="A123" t="s">
        <v>155</v>
      </c>
      <c r="B123" t="s">
        <v>156</v>
      </c>
      <c r="C123">
        <v>-29.870956</v>
      </c>
      <c r="D123">
        <v>152.04081199999999</v>
      </c>
      <c r="E123">
        <v>88748</v>
      </c>
    </row>
    <row r="124" spans="1:5" x14ac:dyDescent="0.25">
      <c r="A124" t="s">
        <v>181</v>
      </c>
      <c r="B124" t="s">
        <v>182</v>
      </c>
      <c r="C124">
        <v>-29.982486000000002</v>
      </c>
      <c r="D124">
        <v>152.13773599999999</v>
      </c>
      <c r="E124">
        <v>88749</v>
      </c>
    </row>
    <row r="125" spans="1:5" x14ac:dyDescent="0.25">
      <c r="A125" t="s">
        <v>336</v>
      </c>
      <c r="B125" t="s">
        <v>337</v>
      </c>
      <c r="C125">
        <v>-35.853791000000001</v>
      </c>
      <c r="D125">
        <v>149.58269799999999</v>
      </c>
      <c r="E125">
        <v>88750</v>
      </c>
    </row>
    <row r="126" spans="1:5" x14ac:dyDescent="0.25">
      <c r="A126" t="s">
        <v>356</v>
      </c>
      <c r="B126" t="s">
        <v>357</v>
      </c>
      <c r="C126">
        <v>-36.651108999999998</v>
      </c>
      <c r="D126">
        <v>149.387947</v>
      </c>
      <c r="E126">
        <v>88751</v>
      </c>
    </row>
    <row r="127" spans="1:5" x14ac:dyDescent="0.25">
      <c r="A127" t="s">
        <v>349</v>
      </c>
      <c r="B127" t="s">
        <v>350</v>
      </c>
      <c r="C127">
        <v>-35.853732000000001</v>
      </c>
      <c r="D127">
        <v>149.582661</v>
      </c>
      <c r="E127">
        <v>88754</v>
      </c>
    </row>
    <row r="128" spans="1:5" x14ac:dyDescent="0.25">
      <c r="A128" t="s">
        <v>333</v>
      </c>
      <c r="B128" t="s">
        <v>334</v>
      </c>
      <c r="C128">
        <v>-35.679603</v>
      </c>
      <c r="D128">
        <v>149.75144700000001</v>
      </c>
      <c r="E128">
        <v>88755</v>
      </c>
    </row>
    <row r="129" spans="1:5" x14ac:dyDescent="0.25">
      <c r="A129" t="s">
        <v>338</v>
      </c>
      <c r="B129" t="s">
        <v>339</v>
      </c>
      <c r="C129">
        <v>-35.853741999999997</v>
      </c>
      <c r="D129">
        <v>149.58258900000001</v>
      </c>
      <c r="E129">
        <v>88756</v>
      </c>
    </row>
    <row r="130" spans="1:5" x14ac:dyDescent="0.25">
      <c r="A130" t="s">
        <v>365</v>
      </c>
      <c r="B130" t="s">
        <v>366</v>
      </c>
      <c r="C130">
        <v>-36.244677000000003</v>
      </c>
      <c r="D130">
        <v>149.33626000000001</v>
      </c>
      <c r="E130">
        <v>88758</v>
      </c>
    </row>
    <row r="131" spans="1:5" x14ac:dyDescent="0.25">
      <c r="A131" t="s">
        <v>367</v>
      </c>
      <c r="B131" t="s">
        <v>368</v>
      </c>
      <c r="C131">
        <v>-36.223163</v>
      </c>
      <c r="D131">
        <v>149.48423199999999</v>
      </c>
      <c r="E131">
        <v>88760</v>
      </c>
    </row>
    <row r="132" spans="1:5" x14ac:dyDescent="0.25">
      <c r="A132" t="s">
        <v>342</v>
      </c>
      <c r="B132" t="s">
        <v>343</v>
      </c>
      <c r="C132">
        <v>-35.705454000000003</v>
      </c>
      <c r="D132">
        <v>149.75670600000001</v>
      </c>
      <c r="E132">
        <v>88761</v>
      </c>
    </row>
    <row r="133" spans="1:5" x14ac:dyDescent="0.25">
      <c r="A133" t="s">
        <v>363</v>
      </c>
      <c r="B133" t="s">
        <v>364</v>
      </c>
      <c r="C133">
        <v>-36.173608000000002</v>
      </c>
      <c r="D133">
        <v>149.400228</v>
      </c>
      <c r="E133">
        <v>88762</v>
      </c>
    </row>
    <row r="134" spans="1:5" x14ac:dyDescent="0.25">
      <c r="A134" t="s">
        <v>361</v>
      </c>
      <c r="B134" t="s">
        <v>348</v>
      </c>
      <c r="C134">
        <v>-35.900790000000001</v>
      </c>
      <c r="D134">
        <v>149.61559500000001</v>
      </c>
      <c r="E134">
        <v>88765</v>
      </c>
    </row>
    <row r="135" spans="1:5" x14ac:dyDescent="0.25">
      <c r="A135" t="s">
        <v>327</v>
      </c>
      <c r="B135" t="s">
        <v>328</v>
      </c>
      <c r="C135">
        <v>-35.849404</v>
      </c>
      <c r="D135">
        <v>149.79038299999999</v>
      </c>
      <c r="E135">
        <v>88768</v>
      </c>
    </row>
    <row r="136" spans="1:5" x14ac:dyDescent="0.25">
      <c r="A136" t="s">
        <v>127</v>
      </c>
      <c r="B136" t="s">
        <v>128</v>
      </c>
      <c r="C136">
        <v>-29.755585</v>
      </c>
      <c r="D136">
        <v>151.98005699999999</v>
      </c>
      <c r="E136">
        <v>88769</v>
      </c>
    </row>
    <row r="137" spans="1:5" x14ac:dyDescent="0.25">
      <c r="A137" t="s">
        <v>145</v>
      </c>
      <c r="B137" t="s">
        <v>146</v>
      </c>
      <c r="C137">
        <v>-30.088925</v>
      </c>
      <c r="D137">
        <v>151.88899000000001</v>
      </c>
      <c r="E137">
        <v>88770</v>
      </c>
    </row>
    <row r="138" spans="1:5" x14ac:dyDescent="0.25">
      <c r="A138" t="s">
        <v>150</v>
      </c>
      <c r="B138" t="s">
        <v>151</v>
      </c>
      <c r="C138">
        <v>-29.802945000000001</v>
      </c>
      <c r="D138">
        <v>151.926895</v>
      </c>
      <c r="E138">
        <v>88770</v>
      </c>
    </row>
    <row r="139" spans="1:5" x14ac:dyDescent="0.25">
      <c r="A139" t="s">
        <v>148</v>
      </c>
      <c r="B139" t="s">
        <v>149</v>
      </c>
      <c r="C139">
        <v>-29.802667</v>
      </c>
      <c r="D139">
        <v>151.926241</v>
      </c>
      <c r="E139">
        <v>88771</v>
      </c>
    </row>
    <row r="140" spans="1:5" x14ac:dyDescent="0.25">
      <c r="A140" t="s">
        <v>335</v>
      </c>
      <c r="B140" t="s">
        <v>334</v>
      </c>
      <c r="C140">
        <v>-35.682028000000003</v>
      </c>
      <c r="D140">
        <v>149.753142</v>
      </c>
      <c r="E140">
        <v>88773</v>
      </c>
    </row>
    <row r="141" spans="1:5" x14ac:dyDescent="0.25">
      <c r="A141" t="s">
        <v>360</v>
      </c>
      <c r="B141" t="s">
        <v>348</v>
      </c>
      <c r="C141">
        <v>-35.894706999999997</v>
      </c>
      <c r="D141">
        <v>149.61311000000001</v>
      </c>
      <c r="E141">
        <v>88773</v>
      </c>
    </row>
    <row r="142" spans="1:5" x14ac:dyDescent="0.25">
      <c r="A142" t="s">
        <v>362</v>
      </c>
      <c r="B142" t="s">
        <v>348</v>
      </c>
      <c r="C142">
        <v>-35.900809000000002</v>
      </c>
      <c r="D142">
        <v>149.61561599999999</v>
      </c>
      <c r="E142">
        <v>88774</v>
      </c>
    </row>
    <row r="143" spans="1:5" x14ac:dyDescent="0.25">
      <c r="A143" t="s">
        <v>176</v>
      </c>
      <c r="B143" t="s">
        <v>177</v>
      </c>
      <c r="C143">
        <v>-29.915859999999999</v>
      </c>
      <c r="D143">
        <v>152.16798600000001</v>
      </c>
      <c r="E143">
        <v>150695</v>
      </c>
    </row>
    <row r="144" spans="1:5" x14ac:dyDescent="0.25">
      <c r="A144" t="s">
        <v>163</v>
      </c>
      <c r="B144" t="s">
        <v>162</v>
      </c>
      <c r="C144">
        <v>-29.923542999999999</v>
      </c>
      <c r="D144">
        <v>152.11393200000001</v>
      </c>
      <c r="E144">
        <v>150764</v>
      </c>
    </row>
    <row r="145" spans="1:5" x14ac:dyDescent="0.25">
      <c r="A145" t="s">
        <v>166</v>
      </c>
      <c r="B145" t="s">
        <v>167</v>
      </c>
      <c r="C145">
        <v>-29.897948</v>
      </c>
      <c r="D145">
        <v>152.12188499999999</v>
      </c>
      <c r="E145">
        <v>150765</v>
      </c>
    </row>
    <row r="146" spans="1:5" x14ac:dyDescent="0.25">
      <c r="A146" t="s">
        <v>171</v>
      </c>
      <c r="B146" t="s">
        <v>172</v>
      </c>
      <c r="C146">
        <v>-29.871144000000001</v>
      </c>
      <c r="D146">
        <v>152.040952</v>
      </c>
      <c r="E146">
        <v>150766</v>
      </c>
    </row>
    <row r="147" spans="1:5" x14ac:dyDescent="0.25">
      <c r="A147" t="s">
        <v>183</v>
      </c>
      <c r="B147" t="s">
        <v>184</v>
      </c>
      <c r="C147">
        <v>-29.891712999999999</v>
      </c>
      <c r="D147">
        <v>152.04138399999999</v>
      </c>
      <c r="E147">
        <v>150767</v>
      </c>
    </row>
    <row r="148" spans="1:5" x14ac:dyDescent="0.25">
      <c r="A148" t="s">
        <v>187</v>
      </c>
      <c r="B148" t="s">
        <v>188</v>
      </c>
      <c r="C148">
        <v>-29.941092999999999</v>
      </c>
      <c r="D148">
        <v>152.17384300000001</v>
      </c>
      <c r="E148">
        <v>150768</v>
      </c>
    </row>
    <row r="149" spans="1:5" x14ac:dyDescent="0.25">
      <c r="A149" t="s">
        <v>174</v>
      </c>
      <c r="B149" t="s">
        <v>175</v>
      </c>
      <c r="C149">
        <v>-29.923134999999998</v>
      </c>
      <c r="D149">
        <v>152.19471100000001</v>
      </c>
      <c r="E149">
        <v>150769</v>
      </c>
    </row>
    <row r="150" spans="1:5" x14ac:dyDescent="0.25">
      <c r="A150" t="s">
        <v>161</v>
      </c>
      <c r="B150" t="s">
        <v>162</v>
      </c>
      <c r="C150">
        <v>-29.920477999999999</v>
      </c>
      <c r="D150">
        <v>152.10248300000001</v>
      </c>
      <c r="E150">
        <v>150772</v>
      </c>
    </row>
    <row r="151" spans="1:5" x14ac:dyDescent="0.25">
      <c r="A151" t="s">
        <v>168</v>
      </c>
      <c r="B151" t="s">
        <v>169</v>
      </c>
      <c r="C151">
        <v>-29.941189999999999</v>
      </c>
      <c r="D151">
        <v>152.17347699999999</v>
      </c>
      <c r="E151">
        <v>150773</v>
      </c>
    </row>
    <row r="152" spans="1:5" x14ac:dyDescent="0.25">
      <c r="A152" t="s">
        <v>178</v>
      </c>
      <c r="B152" t="s">
        <v>179</v>
      </c>
      <c r="C152">
        <v>-29.881326999999999</v>
      </c>
      <c r="D152">
        <v>152.27999600000001</v>
      </c>
      <c r="E152">
        <v>150774</v>
      </c>
    </row>
    <row r="153" spans="1:5" x14ac:dyDescent="0.25">
      <c r="A153" t="s">
        <v>351</v>
      </c>
      <c r="B153" t="s">
        <v>352</v>
      </c>
      <c r="C153">
        <v>-35.996721000000001</v>
      </c>
      <c r="D153">
        <v>149.46680599999999</v>
      </c>
      <c r="E153" t="s">
        <v>353</v>
      </c>
    </row>
    <row r="154" spans="1:5" ht="30" x14ac:dyDescent="0.25">
      <c r="A154" t="s">
        <v>266</v>
      </c>
      <c r="B154" t="s">
        <v>267</v>
      </c>
      <c r="C154">
        <v>-29.637463</v>
      </c>
      <c r="D154">
        <v>143.94515899999999</v>
      </c>
      <c r="E154" s="2" t="s">
        <v>268</v>
      </c>
    </row>
    <row r="155" spans="1:5" x14ac:dyDescent="0.25">
      <c r="A155" t="s">
        <v>132</v>
      </c>
      <c r="B155" t="s">
        <v>133</v>
      </c>
      <c r="C155">
        <v>-29.806539999999998</v>
      </c>
      <c r="D155">
        <v>152.06365600000001</v>
      </c>
      <c r="E155" t="s">
        <v>134</v>
      </c>
    </row>
    <row r="156" spans="1:5" x14ac:dyDescent="0.25">
      <c r="A156" t="s">
        <v>375</v>
      </c>
      <c r="B156" t="s">
        <v>366</v>
      </c>
      <c r="C156">
        <v>-36.244652000000002</v>
      </c>
      <c r="D156">
        <v>149.33630199999999</v>
      </c>
      <c r="E156" t="s">
        <v>376</v>
      </c>
    </row>
    <row r="157" spans="1:5" x14ac:dyDescent="0.25">
      <c r="A157" t="s">
        <v>758</v>
      </c>
      <c r="B157" t="s">
        <v>757</v>
      </c>
      <c r="C157">
        <v>-29.749766000000001</v>
      </c>
      <c r="D157">
        <v>150.48598200000001</v>
      </c>
      <c r="E157">
        <v>156686</v>
      </c>
    </row>
    <row r="158" spans="1:5" x14ac:dyDescent="0.25">
      <c r="A158" t="s">
        <v>759</v>
      </c>
      <c r="B158" t="s">
        <v>757</v>
      </c>
      <c r="C158">
        <v>-29.749766000000001</v>
      </c>
      <c r="D158">
        <v>150.48598200000001</v>
      </c>
      <c r="E158">
        <v>156676</v>
      </c>
    </row>
    <row r="159" spans="1:5" x14ac:dyDescent="0.25">
      <c r="A159" t="s">
        <v>760</v>
      </c>
      <c r="B159" t="s">
        <v>757</v>
      </c>
      <c r="C159">
        <v>-29.749766000000001</v>
      </c>
      <c r="D159">
        <v>150.48598200000001</v>
      </c>
      <c r="E159">
        <v>156672</v>
      </c>
    </row>
    <row r="160" spans="1:5" x14ac:dyDescent="0.25">
      <c r="A160" t="s">
        <v>761</v>
      </c>
      <c r="B160" t="s">
        <v>757</v>
      </c>
      <c r="C160">
        <v>-29.749766000000001</v>
      </c>
      <c r="D160">
        <v>150.48598200000001</v>
      </c>
      <c r="E160">
        <v>156685</v>
      </c>
    </row>
    <row r="161" spans="1:5" x14ac:dyDescent="0.25">
      <c r="A161" t="s">
        <v>762</v>
      </c>
      <c r="B161" t="s">
        <v>757</v>
      </c>
      <c r="C161">
        <v>-29.751487999999998</v>
      </c>
      <c r="D161">
        <v>150.48604599999999</v>
      </c>
      <c r="E161">
        <v>156663</v>
      </c>
    </row>
    <row r="162" spans="1:5" x14ac:dyDescent="0.25">
      <c r="A162" t="s">
        <v>763</v>
      </c>
      <c r="B162" t="s">
        <v>757</v>
      </c>
      <c r="C162">
        <v>-29.749701000000002</v>
      </c>
      <c r="D162">
        <v>150.48872499999999</v>
      </c>
      <c r="E162">
        <v>156684</v>
      </c>
    </row>
    <row r="163" spans="1:5" x14ac:dyDescent="0.25">
      <c r="A163" t="s">
        <v>764</v>
      </c>
      <c r="B163" t="s">
        <v>757</v>
      </c>
      <c r="C163">
        <v>-29.749701000000002</v>
      </c>
      <c r="D163">
        <v>150.48872499999999</v>
      </c>
      <c r="E163">
        <v>156662</v>
      </c>
    </row>
    <row r="164" spans="1:5" x14ac:dyDescent="0.25">
      <c r="A164" t="s">
        <v>765</v>
      </c>
      <c r="B164" t="s">
        <v>757</v>
      </c>
      <c r="C164">
        <v>-29.757562</v>
      </c>
      <c r="D164">
        <v>150.480041</v>
      </c>
      <c r="E164">
        <v>156667</v>
      </c>
    </row>
    <row r="165" spans="1:5" x14ac:dyDescent="0.25">
      <c r="A165" t="s">
        <v>766</v>
      </c>
      <c r="B165" t="s">
        <v>757</v>
      </c>
      <c r="C165">
        <v>-29.757562</v>
      </c>
      <c r="D165">
        <v>150.480041</v>
      </c>
      <c r="E165">
        <v>156688</v>
      </c>
    </row>
    <row r="166" spans="1:5" x14ac:dyDescent="0.25">
      <c r="A166" t="s">
        <v>767</v>
      </c>
      <c r="B166" t="s">
        <v>757</v>
      </c>
      <c r="C166">
        <v>-29.757562</v>
      </c>
      <c r="D166">
        <v>150.480041</v>
      </c>
      <c r="E166">
        <v>156689</v>
      </c>
    </row>
    <row r="167" spans="1:5" x14ac:dyDescent="0.25">
      <c r="A167" t="s">
        <v>768</v>
      </c>
      <c r="B167" t="s">
        <v>757</v>
      </c>
      <c r="C167">
        <v>-29.757562</v>
      </c>
      <c r="D167">
        <v>150.480041</v>
      </c>
      <c r="E167">
        <v>156687</v>
      </c>
    </row>
    <row r="168" spans="1:5" x14ac:dyDescent="0.25">
      <c r="A168" t="s">
        <v>769</v>
      </c>
      <c r="B168" t="s">
        <v>757</v>
      </c>
      <c r="C168">
        <v>-29.749766000000001</v>
      </c>
      <c r="D168">
        <v>150.48598200000001</v>
      </c>
      <c r="E168">
        <v>156677</v>
      </c>
    </row>
    <row r="169" spans="1:5" x14ac:dyDescent="0.25">
      <c r="A169" t="s">
        <v>770</v>
      </c>
      <c r="B169" t="s">
        <v>757</v>
      </c>
      <c r="C169">
        <v>-29.749766000000001</v>
      </c>
      <c r="D169">
        <v>150.48598200000001</v>
      </c>
      <c r="E169">
        <v>156681</v>
      </c>
    </row>
    <row r="170" spans="1:5" x14ac:dyDescent="0.25">
      <c r="A170" t="s">
        <v>771</v>
      </c>
      <c r="B170" t="s">
        <v>757</v>
      </c>
      <c r="C170">
        <v>-29.749766000000001</v>
      </c>
      <c r="D170">
        <v>150.48598200000001</v>
      </c>
      <c r="E170">
        <v>156678</v>
      </c>
    </row>
  </sheetData>
  <sortState xmlns:xlrd2="http://schemas.microsoft.com/office/spreadsheetml/2017/richdata2" ref="A2:E156">
    <sortCondition ref="E2:E156"/>
  </sortState>
  <phoneticPr fontId="2" type="noConversion"/>
  <pageMargins left="0.7" right="0.7" top="0.75" bottom="0.75" header="0.3" footer="0.3"/>
  <pageSetup paperSize="9" orientation="portrait" verticalDpi="0" r:id="rId1"/>
  <headerFooter>
    <oddHeader>&amp;C&amp;"Calibri"&amp;12&amp;KFF0000 OFFICIAL&amp;1#_x000D_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Summary</vt:lpstr>
      <vt:lpstr>Definitions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Hampton</dc:creator>
  <cp:lastModifiedBy>Andrew Bengsen</cp:lastModifiedBy>
  <dcterms:created xsi:type="dcterms:W3CDTF">2024-09-03T03:54:12Z</dcterms:created>
  <dcterms:modified xsi:type="dcterms:W3CDTF">2025-09-03T00:40:22Z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bcf83ea-a86c-44db-b904-16489f29f74e_Enabled">
    <vt:lpwstr>true</vt:lpwstr>
  </property>
  <property fmtid="{D5CDD505-2E9C-101B-9397-08002B2CF9AE}" pid="3" name="MSIP_Label_8bcf83ea-a86c-44db-b904-16489f29f74e_SetDate">
    <vt:lpwstr>2025-03-21T02:11:55Z</vt:lpwstr>
  </property>
  <property fmtid="{D5CDD505-2E9C-101B-9397-08002B2CF9AE}" pid="4" name="MSIP_Label_8bcf83ea-a86c-44db-b904-16489f29f74e_Method">
    <vt:lpwstr>Standard</vt:lpwstr>
  </property>
  <property fmtid="{D5CDD505-2E9C-101B-9397-08002B2CF9AE}" pid="5" name="MSIP_Label_8bcf83ea-a86c-44db-b904-16489f29f74e_Name">
    <vt:lpwstr>EIM Info Class OFFICIAL</vt:lpwstr>
  </property>
  <property fmtid="{D5CDD505-2E9C-101B-9397-08002B2CF9AE}" pid="6" name="MSIP_Label_8bcf83ea-a86c-44db-b904-16489f29f74e_SiteId">
    <vt:lpwstr>7b5e7ee6-2d23-4b9a-abaa-a0beeed2548e</vt:lpwstr>
  </property>
  <property fmtid="{D5CDD505-2E9C-101B-9397-08002B2CF9AE}" pid="7" name="MSIP_Label_8bcf83ea-a86c-44db-b904-16489f29f74e_ActionId">
    <vt:lpwstr>2a7bc3db-ea9f-4852-af22-1dc2123ef8c6</vt:lpwstr>
  </property>
  <property fmtid="{D5CDD505-2E9C-101B-9397-08002B2CF9AE}" pid="8" name="MSIP_Label_8bcf83ea-a86c-44db-b904-16489f29f74e_ContentBits">
    <vt:lpwstr>1</vt:lpwstr>
  </property>
  <property fmtid="{D5CDD505-2E9C-101B-9397-08002B2CF9AE}" pid="9" name="MSIP_Label_8bcf83ea-a86c-44db-b904-16489f29f74e_Tag">
    <vt:lpwstr>10, 3, 0, 1</vt:lpwstr>
  </property>
</Properties>
</file>