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>
    <definedName name="Rshunt">#REF!</definedName>
  </definedNames>
  <calcPr/>
</workbook>
</file>

<file path=xl/sharedStrings.xml><?xml version="1.0" encoding="utf-8"?>
<sst xmlns="http://schemas.openxmlformats.org/spreadsheetml/2006/main" count="62" uniqueCount="54">
  <si>
    <t>INA219 registers and variables</t>
  </si>
  <si>
    <t>CONFIG REGISTER</t>
  </si>
  <si>
    <t>0x00</t>
  </si>
  <si>
    <t>MNEMONIC</t>
  </si>
  <si>
    <t>VALUE</t>
  </si>
  <si>
    <t>COMMENT</t>
  </si>
  <si>
    <t>INA219_CONFIG_BVOLTAGERANGE_16V</t>
  </si>
  <si>
    <t>0x0000</t>
  </si>
  <si>
    <t>0-16V Range</t>
  </si>
  <si>
    <t>INA219_CONFIG_BVOLTAGERANGE_32V</t>
  </si>
  <si>
    <t>0x2000</t>
  </si>
  <si>
    <t>0-32V Range</t>
  </si>
  <si>
    <t>INA219_CONFIG_GAIN_1_40MV</t>
  </si>
  <si>
    <t>Gain 1, 40mV Range</t>
  </si>
  <si>
    <t>INA219_CONFIG_GAIN_2_80MV</t>
  </si>
  <si>
    <t>0x0800</t>
  </si>
  <si>
    <t>Gain 2, 80mV Range</t>
  </si>
  <si>
    <t>INA219_CONFIG_GAIN_4_160MV</t>
  </si>
  <si>
    <t>0x1000</t>
  </si>
  <si>
    <t>Gain 4, 160mV Range</t>
  </si>
  <si>
    <t xml:space="preserve">INA219_CONFIG_GAIN_8_320MV </t>
  </si>
  <si>
    <t>0x1800</t>
  </si>
  <si>
    <t>Gain 8, 320mV Range</t>
  </si>
  <si>
    <t>Parameter</t>
  </si>
  <si>
    <t>LSB</t>
  </si>
  <si>
    <t>Unit</t>
  </si>
  <si>
    <t>Vshunt</t>
  </si>
  <si>
    <t>micro Volts</t>
  </si>
  <si>
    <t>constant</t>
  </si>
  <si>
    <t>Shunt Voltage Register (address = 01h)</t>
  </si>
  <si>
    <t>Vbus</t>
  </si>
  <si>
    <t>mili Volts</t>
  </si>
  <si>
    <t>Bus Voltage Register (address = 02h)</t>
  </si>
  <si>
    <t>Current</t>
  </si>
  <si>
    <t>A</t>
  </si>
  <si>
    <t>depends on Calibration</t>
  </si>
  <si>
    <t>Current Register (address = 04h)</t>
  </si>
  <si>
    <t>Power</t>
  </si>
  <si>
    <t>W</t>
  </si>
  <si>
    <t>Power_LSB = 20*Current_LSB</t>
  </si>
  <si>
    <t>Power Register (address = 03h)</t>
  </si>
  <si>
    <t>Max current expected</t>
  </si>
  <si>
    <t>Rshunt, Ohm</t>
  </si>
  <si>
    <t>min_Current_LSB, A</t>
  </si>
  <si>
    <t>min_Power_LSB, W</t>
  </si>
  <si>
    <t>Calibration, dec</t>
  </si>
  <si>
    <t>Calibration, hex</t>
  </si>
  <si>
    <t>Vshunt_max,V</t>
  </si>
  <si>
    <t>Max_Possible_Current, A</t>
  </si>
  <si>
    <t>Current_LSB, mA</t>
  </si>
  <si>
    <t>Current_LSB, A</t>
  </si>
  <si>
    <t>Power_LSB, W</t>
  </si>
  <si>
    <t>Max_Current, A</t>
  </si>
  <si>
    <t>Overflow 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</si>
</sst>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2" max="2" width="15.14"/>
    <col customWidth="1" min="3" max="3" width="21.29"/>
    <col customWidth="1" min="4" max="4" width="18.71"/>
    <col customWidth="1" min="5" max="5" width="17.14"/>
    <col customWidth="1" min="8" max="8" width="23.86"/>
    <col customWidth="1" min="10" max="10" width="17.57"/>
  </cols>
  <sheetData>
    <row r="1">
      <c r="A1" s="1" t="s">
        <v>0</v>
      </c>
    </row>
    <row r="3">
      <c r="A3" s="2" t="s">
        <v>1</v>
      </c>
      <c r="B3" s="3" t="s">
        <v>2</v>
      </c>
    </row>
    <row r="4">
      <c r="A4" s="2" t="s">
        <v>3</v>
      </c>
      <c r="B4" s="2" t="s">
        <v>4</v>
      </c>
      <c r="C4" s="2" t="s">
        <v>5</v>
      </c>
    </row>
    <row r="5">
      <c r="A5" s="3" t="s">
        <v>6</v>
      </c>
      <c r="B5" s="3" t="s">
        <v>7</v>
      </c>
      <c r="C5" s="3" t="s">
        <v>8</v>
      </c>
    </row>
    <row r="6">
      <c r="A6" s="4" t="s">
        <v>9</v>
      </c>
      <c r="B6" s="4" t="s">
        <v>10</v>
      </c>
      <c r="C6" s="4" t="s">
        <v>11</v>
      </c>
    </row>
    <row r="7">
      <c r="A7" s="5"/>
      <c r="B7" s="5"/>
      <c r="C7" s="5"/>
    </row>
    <row r="8">
      <c r="A8" s="3" t="s">
        <v>12</v>
      </c>
      <c r="B8" s="3" t="s">
        <v>7</v>
      </c>
      <c r="C8" s="3" t="s">
        <v>13</v>
      </c>
    </row>
    <row r="9">
      <c r="A9" s="3" t="s">
        <v>14</v>
      </c>
      <c r="B9" s="3" t="s">
        <v>15</v>
      </c>
      <c r="C9" s="3" t="s">
        <v>16</v>
      </c>
    </row>
    <row r="10">
      <c r="A10" s="3" t="s">
        <v>17</v>
      </c>
      <c r="B10" s="3" t="s">
        <v>18</v>
      </c>
      <c r="C10" s="3" t="s">
        <v>19</v>
      </c>
    </row>
    <row r="11">
      <c r="A11" s="4" t="s">
        <v>20</v>
      </c>
      <c r="B11" s="4" t="s">
        <v>21</v>
      </c>
      <c r="C11" s="4" t="s">
        <v>22</v>
      </c>
    </row>
    <row r="14">
      <c r="A14" s="2" t="s">
        <v>23</v>
      </c>
      <c r="B14" s="2" t="s">
        <v>24</v>
      </c>
      <c r="C14" s="2" t="s">
        <v>25</v>
      </c>
      <c r="D14" s="2" t="s">
        <v>5</v>
      </c>
    </row>
    <row r="15">
      <c r="A15" s="3" t="s">
        <v>26</v>
      </c>
      <c r="B15" s="3">
        <v>10.0</v>
      </c>
      <c r="C15" s="3" t="s">
        <v>27</v>
      </c>
      <c r="D15" s="3" t="s">
        <v>28</v>
      </c>
      <c r="E15" s="3" t="s">
        <v>29</v>
      </c>
    </row>
    <row r="16">
      <c r="A16" s="3" t="s">
        <v>30</v>
      </c>
      <c r="B16" s="3">
        <v>4.0</v>
      </c>
      <c r="C16" s="3" t="s">
        <v>31</v>
      </c>
      <c r="D16" s="3" t="s">
        <v>28</v>
      </c>
      <c r="E16" s="3" t="s">
        <v>32</v>
      </c>
    </row>
    <row r="17">
      <c r="A17" s="3" t="s">
        <v>33</v>
      </c>
      <c r="C17" s="3" t="s">
        <v>34</v>
      </c>
      <c r="D17" s="3" t="s">
        <v>35</v>
      </c>
      <c r="E17" s="3" t="s">
        <v>36</v>
      </c>
    </row>
    <row r="18">
      <c r="A18" s="3" t="s">
        <v>37</v>
      </c>
      <c r="C18" s="3" t="s">
        <v>38</v>
      </c>
      <c r="D18" s="3" t="s">
        <v>39</v>
      </c>
      <c r="E18" s="3" t="s">
        <v>40</v>
      </c>
    </row>
    <row r="19">
      <c r="E19" s="3"/>
    </row>
    <row r="21">
      <c r="A21" s="2" t="s">
        <v>41</v>
      </c>
      <c r="B21" s="2" t="s">
        <v>42</v>
      </c>
      <c r="C21" s="2" t="s">
        <v>43</v>
      </c>
      <c r="D21" s="2" t="s">
        <v>44</v>
      </c>
      <c r="E21" s="2" t="s">
        <v>45</v>
      </c>
      <c r="F21" s="2" t="s">
        <v>46</v>
      </c>
      <c r="G21" s="2" t="s">
        <v>47</v>
      </c>
      <c r="H21" s="2" t="s">
        <v>48</v>
      </c>
    </row>
    <row r="22">
      <c r="A22" s="6">
        <v>0.21</v>
      </c>
      <c r="B22" s="6">
        <v>0.1</v>
      </c>
      <c r="C22" s="7">
        <f t="shared" ref="C22:C46" si="1">A22/POW(2,15)</f>
        <v>0.000006408691406</v>
      </c>
      <c r="D22" s="7">
        <f t="shared" ref="D22:D46" si="2">20*C22</f>
        <v>0.0001281738281</v>
      </c>
      <c r="E22" s="7">
        <f t="shared" ref="E22:E46" si="3">trunc(4096/(100000*C22*B22))</f>
        <v>63913</v>
      </c>
      <c r="F22" s="7" t="str">
        <f t="shared" ref="F22:F46" si="4">DEC2HEX(E22)</f>
        <v>F9A9</v>
      </c>
      <c r="G22" s="6">
        <v>0.04</v>
      </c>
      <c r="H22" s="7">
        <f t="shared" ref="H22:H46" si="5">G22/B22</f>
        <v>0.4</v>
      </c>
    </row>
    <row r="23">
      <c r="A23" s="3">
        <v>0.4</v>
      </c>
      <c r="B23" s="3">
        <v>0.1</v>
      </c>
      <c r="C23">
        <f t="shared" si="1"/>
        <v>0.00001220703125</v>
      </c>
      <c r="D23">
        <f t="shared" si="2"/>
        <v>0.000244140625</v>
      </c>
      <c r="E23">
        <f t="shared" si="3"/>
        <v>33554</v>
      </c>
      <c r="F23" t="str">
        <f t="shared" si="4"/>
        <v>8312</v>
      </c>
      <c r="G23" s="3">
        <v>0.04</v>
      </c>
      <c r="H23">
        <f t="shared" si="5"/>
        <v>0.4</v>
      </c>
    </row>
    <row r="24">
      <c r="A24" s="6">
        <v>0.21</v>
      </c>
      <c r="B24" s="6">
        <v>0.1</v>
      </c>
      <c r="C24" s="7">
        <f t="shared" si="1"/>
        <v>0.000006408691406</v>
      </c>
      <c r="D24" s="7">
        <f t="shared" si="2"/>
        <v>0.0001281738281</v>
      </c>
      <c r="E24" s="7">
        <f t="shared" si="3"/>
        <v>63913</v>
      </c>
      <c r="F24" s="7" t="str">
        <f t="shared" si="4"/>
        <v>F9A9</v>
      </c>
      <c r="G24" s="6">
        <v>0.08</v>
      </c>
      <c r="H24" s="7">
        <f t="shared" si="5"/>
        <v>0.8</v>
      </c>
    </row>
    <row r="25">
      <c r="A25" s="3">
        <v>0.8</v>
      </c>
      <c r="B25" s="3">
        <v>0.1</v>
      </c>
      <c r="C25">
        <f t="shared" si="1"/>
        <v>0.0000244140625</v>
      </c>
      <c r="D25">
        <f t="shared" si="2"/>
        <v>0.00048828125</v>
      </c>
      <c r="E25">
        <f t="shared" si="3"/>
        <v>16777</v>
      </c>
      <c r="F25" t="str">
        <f t="shared" si="4"/>
        <v>4189</v>
      </c>
      <c r="G25" s="3">
        <v>0.08</v>
      </c>
      <c r="H25">
        <f t="shared" si="5"/>
        <v>0.8</v>
      </c>
    </row>
    <row r="26">
      <c r="A26" s="6">
        <v>0.21</v>
      </c>
      <c r="B26" s="6">
        <v>0.1</v>
      </c>
      <c r="C26" s="7">
        <f t="shared" si="1"/>
        <v>0.000006408691406</v>
      </c>
      <c r="D26" s="7">
        <f t="shared" si="2"/>
        <v>0.0001281738281</v>
      </c>
      <c r="E26" s="7">
        <f t="shared" si="3"/>
        <v>63913</v>
      </c>
      <c r="F26" s="7" t="str">
        <f t="shared" si="4"/>
        <v>F9A9</v>
      </c>
      <c r="G26" s="6">
        <v>0.16</v>
      </c>
      <c r="H26" s="7">
        <f t="shared" si="5"/>
        <v>1.6</v>
      </c>
    </row>
    <row r="27">
      <c r="A27" s="3">
        <v>1.6</v>
      </c>
      <c r="B27" s="3">
        <v>0.1</v>
      </c>
      <c r="C27">
        <f t="shared" si="1"/>
        <v>0.000048828125</v>
      </c>
      <c r="D27">
        <f t="shared" si="2"/>
        <v>0.0009765625</v>
      </c>
      <c r="E27">
        <f t="shared" si="3"/>
        <v>8388</v>
      </c>
      <c r="F27" t="str">
        <f t="shared" si="4"/>
        <v>20C4</v>
      </c>
      <c r="G27" s="3">
        <v>0.16</v>
      </c>
      <c r="H27">
        <f t="shared" si="5"/>
        <v>1.6</v>
      </c>
    </row>
    <row r="28">
      <c r="A28" s="6">
        <v>0.21</v>
      </c>
      <c r="B28" s="6">
        <v>0.1</v>
      </c>
      <c r="C28" s="7">
        <f t="shared" si="1"/>
        <v>0.000006408691406</v>
      </c>
      <c r="D28" s="7">
        <f t="shared" si="2"/>
        <v>0.0001281738281</v>
      </c>
      <c r="E28" s="7">
        <f t="shared" si="3"/>
        <v>63913</v>
      </c>
      <c r="F28" s="7" t="str">
        <f t="shared" si="4"/>
        <v>F9A9</v>
      </c>
      <c r="G28" s="6">
        <v>0.32</v>
      </c>
      <c r="H28" s="7">
        <f t="shared" si="5"/>
        <v>3.2</v>
      </c>
    </row>
    <row r="29">
      <c r="A29" s="3">
        <v>0.25</v>
      </c>
      <c r="B29" s="3">
        <v>0.1</v>
      </c>
      <c r="C29">
        <f t="shared" si="1"/>
        <v>0.000007629394531</v>
      </c>
      <c r="D29">
        <f t="shared" si="2"/>
        <v>0.0001525878906</v>
      </c>
      <c r="E29">
        <f t="shared" si="3"/>
        <v>53687</v>
      </c>
      <c r="F29" t="str">
        <f t="shared" si="4"/>
        <v>D1B7</v>
      </c>
      <c r="G29" s="3">
        <v>0.32</v>
      </c>
      <c r="H29">
        <f t="shared" si="5"/>
        <v>3.2</v>
      </c>
    </row>
    <row r="30">
      <c r="A30" s="3">
        <v>0.3</v>
      </c>
      <c r="B30" s="3">
        <v>0.1</v>
      </c>
      <c r="C30">
        <f t="shared" si="1"/>
        <v>0.000009155273438</v>
      </c>
      <c r="D30">
        <f t="shared" si="2"/>
        <v>0.0001831054688</v>
      </c>
      <c r="E30">
        <f t="shared" si="3"/>
        <v>44739</v>
      </c>
      <c r="F30" t="str">
        <f t="shared" si="4"/>
        <v>AEC3</v>
      </c>
      <c r="G30" s="3">
        <v>0.32</v>
      </c>
      <c r="H30">
        <f t="shared" si="5"/>
        <v>3.2</v>
      </c>
    </row>
    <row r="31">
      <c r="A31" s="3">
        <v>0.4</v>
      </c>
      <c r="B31" s="3">
        <v>0.1</v>
      </c>
      <c r="C31">
        <f t="shared" si="1"/>
        <v>0.00001220703125</v>
      </c>
      <c r="D31">
        <f t="shared" si="2"/>
        <v>0.000244140625</v>
      </c>
      <c r="E31">
        <f t="shared" si="3"/>
        <v>33554</v>
      </c>
      <c r="F31" t="str">
        <f t="shared" si="4"/>
        <v>8312</v>
      </c>
      <c r="G31" s="3">
        <v>0.32</v>
      </c>
      <c r="H31">
        <f t="shared" si="5"/>
        <v>3.2</v>
      </c>
    </row>
    <row r="32">
      <c r="A32" s="3">
        <v>0.5</v>
      </c>
      <c r="B32" s="3">
        <v>0.1</v>
      </c>
      <c r="C32">
        <f t="shared" si="1"/>
        <v>0.00001525878906</v>
      </c>
      <c r="D32">
        <f t="shared" si="2"/>
        <v>0.0003051757813</v>
      </c>
      <c r="E32">
        <f t="shared" si="3"/>
        <v>26843</v>
      </c>
      <c r="F32" t="str">
        <f t="shared" si="4"/>
        <v>68DB</v>
      </c>
      <c r="G32" s="3">
        <v>0.32</v>
      </c>
      <c r="H32">
        <f t="shared" si="5"/>
        <v>3.2</v>
      </c>
    </row>
    <row r="33">
      <c r="A33" s="3">
        <v>0.6</v>
      </c>
      <c r="B33" s="3">
        <v>0.1</v>
      </c>
      <c r="C33">
        <f t="shared" si="1"/>
        <v>0.00001831054688</v>
      </c>
      <c r="D33">
        <f t="shared" si="2"/>
        <v>0.0003662109375</v>
      </c>
      <c r="E33">
        <f t="shared" si="3"/>
        <v>22369</v>
      </c>
      <c r="F33" t="str">
        <f t="shared" si="4"/>
        <v>5761</v>
      </c>
      <c r="G33" s="3">
        <v>0.32</v>
      </c>
      <c r="H33">
        <f t="shared" si="5"/>
        <v>3.2</v>
      </c>
    </row>
    <row r="34">
      <c r="A34" s="3">
        <v>0.7</v>
      </c>
      <c r="B34" s="3">
        <v>0.1</v>
      </c>
      <c r="C34">
        <f t="shared" si="1"/>
        <v>0.00002136230469</v>
      </c>
      <c r="D34">
        <f t="shared" si="2"/>
        <v>0.0004272460938</v>
      </c>
      <c r="E34">
        <f t="shared" si="3"/>
        <v>19173</v>
      </c>
      <c r="F34" t="str">
        <f t="shared" si="4"/>
        <v>4AE5</v>
      </c>
      <c r="G34" s="3">
        <v>0.32</v>
      </c>
      <c r="H34">
        <f t="shared" si="5"/>
        <v>3.2</v>
      </c>
    </row>
    <row r="35">
      <c r="A35" s="3">
        <v>0.8</v>
      </c>
      <c r="B35" s="3">
        <v>0.1</v>
      </c>
      <c r="C35">
        <f t="shared" si="1"/>
        <v>0.0000244140625</v>
      </c>
      <c r="D35">
        <f t="shared" si="2"/>
        <v>0.00048828125</v>
      </c>
      <c r="E35">
        <f t="shared" si="3"/>
        <v>16777</v>
      </c>
      <c r="F35" t="str">
        <f t="shared" si="4"/>
        <v>4189</v>
      </c>
      <c r="G35" s="3">
        <v>0.32</v>
      </c>
      <c r="H35">
        <f t="shared" si="5"/>
        <v>3.2</v>
      </c>
    </row>
    <row r="36">
      <c r="A36" s="3">
        <v>0.9</v>
      </c>
      <c r="B36" s="3">
        <v>0.1</v>
      </c>
      <c r="C36">
        <f t="shared" si="1"/>
        <v>0.00002746582031</v>
      </c>
      <c r="D36">
        <f t="shared" si="2"/>
        <v>0.0005493164063</v>
      </c>
      <c r="E36">
        <f t="shared" si="3"/>
        <v>14913</v>
      </c>
      <c r="F36" t="str">
        <f t="shared" si="4"/>
        <v>3A41</v>
      </c>
      <c r="G36" s="3">
        <v>0.32</v>
      </c>
      <c r="H36">
        <f t="shared" si="5"/>
        <v>3.2</v>
      </c>
    </row>
    <row r="37">
      <c r="A37" s="3">
        <v>1.0</v>
      </c>
      <c r="B37" s="3">
        <v>0.1</v>
      </c>
      <c r="C37">
        <f t="shared" si="1"/>
        <v>0.00003051757813</v>
      </c>
      <c r="D37">
        <f t="shared" si="2"/>
        <v>0.0006103515625</v>
      </c>
      <c r="E37">
        <f t="shared" si="3"/>
        <v>13421</v>
      </c>
      <c r="F37" t="str">
        <f t="shared" si="4"/>
        <v>346D</v>
      </c>
      <c r="G37" s="3">
        <v>0.32</v>
      </c>
      <c r="H37">
        <f t="shared" si="5"/>
        <v>3.2</v>
      </c>
    </row>
    <row r="38">
      <c r="A38" s="3">
        <v>1.5</v>
      </c>
      <c r="B38" s="3">
        <v>0.1</v>
      </c>
      <c r="C38">
        <f t="shared" si="1"/>
        <v>0.00004577636719</v>
      </c>
      <c r="D38">
        <f t="shared" si="2"/>
        <v>0.0009155273438</v>
      </c>
      <c r="E38">
        <f t="shared" si="3"/>
        <v>8947</v>
      </c>
      <c r="F38" t="str">
        <f t="shared" si="4"/>
        <v>22F3</v>
      </c>
      <c r="G38" s="3">
        <v>0.32</v>
      </c>
      <c r="H38">
        <f t="shared" si="5"/>
        <v>3.2</v>
      </c>
    </row>
    <row r="39">
      <c r="A39" s="3">
        <v>2.0</v>
      </c>
      <c r="B39" s="3">
        <v>0.1</v>
      </c>
      <c r="C39">
        <f t="shared" si="1"/>
        <v>0.00006103515625</v>
      </c>
      <c r="D39">
        <f t="shared" si="2"/>
        <v>0.001220703125</v>
      </c>
      <c r="E39">
        <f t="shared" si="3"/>
        <v>6710</v>
      </c>
      <c r="F39" t="str">
        <f t="shared" si="4"/>
        <v>1A36</v>
      </c>
      <c r="G39" s="3">
        <v>0.32</v>
      </c>
      <c r="H39">
        <f t="shared" si="5"/>
        <v>3.2</v>
      </c>
    </row>
    <row r="40">
      <c r="A40" s="3">
        <v>2.5</v>
      </c>
      <c r="B40" s="3">
        <v>0.1</v>
      </c>
      <c r="C40">
        <f t="shared" si="1"/>
        <v>0.00007629394531</v>
      </c>
      <c r="D40">
        <f t="shared" si="2"/>
        <v>0.001525878906</v>
      </c>
      <c r="E40">
        <f t="shared" si="3"/>
        <v>5368</v>
      </c>
      <c r="F40" t="str">
        <f t="shared" si="4"/>
        <v>14F8</v>
      </c>
      <c r="G40" s="3">
        <v>0.32</v>
      </c>
      <c r="H40">
        <f t="shared" si="5"/>
        <v>3.2</v>
      </c>
    </row>
    <row r="41">
      <c r="A41" s="3">
        <v>3.0</v>
      </c>
      <c r="B41" s="3">
        <v>0.1</v>
      </c>
      <c r="C41">
        <f t="shared" si="1"/>
        <v>0.00009155273438</v>
      </c>
      <c r="D41">
        <f t="shared" si="2"/>
        <v>0.001831054688</v>
      </c>
      <c r="E41">
        <f t="shared" si="3"/>
        <v>4473</v>
      </c>
      <c r="F41" t="str">
        <f t="shared" si="4"/>
        <v>1179</v>
      </c>
      <c r="G41" s="3">
        <v>0.32</v>
      </c>
      <c r="H41">
        <f t="shared" si="5"/>
        <v>3.2</v>
      </c>
    </row>
    <row r="42">
      <c r="A42" s="3">
        <v>3.2</v>
      </c>
      <c r="B42" s="3">
        <v>0.1</v>
      </c>
      <c r="C42">
        <f t="shared" si="1"/>
        <v>0.00009765625</v>
      </c>
      <c r="D42">
        <f t="shared" si="2"/>
        <v>0.001953125</v>
      </c>
      <c r="E42">
        <f t="shared" si="3"/>
        <v>4194</v>
      </c>
      <c r="F42" t="str">
        <f t="shared" si="4"/>
        <v>1062</v>
      </c>
      <c r="G42" s="3">
        <v>0.32</v>
      </c>
      <c r="H42">
        <f t="shared" si="5"/>
        <v>3.2</v>
      </c>
    </row>
    <row r="43">
      <c r="A43" s="6">
        <v>0.45</v>
      </c>
      <c r="B43" s="6">
        <v>0.05</v>
      </c>
      <c r="C43" s="7">
        <f t="shared" si="1"/>
        <v>0.00001373291016</v>
      </c>
      <c r="D43" s="7">
        <f t="shared" si="2"/>
        <v>0.0002746582031</v>
      </c>
      <c r="E43" s="7">
        <f t="shared" si="3"/>
        <v>59652</v>
      </c>
      <c r="F43" s="7" t="str">
        <f t="shared" si="4"/>
        <v>E904</v>
      </c>
      <c r="G43" s="6">
        <v>0.32</v>
      </c>
      <c r="H43" s="7">
        <f t="shared" si="5"/>
        <v>6.4</v>
      </c>
    </row>
    <row r="44">
      <c r="A44" s="3">
        <v>6.4</v>
      </c>
      <c r="B44" s="3">
        <v>0.05</v>
      </c>
      <c r="C44">
        <f t="shared" si="1"/>
        <v>0.0001953125</v>
      </c>
      <c r="D44">
        <f t="shared" si="2"/>
        <v>0.00390625</v>
      </c>
      <c r="E44">
        <f t="shared" si="3"/>
        <v>4194</v>
      </c>
      <c r="F44" t="str">
        <f t="shared" si="4"/>
        <v>1062</v>
      </c>
      <c r="G44" s="3">
        <v>0.32</v>
      </c>
      <c r="H44">
        <f t="shared" si="5"/>
        <v>6.4</v>
      </c>
    </row>
    <row r="45">
      <c r="A45" s="6">
        <v>2.1</v>
      </c>
      <c r="B45" s="6">
        <v>0.01</v>
      </c>
      <c r="C45" s="7">
        <f t="shared" si="1"/>
        <v>0.00006408691406</v>
      </c>
      <c r="D45" s="7">
        <f t="shared" si="2"/>
        <v>0.001281738281</v>
      </c>
      <c r="E45" s="7">
        <f t="shared" si="3"/>
        <v>63913</v>
      </c>
      <c r="F45" s="7" t="str">
        <f t="shared" si="4"/>
        <v>F9A9</v>
      </c>
      <c r="G45" s="6">
        <v>0.32</v>
      </c>
      <c r="H45" s="7">
        <f t="shared" si="5"/>
        <v>32</v>
      </c>
    </row>
    <row r="46">
      <c r="A46" s="3">
        <v>32.0</v>
      </c>
      <c r="B46" s="3">
        <v>0.01</v>
      </c>
      <c r="C46">
        <f t="shared" si="1"/>
        <v>0.0009765625</v>
      </c>
      <c r="D46">
        <f t="shared" si="2"/>
        <v>0.01953125</v>
      </c>
      <c r="E46">
        <f t="shared" si="3"/>
        <v>4194</v>
      </c>
      <c r="F46" t="str">
        <f t="shared" si="4"/>
        <v>1062</v>
      </c>
      <c r="G46" s="3">
        <v>0.32</v>
      </c>
      <c r="H46">
        <f t="shared" si="5"/>
        <v>32</v>
      </c>
    </row>
    <row r="50">
      <c r="A50" s="2" t="s">
        <v>49</v>
      </c>
      <c r="B50" s="2" t="s">
        <v>42</v>
      </c>
      <c r="C50" s="2" t="s">
        <v>50</v>
      </c>
      <c r="D50" s="2" t="s">
        <v>51</v>
      </c>
      <c r="E50" s="2" t="s">
        <v>45</v>
      </c>
      <c r="F50" s="2" t="s">
        <v>46</v>
      </c>
      <c r="G50" s="2" t="s">
        <v>47</v>
      </c>
      <c r="H50" s="2" t="s">
        <v>48</v>
      </c>
      <c r="I50" s="2" t="s">
        <v>52</v>
      </c>
      <c r="J50" s="2" t="s">
        <v>53</v>
      </c>
    </row>
    <row r="51">
      <c r="A51" s="3">
        <v>0.007</v>
      </c>
      <c r="B51" s="3">
        <v>0.1</v>
      </c>
      <c r="C51">
        <f t="shared" ref="C51:C68" si="6">A51/1000</f>
        <v>0.000007</v>
      </c>
      <c r="D51">
        <f t="shared" ref="D51:D68" si="7">20*C51</f>
        <v>0.00014</v>
      </c>
      <c r="E51">
        <f t="shared" ref="E51:E68" si="8">trunc(4096/(100000*C51*B51))</f>
        <v>58514</v>
      </c>
      <c r="F51" t="str">
        <f t="shared" ref="F51:F68" si="9">DEC2HEX(E51)</f>
        <v>E492</v>
      </c>
      <c r="G51" s="3">
        <v>0.04</v>
      </c>
      <c r="H51">
        <f t="shared" ref="H51:H68" si="10">G51/B51</f>
        <v>0.4</v>
      </c>
      <c r="I51">
        <f t="shared" ref="I51:I68" si="11">C51*32767</f>
        <v>0.229369</v>
      </c>
      <c r="J51">
        <f t="shared" ref="J51:J68" si="12">min(H51,I51)</f>
        <v>0.229369</v>
      </c>
    </row>
    <row r="52">
      <c r="A52" s="4">
        <v>0.01</v>
      </c>
      <c r="B52" s="6">
        <v>0.1</v>
      </c>
      <c r="C52" s="7">
        <f t="shared" si="6"/>
        <v>0.00001</v>
      </c>
      <c r="D52" s="7">
        <f t="shared" si="7"/>
        <v>0.0002</v>
      </c>
      <c r="E52" s="7">
        <f t="shared" si="8"/>
        <v>40960</v>
      </c>
      <c r="F52" s="7" t="str">
        <f t="shared" si="9"/>
        <v>A000</v>
      </c>
      <c r="G52" s="6">
        <v>0.04</v>
      </c>
      <c r="H52" s="7">
        <f t="shared" si="10"/>
        <v>0.4</v>
      </c>
      <c r="I52" s="7">
        <f t="shared" si="11"/>
        <v>0.32767</v>
      </c>
      <c r="J52" s="7">
        <f t="shared" si="12"/>
        <v>0.32767</v>
      </c>
    </row>
    <row r="53">
      <c r="A53" s="4">
        <v>0.02</v>
      </c>
      <c r="B53" s="3">
        <v>0.1</v>
      </c>
      <c r="C53">
        <f t="shared" si="6"/>
        <v>0.00002</v>
      </c>
      <c r="D53">
        <f t="shared" si="7"/>
        <v>0.0004</v>
      </c>
      <c r="E53">
        <f t="shared" si="8"/>
        <v>20480</v>
      </c>
      <c r="F53" t="str">
        <f t="shared" si="9"/>
        <v>5000</v>
      </c>
      <c r="G53" s="3">
        <v>0.08</v>
      </c>
      <c r="H53">
        <f t="shared" si="10"/>
        <v>0.8</v>
      </c>
      <c r="I53">
        <f t="shared" si="11"/>
        <v>0.65534</v>
      </c>
      <c r="J53">
        <f t="shared" si="12"/>
        <v>0.65534</v>
      </c>
    </row>
    <row r="54">
      <c r="A54" s="4">
        <v>0.04</v>
      </c>
      <c r="B54" s="3">
        <v>0.1</v>
      </c>
      <c r="C54">
        <f t="shared" si="6"/>
        <v>0.00004</v>
      </c>
      <c r="D54">
        <f t="shared" si="7"/>
        <v>0.0008</v>
      </c>
      <c r="E54">
        <f t="shared" si="8"/>
        <v>10240</v>
      </c>
      <c r="F54" t="str">
        <f t="shared" si="9"/>
        <v>2800</v>
      </c>
      <c r="G54" s="3">
        <v>0.16</v>
      </c>
      <c r="H54">
        <f t="shared" si="10"/>
        <v>1.6</v>
      </c>
      <c r="I54">
        <f t="shared" si="11"/>
        <v>1.31068</v>
      </c>
      <c r="J54">
        <f t="shared" si="12"/>
        <v>1.31068</v>
      </c>
    </row>
    <row r="55">
      <c r="A55" s="4">
        <v>0.1</v>
      </c>
      <c r="B55" s="3">
        <v>0.1</v>
      </c>
      <c r="C55">
        <f t="shared" si="6"/>
        <v>0.0001</v>
      </c>
      <c r="D55">
        <f t="shared" si="7"/>
        <v>0.002</v>
      </c>
      <c r="E55">
        <f t="shared" si="8"/>
        <v>4096</v>
      </c>
      <c r="F55" t="str">
        <f t="shared" si="9"/>
        <v>1000</v>
      </c>
      <c r="G55" s="3">
        <v>0.32</v>
      </c>
      <c r="H55">
        <f t="shared" si="10"/>
        <v>3.2</v>
      </c>
      <c r="I55">
        <f t="shared" si="11"/>
        <v>3.2767</v>
      </c>
      <c r="J55">
        <f t="shared" si="12"/>
        <v>3.2</v>
      </c>
    </row>
    <row r="56">
      <c r="A56" s="3">
        <v>0.5</v>
      </c>
      <c r="B56" s="3">
        <v>0.1</v>
      </c>
      <c r="C56">
        <f t="shared" si="6"/>
        <v>0.0005</v>
      </c>
      <c r="D56">
        <f t="shared" si="7"/>
        <v>0.01</v>
      </c>
      <c r="E56">
        <f t="shared" si="8"/>
        <v>819</v>
      </c>
      <c r="F56" t="str">
        <f t="shared" si="9"/>
        <v>333</v>
      </c>
      <c r="G56" s="3">
        <v>0.32</v>
      </c>
      <c r="H56">
        <f t="shared" si="10"/>
        <v>3.2</v>
      </c>
      <c r="I56">
        <f t="shared" si="11"/>
        <v>16.3835</v>
      </c>
      <c r="J56">
        <f t="shared" si="12"/>
        <v>3.2</v>
      </c>
    </row>
    <row r="57">
      <c r="A57" s="3">
        <v>1.0</v>
      </c>
      <c r="B57" s="3">
        <v>0.1</v>
      </c>
      <c r="C57">
        <f t="shared" si="6"/>
        <v>0.001</v>
      </c>
      <c r="D57">
        <f t="shared" si="7"/>
        <v>0.02</v>
      </c>
      <c r="E57">
        <f t="shared" si="8"/>
        <v>409</v>
      </c>
      <c r="F57" t="str">
        <f t="shared" si="9"/>
        <v>199</v>
      </c>
      <c r="G57" s="3">
        <v>0.32</v>
      </c>
      <c r="H57">
        <f t="shared" si="10"/>
        <v>3.2</v>
      </c>
      <c r="I57">
        <f t="shared" si="11"/>
        <v>32.767</v>
      </c>
      <c r="J57">
        <f t="shared" si="12"/>
        <v>3.2</v>
      </c>
    </row>
    <row r="58">
      <c r="A58" s="4">
        <v>0.02</v>
      </c>
      <c r="B58" s="6">
        <v>0.05</v>
      </c>
      <c r="C58" s="7">
        <f t="shared" si="6"/>
        <v>0.00002</v>
      </c>
      <c r="D58" s="7">
        <f t="shared" si="7"/>
        <v>0.0004</v>
      </c>
      <c r="E58" s="7">
        <f t="shared" si="8"/>
        <v>40960</v>
      </c>
      <c r="F58" s="7" t="str">
        <f t="shared" si="9"/>
        <v>A000</v>
      </c>
      <c r="G58" s="6">
        <v>0.32</v>
      </c>
      <c r="H58" s="7">
        <f t="shared" si="10"/>
        <v>6.4</v>
      </c>
      <c r="I58" s="7">
        <f t="shared" si="11"/>
        <v>0.65534</v>
      </c>
      <c r="J58" s="7">
        <f t="shared" si="12"/>
        <v>0.65534</v>
      </c>
    </row>
    <row r="59">
      <c r="A59" s="4">
        <v>0.05</v>
      </c>
      <c r="B59" s="3">
        <v>0.05</v>
      </c>
      <c r="C59">
        <f t="shared" si="6"/>
        <v>0.00005</v>
      </c>
      <c r="D59">
        <f t="shared" si="7"/>
        <v>0.001</v>
      </c>
      <c r="E59">
        <f t="shared" si="8"/>
        <v>16384</v>
      </c>
      <c r="F59" t="str">
        <f t="shared" si="9"/>
        <v>4000</v>
      </c>
      <c r="G59" s="3">
        <v>0.32</v>
      </c>
      <c r="H59">
        <f t="shared" si="10"/>
        <v>6.4</v>
      </c>
      <c r="I59">
        <f t="shared" si="11"/>
        <v>1.63835</v>
      </c>
      <c r="J59">
        <f t="shared" si="12"/>
        <v>1.63835</v>
      </c>
    </row>
    <row r="60">
      <c r="A60" s="4">
        <v>0.1</v>
      </c>
      <c r="B60" s="3">
        <v>0.05</v>
      </c>
      <c r="C60">
        <f t="shared" si="6"/>
        <v>0.0001</v>
      </c>
      <c r="D60">
        <f t="shared" si="7"/>
        <v>0.002</v>
      </c>
      <c r="E60">
        <f t="shared" si="8"/>
        <v>8192</v>
      </c>
      <c r="F60" t="str">
        <f t="shared" si="9"/>
        <v>2000</v>
      </c>
      <c r="G60" s="3">
        <v>0.32</v>
      </c>
      <c r="H60">
        <f t="shared" si="10"/>
        <v>6.4</v>
      </c>
      <c r="I60">
        <f t="shared" si="11"/>
        <v>3.2767</v>
      </c>
      <c r="J60">
        <f t="shared" si="12"/>
        <v>3.2767</v>
      </c>
    </row>
    <row r="61">
      <c r="A61" s="4">
        <v>0.2</v>
      </c>
      <c r="B61" s="3">
        <v>0.05</v>
      </c>
      <c r="C61">
        <f t="shared" si="6"/>
        <v>0.0002</v>
      </c>
      <c r="D61">
        <f t="shared" si="7"/>
        <v>0.004</v>
      </c>
      <c r="E61">
        <f t="shared" si="8"/>
        <v>4096</v>
      </c>
      <c r="F61" t="str">
        <f t="shared" si="9"/>
        <v>1000</v>
      </c>
      <c r="G61" s="3">
        <v>0.32</v>
      </c>
      <c r="H61">
        <f t="shared" si="10"/>
        <v>6.4</v>
      </c>
      <c r="I61">
        <f t="shared" si="11"/>
        <v>6.5534</v>
      </c>
      <c r="J61">
        <f t="shared" si="12"/>
        <v>6.4</v>
      </c>
    </row>
    <row r="62">
      <c r="A62" s="3">
        <v>0.5</v>
      </c>
      <c r="B62" s="3">
        <v>0.05</v>
      </c>
      <c r="C62">
        <f t="shared" si="6"/>
        <v>0.0005</v>
      </c>
      <c r="D62">
        <f t="shared" si="7"/>
        <v>0.01</v>
      </c>
      <c r="E62">
        <f t="shared" si="8"/>
        <v>1638</v>
      </c>
      <c r="F62" t="str">
        <f t="shared" si="9"/>
        <v>666</v>
      </c>
      <c r="G62" s="3">
        <v>0.32</v>
      </c>
      <c r="H62">
        <f t="shared" si="10"/>
        <v>6.4</v>
      </c>
      <c r="I62">
        <f t="shared" si="11"/>
        <v>16.3835</v>
      </c>
      <c r="J62">
        <f t="shared" si="12"/>
        <v>6.4</v>
      </c>
    </row>
    <row r="63">
      <c r="A63" s="3">
        <v>1.0</v>
      </c>
      <c r="B63" s="3">
        <v>0.05</v>
      </c>
      <c r="C63">
        <f t="shared" si="6"/>
        <v>0.001</v>
      </c>
      <c r="D63">
        <f t="shared" si="7"/>
        <v>0.02</v>
      </c>
      <c r="E63">
        <f t="shared" si="8"/>
        <v>819</v>
      </c>
      <c r="F63" t="str">
        <f t="shared" si="9"/>
        <v>333</v>
      </c>
      <c r="G63" s="3">
        <v>0.32</v>
      </c>
      <c r="H63">
        <f t="shared" si="10"/>
        <v>6.4</v>
      </c>
      <c r="I63">
        <f t="shared" si="11"/>
        <v>32.767</v>
      </c>
      <c r="J63">
        <f t="shared" si="12"/>
        <v>6.4</v>
      </c>
    </row>
    <row r="64">
      <c r="A64" s="4">
        <v>0.1</v>
      </c>
      <c r="B64" s="6">
        <v>0.01</v>
      </c>
      <c r="C64" s="7">
        <f t="shared" si="6"/>
        <v>0.0001</v>
      </c>
      <c r="D64" s="7">
        <f t="shared" si="7"/>
        <v>0.002</v>
      </c>
      <c r="E64" s="7">
        <f t="shared" si="8"/>
        <v>40960</v>
      </c>
      <c r="F64" s="7" t="str">
        <f t="shared" si="9"/>
        <v>A000</v>
      </c>
      <c r="G64" s="6">
        <v>0.32</v>
      </c>
      <c r="H64" s="7">
        <f t="shared" si="10"/>
        <v>32</v>
      </c>
      <c r="I64" s="7">
        <f t="shared" si="11"/>
        <v>3.2767</v>
      </c>
      <c r="J64" s="7">
        <f t="shared" si="12"/>
        <v>3.2767</v>
      </c>
    </row>
    <row r="65">
      <c r="A65" s="4">
        <v>0.5</v>
      </c>
      <c r="B65" s="3">
        <v>0.01</v>
      </c>
      <c r="C65">
        <f t="shared" si="6"/>
        <v>0.0005</v>
      </c>
      <c r="D65">
        <f t="shared" si="7"/>
        <v>0.01</v>
      </c>
      <c r="E65">
        <f t="shared" si="8"/>
        <v>8192</v>
      </c>
      <c r="F65" t="str">
        <f t="shared" si="9"/>
        <v>2000</v>
      </c>
      <c r="G65" s="3">
        <v>0.32</v>
      </c>
      <c r="H65">
        <f t="shared" si="10"/>
        <v>32</v>
      </c>
      <c r="I65">
        <f t="shared" si="11"/>
        <v>16.3835</v>
      </c>
      <c r="J65">
        <f t="shared" si="12"/>
        <v>16.3835</v>
      </c>
    </row>
    <row r="66">
      <c r="A66" s="4">
        <v>1.0</v>
      </c>
      <c r="B66" s="3">
        <v>0.01</v>
      </c>
      <c r="C66">
        <f t="shared" si="6"/>
        <v>0.001</v>
      </c>
      <c r="D66">
        <f t="shared" si="7"/>
        <v>0.02</v>
      </c>
      <c r="E66">
        <f t="shared" si="8"/>
        <v>4096</v>
      </c>
      <c r="F66" t="str">
        <f t="shared" si="9"/>
        <v>1000</v>
      </c>
      <c r="G66" s="3">
        <v>0.32</v>
      </c>
      <c r="H66">
        <f t="shared" si="10"/>
        <v>32</v>
      </c>
      <c r="I66">
        <f t="shared" si="11"/>
        <v>32.767</v>
      </c>
      <c r="J66">
        <f t="shared" si="12"/>
        <v>32</v>
      </c>
    </row>
    <row r="67">
      <c r="A67" s="3">
        <v>5.0</v>
      </c>
      <c r="B67" s="3">
        <v>0.01</v>
      </c>
      <c r="C67">
        <f t="shared" si="6"/>
        <v>0.005</v>
      </c>
      <c r="D67">
        <f t="shared" si="7"/>
        <v>0.1</v>
      </c>
      <c r="E67">
        <f t="shared" si="8"/>
        <v>819</v>
      </c>
      <c r="F67" t="str">
        <f t="shared" si="9"/>
        <v>333</v>
      </c>
      <c r="G67" s="3">
        <v>0.32</v>
      </c>
      <c r="H67">
        <f t="shared" si="10"/>
        <v>32</v>
      </c>
      <c r="I67">
        <f t="shared" si="11"/>
        <v>163.835</v>
      </c>
      <c r="J67">
        <f t="shared" si="12"/>
        <v>32</v>
      </c>
    </row>
    <row r="68">
      <c r="A68" s="3">
        <v>10.0</v>
      </c>
      <c r="B68" s="3">
        <v>0.01</v>
      </c>
      <c r="C68">
        <f t="shared" si="6"/>
        <v>0.01</v>
      </c>
      <c r="D68">
        <f t="shared" si="7"/>
        <v>0.2</v>
      </c>
      <c r="E68">
        <f t="shared" si="8"/>
        <v>409</v>
      </c>
      <c r="F68" t="str">
        <f t="shared" si="9"/>
        <v>199</v>
      </c>
      <c r="G68" s="3">
        <v>0.32</v>
      </c>
      <c r="H68">
        <f t="shared" si="10"/>
        <v>32</v>
      </c>
      <c r="I68">
        <f t="shared" si="11"/>
        <v>327.67</v>
      </c>
      <c r="J68">
        <f t="shared" si="12"/>
        <v>32</v>
      </c>
    </row>
  </sheetData>
  <conditionalFormatting sqref="E22:E46 E51:E68">
    <cfRule type="cellIs" dxfId="0" priority="1" operator="greaterThan">
      <formula>pow(2,16)</formula>
    </cfRule>
  </conditionalFormatting>
  <conditionalFormatting sqref="A22:A46">
    <cfRule type="cellIs" dxfId="1" priority="2" operator="greaterThan">
      <formula>H22</formula>
    </cfRule>
  </conditionalFormatting>
  <drawing r:id="rId1"/>
</worksheet>
</file>