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half\data\"/>
    </mc:Choice>
  </mc:AlternateContent>
  <xr:revisionPtr revIDLastSave="0" documentId="13_ncr:1_{CFC6CB68-8F8D-4D00-AB16-A4BDDD9A30E0}" xr6:coauthVersionLast="36" xr6:coauthVersionMax="36" xr10:uidLastSave="{00000000-0000-0000-0000-000000000000}"/>
  <bookViews>
    <workbookView xWindow="0" yWindow="0" windowWidth="28800" windowHeight="12180" activeTab="3" xr2:uid="{DDF619FE-EB2A-46FB-BA68-BAD48C3E9660}"/>
  </bookViews>
  <sheets>
    <sheet name="original" sheetId="1" r:id="rId1"/>
    <sheet name="change" sheetId="2" r:id="rId2"/>
    <sheet name="cali period(5-20)" sheetId="3" r:id="rId3"/>
    <sheet name="half_vali(25-50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B24" i="4" s="1"/>
  <c r="E6" i="4"/>
  <c r="F6" i="4" s="1"/>
  <c r="C33" i="4" l="1"/>
  <c r="G29" i="4"/>
  <c r="C29" i="4"/>
  <c r="E29" i="4"/>
  <c r="C37" i="4"/>
  <c r="A24" i="3"/>
  <c r="I29" i="4" l="1"/>
  <c r="Q29" i="4" s="1"/>
  <c r="R29" i="4" s="1"/>
  <c r="M29" i="4"/>
  <c r="N29" i="4" s="1"/>
  <c r="O29" i="4" s="1"/>
  <c r="B24" i="3"/>
  <c r="E6" i="3"/>
  <c r="F6" i="3" s="1"/>
  <c r="J29" i="4" l="1"/>
  <c r="K29" i="4" s="1"/>
  <c r="E33" i="4"/>
  <c r="G33" i="4" s="1"/>
  <c r="E37" i="4"/>
  <c r="G37" i="4" s="1"/>
  <c r="R32" i="4"/>
  <c r="C14" i="4"/>
  <c r="D14" i="4"/>
  <c r="D13" i="4" s="1"/>
  <c r="D12" i="4" s="1"/>
  <c r="D11" i="4" s="1"/>
  <c r="K32" i="4"/>
  <c r="T32" i="4" s="1"/>
  <c r="E14" i="4"/>
  <c r="E13" i="4" s="1"/>
  <c r="E12" i="4" s="1"/>
  <c r="E11" i="4" s="1"/>
  <c r="O32" i="4"/>
  <c r="C33" i="3"/>
  <c r="C29" i="3"/>
  <c r="E29" i="3"/>
  <c r="M29" i="3" s="1"/>
  <c r="G29" i="3"/>
  <c r="C37" i="3"/>
  <c r="B14" i="4" l="1"/>
  <c r="C13" i="4"/>
  <c r="H37" i="4"/>
  <c r="N14" i="4"/>
  <c r="N13" i="4" s="1"/>
  <c r="N12" i="4" s="1"/>
  <c r="N11" i="4" s="1"/>
  <c r="M14" i="4"/>
  <c r="M13" i="4" s="1"/>
  <c r="M12" i="4" s="1"/>
  <c r="M11" i="4" s="1"/>
  <c r="H33" i="4"/>
  <c r="I29" i="3"/>
  <c r="J29" i="3" s="1"/>
  <c r="K29" i="3" s="1"/>
  <c r="N29" i="3"/>
  <c r="O29" i="3" s="1"/>
  <c r="K32" i="3"/>
  <c r="D14" i="3"/>
  <c r="D13" i="3" s="1"/>
  <c r="D12" i="3" s="1"/>
  <c r="D11" i="3" s="1"/>
  <c r="Q29" i="3"/>
  <c r="R29" i="3" s="1"/>
  <c r="B13" i="4" l="1"/>
  <c r="C12" i="4"/>
  <c r="E14" i="3"/>
  <c r="E13" i="3" s="1"/>
  <c r="E12" i="3" s="1"/>
  <c r="E11" i="3" s="1"/>
  <c r="O32" i="3"/>
  <c r="E37" i="3"/>
  <c r="G37" i="3" s="1"/>
  <c r="E33" i="3"/>
  <c r="G33" i="3" s="1"/>
  <c r="R32" i="3"/>
  <c r="C14" i="3"/>
  <c r="T32" i="3"/>
  <c r="B12" i="4" l="1"/>
  <c r="B11" i="4" s="1"/>
  <c r="C11" i="4"/>
  <c r="B14" i="3"/>
  <c r="C13" i="3"/>
  <c r="M14" i="3"/>
  <c r="M13" i="3" s="1"/>
  <c r="M12" i="3" s="1"/>
  <c r="M11" i="3" s="1"/>
  <c r="H33" i="3"/>
  <c r="H37" i="3"/>
  <c r="N14" i="3"/>
  <c r="N13" i="3" s="1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1" authorId="0" shapeId="0" xr:uid="{3BE773AF-BAA5-471B-AA3D-DC4EA98B1923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DD3CF0CE-8673-4446-879E-0098348E358D}">
      <text>
        <r>
          <rPr>
            <b/>
            <sz val="9"/>
            <color indexed="81"/>
            <rFont val="Tahoma"/>
            <family val="2"/>
          </rPr>
          <t>Ga-Yeong Kim
April 6</t>
        </r>
        <r>
          <rPr>
            <sz val="9"/>
            <color indexed="81"/>
            <rFont val="Tahoma"/>
            <family val="2"/>
          </rPr>
          <t>, AIMS Report</t>
        </r>
      </text>
    </comment>
    <comment ref="K11" authorId="0" shapeId="0" xr:uid="{DDD7B7E9-EC45-477E-8AE1-F3BCF341A655}">
      <text>
        <r>
          <rPr>
            <b/>
            <sz val="9"/>
            <color indexed="81"/>
            <rFont val="Tahoma"/>
            <family val="2"/>
          </rPr>
          <t>Ga-Yeong Kim
April 6</t>
        </r>
        <r>
          <rPr>
            <sz val="9"/>
            <color indexed="81"/>
            <rFont val="Tahoma"/>
            <family val="2"/>
          </rPr>
          <t>, AIMS Report</t>
        </r>
      </text>
    </comment>
    <comment ref="K12" authorId="0" shapeId="0" xr:uid="{008846C0-8E25-48C9-A869-7E1BE0AED2D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EBABBE3D-F0B2-458F-B134-F5F64B40833B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6787ACE1-0FBE-411D-8198-642B03C74F4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<sst xmlns="http://schemas.openxmlformats.org/spreadsheetml/2006/main" count="222" uniqueCount="54">
  <si>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</si>
  <si>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</si>
  <si>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</si>
  <si>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</si>
  <si>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</si>
  <si>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</si>
  <si>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</si>
  <si>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</si>
  <si>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</si>
  <si>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</si>
  <si>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</si>
  <si>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</si>
  <si>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</si>
  <si>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</si>
  <si>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</si>
  <si>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</si>
  <si>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</si>
  <si>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</si>
  <si>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</si>
  <si>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</si>
  <si>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</si>
  <si>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</si>
  <si>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</si>
  <si>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</si>
  <si>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</si>
  <si>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</si>
  <si>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</si>
  <si>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</si>
  <si>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</si>
  <si>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</si>
  <si>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</si>
  <si>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</si>
  <si>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</si>
  <si>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</si>
  <si>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</si>
  <si>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</si>
  <si>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</si>
  <si>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</si>
  <si>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</si>
  <si>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</si>
  <si>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</si>
  <si>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</si>
  <si>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</si>
  <si>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</si>
  <si>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</si>
  <si>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</si>
  <si>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</si>
  <si>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</si>
  <si>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</si>
  <si>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</si>
  <si>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</si>
  <si>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</si>
  <si>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</si>
  <si>
    <t>at day 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</si>
</sst>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0" borderId="0" xfId="0" applyNumberFormat="1" applyFill="1" applyBorder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DCAE2A-B124-472A-9DD0-895A850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AF15ED-A29C-41B0-B42D-47D79133A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K21" sqref="K21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T37"/>
  <sheetViews>
    <sheetView zoomScale="60" zoomScaleNormal="60" workbookViewId="0">
      <selection activeCell="D15" sqref="D15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8">
        <v>27.119825260974149</v>
      </c>
    </row>
    <row r="4" spans="1:14" x14ac:dyDescent="0.3">
      <c r="A4" s="1" t="s">
        <v>2</v>
      </c>
      <c r="B4" s="18">
        <v>0.37389063074057061</v>
      </c>
    </row>
    <row r="5" spans="1:14" x14ac:dyDescent="0.3">
      <c r="A5" s="1" t="s">
        <v>3</v>
      </c>
      <c r="B5" s="20">
        <v>1.32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850.53820096805043</v>
      </c>
      <c r="C6" s="1" t="s">
        <v>5</v>
      </c>
      <c r="E6" s="1">
        <f>B6*0.73381</f>
        <v>624.13343725236507</v>
      </c>
      <c r="F6" s="17">
        <f>E6*0.89</f>
        <v>555.47875915460497</v>
      </c>
    </row>
    <row r="7" spans="1:14" x14ac:dyDescent="0.3">
      <c r="A7" s="1" t="s">
        <v>6</v>
      </c>
      <c r="B7" s="18">
        <v>6.0334618036056532E-2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2.578763094975455</v>
      </c>
      <c r="C11" s="2">
        <f>C12</f>
        <v>515.75261899509098</v>
      </c>
      <c r="D11" s="4">
        <f>D12</f>
        <v>23.434401877099436</v>
      </c>
      <c r="E11" s="4">
        <f>E12</f>
        <v>95.592202209693497</v>
      </c>
      <c r="F11" s="4">
        <v>30</v>
      </c>
      <c r="G11" s="4">
        <v>5</v>
      </c>
      <c r="H11" s="4">
        <v>5</v>
      </c>
      <c r="I11" s="4">
        <v>5</v>
      </c>
      <c r="J11" s="2">
        <v>27.119825260974149</v>
      </c>
      <c r="K11" s="19">
        <v>1.32</v>
      </c>
      <c r="L11" s="2">
        <v>0.37389063074057061</v>
      </c>
      <c r="M11" s="4">
        <f>M12</f>
        <v>3.2921836785506247</v>
      </c>
      <c r="N11" s="4">
        <f>N12</f>
        <v>0.19503724133319236</v>
      </c>
    </row>
    <row r="12" spans="1:14" x14ac:dyDescent="0.3">
      <c r="A12" s="1" t="s">
        <v>21</v>
      </c>
      <c r="B12" s="4">
        <f t="shared" ref="B12:B14" si="0">C12*0.005</f>
        <v>2.578763094975455</v>
      </c>
      <c r="C12" s="2">
        <f>C13/1.65</f>
        <v>515.75261899509098</v>
      </c>
      <c r="D12" s="4">
        <f>D13/1.65</f>
        <v>23.434401877099436</v>
      </c>
      <c r="E12" s="4">
        <f>E13/1.65</f>
        <v>95.592202209693497</v>
      </c>
      <c r="F12" s="4">
        <v>30</v>
      </c>
      <c r="G12" s="4">
        <v>5</v>
      </c>
      <c r="H12" s="4">
        <v>5</v>
      </c>
      <c r="I12" s="4">
        <v>5</v>
      </c>
      <c r="J12" s="2">
        <v>27.119825260974149</v>
      </c>
      <c r="K12" s="19">
        <v>1.32</v>
      </c>
      <c r="L12" s="2">
        <v>0.37389063074057061</v>
      </c>
      <c r="M12" s="4">
        <f>M13/1.65</f>
        <v>3.2921836785506247</v>
      </c>
      <c r="N12" s="4">
        <f>N13/1.65</f>
        <v>0.19503724133319236</v>
      </c>
    </row>
    <row r="13" spans="1:14" x14ac:dyDescent="0.3">
      <c r="A13" s="1" t="s">
        <v>22</v>
      </c>
      <c r="B13" s="4">
        <f t="shared" si="0"/>
        <v>4.2549591067095003</v>
      </c>
      <c r="C13" s="2">
        <f>C14/0.75</f>
        <v>850.99182134190005</v>
      </c>
      <c r="D13" s="4">
        <f>D14/0.75</f>
        <v>38.666763097214066</v>
      </c>
      <c r="E13" s="4">
        <f>E14/0.75</f>
        <v>157.72713364599426</v>
      </c>
      <c r="F13" s="4">
        <v>30</v>
      </c>
      <c r="G13" s="4">
        <v>5</v>
      </c>
      <c r="H13" s="4">
        <v>5</v>
      </c>
      <c r="I13" s="4">
        <v>5</v>
      </c>
      <c r="J13" s="2">
        <v>27.119825260974149</v>
      </c>
      <c r="K13" s="19">
        <v>1.32</v>
      </c>
      <c r="L13" s="2">
        <v>0.37389063074057061</v>
      </c>
      <c r="M13" s="4">
        <f>M14/0.75</f>
        <v>5.4321030696085302</v>
      </c>
      <c r="N13" s="4">
        <f>N14/0.75</f>
        <v>0.32181144819976737</v>
      </c>
    </row>
    <row r="14" spans="1:14" x14ac:dyDescent="0.3">
      <c r="A14" s="1" t="s">
        <v>23</v>
      </c>
      <c r="B14" s="4">
        <f t="shared" si="0"/>
        <v>3.1912193300321254</v>
      </c>
      <c r="C14" s="2">
        <f>R29</f>
        <v>638.24386600642504</v>
      </c>
      <c r="D14" s="4">
        <f>K29</f>
        <v>29.000072322910547</v>
      </c>
      <c r="E14" s="4">
        <f>O29</f>
        <v>118.29535023449569</v>
      </c>
      <c r="F14" s="4">
        <v>30</v>
      </c>
      <c r="G14" s="4">
        <v>5</v>
      </c>
      <c r="H14" s="4">
        <v>5</v>
      </c>
      <c r="I14" s="4">
        <v>5</v>
      </c>
      <c r="J14" s="2">
        <v>27.119825260974149</v>
      </c>
      <c r="K14" s="19">
        <v>1.32</v>
      </c>
      <c r="L14" s="2">
        <v>0.37389063074057061</v>
      </c>
      <c r="M14" s="4">
        <f>G33</f>
        <v>4.0740773022063976</v>
      </c>
      <c r="N14" s="4">
        <f>G37</f>
        <v>0.24135858614982553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850.53820096805043</v>
      </c>
      <c r="B24" s="1">
        <f>A24*0.73381</f>
        <v>624.13343725236507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93.620015587854752</v>
      </c>
      <c r="D29" s="8"/>
      <c r="E29" s="8">
        <f>B24*E26</f>
        <v>349.51472486132445</v>
      </c>
      <c r="F29" s="8"/>
      <c r="G29" s="8">
        <f>B24*G26</f>
        <v>93.620015587854752</v>
      </c>
      <c r="H29" s="8"/>
      <c r="I29" s="8">
        <f>E29*0.19</f>
        <v>66.40779772365164</v>
      </c>
      <c r="J29" s="8">
        <f>C29-I29</f>
        <v>27.212217864203112</v>
      </c>
      <c r="K29" s="14">
        <f>J29/0.93835</f>
        <v>29.000072322910547</v>
      </c>
      <c r="L29" s="8"/>
      <c r="M29" s="8">
        <f>E29*0.15</f>
        <v>52.427208729198668</v>
      </c>
      <c r="N29" s="8">
        <f>G29-M29</f>
        <v>41.192806858656084</v>
      </c>
      <c r="O29" s="14">
        <f>N29/0.34822</f>
        <v>118.29535023449569</v>
      </c>
      <c r="P29" s="8"/>
      <c r="Q29" s="8">
        <f>E29+I29+M29</f>
        <v>468.34973131417473</v>
      </c>
      <c r="R29" s="14">
        <f>Q29/0.73381</f>
        <v>638.24386600642504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27.212217864203112</v>
      </c>
      <c r="O32" s="1">
        <f>O29*0.34822</f>
        <v>41.192806858656084</v>
      </c>
      <c r="R32" s="1">
        <f>R29*0.73381</f>
        <v>468.34973131417473</v>
      </c>
      <c r="T32" s="17">
        <f>SUM(K32,O32,R32,G33,G37)</f>
        <v>541.07019192539019</v>
      </c>
    </row>
    <row r="33" spans="3:8" x14ac:dyDescent="0.3">
      <c r="C33" s="1">
        <f>B24*D24</f>
        <v>56.172009352712855</v>
      </c>
      <c r="E33" s="1">
        <f>R29*0.081627</f>
        <v>52.097932050506458</v>
      </c>
      <c r="G33" s="14">
        <f>C33-E33</f>
        <v>4.0740773022063976</v>
      </c>
      <c r="H33" s="1">
        <f>G33/R29+0.082</f>
        <v>8.8383261194029852E-2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10.610268433290207</v>
      </c>
      <c r="E37" s="1">
        <f>R29*0.016246</f>
        <v>10.368909847140381</v>
      </c>
      <c r="G37" s="14">
        <f>C37-E37</f>
        <v>0.24135858614982553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3CC1-EAC5-4D05-BEA9-06CCD19E82FC}">
  <dimension ref="A1:T37"/>
  <sheetViews>
    <sheetView tabSelected="1" zoomScale="60" zoomScaleNormal="60" workbookViewId="0">
      <selection activeCell="L20" sqref="L20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53</v>
      </c>
    </row>
    <row r="3" spans="1:14" x14ac:dyDescent="0.3">
      <c r="A3" s="1" t="s">
        <v>1</v>
      </c>
      <c r="B3" s="18">
        <v>33.857021581539122</v>
      </c>
    </row>
    <row r="4" spans="1:14" x14ac:dyDescent="0.3">
      <c r="A4" s="1" t="s">
        <v>2</v>
      </c>
      <c r="B4" s="18">
        <v>0.47520980408053809</v>
      </c>
    </row>
    <row r="5" spans="1:14" x14ac:dyDescent="0.3">
      <c r="A5" s="1" t="s">
        <v>3</v>
      </c>
      <c r="B5" s="20">
        <v>3.46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868.6379478934565</v>
      </c>
      <c r="C6" s="1" t="s">
        <v>5</v>
      </c>
      <c r="E6" s="1">
        <f>B6*0.73381</f>
        <v>637.41521254369729</v>
      </c>
      <c r="F6" s="17">
        <f>E6*0.89</f>
        <v>567.29953916389059</v>
      </c>
    </row>
    <row r="7" spans="1:14" x14ac:dyDescent="0.3">
      <c r="A7" s="1" t="s">
        <v>6</v>
      </c>
      <c r="B7" s="18">
        <v>3.4078198950737708E-5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2.6336400650474747</v>
      </c>
      <c r="C11" s="2">
        <f>C12</f>
        <v>526.72801300949493</v>
      </c>
      <c r="D11" s="4">
        <f>D12</f>
        <v>23.933094049703787</v>
      </c>
      <c r="E11" s="4">
        <f>E12</f>
        <v>97.626437316439393</v>
      </c>
      <c r="F11" s="4">
        <v>30</v>
      </c>
      <c r="G11" s="4">
        <v>5</v>
      </c>
      <c r="H11" s="4">
        <v>5</v>
      </c>
      <c r="I11" s="4">
        <v>5</v>
      </c>
      <c r="J11" s="18">
        <v>33.857021581539122</v>
      </c>
      <c r="K11" s="20">
        <v>3.46</v>
      </c>
      <c r="L11" s="18">
        <v>0.47520980408053809</v>
      </c>
      <c r="M11" s="4">
        <f>M12</f>
        <v>3.3622424852519499</v>
      </c>
      <c r="N11" s="4">
        <f>N12</f>
        <v>0.19918770124803442</v>
      </c>
    </row>
    <row r="12" spans="1:14" x14ac:dyDescent="0.3">
      <c r="A12" s="1" t="s">
        <v>21</v>
      </c>
      <c r="B12" s="4">
        <f t="shared" ref="B12:B14" si="0">C12*0.005</f>
        <v>2.6336400650474747</v>
      </c>
      <c r="C12" s="2">
        <f>C13/1.65</f>
        <v>526.72801300949493</v>
      </c>
      <c r="D12" s="4">
        <f>D13/1.65</f>
        <v>23.933094049703787</v>
      </c>
      <c r="E12" s="4">
        <f>E13/1.65</f>
        <v>97.626437316439393</v>
      </c>
      <c r="F12" s="4">
        <v>30</v>
      </c>
      <c r="G12" s="4">
        <v>5</v>
      </c>
      <c r="H12" s="4">
        <v>5</v>
      </c>
      <c r="I12" s="4">
        <v>5</v>
      </c>
      <c r="J12" s="18">
        <v>33.857021581539122</v>
      </c>
      <c r="K12" s="20">
        <v>3.46</v>
      </c>
      <c r="L12" s="18">
        <v>0.47520980408053809</v>
      </c>
      <c r="M12" s="4">
        <f>M13/1.65</f>
        <v>3.3622424852519499</v>
      </c>
      <c r="N12" s="4">
        <f>N13/1.65</f>
        <v>0.19918770124803442</v>
      </c>
    </row>
    <row r="13" spans="1:14" x14ac:dyDescent="0.3">
      <c r="A13" s="1" t="s">
        <v>22</v>
      </c>
      <c r="B13" s="4">
        <f t="shared" si="0"/>
        <v>4.3455061073283323</v>
      </c>
      <c r="C13" s="2">
        <f>C14/0.75</f>
        <v>869.10122146566653</v>
      </c>
      <c r="D13" s="4">
        <f>D14/0.75</f>
        <v>39.489605182011246</v>
      </c>
      <c r="E13" s="4">
        <f>E14/0.75</f>
        <v>161.083621572125</v>
      </c>
      <c r="F13" s="4">
        <v>30</v>
      </c>
      <c r="G13" s="4">
        <v>5</v>
      </c>
      <c r="H13" s="4">
        <v>5</v>
      </c>
      <c r="I13" s="4">
        <v>5</v>
      </c>
      <c r="J13" s="18">
        <v>33.857021581539122</v>
      </c>
      <c r="K13" s="20">
        <v>3.46</v>
      </c>
      <c r="L13" s="18">
        <v>0.47520980408053809</v>
      </c>
      <c r="M13" s="4">
        <f>M14/0.75</f>
        <v>5.5477001006657174</v>
      </c>
      <c r="N13" s="4">
        <f>N14/0.75</f>
        <v>0.32865970705925679</v>
      </c>
    </row>
    <row r="14" spans="1:14" x14ac:dyDescent="0.3">
      <c r="A14" s="1" t="s">
        <v>23</v>
      </c>
      <c r="B14" s="4">
        <f t="shared" si="0"/>
        <v>3.2591295804962495</v>
      </c>
      <c r="C14" s="2">
        <f>R29</f>
        <v>651.82591609924987</v>
      </c>
      <c r="D14" s="4">
        <f>K29</f>
        <v>29.617203886508435</v>
      </c>
      <c r="E14" s="4">
        <f>O29</f>
        <v>120.81271617909374</v>
      </c>
      <c r="F14" s="4">
        <v>30</v>
      </c>
      <c r="G14" s="4">
        <v>5</v>
      </c>
      <c r="H14" s="4">
        <v>5</v>
      </c>
      <c r="I14" s="4">
        <v>5</v>
      </c>
      <c r="J14" s="18">
        <v>33.857021581539122</v>
      </c>
      <c r="K14" s="20">
        <v>3.46</v>
      </c>
      <c r="L14" s="18">
        <v>0.47520980408053809</v>
      </c>
      <c r="M14" s="4">
        <f>G33</f>
        <v>4.1607750754992878</v>
      </c>
      <c r="N14" s="4">
        <f>G37</f>
        <v>0.24649478029444261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868.6379478934565</v>
      </c>
      <c r="B24" s="1">
        <f>A24*0.73381</f>
        <v>637.41521254369729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95.612281881554594</v>
      </c>
      <c r="D29" s="8"/>
      <c r="E29" s="8">
        <f>B24*E26</f>
        <v>356.95251902447052</v>
      </c>
      <c r="F29" s="8"/>
      <c r="G29" s="8">
        <f>B24*G26</f>
        <v>95.612281881554594</v>
      </c>
      <c r="H29" s="8"/>
      <c r="I29" s="8">
        <f>E29*0.19</f>
        <v>67.820978614649405</v>
      </c>
      <c r="J29" s="8">
        <f>C29-I29</f>
        <v>27.791303266905189</v>
      </c>
      <c r="K29" s="14">
        <f>J29/0.93835</f>
        <v>29.617203886508435</v>
      </c>
      <c r="L29" s="8"/>
      <c r="M29" s="8">
        <f>E29*0.15</f>
        <v>53.542877853670575</v>
      </c>
      <c r="N29" s="8">
        <f>G29-M29</f>
        <v>42.069404027884019</v>
      </c>
      <c r="O29" s="14">
        <f>N29/0.34822</f>
        <v>120.81271617909374</v>
      </c>
      <c r="P29" s="8"/>
      <c r="Q29" s="8">
        <f>E29+I29+M29</f>
        <v>478.31637549279048</v>
      </c>
      <c r="R29" s="14">
        <f>Q29/0.73381</f>
        <v>651.82591609924987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27.791303266905189</v>
      </c>
      <c r="O32" s="1">
        <f>O29*0.34822</f>
        <v>42.069404027884019</v>
      </c>
      <c r="R32" s="1">
        <f>R29*0.73381</f>
        <v>478.31637549279054</v>
      </c>
      <c r="T32" s="17">
        <f>SUM(K32,O32,R32,G33,G37)</f>
        <v>552.58435264337345</v>
      </c>
    </row>
    <row r="33" spans="3:8" x14ac:dyDescent="0.3">
      <c r="C33" s="1">
        <f>B24*D24</f>
        <v>57.367369128932758</v>
      </c>
      <c r="E33" s="1">
        <f>R29*0.081627</f>
        <v>53.20659405343347</v>
      </c>
      <c r="G33" s="14">
        <f>C33-E33</f>
        <v>4.1607750754992878</v>
      </c>
      <c r="H33" s="1">
        <f>G33/R29+0.082</f>
        <v>8.8383261194029838E-2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10.836058613242855</v>
      </c>
      <c r="E37" s="1">
        <f>R29*0.016246</f>
        <v>10.589563832948413</v>
      </c>
      <c r="G37" s="14">
        <f>C37-E37</f>
        <v>0.24649478029444261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original</vt:lpstr>
      <vt:lpstr>change</vt:lpstr>
      <vt:lpstr>cali period(5-20)</vt:lpstr>
      <vt:lpstr>half_vali(25-50)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2023-08-02T10:31:04Z</dcterms:modified>
</cp:coreProperties>
</file>