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uncertainty/"/>
    </mc:Choice>
  </mc:AlternateContent>
  <xr:revisionPtr revIDLastSave="93" documentId="13_ncr:1_{0BB7603F-069F-9A41-AA74-0E9A0FEA9C28}" xr6:coauthVersionLast="47" xr6:coauthVersionMax="47" xr10:uidLastSave="{8F653EDE-6152-3A49-A096-F75062E53FAD}"/>
  <bookViews>
    <workbookView xWindow="2520" yWindow="500" windowWidth="26000" windowHeight="19120" tabRatio="500" activeTab="1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G185" i="8"/>
  <c r="G115" i="8"/>
  <c r="G114" i="8"/>
  <c r="G113" i="8"/>
  <c r="G28" i="8"/>
  <c r="G112" i="8" s="1"/>
  <c r="G27" i="8"/>
  <c r="G111" i="8" s="1"/>
  <c r="G26" i="8"/>
  <c r="G110" i="8" s="1"/>
  <c r="G25" i="8"/>
  <c r="G109" i="8" s="1"/>
  <c r="G24" i="8"/>
  <c r="G108" i="8" s="1"/>
  <c r="C180" i="8" l="1"/>
  <c r="C2" i="1" l="1"/>
  <c r="C53" i="5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E115" i="8"/>
  <c r="D115" i="8"/>
  <c r="C115" i="8"/>
  <c r="E114" i="8"/>
  <c r="D114" i="8"/>
  <c r="C114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E112" i="8"/>
  <c r="D112" i="8"/>
  <c r="C112" i="8"/>
  <c r="E111" i="8"/>
  <c r="D111" i="8"/>
  <c r="C111" i="8"/>
  <c r="C12" i="8" l="1"/>
  <c r="C11" i="8"/>
  <c r="C8" i="8"/>
  <c r="C7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6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F55" i="1"/>
  <c r="E55" i="1"/>
  <c r="D55" i="1"/>
  <c r="C55" i="1"/>
  <c r="C5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180" authorId="0" shapeId="0" xr:uid="{F99F7375-8C4A-4748-8F8B-D588157471A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0.15, which is not between the 0.106-0.121 range</t>
        </r>
      </text>
    </comment>
  </commentList>
</comments>
</file>

<file path=xl/sharedStrings.xml><?xml version="1.0" encoding="utf-8"?>
<sst xmlns="http://schemas.openxmlformats.org/spreadsheetml/2006/main" count="1864" uniqueCount="720">
  <si>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</si>
  <si>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</si>
  <si>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</si>
  <si>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</si>
  <si>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</si>
  <si>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</si>
  <si>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</si>
  <si>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</si>
  <si>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</si>
  <si>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</si>
  <si>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</si>
  <si>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</si>
  <si>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</si>
  <si>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</si>
  <si>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</si>
  <si>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</si>
  <si>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</si>
  <si>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</si>
  <si>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</si>
  <si>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</si>
  <si>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</si>
  <si>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</si>
  <si>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</si>
  <si>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</si>
  <si>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</si>
  <si>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</si>
  <si>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</si>
  <si>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</si>
  <si>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</si>
  <si>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</si>
  <si>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</si>
  <si>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</si>
  <si>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</si>
  <si>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</si>
  <si>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</si>
  <si>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</si>
  <si>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</si>
  <si>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</si>
  <si>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</si>
  <si>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</si>
  <si>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</si>
  <si>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</si>
  <si>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</si>
  <si>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</si>
  <si>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</si>
  <si>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</si>
  <si>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</si>
  <si>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</si>
  <si>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</si>
  <si>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</si>
  <si>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</si>
  <si>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</si>
  <si>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</si>
  <si>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</si>
  <si>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</si>
  <si>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</si>
  <si>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</si>
  <si>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</si>
  <si>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</si>
  <si>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</si>
  <si>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</si>
  <si>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</si>
  <si>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</si>
  <si>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</si>
  <si>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</si>
  <si>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</si>
  <si>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</si>
  <si>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</si>
  <si>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</si>
  <si>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</si>
  <si>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</si>
  <si>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</si>
  <si>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</si>
  <si>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</si>
  <si>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</si>
  <si>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</si>
  <si>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</si>
  <si>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</si>
  <si>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</si>
  <si>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</si>
  <si>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</si>
  <si>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</si>
  <si>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</si>
  <si>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</si>
  <si>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</si>
  <si>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</si>
  <si>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</si>
  <si>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</si>
  <si>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</si>
  <si>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</si>
  <si>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</si>
  <si>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</si>
  <si>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</si>
  <si>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</si>
  <si>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</si>
  <si>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</si>
  <si>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</si>
  <si>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</si>
  <si>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</si>
  <si>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</si>
  <si>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</si>
  <si>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</si>
  <si>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</si>
  <si>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</si>
  <si>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</si>
  <si>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</si>
  <si>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</si>
  <si>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</si>
  <si>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</si>
  <si>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</si>
  <si>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</si>
  <si>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</si>
  <si>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</si>
  <si>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</si>
  <si>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</si>
  <si>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</si>
  <si>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</si>
  <si>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</si>
  <si>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</si>
  <si>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</si>
  <si>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</si>
  <si>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</si>
  <si>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</si>
  <si>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</si>
  <si>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</si>
  <si>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</si>
  <si>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</si>
  <si>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</si>
  <si>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</si>
  <si>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</si>
  <si>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</si>
  <si>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</si>
  <si>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</si>
  <si>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</si>
  <si>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</si>
  <si>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</si>
  <si>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</si>
  <si>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</si>
  <si>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</si>
  <si>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</si>
  <si>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</si>
  <si>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</si>
  <si>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</si>
  <si>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</si>
  <si>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</si>
  <si>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</si>
  <si>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</si>
  <si>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</si>
  <si>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</si>
  <si>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</si>
  <si>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</si>
  <si>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</si>
  <si>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</si>
  <si>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</si>
  <si>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</si>
  <si>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</si>
  <si>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</si>
  <si>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</si>
  <si>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</si>
  <si>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</si>
  <si>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</si>
  <si>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</si>
  <si>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</si>
  <si>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</si>
  <si>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</si>
  <si>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</si>
  <si>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</si>
  <si>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</si>
  <si>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</si>
  <si>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</si>
  <si>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</si>
  <si>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</si>
  <si>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</si>
  <si>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</si>
  <si>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</si>
  <si>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</si>
  <si>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</si>
  <si>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</si>
  <si>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</si>
  <si>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</si>
  <si>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</si>
  <si>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</si>
  <si>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</si>
  <si>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</si>
  <si>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</si>
  <si>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</si>
  <si>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</si>
  <si>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</si>
  <si>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</si>
  <si>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</si>
  <si>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</si>
  <si>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</si>
  <si>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</si>
  <si>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</si>
  <si>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</si>
  <si>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</si>
  <si>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</si>
  <si>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</si>
  <si>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</si>
  <si>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</si>
  <si>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</si>
  <si>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</si>
  <si>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</si>
  <si>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</si>
  <si>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</si>
  <si>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</si>
  <si>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</si>
  <si>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</si>
  <si>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</si>
  <si>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</si>
  <si>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</si>
  <si>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</si>
  <si>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</si>
  <si>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</si>
  <si>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</si>
  <si>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</si>
  <si>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</si>
  <si>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</si>
  <si>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</si>
  <si>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</si>
  <si>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</si>
  <si>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</si>
  <si>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</si>
  <si>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</si>
  <si>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</si>
  <si>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</si>
  <si>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</si>
  <si>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</si>
  <si>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</si>
  <si>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</si>
  <si>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</si>
  <si>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</si>
  <si>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</si>
  <si>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</si>
  <si>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</si>
  <si>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</si>
  <si>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</si>
  <si>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</si>
  <si>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</si>
  <si>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</si>
  <si>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</si>
  <si>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</si>
  <si>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</si>
  <si>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</si>
  <si>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</si>
  <si>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</si>
  <si>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</si>
  <si>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</si>
  <si>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</si>
  <si>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</si>
  <si>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</si>
  <si>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</si>
  <si>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</si>
  <si>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</si>
  <si>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</si>
  <si>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</si>
  <si>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</si>
  <si>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</si>
  <si>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</si>
  <si>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</si>
  <si>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</si>
  <si>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</si>
  <si>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</si>
  <si>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</si>
  <si>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</si>
  <si>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</si>
  <si>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</si>
  <si>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</si>
  <si>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</si>
  <si>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</si>
  <si>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</si>
  <si>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</si>
  <si>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</si>
  <si>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</si>
  <si>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</si>
  <si>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</si>
  <si>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</si>
  <si>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</si>
  <si>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</si>
  <si>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</si>
  <si>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</si>
  <si>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</si>
  <si>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</si>
  <si>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</si>
  <si>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</si>
  <si>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</si>
  <si>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</si>
  <si>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</si>
  <si>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</si>
  <si>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</si>
  <si>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</si>
  <si>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</si>
  <si>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</si>
  <si>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</si>
  <si>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</si>
  <si>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</si>
  <si>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</si>
  <si>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</si>
  <si>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</si>
  <si>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</si>
  <si>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</si>
  <si>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</si>
  <si>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</si>
  <si>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</si>
  <si>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</si>
  <si>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</si>
  <si>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</si>
  <si>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</si>
  <si>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</si>
  <si>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</si>
  <si>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</si>
  <si>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</si>
  <si>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</si>
  <si>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</si>
  <si>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</si>
  <si>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</si>
  <si>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</si>
  <si>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</si>
  <si>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</si>
  <si>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</si>
  <si>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</si>
  <si>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</si>
  <si>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</si>
  <si>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</si>
  <si>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</si>
  <si>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</si>
  <si>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</si>
  <si>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</si>
  <si>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</si>
  <si>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</si>
  <si>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</si>
  <si>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</si>
  <si>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</si>
  <si>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</si>
  <si>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</si>
  <si>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</si>
  <si>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</si>
  <si>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</si>
  <si>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</si>
  <si>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</si>
  <si>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</si>
  <si>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</si>
  <si>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</si>
  <si>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</si>
  <si>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</si>
  <si>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</si>
  <si>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</si>
  <si>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</si>
  <si>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</si>
  <si>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</si>
  <si>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</si>
  <si>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</si>
  <si>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</si>
  <si>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</si>
  <si>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</si>
  <si>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</si>
  <si>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</si>
  <si>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</si>
  <si>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</si>
  <si>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</si>
  <si>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</si>
  <si>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</si>
  <si>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</si>
  <si>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</si>
  <si>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</si>
  <si>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</si>
  <si>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</si>
  <si>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</si>
  <si>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</si>
  <si>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</si>
  <si>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</si>
  <si>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</si>
  <si>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</si>
  <si>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</si>
  <si>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</si>
  <si>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</si>
  <si>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</si>
  <si>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</si>
  <si>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</si>
  <si>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</si>
  <si>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</si>
  <si>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</si>
  <si>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</si>
  <si>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</si>
  <si>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</si>
  <si>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</si>
  <si>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</si>
  <si>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</si>
  <si>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</si>
  <si>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</si>
  <si>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</si>
  <si>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</si>
  <si>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</si>
  <si>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</si>
  <si>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</si>
  <si>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</si>
  <si>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</si>
  <si>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</si>
  <si>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</si>
  <si>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</si>
  <si>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</si>
  <si>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</si>
  <si>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</si>
  <si>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</si>
  <si>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</si>
  <si>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</si>
  <si>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</si>
  <si>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</si>
  <si>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</si>
  <si>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</si>
  <si>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</si>
  <si>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</si>
  <si>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</si>
  <si>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</si>
  <si>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</si>
  <si>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</si>
  <si>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</si>
  <si>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</si>
  <si>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</si>
  <si>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</si>
  <si>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</si>
  <si>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</si>
  <si>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</si>
  <si>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</si>
  <si>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</si>
  <si>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</si>
  <si>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</si>
  <si>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</si>
  <si>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</si>
  <si>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</si>
  <si>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</si>
  <si>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</si>
  <si>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</si>
  <si>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</si>
  <si>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</si>
  <si>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</si>
  <si>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</si>
  <si>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</si>
  <si>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</si>
  <si>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</si>
  <si>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</si>
  <si>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</si>
  <si>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</si>
  <si>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</si>
  <si>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</si>
  <si>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</si>
  <si>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</si>
  <si>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</si>
  <si>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</si>
  <si>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</si>
  <si>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</si>
  <si>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</si>
  <si>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</si>
  <si>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</si>
  <si>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</si>
  <si>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</si>
  <si>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</si>
  <si>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</si>
  <si>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</si>
  <si>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</si>
  <si>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</si>
  <si>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</si>
  <si>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</si>
  <si>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</si>
  <si>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</si>
  <si>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</si>
  <si>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</si>
  <si>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</si>
  <si>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</si>
  <si>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</si>
  <si>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</si>
  <si>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</si>
  <si>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</si>
  <si>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</si>
  <si>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</si>
  <si>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</si>
  <si>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</si>
  <si>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</si>
  <si>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</si>
  <si>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</si>
  <si>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</si>
  <si>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</si>
  <si>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</si>
  <si>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</si>
  <si>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</si>
  <si>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</si>
  <si>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</si>
  <si>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</si>
  <si>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</si>
  <si>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</si>
  <si>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</si>
  <si>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</si>
  <si>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</si>
  <si>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</si>
  <si>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</si>
  <si>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</si>
  <si>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</si>
  <si>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</si>
  <si>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</si>
  <si>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</si>
  <si>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</si>
  <si>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</si>
  <si>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</si>
  <si>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</si>
  <si>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</si>
  <si>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</si>
  <si>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</si>
  <si>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</si>
  <si>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</si>
  <si>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</si>
  <si>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</si>
  <si>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</si>
  <si>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</si>
  <si>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</si>
  <si>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</si>
  <si>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</si>
  <si>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</si>
  <si>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</si>
  <si>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</si>
  <si>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</si>
  <si>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</si>
  <si>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</si>
  <si>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</si>
  <si>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</si>
  <si>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</si>
  <si>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</si>
  <si>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</si>
  <si>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</si>
  <si>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</si>
  <si>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</si>
  <si>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</si>
  <si>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</si>
  <si>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</si>
  <si>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</si>
  <si>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</si>
  <si>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</si>
  <si>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</si>
  <si>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</si>
  <si>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</si>
  <si>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</si>
  <si>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</si>
  <si>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</si>
  <si>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</si>
  <si>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</si>
  <si>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</si>
  <si>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</si>
  <si>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</si>
  <si>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</si>
  <si>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</si>
  <si>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</si>
  <si>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</si>
  <si>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</si>
  <si>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</si>
  <si>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</si>
  <si>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</si>
  <si>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</si>
  <si>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</si>
  <si>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</si>
  <si>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</si>
  <si>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</si>
  <si>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</si>
  <si>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</si>
  <si>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</si>
  <si>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</si>
  <si>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</si>
  <si>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</si>
  <si>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</si>
  <si>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</si>
  <si>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</si>
  <si>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</si>
  <si>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</si>
  <si>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</si>
  <si>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</si>
  <si>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</si>
  <si>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</si>
  <si>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</si>
  <si>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</si>
  <si>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</si>
  <si>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</si>
  <si>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</si>
  <si>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</si>
  <si>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</si>
  <si>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</si>
  <si>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</si>
  <si>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</si>
  <si>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</si>
  <si>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</si>
  <si>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</si>
  <si>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</si>
  <si>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</si>
  <si>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</si>
  <si>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</si>
  <si>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</si>
  <si>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</si>
  <si>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</si>
  <si>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</si>
  <si>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</si>
  <si>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</si>
  <si>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</si>
  <si>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</si>
  <si>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</si>
  <si>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</si>
  <si>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</si>
  <si>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</si>
  <si>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</si>
  <si>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</si>
  <si>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</si>
  <si>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</si>
  <si>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</si>
  <si>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</si>
  <si>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</si>
  <si>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</si>
  <si>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</si>
  <si>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</si>
  <si>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</si>
  <si>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</si>
  <si>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</si>
  <si>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</si>
  <si>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</si>
  <si>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</si>
  <si>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</si>
  <si>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</si>
  <si>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</si>
  <si>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</si>
  <si>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</si>
  <si>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</si>
  <si>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</si>
  <si>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</si>
  <si>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</si>
  <si>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</si>
  <si>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</si>
  <si>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</si>
  <si>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</si>
  <si>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</si>
  <si>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</si>
  <si>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</si>
  <si>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</si>
  <si>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</si>
  <si>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</si>
  <si>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</si>
  <si>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</si>
  <si>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</si>
  <si>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</si>
  <si>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</si>
  <si>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</si>
  <si>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</si>
  <si>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</si>
  <si>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</si>
  <si>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</si>
  <si>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</si>
  <si>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</si>
  <si>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</si>
  <si>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</si>
  <si>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</si>
  <si>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</si>
  <si>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</si>
  <si>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</si>
  <si>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</si>
  <si>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</si>
  <si>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</si>
  <si>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</si>
  <si>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</si>
  <si>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</si>
  <si>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</si>
  <si>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</si>
  <si>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</si>
  <si>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</si>
  <si>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</si>
  <si>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</si>
  <si>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</si>
  <si>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</si>
  <si>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</si>
  <si>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</si>
  <si>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</si>
  <si>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</si>
  <si>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</si>
  <si>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</si>
  <si>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</si>
  <si>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</si>
  <si>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</si>
  <si>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</si>
  <si>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</si>
  <si>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</si>
  <si>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</si>
  <si>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</si>
  <si>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</si>
  <si>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</si>
  <si>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</si>
  <si>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</si>
  <si>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</si>
  <si>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</si>
  <si>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</si>
  <si>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</si>
  <si>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</si>
  <si>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</si>
  <si>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</si>
  <si>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</si>
  <si>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</si>
  <si>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</si>
  <si>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</si>
  <si>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</si>
  <si>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</si>
  <si>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</si>
  <si>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</si>
  <si>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</si>
  <si>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</si>
  <si>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</si>
  <si>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</si>
  <si>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</si>
  <si>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</si>
  <si>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</si>
  <si>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</si>
  <si>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</si>
  <si>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</si>
  <si>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</si>
  <si>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</si>
  <si>
    <t>UDDT</t>
  </si>
  <si>
    <t>unplanted_drying_bed</t>
  </si>
  <si>
    <t>facultative_lagoon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</si>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</sst>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8" fillId="0" borderId="0" xfId="0" applyFont="1"/>
    <xf numFmtId="0" fontId="8" fillId="3" borderId="0" xfId="0" applyFont="1" applyFill="1"/>
    <xf numFmtId="0" fontId="9" fillId="0" borderId="0" xfId="0" applyFont="1" applyFill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65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1" fillId="0" borderId="0" xfId="0" applyFont="1"/>
    <xf numFmtId="3" fontId="0" fillId="0" borderId="0" xfId="0" applyNumberFormat="1" applyFont="1" applyFill="1"/>
    <xf numFmtId="0" fontId="12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workbookViewId="0">
      <selection activeCell="B22" sqref="B22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716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/>
      <c r="D6" s="6" t="s">
        <v>173</v>
      </c>
      <c r="E6" s="6" t="s">
        <v>174</v>
      </c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/>
      <c r="D9" s="6" t="s">
        <v>417</v>
      </c>
      <c r="E9" s="6" t="s">
        <v>417</v>
      </c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/>
      <c r="D12" s="6" t="s">
        <v>251</v>
      </c>
      <c r="E12" s="6" t="s">
        <v>717</v>
      </c>
      <c r="G12" s="3" t="s">
        <v>677</v>
      </c>
    </row>
    <row r="13" spans="1:7" x14ac:dyDescent="0.2">
      <c r="A13" s="2" t="s">
        <v>249</v>
      </c>
      <c r="B13" s="6"/>
      <c r="D13" s="6" t="s">
        <v>718</v>
      </c>
      <c r="E13" s="6"/>
      <c r="G13" s="3" t="s">
        <v>678</v>
      </c>
    </row>
    <row r="14" spans="1:7" x14ac:dyDescent="0.2">
      <c r="A14" s="2" t="s">
        <v>250</v>
      </c>
      <c r="B14" s="6"/>
      <c r="D14" s="6"/>
      <c r="E14" s="6"/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1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/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10000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178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719</v>
      </c>
      <c r="G35" t="s">
        <v>147</v>
      </c>
    </row>
    <row r="36" spans="1:7" x14ac:dyDescent="0.2">
      <c r="A36" s="3" t="s">
        <v>71</v>
      </c>
      <c r="B36" s="6" t="s">
        <v>83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714</v>
      </c>
      <c r="B40" s="6" t="s">
        <v>83</v>
      </c>
      <c r="G40" t="s">
        <v>715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178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83</v>
      </c>
      <c r="G87" s="3"/>
    </row>
    <row r="88" spans="1:12" x14ac:dyDescent="0.2">
      <c r="A88" s="3" t="s">
        <v>478</v>
      </c>
      <c r="B88" s="6" t="s">
        <v>83</v>
      </c>
      <c r="G88" s="3"/>
    </row>
    <row r="89" spans="1:12" x14ac:dyDescent="0.2">
      <c r="A89" s="11" t="s">
        <v>206</v>
      </c>
    </row>
    <row r="91" spans="1:12" x14ac:dyDescent="0.2">
      <c r="E91" s="25"/>
      <c r="F91" s="25"/>
      <c r="G91" s="25"/>
      <c r="H91" s="25"/>
      <c r="I91" s="25"/>
      <c r="J91" s="25"/>
      <c r="K91" s="25"/>
      <c r="L91" s="25"/>
    </row>
    <row r="92" spans="1:12" x14ac:dyDescent="0.2">
      <c r="E92" s="25"/>
      <c r="F92" s="25"/>
      <c r="G92" s="25"/>
      <c r="H92" s="25"/>
      <c r="I92" s="25"/>
      <c r="J92" s="25"/>
      <c r="K92" s="25"/>
      <c r="L92" s="25"/>
    </row>
    <row r="93" spans="1:12" x14ac:dyDescent="0.2">
      <c r="E93" s="25"/>
      <c r="F93" s="25"/>
      <c r="G93" s="25"/>
      <c r="H93" s="25"/>
      <c r="I93" s="25"/>
      <c r="J93" s="25"/>
      <c r="K93" s="25"/>
      <c r="L93" s="25"/>
    </row>
    <row r="94" spans="1:12" x14ac:dyDescent="0.2">
      <c r="E94" s="25"/>
      <c r="F94" s="25"/>
      <c r="G94" s="25"/>
      <c r="H94" s="25"/>
      <c r="I94" s="25"/>
      <c r="J94" s="25"/>
      <c r="K94" s="25"/>
      <c r="L94" s="25"/>
    </row>
    <row r="95" spans="1:12" x14ac:dyDescent="0.2">
      <c r="E95" s="25"/>
      <c r="F95" s="26"/>
      <c r="G95" s="25"/>
      <c r="H95" s="25"/>
      <c r="I95" s="25"/>
      <c r="J95" s="25"/>
      <c r="K95" s="25"/>
      <c r="L95" s="25"/>
    </row>
    <row r="96" spans="1:12" x14ac:dyDescent="0.2">
      <c r="E96" s="25"/>
      <c r="F96" s="26"/>
      <c r="G96" s="25"/>
      <c r="H96" s="25"/>
      <c r="I96" s="25"/>
      <c r="J96" s="25"/>
      <c r="K96" s="25"/>
      <c r="L96" s="25"/>
    </row>
    <row r="97" spans="5:12" x14ac:dyDescent="0.2">
      <c r="E97" s="25"/>
      <c r="F97" s="26"/>
      <c r="G97" s="25"/>
      <c r="H97" s="25"/>
      <c r="I97" s="25"/>
      <c r="J97" s="25"/>
      <c r="K97" s="25"/>
      <c r="L97" s="25"/>
    </row>
    <row r="98" spans="5:12" x14ac:dyDescent="0.2">
      <c r="E98" s="25"/>
      <c r="F98" s="26"/>
      <c r="G98" s="25"/>
      <c r="H98" s="25"/>
      <c r="I98" s="25"/>
      <c r="J98" s="25"/>
      <c r="K98" s="25"/>
      <c r="L98" s="25"/>
    </row>
    <row r="99" spans="5:12" x14ac:dyDescent="0.2">
      <c r="E99" s="25"/>
      <c r="F99" s="26"/>
      <c r="G99" s="25"/>
      <c r="H99" s="25"/>
      <c r="I99" s="25"/>
      <c r="J99" s="25"/>
      <c r="K99" s="25"/>
      <c r="L99" s="25"/>
    </row>
    <row r="100" spans="5:12" x14ac:dyDescent="0.2">
      <c r="E100" s="25"/>
      <c r="F100" s="25"/>
      <c r="G100" s="25"/>
      <c r="H100" s="25"/>
      <c r="I100" s="25"/>
      <c r="J100" s="25"/>
      <c r="K100" s="25"/>
      <c r="L100" s="25"/>
    </row>
    <row r="101" spans="5:12" x14ac:dyDescent="0.2">
      <c r="E101" s="25"/>
      <c r="F101" s="25"/>
      <c r="G101" s="25"/>
      <c r="H101" s="25"/>
      <c r="I101" s="25"/>
      <c r="J101" s="25"/>
      <c r="K101" s="25"/>
      <c r="L101" s="25"/>
    </row>
    <row r="102" spans="5:12" x14ac:dyDescent="0.2">
      <c r="E102" s="25"/>
      <c r="F102" s="26"/>
      <c r="G102" s="25"/>
      <c r="H102" s="25"/>
      <c r="I102" s="25"/>
      <c r="J102" s="25"/>
      <c r="K102" s="25"/>
      <c r="L102" s="25"/>
    </row>
    <row r="103" spans="5:12" x14ac:dyDescent="0.2">
      <c r="E103" s="25"/>
      <c r="F103" s="26"/>
      <c r="G103" s="25"/>
      <c r="H103" s="25"/>
      <c r="I103" s="25"/>
      <c r="J103" s="25"/>
      <c r="K103" s="25"/>
      <c r="L103" s="25"/>
    </row>
    <row r="104" spans="5:12" x14ac:dyDescent="0.2">
      <c r="E104" s="25"/>
      <c r="F104" s="26"/>
      <c r="G104" s="25"/>
      <c r="H104" s="25"/>
      <c r="I104" s="25"/>
      <c r="J104" s="25"/>
      <c r="K104" s="25"/>
      <c r="L104" s="25"/>
    </row>
    <row r="105" spans="5:12" x14ac:dyDescent="0.2">
      <c r="E105" s="25"/>
      <c r="F105" s="26"/>
      <c r="G105" s="25"/>
      <c r="H105" s="25"/>
      <c r="I105" s="25"/>
      <c r="J105" s="25"/>
      <c r="K105" s="25"/>
      <c r="L105" s="25"/>
    </row>
    <row r="106" spans="5:12" x14ac:dyDescent="0.2">
      <c r="E106" s="25"/>
      <c r="F106" s="26"/>
      <c r="G106" s="25"/>
      <c r="H106" s="25"/>
      <c r="I106" s="25"/>
      <c r="J106" s="25"/>
      <c r="K106" s="25"/>
      <c r="L106" s="25"/>
    </row>
    <row r="107" spans="5:12" x14ac:dyDescent="0.2">
      <c r="E107" s="25"/>
      <c r="F107" s="25"/>
      <c r="G107" s="25"/>
      <c r="H107" s="25"/>
      <c r="I107" s="25"/>
      <c r="J107" s="25"/>
      <c r="K107" s="25"/>
      <c r="L107" s="25"/>
    </row>
    <row r="108" spans="5:12" x14ac:dyDescent="0.2">
      <c r="E108" s="25"/>
      <c r="F108" s="25"/>
      <c r="G108" s="25"/>
      <c r="H108" s="25"/>
      <c r="I108" s="25"/>
      <c r="J108" s="25"/>
      <c r="K108" s="25"/>
      <c r="L108" s="25"/>
    </row>
    <row r="109" spans="5:12" x14ac:dyDescent="0.2">
      <c r="E109" s="25"/>
      <c r="F109" s="25"/>
      <c r="G109" s="25"/>
      <c r="H109" s="25"/>
      <c r="I109" s="25"/>
      <c r="J109" s="25"/>
      <c r="K109" s="25"/>
      <c r="L109" s="25"/>
    </row>
    <row r="110" spans="5:12" x14ac:dyDescent="0.2">
      <c r="E110" s="25"/>
      <c r="F110" s="25"/>
      <c r="G110" s="25"/>
      <c r="H110" s="25"/>
      <c r="I110" s="25"/>
      <c r="J110" s="25"/>
      <c r="K110" s="25"/>
      <c r="L110" s="25"/>
    </row>
    <row r="111" spans="5:12" x14ac:dyDescent="0.2">
      <c r="E111" s="25"/>
      <c r="F111" s="25"/>
      <c r="G111" s="25"/>
      <c r="H111" s="25"/>
      <c r="I111" s="25"/>
      <c r="J111" s="25"/>
      <c r="K111" s="25"/>
      <c r="L111" s="25"/>
    </row>
    <row r="112" spans="5:12" x14ac:dyDescent="0.2">
      <c r="E112" s="25"/>
      <c r="F112" s="25"/>
      <c r="G112" s="25"/>
      <c r="H112" s="25"/>
      <c r="I112" s="25"/>
      <c r="J112" s="25"/>
      <c r="K112" s="25"/>
      <c r="L112" s="25"/>
    </row>
    <row r="113" spans="5:12" x14ac:dyDescent="0.2">
      <c r="E113" s="25"/>
      <c r="F113" s="25"/>
      <c r="G113" s="25"/>
      <c r="H113" s="25"/>
      <c r="I113" s="25"/>
      <c r="J113" s="25"/>
      <c r="K113" s="25"/>
      <c r="L1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abSelected="1" topLeftCell="A39" workbookViewId="0">
      <selection activeCell="J58" sqref="J58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8" max="8" width="17.33203125" bestFit="1" customWidth="1"/>
  </cols>
  <sheetData>
    <row r="1" spans="1:12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2" s="3" customFormat="1" x14ac:dyDescent="0.2">
      <c r="A2" s="2" t="s">
        <v>101</v>
      </c>
      <c r="B2" s="3" t="s">
        <v>66</v>
      </c>
      <c r="C2" s="3">
        <f>summary!B21</f>
        <v>10000</v>
      </c>
      <c r="G2" s="3" t="s">
        <v>66</v>
      </c>
      <c r="I2" s="3" t="s">
        <v>196</v>
      </c>
    </row>
    <row r="3" spans="1:12" s="2" customFormat="1" x14ac:dyDescent="0.2"/>
    <row r="4" spans="1:12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</row>
    <row r="5" spans="1:12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</row>
    <row r="6" spans="1:12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</row>
    <row r="8" spans="1:12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2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2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2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2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2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2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2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 x14ac:dyDescent="0.2">
      <c r="G22" s="15"/>
      <c r="H22" s="15"/>
    </row>
    <row r="23" spans="1:9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2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2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2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</row>
    <row r="38" spans="1:12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2" x14ac:dyDescent="0.2">
      <c r="F39" s="4"/>
    </row>
    <row r="40" spans="1:12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2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2" x14ac:dyDescent="0.2">
      <c r="A43" s="2" t="s">
        <v>291</v>
      </c>
      <c r="K43" s="15"/>
      <c r="L43" s="15"/>
    </row>
    <row r="44" spans="1:12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</row>
    <row r="45" spans="1:12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</row>
    <row r="46" spans="1:12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</row>
    <row r="47" spans="1:12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</row>
    <row r="48" spans="1:12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</row>
    <row r="49" spans="1:12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</row>
    <row r="50" spans="1:12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</row>
    <row r="52" spans="1:12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2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2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2" x14ac:dyDescent="0.2">
      <c r="A57" s="2" t="s">
        <v>310</v>
      </c>
    </row>
    <row r="59" spans="1:12" x14ac:dyDescent="0.2">
      <c r="A59" s="2" t="s">
        <v>191</v>
      </c>
      <c r="C59" t="str">
        <f>summary!B3</f>
        <v>UDDT</v>
      </c>
    </row>
    <row r="61" spans="1:12" x14ac:dyDescent="0.2">
      <c r="A61" s="2" t="s">
        <v>311</v>
      </c>
      <c r="C61" t="str">
        <f>IF(COUNTA(summary!B6)=1,summary!B6,"")</f>
        <v/>
      </c>
    </row>
    <row r="62" spans="1:12" x14ac:dyDescent="0.2">
      <c r="A62" s="2" t="s">
        <v>312</v>
      </c>
      <c r="C62" t="str">
        <f>IF(COUNTA(summary!D6)=1,summary!D6,"")</f>
        <v>storage_tank</v>
      </c>
    </row>
    <row r="63" spans="1:12" x14ac:dyDescent="0.2">
      <c r="A63" s="2" t="s">
        <v>313</v>
      </c>
      <c r="C63" t="str">
        <f>IF(COUNTA(summary!E6)=1,summary!E6,"")</f>
        <v>dehydration_vault</v>
      </c>
    </row>
    <row r="65" spans="1:3" x14ac:dyDescent="0.2">
      <c r="A65" s="2" t="s">
        <v>314</v>
      </c>
      <c r="C65" t="str">
        <f>IF(COUNTA(summary!B12)=1,summary!B12,"")</f>
        <v/>
      </c>
    </row>
    <row r="66" spans="1:3" x14ac:dyDescent="0.2">
      <c r="A66" s="2" t="s">
        <v>316</v>
      </c>
      <c r="C66" t="str">
        <f>IF(COUNTA(summary!B13)=1,summary!B13,"")</f>
        <v/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>anaerobic_lagoon</v>
      </c>
    </row>
    <row r="69" spans="1:3" x14ac:dyDescent="0.2">
      <c r="A69" s="2" t="s">
        <v>318</v>
      </c>
      <c r="C69" t="str">
        <f>IF(COUNTA(summary!D13)=1,summary!D13,"")</f>
        <v>facultative_lagoon</v>
      </c>
    </row>
    <row r="70" spans="1:3" x14ac:dyDescent="0.2">
      <c r="A70" s="2" t="s">
        <v>319</v>
      </c>
      <c r="C70" t="str">
        <f>IF(COUNTA(summary!D14)=1,summary!D14,"")</f>
        <v/>
      </c>
    </row>
    <row r="71" spans="1:3" x14ac:dyDescent="0.2">
      <c r="A71" s="2" t="s">
        <v>320</v>
      </c>
      <c r="C71" t="str">
        <f>IF(COUNTA(summary!E12)=1,summary!E12,"")</f>
        <v>unplanted_drying_bed</v>
      </c>
    </row>
    <row r="72" spans="1:3" x14ac:dyDescent="0.2">
      <c r="A72" s="2" t="s">
        <v>321</v>
      </c>
      <c r="C72" t="str">
        <f>IF(COUNTA(summary!E13)=1,summary!E13,"")</f>
        <v/>
      </c>
    </row>
    <row r="73" spans="1:3" x14ac:dyDescent="0.2">
      <c r="A73" s="2" t="s">
        <v>322</v>
      </c>
      <c r="C73" t="str">
        <f>IF(COUNTA(summary!E14)=1,summary!E14,"")</f>
        <v/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topLeftCell="D1" workbookViewId="0">
      <selection activeCell="M1" sqref="M1:N1048576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5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5" s="3" customFormat="1" x14ac:dyDescent="0.2">
      <c r="A2" s="2" t="s">
        <v>53</v>
      </c>
      <c r="B2" s="3" t="s">
        <v>66</v>
      </c>
      <c r="C2" s="3" t="str">
        <f>summary!B3</f>
        <v>UDDT</v>
      </c>
      <c r="G2" s="3" t="s">
        <v>66</v>
      </c>
      <c r="I2" s="3" t="s">
        <v>197</v>
      </c>
    </row>
    <row r="3" spans="1:15" s="2" customFormat="1" x14ac:dyDescent="0.2"/>
    <row r="4" spans="1:15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5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</row>
    <row r="6" spans="1:15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</row>
    <row r="7" spans="1:15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15"/>
      <c r="N7" s="15"/>
      <c r="O7" s="15"/>
    </row>
    <row r="8" spans="1:15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</row>
    <row r="9" spans="1:15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</row>
    <row r="10" spans="1:15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</row>
    <row r="11" spans="1:15" x14ac:dyDescent="0.2">
      <c r="L11" s="15"/>
      <c r="M11" s="15"/>
      <c r="N11" s="15"/>
      <c r="O11" s="15"/>
    </row>
    <row r="12" spans="1:15" x14ac:dyDescent="0.2">
      <c r="A12" s="2" t="s">
        <v>226</v>
      </c>
      <c r="B12" t="s">
        <v>66</v>
      </c>
      <c r="C12" t="str">
        <f>summary!B33</f>
        <v>no</v>
      </c>
      <c r="G12" s="15" t="s">
        <v>66</v>
      </c>
      <c r="I12" t="s">
        <v>227</v>
      </c>
      <c r="L12" s="15"/>
      <c r="M12" s="15"/>
      <c r="N12" s="15"/>
      <c r="O12" s="15"/>
    </row>
    <row r="13" spans="1:15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</row>
    <row r="14" spans="1:15" x14ac:dyDescent="0.2">
      <c r="L14" s="15"/>
      <c r="M14" s="15"/>
      <c r="N14" s="15"/>
      <c r="O14" s="15"/>
    </row>
    <row r="15" spans="1:15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</row>
    <row r="16" spans="1:15" x14ac:dyDescent="0.2">
      <c r="A16" s="2" t="s">
        <v>87</v>
      </c>
      <c r="B16" t="s">
        <v>66</v>
      </c>
      <c r="C16" t="str">
        <f>summary!B35</f>
        <v xml:space="preserve"> </v>
      </c>
      <c r="G16" t="s">
        <v>66</v>
      </c>
      <c r="I16" t="s">
        <v>147</v>
      </c>
      <c r="L16" s="15"/>
      <c r="M16" s="15"/>
      <c r="N16" s="15"/>
      <c r="O16" s="15"/>
    </row>
    <row r="17" spans="1:15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</row>
    <row r="18" spans="1:15" x14ac:dyDescent="0.2">
      <c r="L18" s="15"/>
      <c r="M18" s="15"/>
      <c r="N18" s="15"/>
      <c r="O18" s="15"/>
    </row>
    <row r="19" spans="1:15" x14ac:dyDescent="0.2">
      <c r="A19" s="2" t="s">
        <v>71</v>
      </c>
      <c r="B19" t="s">
        <v>66</v>
      </c>
      <c r="C19" t="str">
        <f>summary!B36</f>
        <v>yes</v>
      </c>
      <c r="G19" t="s">
        <v>66</v>
      </c>
      <c r="I19" t="s">
        <v>94</v>
      </c>
      <c r="L19" s="15"/>
      <c r="M19" s="15"/>
      <c r="N19" s="15"/>
      <c r="O19" s="15"/>
    </row>
    <row r="20" spans="1:15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</row>
    <row r="21" spans="1:15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</row>
    <row r="22" spans="1:15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</row>
    <row r="23" spans="1:15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</row>
    <row r="24" spans="1:15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</row>
    <row r="25" spans="1:15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</row>
    <row r="26" spans="1:15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</row>
    <row r="27" spans="1:15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</row>
    <row r="28" spans="1:15" x14ac:dyDescent="0.2">
      <c r="L28" s="15"/>
      <c r="M28" s="15"/>
      <c r="N28" s="15"/>
      <c r="O28" s="15"/>
    </row>
    <row r="29" spans="1:15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</row>
    <row r="30" spans="1:15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</row>
    <row r="31" spans="1:15" x14ac:dyDescent="0.2">
      <c r="L31" s="15"/>
      <c r="M31" s="15"/>
      <c r="N31" s="15"/>
      <c r="O31" s="15"/>
    </row>
    <row r="32" spans="1:15" x14ac:dyDescent="0.2">
      <c r="A32" s="2" t="s">
        <v>409</v>
      </c>
    </row>
    <row r="33" spans="1:9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 x14ac:dyDescent="0.2">
      <c r="A39" s="2" t="s">
        <v>584</v>
      </c>
    </row>
    <row r="40" spans="1:9" x14ac:dyDescent="0.2">
      <c r="A40" s="3" t="s">
        <v>557</v>
      </c>
      <c r="B40" t="s">
        <v>558</v>
      </c>
      <c r="C40" s="7">
        <v>700</v>
      </c>
      <c r="G40" s="7" t="s">
        <v>45</v>
      </c>
    </row>
    <row r="41" spans="1:9" x14ac:dyDescent="0.2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 x14ac:dyDescent="0.2">
      <c r="A42" s="3" t="s">
        <v>560</v>
      </c>
      <c r="B42" t="s">
        <v>489</v>
      </c>
      <c r="C42" s="7">
        <v>0.8</v>
      </c>
      <c r="G42" s="7" t="s">
        <v>45</v>
      </c>
    </row>
    <row r="43" spans="1:9" x14ac:dyDescent="0.2">
      <c r="A43" s="3" t="s">
        <v>561</v>
      </c>
      <c r="B43" t="s">
        <v>66</v>
      </c>
      <c r="C43" s="7">
        <v>54</v>
      </c>
      <c r="G43" s="7" t="s">
        <v>45</v>
      </c>
    </row>
    <row r="44" spans="1:9" x14ac:dyDescent="0.2">
      <c r="A44" s="3" t="s">
        <v>563</v>
      </c>
      <c r="B44" t="s">
        <v>146</v>
      </c>
      <c r="C44" s="7">
        <v>16</v>
      </c>
      <c r="G44" s="7" t="s">
        <v>45</v>
      </c>
    </row>
    <row r="45" spans="1:9" x14ac:dyDescent="0.2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 x14ac:dyDescent="0.2">
      <c r="A46" s="3" t="s">
        <v>574</v>
      </c>
      <c r="B46" t="s">
        <v>489</v>
      </c>
      <c r="C46" s="28">
        <f>decentralized_storage!C8*decentralized_storage!C9</f>
        <v>3.6585365853658538</v>
      </c>
      <c r="G46" s="7" t="s">
        <v>45</v>
      </c>
    </row>
    <row r="47" spans="1:9" x14ac:dyDescent="0.2">
      <c r="A47" s="3" t="s">
        <v>586</v>
      </c>
      <c r="B47" t="s">
        <v>489</v>
      </c>
      <c r="C47" s="16">
        <v>0.185</v>
      </c>
      <c r="G47" s="7" t="s">
        <v>45</v>
      </c>
    </row>
    <row r="48" spans="1:9" x14ac:dyDescent="0.2">
      <c r="A48" s="3"/>
      <c r="C48" s="28"/>
      <c r="G48" s="15"/>
    </row>
    <row r="49" spans="1:9" x14ac:dyDescent="0.2">
      <c r="A49" s="3" t="s">
        <v>566</v>
      </c>
      <c r="B49" t="s">
        <v>558</v>
      </c>
      <c r="C49" s="7">
        <v>200</v>
      </c>
      <c r="G49" s="7" t="s">
        <v>45</v>
      </c>
    </row>
    <row r="50" spans="1:9" x14ac:dyDescent="0.2">
      <c r="A50" s="3" t="s">
        <v>567</v>
      </c>
      <c r="B50" t="s">
        <v>489</v>
      </c>
      <c r="C50" s="7">
        <v>0.6</v>
      </c>
      <c r="G50" s="7" t="s">
        <v>45</v>
      </c>
    </row>
    <row r="51" spans="1:9" x14ac:dyDescent="0.2">
      <c r="A51" s="3" t="s">
        <v>568</v>
      </c>
      <c r="B51" t="s">
        <v>489</v>
      </c>
      <c r="C51" s="7">
        <v>0.2</v>
      </c>
      <c r="G51" s="7" t="s">
        <v>45</v>
      </c>
    </row>
    <row r="52" spans="1:9" x14ac:dyDescent="0.2">
      <c r="A52" s="3" t="s">
        <v>569</v>
      </c>
      <c r="B52" t="s">
        <v>66</v>
      </c>
      <c r="C52" s="7">
        <v>682</v>
      </c>
      <c r="G52" s="7" t="s">
        <v>45</v>
      </c>
    </row>
    <row r="53" spans="1:9" x14ac:dyDescent="0.2">
      <c r="A53" s="3" t="s">
        <v>570</v>
      </c>
      <c r="B53" t="s">
        <v>146</v>
      </c>
      <c r="C53" s="7">
        <v>4</v>
      </c>
      <c r="G53" s="7" t="s">
        <v>45</v>
      </c>
    </row>
    <row r="54" spans="1:9" x14ac:dyDescent="0.2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 x14ac:dyDescent="0.2">
      <c r="A55" s="3" t="s">
        <v>572</v>
      </c>
      <c r="B55" t="s">
        <v>146</v>
      </c>
      <c r="C55" s="7">
        <v>28.05</v>
      </c>
      <c r="G55" s="7" t="s">
        <v>45</v>
      </c>
    </row>
    <row r="56" spans="1:9" x14ac:dyDescent="0.2">
      <c r="A56" s="3" t="s">
        <v>587</v>
      </c>
      <c r="B56" t="s">
        <v>489</v>
      </c>
      <c r="C56" s="7">
        <v>0.222</v>
      </c>
      <c r="G56" s="7" t="s">
        <v>45</v>
      </c>
    </row>
    <row r="57" spans="1:9" x14ac:dyDescent="0.2">
      <c r="A57" s="3"/>
      <c r="C57" s="15"/>
    </row>
    <row r="58" spans="1:9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5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5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5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5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5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5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5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5" x14ac:dyDescent="0.2">
      <c r="A72" s="1" t="s">
        <v>577</v>
      </c>
      <c r="B72" s="1" t="s">
        <v>527</v>
      </c>
      <c r="C72" s="29">
        <v>1.08</v>
      </c>
      <c r="D72" s="29">
        <v>0.97</v>
      </c>
      <c r="E72" s="29">
        <v>1.19</v>
      </c>
      <c r="F72" s="29"/>
      <c r="G72" s="29" t="s">
        <v>41</v>
      </c>
      <c r="H72" s="29" t="s">
        <v>83</v>
      </c>
      <c r="I72" s="1" t="s">
        <v>544</v>
      </c>
      <c r="J72" s="1"/>
      <c r="K72" s="1"/>
      <c r="L72" s="1"/>
      <c r="M72" s="1"/>
      <c r="N72" s="1"/>
      <c r="O72" s="1"/>
    </row>
    <row r="73" spans="1:15" x14ac:dyDescent="0.2">
      <c r="A73" s="1" t="s">
        <v>578</v>
      </c>
      <c r="B73" s="1" t="s">
        <v>527</v>
      </c>
      <c r="C73" s="29">
        <v>0.28000000000000003</v>
      </c>
      <c r="D73" s="29">
        <v>0.25</v>
      </c>
      <c r="E73" s="29">
        <v>0.31</v>
      </c>
      <c r="F73" s="29"/>
      <c r="G73" s="29" t="s">
        <v>41</v>
      </c>
      <c r="H73" s="29" t="s">
        <v>83</v>
      </c>
      <c r="I73" s="1" t="s">
        <v>544</v>
      </c>
      <c r="J73" s="1"/>
      <c r="K73" s="1"/>
      <c r="L73" s="1"/>
      <c r="M73" s="1"/>
      <c r="N73" s="1"/>
      <c r="O73" s="1"/>
    </row>
    <row r="74" spans="1:15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29"/>
      <c r="G74" s="29" t="s">
        <v>41</v>
      </c>
      <c r="H74" s="29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topLeftCell="D1" workbookViewId="0">
      <selection activeCell="O15" sqref="O15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 x14ac:dyDescent="0.2">
      <c r="A2" s="2" t="s">
        <v>95</v>
      </c>
      <c r="B2" s="3" t="s">
        <v>66</v>
      </c>
      <c r="C2" s="3" t="str">
        <f>IF(COUNTA(summary!B6)=1,summary!B6,"")</f>
        <v/>
      </c>
      <c r="G2" s="3" t="s">
        <v>66</v>
      </c>
      <c r="I2" s="3" t="s">
        <v>98</v>
      </c>
    </row>
    <row r="4" spans="1:9" x14ac:dyDescent="0.2">
      <c r="A4" s="2" t="s">
        <v>96</v>
      </c>
      <c r="B4" t="s">
        <v>66</v>
      </c>
      <c r="C4" s="3" t="str">
        <f>IF(COUNTA(summary!D6)=1,summary!D6,"")</f>
        <v>storage_tank</v>
      </c>
      <c r="G4" t="s">
        <v>66</v>
      </c>
      <c r="I4" s="3" t="s">
        <v>99</v>
      </c>
    </row>
    <row r="5" spans="1:9" x14ac:dyDescent="0.2">
      <c r="A5" s="2" t="s">
        <v>97</v>
      </c>
      <c r="B5" t="s">
        <v>66</v>
      </c>
      <c r="C5" s="3" t="str">
        <f>IF(COUNTA(summary!E6)=1,summary!E6,"")</f>
        <v>dehydration_vault</v>
      </c>
      <c r="G5" t="s">
        <v>66</v>
      </c>
      <c r="I5" s="3" t="s">
        <v>100</v>
      </c>
    </row>
    <row r="7" spans="1:9" x14ac:dyDescent="0.2">
      <c r="A7" s="2" t="s">
        <v>113</v>
      </c>
    </row>
    <row r="8" spans="1:9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3" x14ac:dyDescent="0.2">
      <c r="A17" s="19" t="s">
        <v>693</v>
      </c>
      <c r="B17" t="s">
        <v>713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</row>
    <row r="18" spans="1:13" x14ac:dyDescent="0.2">
      <c r="A18" s="19" t="s">
        <v>685</v>
      </c>
      <c r="B18" t="s">
        <v>713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</row>
    <row r="19" spans="1:13" x14ac:dyDescent="0.2">
      <c r="A19" s="19" t="s">
        <v>692</v>
      </c>
      <c r="B19" t="s">
        <v>713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</row>
    <row r="20" spans="1:13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3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3" x14ac:dyDescent="0.2">
      <c r="A22" s="3" t="s">
        <v>683</v>
      </c>
      <c r="B22" t="s">
        <v>66</v>
      </c>
      <c r="C22" t="str">
        <f>summary!B51</f>
        <v>yes</v>
      </c>
    </row>
    <row r="23" spans="1:13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3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3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3" x14ac:dyDescent="0.2">
      <c r="A27" s="2" t="s">
        <v>106</v>
      </c>
    </row>
    <row r="28" spans="1:13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3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3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3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3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 x14ac:dyDescent="0.2">
      <c r="A39" s="2" t="s">
        <v>118</v>
      </c>
    </row>
    <row r="40" spans="1:9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 x14ac:dyDescent="0.2">
      <c r="A44" t="s">
        <v>170</v>
      </c>
      <c r="B44" t="s">
        <v>66</v>
      </c>
      <c r="C44" t="str">
        <f>user_interface!C19</f>
        <v>yes</v>
      </c>
      <c r="G44" t="s">
        <v>66</v>
      </c>
      <c r="I44" t="s">
        <v>171</v>
      </c>
    </row>
    <row r="45" spans="1:9" x14ac:dyDescent="0.2">
      <c r="A45" s="15" t="s">
        <v>256</v>
      </c>
      <c r="B45" t="s">
        <v>713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 x14ac:dyDescent="0.2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 x14ac:dyDescent="0.2">
      <c r="G47" s="15" t="s">
        <v>66</v>
      </c>
    </row>
    <row r="48" spans="1:9" x14ac:dyDescent="0.2">
      <c r="A48" s="2" t="s">
        <v>165</v>
      </c>
    </row>
    <row r="49" spans="1:9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 x14ac:dyDescent="0.2">
      <c r="A53" t="s">
        <v>714</v>
      </c>
      <c r="B53" t="s">
        <v>66</v>
      </c>
      <c r="C53" t="str">
        <f>summary!B40</f>
        <v>yes</v>
      </c>
    </row>
    <row r="54" spans="1:9" x14ac:dyDescent="0.2">
      <c r="A54" t="s">
        <v>710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 x14ac:dyDescent="0.2">
      <c r="A55" t="s">
        <v>711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 x14ac:dyDescent="0.2">
      <c r="A56" t="s">
        <v>712</v>
      </c>
      <c r="B56" t="s">
        <v>713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O69"/>
  <sheetViews>
    <sheetView topLeftCell="E1" workbookViewId="0">
      <selection activeCell="M1" sqref="M1:N1048576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95</v>
      </c>
      <c r="B2" s="3" t="s">
        <v>66</v>
      </c>
      <c r="C2" s="3" t="str">
        <f>IF(COUNTA(summary!B9)=1,summary!B9,"")</f>
        <v/>
      </c>
      <c r="G2" s="3" t="s">
        <v>66</v>
      </c>
      <c r="I2" s="3" t="s">
        <v>98</v>
      </c>
    </row>
    <row r="4" spans="1:10" x14ac:dyDescent="0.2">
      <c r="A4" s="2" t="s">
        <v>96</v>
      </c>
      <c r="B4" t="s">
        <v>66</v>
      </c>
      <c r="C4" s="3" t="str">
        <f>IF(COUNTA(summary!D9)=1,summary!D9,"")</f>
        <v>handcart_and_truck</v>
      </c>
      <c r="G4" t="s">
        <v>66</v>
      </c>
      <c r="I4" s="3" t="s">
        <v>99</v>
      </c>
    </row>
    <row r="5" spans="1:10" x14ac:dyDescent="0.2">
      <c r="A5" s="2" t="s">
        <v>97</v>
      </c>
      <c r="B5" t="s">
        <v>66</v>
      </c>
      <c r="C5" s="3" t="str">
        <f>IF(COUNTA(summary!E9)=1,summary!E9,"")</f>
        <v>handcart_and_truck</v>
      </c>
      <c r="G5" t="s">
        <v>66</v>
      </c>
      <c r="I5" s="3" t="s">
        <v>100</v>
      </c>
    </row>
    <row r="7" spans="1:10" x14ac:dyDescent="0.2">
      <c r="A7" s="2" t="s">
        <v>370</v>
      </c>
    </row>
    <row r="8" spans="1:10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 x14ac:dyDescent="0.2">
      <c r="A17" s="3" t="s">
        <v>698</v>
      </c>
      <c r="B17" t="s">
        <v>696</v>
      </c>
      <c r="C17" s="23">
        <v>80000</v>
      </c>
      <c r="D17" s="23"/>
      <c r="E17" s="23"/>
      <c r="F17" s="8"/>
      <c r="G17" s="8" t="s">
        <v>45</v>
      </c>
      <c r="H17" s="7"/>
      <c r="I17" s="3" t="s">
        <v>697</v>
      </c>
    </row>
    <row r="18" spans="1:9" x14ac:dyDescent="0.2">
      <c r="A18" s="3" t="s">
        <v>699</v>
      </c>
      <c r="B18" t="s">
        <v>696</v>
      </c>
      <c r="C18" s="23">
        <v>120000</v>
      </c>
      <c r="D18" s="23"/>
      <c r="E18" s="23"/>
      <c r="F18" s="8"/>
      <c r="G18" s="8" t="s">
        <v>45</v>
      </c>
      <c r="H18" s="7"/>
      <c r="I18" s="3" t="s">
        <v>697</v>
      </c>
    </row>
    <row r="19" spans="1:9" x14ac:dyDescent="0.2">
      <c r="A19" s="3" t="s">
        <v>700</v>
      </c>
      <c r="B19" t="s">
        <v>696</v>
      </c>
      <c r="C19" s="23">
        <v>200000</v>
      </c>
      <c r="D19" s="23"/>
      <c r="E19" s="23"/>
      <c r="F19" s="8"/>
      <c r="G19" s="8" t="s">
        <v>45</v>
      </c>
      <c r="H19" s="7"/>
      <c r="I19" s="3" t="s">
        <v>697</v>
      </c>
    </row>
    <row r="20" spans="1:9" x14ac:dyDescent="0.2">
      <c r="A20" s="3" t="s">
        <v>701</v>
      </c>
      <c r="B20" t="s">
        <v>696</v>
      </c>
      <c r="C20" s="23">
        <v>250000</v>
      </c>
      <c r="D20" s="23"/>
      <c r="E20" s="23"/>
      <c r="F20" s="8"/>
      <c r="G20" s="8" t="s">
        <v>45</v>
      </c>
      <c r="H20" s="7"/>
      <c r="I20" s="3" t="s">
        <v>697</v>
      </c>
    </row>
    <row r="21" spans="1:9" x14ac:dyDescent="0.2">
      <c r="A21" s="3" t="s">
        <v>702</v>
      </c>
      <c r="B21" t="s">
        <v>489</v>
      </c>
      <c r="C21" s="30">
        <v>3</v>
      </c>
      <c r="D21" s="23"/>
      <c r="E21" s="23"/>
      <c r="F21" s="8"/>
      <c r="G21" s="8" t="s">
        <v>45</v>
      </c>
      <c r="H21" s="7"/>
      <c r="I21" s="3" t="s">
        <v>697</v>
      </c>
    </row>
    <row r="22" spans="1:9" x14ac:dyDescent="0.2">
      <c r="A22" s="3" t="s">
        <v>703</v>
      </c>
      <c r="B22" t="s">
        <v>489</v>
      </c>
      <c r="C22" s="30">
        <v>4.5</v>
      </c>
      <c r="D22" s="23"/>
      <c r="E22" s="23"/>
      <c r="F22" s="8"/>
      <c r="G22" s="8" t="s">
        <v>45</v>
      </c>
      <c r="H22" s="7"/>
      <c r="I22" s="3" t="s">
        <v>697</v>
      </c>
    </row>
    <row r="23" spans="1:9" x14ac:dyDescent="0.2">
      <c r="A23" s="3" t="s">
        <v>704</v>
      </c>
      <c r="B23" t="s">
        <v>489</v>
      </c>
      <c r="C23" s="23">
        <v>8</v>
      </c>
      <c r="D23" s="23"/>
      <c r="E23" s="23"/>
      <c r="F23" s="8"/>
      <c r="G23" s="8" t="s">
        <v>45</v>
      </c>
      <c r="H23" s="7"/>
      <c r="I23" s="3" t="s">
        <v>697</v>
      </c>
    </row>
    <row r="24" spans="1:9" x14ac:dyDescent="0.2">
      <c r="A24" s="3" t="s">
        <v>705</v>
      </c>
      <c r="B24" t="s">
        <v>489</v>
      </c>
      <c r="C24" s="23">
        <v>15</v>
      </c>
      <c r="D24" s="23"/>
      <c r="E24" s="23"/>
      <c r="F24" s="8"/>
      <c r="G24" s="8" t="s">
        <v>45</v>
      </c>
      <c r="H24" s="7"/>
      <c r="I24" s="3" t="s">
        <v>697</v>
      </c>
    </row>
    <row r="25" spans="1:9" x14ac:dyDescent="0.2">
      <c r="A25" s="3" t="s">
        <v>706</v>
      </c>
      <c r="B25" t="s">
        <v>707</v>
      </c>
      <c r="C25" s="23">
        <v>15</v>
      </c>
      <c r="D25" s="23">
        <v>0</v>
      </c>
      <c r="E25" s="23">
        <v>30</v>
      </c>
      <c r="F25" s="8"/>
      <c r="G25" s="8" t="s">
        <v>41</v>
      </c>
      <c r="H25" s="7" t="s">
        <v>83</v>
      </c>
      <c r="I25" s="3" t="s">
        <v>708</v>
      </c>
    </row>
    <row r="27" spans="1:9" x14ac:dyDescent="0.2">
      <c r="A27" s="2" t="s">
        <v>415</v>
      </c>
    </row>
    <row r="28" spans="1:9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5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5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5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5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5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5" x14ac:dyDescent="0.2">
      <c r="A38" t="s">
        <v>624</v>
      </c>
      <c r="B38" t="s">
        <v>448</v>
      </c>
      <c r="C38" s="23">
        <v>23000</v>
      </c>
      <c r="D38" s="23">
        <v>17000</v>
      </c>
      <c r="E38" s="23">
        <v>30000</v>
      </c>
      <c r="F38" s="8"/>
      <c r="G38" s="8" t="s">
        <v>41</v>
      </c>
      <c r="H38" s="7" t="s">
        <v>83</v>
      </c>
      <c r="I38" t="s">
        <v>267</v>
      </c>
      <c r="L38" s="32"/>
      <c r="M38" s="22"/>
      <c r="N38" s="22"/>
      <c r="O38" s="15"/>
    </row>
    <row r="45" spans="1:15" x14ac:dyDescent="0.2">
      <c r="C45" s="3"/>
    </row>
    <row r="65" spans="3:11" x14ac:dyDescent="0.2">
      <c r="C65" s="31"/>
      <c r="F65" s="28"/>
      <c r="H65" s="3"/>
      <c r="J65" s="28"/>
      <c r="K65" s="28"/>
    </row>
    <row r="66" spans="3:11" x14ac:dyDescent="0.2">
      <c r="C66" s="31"/>
      <c r="F66" s="28"/>
      <c r="J66" s="28"/>
      <c r="K66" s="28"/>
    </row>
    <row r="67" spans="3:11" x14ac:dyDescent="0.2">
      <c r="C67" s="31"/>
      <c r="F67" s="28"/>
      <c r="J67" s="28"/>
      <c r="K67" s="28"/>
    </row>
    <row r="68" spans="3:11" x14ac:dyDescent="0.2">
      <c r="C68" s="31"/>
      <c r="F68" s="28"/>
      <c r="J68" s="28"/>
      <c r="K68" s="28"/>
    </row>
    <row r="69" spans="3:11" x14ac:dyDescent="0.2">
      <c r="C69" s="31"/>
      <c r="F6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Q187"/>
  <sheetViews>
    <sheetView topLeftCell="D1" workbookViewId="0">
      <selection activeCell="N12" sqref="N12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5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1" t="s">
        <v>52</v>
      </c>
    </row>
    <row r="2" spans="1:15" s="3" customFormat="1" x14ac:dyDescent="0.2">
      <c r="A2" s="2" t="s">
        <v>282</v>
      </c>
      <c r="B2" s="3" t="s">
        <v>66</v>
      </c>
      <c r="C2" s="3" t="str">
        <f>IF(COUNTA(summary!B12)=1,summary!B12,"")</f>
        <v/>
      </c>
      <c r="G2" s="3" t="s">
        <v>66</v>
      </c>
      <c r="I2" s="22" t="s">
        <v>220</v>
      </c>
    </row>
    <row r="3" spans="1:15" x14ac:dyDescent="0.2">
      <c r="A3" s="2" t="s">
        <v>283</v>
      </c>
      <c r="B3" s="3" t="s">
        <v>66</v>
      </c>
      <c r="C3" s="3" t="str">
        <f>IF(COUNTA(summary!B13)=1,summary!B13,"")</f>
        <v/>
      </c>
    </row>
    <row r="4" spans="1:15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5" x14ac:dyDescent="0.2">
      <c r="A6" s="2" t="s">
        <v>285</v>
      </c>
      <c r="B6" t="s">
        <v>66</v>
      </c>
      <c r="C6" s="3" t="str">
        <f>IF(COUNTA(summary!D12)=1,summary!D12,"")</f>
        <v>anaerobic_lagoon</v>
      </c>
      <c r="G6" t="s">
        <v>66</v>
      </c>
      <c r="I6" s="22" t="s">
        <v>221</v>
      </c>
    </row>
    <row r="7" spans="1:15" x14ac:dyDescent="0.2">
      <c r="A7" s="2" t="s">
        <v>287</v>
      </c>
      <c r="B7" s="3" t="s">
        <v>66</v>
      </c>
      <c r="C7" s="3" t="str">
        <f>IF(COUNTA(summary!D13)=1,summary!D13,"")</f>
        <v>facultative_lagoon</v>
      </c>
      <c r="I7" s="22"/>
    </row>
    <row r="8" spans="1:15" x14ac:dyDescent="0.2">
      <c r="A8" s="2" t="s">
        <v>288</v>
      </c>
      <c r="B8" s="3" t="s">
        <v>66</v>
      </c>
      <c r="C8" s="3" t="str">
        <f>IF(COUNTA(summary!D14)=1,summary!D14,"")</f>
        <v/>
      </c>
      <c r="I8" s="22"/>
    </row>
    <row r="9" spans="1:15" x14ac:dyDescent="0.2">
      <c r="A9" s="2"/>
      <c r="C9" s="3"/>
      <c r="I9" s="22"/>
    </row>
    <row r="10" spans="1:15" x14ac:dyDescent="0.2">
      <c r="A10" s="2" t="s">
        <v>286</v>
      </c>
      <c r="B10" t="s">
        <v>66</v>
      </c>
      <c r="C10" s="3" t="str">
        <f>IF(COUNTA(summary!E12)=1,summary!E12,"")</f>
        <v>unplanted_drying_bed</v>
      </c>
      <c r="G10" t="s">
        <v>66</v>
      </c>
      <c r="I10" s="22" t="s">
        <v>222</v>
      </c>
    </row>
    <row r="11" spans="1:15" x14ac:dyDescent="0.2">
      <c r="A11" s="2" t="s">
        <v>289</v>
      </c>
      <c r="B11" s="3" t="s">
        <v>66</v>
      </c>
      <c r="C11" s="3" t="str">
        <f>IF(COUNTA(summary!E13)=1,summary!E13,"")</f>
        <v/>
      </c>
      <c r="I11" s="22"/>
      <c r="K11" s="15"/>
      <c r="L11" s="15"/>
      <c r="M11" s="15"/>
      <c r="N11" s="15"/>
      <c r="O11" s="15"/>
    </row>
    <row r="12" spans="1:15" x14ac:dyDescent="0.2">
      <c r="A12" s="2" t="s">
        <v>290</v>
      </c>
      <c r="B12" s="3" t="s">
        <v>66</v>
      </c>
      <c r="C12" s="3" t="str">
        <f>IF(COUNTA(summary!E14)=1,summary!E14,"")</f>
        <v/>
      </c>
      <c r="I12" s="22"/>
      <c r="K12" s="15"/>
      <c r="L12" s="15"/>
      <c r="M12" s="15"/>
      <c r="N12" s="15"/>
      <c r="O12" s="15"/>
    </row>
    <row r="13" spans="1:15" x14ac:dyDescent="0.2">
      <c r="K13" s="15"/>
      <c r="L13" s="15"/>
      <c r="M13" s="15"/>
      <c r="N13" s="15"/>
      <c r="O13" s="15"/>
    </row>
    <row r="14" spans="1:15" x14ac:dyDescent="0.2">
      <c r="A14" s="2" t="s">
        <v>268</v>
      </c>
      <c r="I14" s="15" t="s">
        <v>269</v>
      </c>
      <c r="K14" s="15"/>
      <c r="L14" s="15"/>
      <c r="M14" s="15"/>
      <c r="N14" s="15"/>
      <c r="O14" s="15"/>
    </row>
    <row r="15" spans="1:15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</row>
    <row r="16" spans="1:15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</row>
    <row r="17" spans="1:15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</row>
    <row r="18" spans="1:15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</row>
    <row r="19" spans="1:15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</row>
    <row r="20" spans="1:15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</row>
    <row r="21" spans="1:15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G21" s="15"/>
      <c r="H21" s="15"/>
      <c r="K21" s="15"/>
      <c r="L21" s="15"/>
      <c r="M21" s="15"/>
      <c r="N21" s="15"/>
      <c r="O21" s="15"/>
    </row>
    <row r="22" spans="1:15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5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</row>
    <row r="24" spans="1:15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</row>
    <row r="25" spans="1:15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</row>
    <row r="26" spans="1:15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</row>
    <row r="27" spans="1:15" x14ac:dyDescent="0.2">
      <c r="A27" t="s">
        <v>331</v>
      </c>
      <c r="B27" t="s">
        <v>308</v>
      </c>
      <c r="C27" s="20">
        <f>initial_inputs!C38/(initial_inputs!C38+initial_inputs!C37)*100*C$17/100</f>
        <v>27.777777777777779</v>
      </c>
      <c r="D27" s="20">
        <f>initial_inputs!D38/(initial_inputs!D38+initial_inputs!D37)*100*D$17/100</f>
        <v>19.444444444444443</v>
      </c>
      <c r="E27" s="20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</row>
    <row r="28" spans="1:15" x14ac:dyDescent="0.2">
      <c r="A28" t="s">
        <v>332</v>
      </c>
      <c r="B28" t="s">
        <v>309</v>
      </c>
      <c r="C28" s="20">
        <f>initial_inputs!C41/(initial_inputs!C41+initial_inputs!C40)*100*C$17/100</f>
        <v>43.577981651376149</v>
      </c>
      <c r="D28" s="20">
        <f>initial_inputs!D41/(initial_inputs!D41+initial_inputs!D40)*100*D$17/100</f>
        <v>22.29299363057325</v>
      </c>
      <c r="E28" s="20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</row>
    <row r="29" spans="1:15" x14ac:dyDescent="0.2">
      <c r="A29" t="s">
        <v>515</v>
      </c>
      <c r="B29" t="s">
        <v>489</v>
      </c>
      <c r="C29" s="24">
        <v>1250</v>
      </c>
      <c r="D29" s="24"/>
      <c r="E29" s="24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</row>
    <row r="30" spans="1:15" x14ac:dyDescent="0.2">
      <c r="A30" t="s">
        <v>516</v>
      </c>
      <c r="B30" t="s">
        <v>499</v>
      </c>
      <c r="C30" s="27">
        <v>3.3</v>
      </c>
      <c r="D30" s="27">
        <v>3</v>
      </c>
      <c r="E30" s="27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</row>
    <row r="31" spans="1:15" x14ac:dyDescent="0.2">
      <c r="A31" t="s">
        <v>517</v>
      </c>
      <c r="B31" t="s">
        <v>503</v>
      </c>
      <c r="C31" s="27">
        <v>3.6</v>
      </c>
      <c r="D31" s="27">
        <v>3.3</v>
      </c>
      <c r="E31" s="27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</row>
    <row r="32" spans="1:15" x14ac:dyDescent="0.2">
      <c r="A32" t="s">
        <v>500</v>
      </c>
      <c r="B32" t="s">
        <v>66</v>
      </c>
      <c r="C32" s="27">
        <v>2</v>
      </c>
      <c r="D32" s="27"/>
      <c r="E32" s="27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</row>
    <row r="33" spans="1:15" x14ac:dyDescent="0.2">
      <c r="A33" t="s">
        <v>532</v>
      </c>
      <c r="B33" t="s">
        <v>66</v>
      </c>
      <c r="C33" s="27">
        <v>12</v>
      </c>
      <c r="D33" s="27"/>
      <c r="E33" s="27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</row>
    <row r="34" spans="1:15" x14ac:dyDescent="0.2">
      <c r="K34" s="15"/>
      <c r="L34" s="15"/>
      <c r="M34" s="15"/>
      <c r="N34" s="15"/>
      <c r="O34" s="15"/>
    </row>
    <row r="35" spans="1:15" x14ac:dyDescent="0.2">
      <c r="A35" s="2" t="s">
        <v>270</v>
      </c>
      <c r="K35" s="15"/>
      <c r="L35" s="15"/>
      <c r="M35" s="15"/>
      <c r="N35" s="15"/>
      <c r="O35" s="15"/>
    </row>
    <row r="36" spans="1:15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</row>
    <row r="37" spans="1:15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</row>
    <row r="38" spans="1:15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</row>
    <row r="39" spans="1:15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G39" s="15"/>
      <c r="H39" s="15"/>
      <c r="K39" s="15"/>
      <c r="L39" s="15"/>
      <c r="M39" s="15"/>
      <c r="N39" s="15"/>
      <c r="O39" s="15"/>
    </row>
    <row r="40" spans="1:15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5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</row>
    <row r="42" spans="1:15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</row>
    <row r="43" spans="1:15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</row>
    <row r="44" spans="1:15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</row>
    <row r="45" spans="1:15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</row>
    <row r="46" spans="1:15" x14ac:dyDescent="0.2">
      <c r="K46" s="15"/>
      <c r="L46" s="15"/>
      <c r="M46" s="15"/>
      <c r="N46" s="15"/>
      <c r="O46" s="15"/>
    </row>
    <row r="47" spans="1:15" x14ac:dyDescent="0.2">
      <c r="A47" s="2" t="s">
        <v>271</v>
      </c>
      <c r="K47" s="15"/>
      <c r="L47" s="15"/>
      <c r="M47" s="15"/>
      <c r="N47" s="15"/>
      <c r="O47" s="15"/>
    </row>
    <row r="48" spans="1:15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</row>
    <row r="49" spans="1:15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</row>
    <row r="50" spans="1:15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</row>
    <row r="51" spans="1:15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5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</row>
    <row r="53" spans="1:15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</row>
    <row r="54" spans="1:15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</row>
    <row r="55" spans="1:15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</row>
    <row r="56" spans="1:15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</row>
    <row r="57" spans="1:15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</row>
    <row r="58" spans="1:15" x14ac:dyDescent="0.2">
      <c r="K58" s="15"/>
      <c r="L58" s="15"/>
      <c r="M58" s="15"/>
      <c r="N58" s="15"/>
      <c r="O58" s="15"/>
    </row>
    <row r="59" spans="1:15" x14ac:dyDescent="0.2">
      <c r="A59" s="2" t="s">
        <v>323</v>
      </c>
      <c r="K59" s="15"/>
      <c r="L59" s="15"/>
      <c r="M59" s="15"/>
      <c r="N59" s="15"/>
      <c r="O59" s="15"/>
    </row>
    <row r="60" spans="1:15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</row>
    <row r="61" spans="1:15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</row>
    <row r="62" spans="1:15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</row>
    <row r="63" spans="1:15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</row>
    <row r="64" spans="1:15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5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</row>
    <row r="66" spans="1:15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</row>
    <row r="67" spans="1:15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</row>
    <row r="68" spans="1:15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</row>
    <row r="69" spans="1:15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</row>
    <row r="70" spans="1:15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</row>
    <row r="71" spans="1:15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</row>
    <row r="72" spans="1:15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</row>
    <row r="73" spans="1:15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</row>
    <row r="74" spans="1:15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</row>
    <row r="75" spans="1:15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</row>
    <row r="76" spans="1:15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</row>
    <row r="77" spans="1:15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</row>
    <row r="78" spans="1:15" x14ac:dyDescent="0.2">
      <c r="K78" s="15"/>
      <c r="L78" s="15"/>
      <c r="M78" s="15"/>
      <c r="N78" s="15"/>
      <c r="O78" s="15"/>
    </row>
    <row r="79" spans="1:15" x14ac:dyDescent="0.2">
      <c r="A79" s="2" t="s">
        <v>217</v>
      </c>
      <c r="K79" s="15"/>
      <c r="L79" s="15"/>
      <c r="M79" s="15"/>
      <c r="N79" s="15"/>
      <c r="O79" s="15"/>
    </row>
    <row r="80" spans="1:15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</row>
    <row r="81" spans="1:15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</row>
    <row r="82" spans="1:15" s="15" customFormat="1" x14ac:dyDescent="0.2">
      <c r="A82" s="15" t="s">
        <v>393</v>
      </c>
      <c r="B82" s="15" t="s">
        <v>66</v>
      </c>
      <c r="C82" s="15" t="str">
        <f>summary!B67</f>
        <v>no</v>
      </c>
    </row>
    <row r="83" spans="1:15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5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</row>
    <row r="85" spans="1:15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G85" s="15"/>
      <c r="H85" s="15"/>
      <c r="K85" s="15"/>
      <c r="L85" s="15"/>
      <c r="M85" s="15"/>
      <c r="N85" s="15"/>
      <c r="O85" s="15"/>
    </row>
    <row r="86" spans="1:15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</row>
    <row r="87" spans="1:15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</row>
    <row r="88" spans="1:15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</row>
    <row r="89" spans="1:15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</row>
    <row r="90" spans="1:15" x14ac:dyDescent="0.2">
      <c r="K90" s="15"/>
      <c r="L90" s="15"/>
      <c r="M90" s="15"/>
      <c r="N90" s="15"/>
      <c r="O90" s="15"/>
    </row>
    <row r="91" spans="1:15" x14ac:dyDescent="0.2">
      <c r="A91" s="2" t="s">
        <v>658</v>
      </c>
      <c r="K91" s="15"/>
      <c r="L91" s="15"/>
      <c r="M91" s="15"/>
      <c r="N91" s="15"/>
      <c r="O91" s="15"/>
    </row>
    <row r="92" spans="1:15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</row>
    <row r="93" spans="1:15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G93" s="15"/>
      <c r="H93" s="15"/>
      <c r="K93" s="15"/>
      <c r="L93" s="15"/>
      <c r="M93" s="15"/>
      <c r="N93" s="15"/>
      <c r="O93" s="15"/>
    </row>
    <row r="94" spans="1:15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</row>
    <row r="95" spans="1:15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</row>
    <row r="96" spans="1:15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</row>
    <row r="97" spans="1:15" s="15" customFormat="1" x14ac:dyDescent="0.2">
      <c r="A97" s="15" t="s">
        <v>659</v>
      </c>
      <c r="B97" s="15" t="s">
        <v>66</v>
      </c>
      <c r="C97" s="15" t="str">
        <f>summary!B67</f>
        <v>no</v>
      </c>
    </row>
    <row r="98" spans="1:15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5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</row>
    <row r="100" spans="1:15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5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5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5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5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5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5" x14ac:dyDescent="0.2">
      <c r="A107" s="2" t="s">
        <v>398</v>
      </c>
    </row>
    <row r="108" spans="1:15" x14ac:dyDescent="0.2">
      <c r="A108" t="s">
        <v>400</v>
      </c>
      <c r="B108" t="s">
        <v>133</v>
      </c>
      <c r="C108" s="20">
        <f t="shared" ref="C108:E112" si="0">C24</f>
        <v>6</v>
      </c>
      <c r="D108" s="20">
        <f t="shared" si="0"/>
        <v>2.4500000000000002</v>
      </c>
      <c r="E108" s="20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5" x14ac:dyDescent="0.2">
      <c r="A109" t="s">
        <v>401</v>
      </c>
      <c r="B109" t="s">
        <v>306</v>
      </c>
      <c r="C109" s="20">
        <f t="shared" si="0"/>
        <v>19.5</v>
      </c>
      <c r="D109" s="20">
        <f t="shared" si="0"/>
        <v>8.75</v>
      </c>
      <c r="E109" s="20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5" x14ac:dyDescent="0.2">
      <c r="A110" t="s">
        <v>402</v>
      </c>
      <c r="B110" t="s">
        <v>305</v>
      </c>
      <c r="C110" s="20">
        <f t="shared" si="0"/>
        <v>13</v>
      </c>
      <c r="D110" s="20">
        <f t="shared" si="0"/>
        <v>2.4500000000000002</v>
      </c>
      <c r="E110" s="20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5" x14ac:dyDescent="0.2">
      <c r="A111" t="s">
        <v>403</v>
      </c>
      <c r="B111" t="s">
        <v>308</v>
      </c>
      <c r="C111" s="20">
        <f t="shared" si="0"/>
        <v>27.777777777777779</v>
      </c>
      <c r="D111" s="20">
        <f t="shared" si="0"/>
        <v>19.444444444444443</v>
      </c>
      <c r="E111" s="20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5" x14ac:dyDescent="0.2">
      <c r="A112" t="s">
        <v>404</v>
      </c>
      <c r="B112" t="s">
        <v>309</v>
      </c>
      <c r="C112" s="20">
        <f t="shared" si="0"/>
        <v>43.577981651376149</v>
      </c>
      <c r="D112" s="20">
        <f t="shared" si="0"/>
        <v>22.29299363057325</v>
      </c>
      <c r="E112" s="20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7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s="15" t="str">
        <f>G18</f>
        <v>uniform</v>
      </c>
      <c r="H113" s="7" t="s">
        <v>83</v>
      </c>
      <c r="I113" s="15" t="s">
        <v>399</v>
      </c>
    </row>
    <row r="114" spans="1:17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s="15" t="str">
        <f>G17</f>
        <v>uniform</v>
      </c>
      <c r="H114" s="7" t="s">
        <v>83</v>
      </c>
      <c r="I114" s="15" t="s">
        <v>399</v>
      </c>
    </row>
    <row r="115" spans="1:17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s="15" t="str">
        <f>G16</f>
        <v>uniform</v>
      </c>
      <c r="H115" s="7" t="s">
        <v>83</v>
      </c>
      <c r="I115" s="15" t="s">
        <v>399</v>
      </c>
    </row>
    <row r="116" spans="1:17" s="15" customFormat="1" x14ac:dyDescent="0.2"/>
    <row r="117" spans="1:17" x14ac:dyDescent="0.2">
      <c r="A117" s="2" t="s">
        <v>660</v>
      </c>
      <c r="K117" s="15"/>
      <c r="L117" s="15"/>
      <c r="M117" s="15"/>
      <c r="N117" s="15"/>
      <c r="O117" s="15"/>
      <c r="P117" s="15"/>
      <c r="Q117" s="15"/>
    </row>
    <row r="118" spans="1:17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</row>
    <row r="119" spans="1:17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</row>
    <row r="120" spans="1:17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</row>
    <row r="121" spans="1:17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</row>
    <row r="122" spans="1:17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7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</row>
    <row r="124" spans="1:17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</row>
    <row r="125" spans="1:17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</row>
    <row r="126" spans="1:17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</row>
    <row r="127" spans="1:17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</row>
    <row r="128" spans="1:17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</row>
    <row r="129" spans="1:17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</row>
    <row r="130" spans="1:17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</row>
    <row r="131" spans="1:17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</row>
    <row r="132" spans="1:17" x14ac:dyDescent="0.2">
      <c r="C132" s="15"/>
      <c r="D132" s="15"/>
      <c r="E132" s="15"/>
      <c r="F132" s="15"/>
      <c r="G132" s="15"/>
      <c r="H132" s="15"/>
      <c r="J132" s="15"/>
      <c r="K132" s="15"/>
      <c r="L132" s="15"/>
      <c r="M132" s="15"/>
      <c r="N132" s="15"/>
      <c r="O132" s="15"/>
      <c r="P132" s="15"/>
      <c r="Q132" s="15"/>
    </row>
    <row r="133" spans="1:17" x14ac:dyDescent="0.2">
      <c r="A133" s="2" t="s">
        <v>667</v>
      </c>
      <c r="K133" s="15"/>
      <c r="L133" s="15"/>
      <c r="M133" s="15"/>
      <c r="N133" s="15"/>
      <c r="O133" s="15"/>
      <c r="P133" s="15"/>
      <c r="Q133" s="15"/>
    </row>
    <row r="134" spans="1:17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</row>
    <row r="135" spans="1:17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</row>
    <row r="136" spans="1:17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</row>
    <row r="137" spans="1:17" s="15" customFormat="1" x14ac:dyDescent="0.2">
      <c r="A137" s="15" t="s">
        <v>689</v>
      </c>
      <c r="B137" s="15" t="s">
        <v>66</v>
      </c>
      <c r="C137" s="15" t="str">
        <f>summary!B75</f>
        <v>no</v>
      </c>
    </row>
    <row r="138" spans="1:17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7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</row>
    <row r="140" spans="1:17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</row>
    <row r="141" spans="1:17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7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7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7" x14ac:dyDescent="0.2">
      <c r="C144" s="7"/>
      <c r="D144" s="7"/>
      <c r="E144" s="7"/>
      <c r="F144" s="7"/>
      <c r="G144" s="7"/>
      <c r="H144" s="7"/>
    </row>
    <row r="145" spans="1:12" x14ac:dyDescent="0.2">
      <c r="A145" s="2" t="s">
        <v>165</v>
      </c>
    </row>
    <row r="146" spans="1:12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2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2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2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2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2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2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2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2" x14ac:dyDescent="0.2">
      <c r="A155" t="s">
        <v>506</v>
      </c>
      <c r="B155" t="s">
        <v>507</v>
      </c>
    </row>
    <row r="156" spans="1:12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2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2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</row>
    <row r="159" spans="1:12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</row>
    <row r="160" spans="1:12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2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2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2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2" x14ac:dyDescent="0.2">
      <c r="A165" t="s">
        <v>601</v>
      </c>
      <c r="B165" t="s">
        <v>602</v>
      </c>
      <c r="C165" s="7">
        <v>2.665</v>
      </c>
      <c r="G165" s="7" t="s">
        <v>45</v>
      </c>
    </row>
    <row r="167" spans="1:12" x14ac:dyDescent="0.2">
      <c r="A167" t="s">
        <v>604</v>
      </c>
      <c r="B167" t="s">
        <v>66</v>
      </c>
      <c r="C167" t="str">
        <f>summary!B62</f>
        <v>yes</v>
      </c>
    </row>
    <row r="168" spans="1:12" x14ac:dyDescent="0.2">
      <c r="A168" t="s">
        <v>600</v>
      </c>
      <c r="B168" t="s">
        <v>66</v>
      </c>
      <c r="C168" t="s">
        <v>83</v>
      </c>
    </row>
    <row r="169" spans="1:12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</row>
    <row r="170" spans="1:12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2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2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2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2" x14ac:dyDescent="0.2">
      <c r="A174" s="15" t="s">
        <v>633</v>
      </c>
      <c r="B174" t="s">
        <v>616</v>
      </c>
      <c r="C174" s="24">
        <f>C170*C149/C148</f>
        <v>6854.4</v>
      </c>
      <c r="D174" s="24"/>
      <c r="E174" s="24"/>
      <c r="F174" s="7"/>
      <c r="G174" s="7" t="s">
        <v>45</v>
      </c>
      <c r="H174" s="7"/>
    </row>
    <row r="175" spans="1:12" x14ac:dyDescent="0.2">
      <c r="A175" s="15" t="s">
        <v>629</v>
      </c>
      <c r="B175" t="s">
        <v>543</v>
      </c>
      <c r="C175" s="24">
        <v>5</v>
      </c>
      <c r="D175" s="24"/>
      <c r="E175" s="24"/>
      <c r="F175" s="7"/>
      <c r="G175" s="7" t="s">
        <v>45</v>
      </c>
      <c r="H175" s="7"/>
      <c r="I175" s="15" t="s">
        <v>267</v>
      </c>
    </row>
    <row r="176" spans="1:12" x14ac:dyDescent="0.2">
      <c r="A176" s="15" t="s">
        <v>630</v>
      </c>
      <c r="B176" t="s">
        <v>543</v>
      </c>
      <c r="C176" s="24">
        <v>5</v>
      </c>
      <c r="D176" s="24">
        <v>0</v>
      </c>
      <c r="E176" s="24">
        <v>10</v>
      </c>
      <c r="F176" s="7"/>
      <c r="G176" s="7" t="s">
        <v>41</v>
      </c>
      <c r="H176" s="7" t="s">
        <v>83</v>
      </c>
      <c r="I176" s="15" t="s">
        <v>634</v>
      </c>
    </row>
    <row r="177" spans="1:9" x14ac:dyDescent="0.2">
      <c r="A177" s="15" t="s">
        <v>631</v>
      </c>
      <c r="B177" t="s">
        <v>628</v>
      </c>
      <c r="C177" s="24">
        <v>5000000</v>
      </c>
      <c r="D177" s="24"/>
      <c r="E177" s="24"/>
      <c r="F177" s="7"/>
      <c r="G177" s="7" t="s">
        <v>45</v>
      </c>
      <c r="H177" s="7"/>
      <c r="I177" s="15" t="s">
        <v>267</v>
      </c>
    </row>
    <row r="178" spans="1:9" x14ac:dyDescent="0.2">
      <c r="A178" s="15" t="s">
        <v>632</v>
      </c>
      <c r="B178" t="s">
        <v>628</v>
      </c>
      <c r="C178" s="24">
        <v>750000</v>
      </c>
      <c r="D178" s="24">
        <v>500000</v>
      </c>
      <c r="E178" s="24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 x14ac:dyDescent="0.2">
      <c r="A180" s="15" t="s">
        <v>607</v>
      </c>
      <c r="B180" t="s">
        <v>608</v>
      </c>
      <c r="C180" s="33">
        <f>AVERAGE(D180,E180)</f>
        <v>0.11349999999999999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 x14ac:dyDescent="0.2">
      <c r="A183" t="s">
        <v>622</v>
      </c>
      <c r="B183" t="s">
        <v>168</v>
      </c>
      <c r="C183" s="7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 x14ac:dyDescent="0.2">
      <c r="A186" t="s">
        <v>619</v>
      </c>
      <c r="B186" t="s">
        <v>543</v>
      </c>
      <c r="C186" s="24">
        <f>$C$148/$C$149*C187</f>
        <v>416666.66666666669</v>
      </c>
      <c r="D186" s="24">
        <f t="shared" ref="D186:E186" si="1">$C$148/$C$149*D187</f>
        <v>375000</v>
      </c>
      <c r="E186" s="24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opLeftCell="D1" workbookViewId="0">
      <selection activeCell="M1" sqref="M1:N1048576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I2" s="3" t="s">
        <v>175</v>
      </c>
    </row>
    <row r="3" spans="1:10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I3" s="3" t="s">
        <v>175</v>
      </c>
    </row>
    <row r="5" spans="1:10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 x14ac:dyDescent="0.2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</row>
    <row r="10" spans="1:10" x14ac:dyDescent="0.2">
      <c r="A10" s="2" t="s">
        <v>176</v>
      </c>
    </row>
    <row r="11" spans="1:10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 x14ac:dyDescent="0.2">
      <c r="A12" s="3"/>
    </row>
    <row r="13" spans="1:10" s="3" customFormat="1" x14ac:dyDescent="0.2">
      <c r="A13" s="2" t="s">
        <v>342</v>
      </c>
    </row>
    <row r="14" spans="1:10" s="3" customFormat="1" x14ac:dyDescent="0.2">
      <c r="A14" s="3" t="s">
        <v>343</v>
      </c>
      <c r="B14" s="3" t="s">
        <v>66</v>
      </c>
      <c r="C14" s="3" t="str">
        <f>summary!B82</f>
        <v>yes</v>
      </c>
      <c r="I14" s="3" t="s">
        <v>204</v>
      </c>
    </row>
    <row r="15" spans="1:10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 x14ac:dyDescent="0.2">
      <c r="A22" s="3" t="s">
        <v>457</v>
      </c>
      <c r="B22" s="3" t="s">
        <v>66</v>
      </c>
      <c r="C22" s="3" t="str">
        <f>summary!B83</f>
        <v>yes</v>
      </c>
    </row>
    <row r="23" spans="1:10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 x14ac:dyDescent="0.2">
      <c r="A27" s="22" t="s">
        <v>479</v>
      </c>
      <c r="B27" s="15" t="s">
        <v>66</v>
      </c>
      <c r="C27" s="22" t="str">
        <f>summary!B84</f>
        <v>yes</v>
      </c>
      <c r="D27" s="22"/>
      <c r="E27" s="22"/>
      <c r="F27" s="22"/>
      <c r="G27" s="22"/>
      <c r="I27" s="22"/>
    </row>
    <row r="28" spans="1:10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 x14ac:dyDescent="0.2">
      <c r="A32" s="2" t="s">
        <v>350</v>
      </c>
    </row>
    <row r="33" spans="1:9" x14ac:dyDescent="0.2">
      <c r="A33" s="3" t="s">
        <v>408</v>
      </c>
      <c r="B33" t="s">
        <v>66</v>
      </c>
      <c r="C33" t="str">
        <f>summary!B86</f>
        <v>no</v>
      </c>
    </row>
    <row r="34" spans="1:9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 x14ac:dyDescent="0.2">
      <c r="A36" s="3" t="s">
        <v>456</v>
      </c>
      <c r="B36" t="s">
        <v>66</v>
      </c>
      <c r="C36" t="str">
        <f>summary!B87</f>
        <v>yes</v>
      </c>
    </row>
    <row r="37" spans="1:9" x14ac:dyDescent="0.2">
      <c r="A37" t="s">
        <v>476</v>
      </c>
      <c r="B37" t="s">
        <v>469</v>
      </c>
      <c r="C37" s="24">
        <f>39000/6</f>
        <v>6500</v>
      </c>
      <c r="D37" s="24">
        <f>79000/13</f>
        <v>6076.9230769230771</v>
      </c>
      <c r="E37" s="24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 x14ac:dyDescent="0.2">
      <c r="A39" s="15" t="s">
        <v>478</v>
      </c>
      <c r="B39" s="15" t="s">
        <v>66</v>
      </c>
      <c r="C39" s="15" t="str">
        <f>summary!B88</f>
        <v>yes</v>
      </c>
    </row>
    <row r="40" spans="1:9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 x14ac:dyDescent="0.2">
      <c r="I42" s="1"/>
    </row>
    <row r="44" spans="1:9" x14ac:dyDescent="0.2">
      <c r="A44" s="3"/>
    </row>
    <row r="45" spans="1:9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2021-10-15T16:18:01Z</dcterms:modified>
</cp:coreProperties>
</file>