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_yl/qsdsan/systems/Trimmer/sysA/"/>
    </mc:Choice>
  </mc:AlternateContent>
  <xr:revisionPtr revIDLastSave="7" documentId="13_ncr:1_{0BB7603F-069F-9A41-AA74-0E9A0FEA9C28}" xr6:coauthVersionLast="46" xr6:coauthVersionMax="46" xr10:uidLastSave="{7CB88340-962F-544C-A2F0-0220D1F0DFBA}"/>
  <bookViews>
    <workbookView xWindow="0" yWindow="460" windowWidth="28800" windowHeight="1600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sharedStrings.xml><?xml version="1.0" encoding="utf-8"?>
<sst xmlns="http://schemas.openxmlformats.org/spreadsheetml/2006/main" count="1862" uniqueCount="719">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</sst>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9" fillId="0" borderId="0" xfId="0" applyFont="1"/>
    <xf numFmtId="0" fontId="9" fillId="3" borderId="0" xfId="0" applyFont="1" applyFill="1"/>
    <xf numFmtId="0" fontId="10" fillId="0" borderId="0" xfId="0" applyFont="1" applyFill="1"/>
    <xf numFmtId="165" fontId="0" fillId="0" borderId="0" xfId="31" applyNumberFormat="1" applyFont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166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2" fillId="0" borderId="0" xfId="0" applyFont="1"/>
    <xf numFmtId="164" fontId="0" fillId="0" borderId="0" xfId="0" applyNumberFormat="1" applyFill="1"/>
    <xf numFmtId="3" fontId="0" fillId="0" borderId="0" xfId="0" applyNumberFormat="1" applyFon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2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6"/>
      <c r="F91" s="26"/>
      <c r="G91" s="26"/>
      <c r="H91" s="26"/>
      <c r="I91" s="26"/>
      <c r="J91" s="26"/>
      <c r="K91" s="26"/>
      <c r="L91" s="26"/>
    </row>
    <row r="92" spans="1:12" x14ac:dyDescent="0.2">
      <c r="E92" s="26"/>
      <c r="F92" s="26"/>
      <c r="G92" s="26"/>
      <c r="H92" s="26"/>
      <c r="I92" s="26"/>
      <c r="J92" s="26"/>
      <c r="K92" s="26"/>
      <c r="L92" s="26"/>
    </row>
    <row r="93" spans="1:12" x14ac:dyDescent="0.2">
      <c r="E93" s="26"/>
      <c r="F93" s="26"/>
      <c r="G93" s="26"/>
      <c r="H93" s="26"/>
      <c r="I93" s="26"/>
      <c r="J93" s="26"/>
      <c r="K93" s="26"/>
      <c r="L93" s="26"/>
    </row>
    <row r="94" spans="1:12" x14ac:dyDescent="0.2">
      <c r="E94" s="26"/>
      <c r="F94" s="26"/>
      <c r="G94" s="26"/>
      <c r="H94" s="26"/>
      <c r="I94" s="26"/>
      <c r="J94" s="26"/>
      <c r="K94" s="26"/>
      <c r="L94" s="26"/>
    </row>
    <row r="95" spans="1:12" x14ac:dyDescent="0.2">
      <c r="E95" s="26"/>
      <c r="F95" s="27"/>
      <c r="G95" s="26"/>
      <c r="H95" s="26"/>
      <c r="I95" s="26"/>
      <c r="J95" s="26"/>
      <c r="K95" s="26"/>
      <c r="L95" s="26"/>
    </row>
    <row r="96" spans="1:12" x14ac:dyDescent="0.2">
      <c r="E96" s="26"/>
      <c r="F96" s="27"/>
      <c r="G96" s="26"/>
      <c r="H96" s="26"/>
      <c r="I96" s="26"/>
      <c r="J96" s="26"/>
      <c r="K96" s="26"/>
      <c r="L96" s="26"/>
    </row>
    <row r="97" spans="5:12" x14ac:dyDescent="0.2">
      <c r="E97" s="26"/>
      <c r="F97" s="27"/>
      <c r="G97" s="26"/>
      <c r="H97" s="26"/>
      <c r="I97" s="26"/>
      <c r="J97" s="26"/>
      <c r="K97" s="26"/>
      <c r="L97" s="26"/>
    </row>
    <row r="98" spans="5:12" x14ac:dyDescent="0.2">
      <c r="E98" s="26"/>
      <c r="F98" s="27"/>
      <c r="G98" s="26"/>
      <c r="H98" s="26"/>
      <c r="I98" s="26"/>
      <c r="J98" s="26"/>
      <c r="K98" s="26"/>
      <c r="L98" s="26"/>
    </row>
    <row r="99" spans="5:12" x14ac:dyDescent="0.2">
      <c r="E99" s="26"/>
      <c r="F99" s="27"/>
      <c r="G99" s="26"/>
      <c r="H99" s="26"/>
      <c r="I99" s="26"/>
      <c r="J99" s="26"/>
      <c r="K99" s="26"/>
      <c r="L99" s="26"/>
    </row>
    <row r="100" spans="5:12" x14ac:dyDescent="0.2">
      <c r="E100" s="26"/>
      <c r="F100" s="26"/>
      <c r="G100" s="26"/>
      <c r="H100" s="26"/>
      <c r="I100" s="26"/>
      <c r="J100" s="26"/>
      <c r="K100" s="26"/>
      <c r="L100" s="26"/>
    </row>
    <row r="101" spans="5:12" x14ac:dyDescent="0.2">
      <c r="E101" s="26"/>
      <c r="F101" s="26"/>
      <c r="G101" s="26"/>
      <c r="H101" s="26"/>
      <c r="I101" s="26"/>
      <c r="J101" s="26"/>
      <c r="K101" s="26"/>
      <c r="L101" s="26"/>
    </row>
    <row r="102" spans="5:12" x14ac:dyDescent="0.2">
      <c r="E102" s="26"/>
      <c r="F102" s="27"/>
      <c r="G102" s="26"/>
      <c r="H102" s="26"/>
      <c r="I102" s="26"/>
      <c r="J102" s="26"/>
      <c r="K102" s="26"/>
      <c r="L102" s="26"/>
    </row>
    <row r="103" spans="5:12" x14ac:dyDescent="0.2">
      <c r="E103" s="26"/>
      <c r="F103" s="27"/>
      <c r="G103" s="26"/>
      <c r="H103" s="26"/>
      <c r="I103" s="26"/>
      <c r="J103" s="26"/>
      <c r="K103" s="26"/>
      <c r="L103" s="26"/>
    </row>
    <row r="104" spans="5:12" x14ac:dyDescent="0.2">
      <c r="E104" s="26"/>
      <c r="F104" s="27"/>
      <c r="G104" s="26"/>
      <c r="H104" s="26"/>
      <c r="I104" s="26"/>
      <c r="J104" s="26"/>
      <c r="K104" s="26"/>
      <c r="L104" s="26"/>
    </row>
    <row r="105" spans="5:12" x14ac:dyDescent="0.2">
      <c r="E105" s="26"/>
      <c r="F105" s="27"/>
      <c r="G105" s="26"/>
      <c r="H105" s="26"/>
      <c r="I105" s="26"/>
      <c r="J105" s="26"/>
      <c r="K105" s="26"/>
      <c r="L105" s="26"/>
    </row>
    <row r="106" spans="5:12" x14ac:dyDescent="0.2">
      <c r="E106" s="26"/>
      <c r="F106" s="27"/>
      <c r="G106" s="26"/>
      <c r="H106" s="26"/>
      <c r="I106" s="26"/>
      <c r="J106" s="26"/>
      <c r="K106" s="26"/>
      <c r="L106" s="26"/>
    </row>
    <row r="107" spans="5:12" x14ac:dyDescent="0.2">
      <c r="E107" s="26"/>
      <c r="F107" s="26"/>
      <c r="G107" s="26"/>
      <c r="H107" s="26"/>
      <c r="I107" s="26"/>
      <c r="J107" s="26"/>
      <c r="K107" s="26"/>
      <c r="L107" s="26"/>
    </row>
    <row r="108" spans="5:12" x14ac:dyDescent="0.2">
      <c r="E108" s="26"/>
      <c r="F108" s="26"/>
      <c r="G108" s="26"/>
      <c r="H108" s="26"/>
      <c r="I108" s="26"/>
      <c r="J108" s="26"/>
      <c r="K108" s="26"/>
      <c r="L108" s="26"/>
    </row>
    <row r="109" spans="5:12" x14ac:dyDescent="0.2">
      <c r="E109" s="26"/>
      <c r="F109" s="26"/>
      <c r="G109" s="26"/>
      <c r="H109" s="26"/>
      <c r="I109" s="26"/>
      <c r="J109" s="26"/>
      <c r="K109" s="26"/>
      <c r="L109" s="26"/>
    </row>
    <row r="110" spans="5:12" x14ac:dyDescent="0.2">
      <c r="E110" s="26"/>
      <c r="F110" s="26"/>
      <c r="G110" s="26"/>
      <c r="H110" s="26"/>
      <c r="I110" s="26"/>
      <c r="J110" s="26"/>
      <c r="K110" s="26"/>
      <c r="L110" s="26"/>
    </row>
    <row r="111" spans="5:12" x14ac:dyDescent="0.2">
      <c r="E111" s="26"/>
      <c r="F111" s="26"/>
      <c r="G111" s="26"/>
      <c r="H111" s="26"/>
      <c r="I111" s="26"/>
      <c r="J111" s="26"/>
      <c r="K111" s="26"/>
      <c r="L111" s="26"/>
    </row>
    <row r="112" spans="5:12" x14ac:dyDescent="0.2">
      <c r="E112" s="26"/>
      <c r="F112" s="26"/>
      <c r="G112" s="26"/>
      <c r="H112" s="26"/>
      <c r="I112" s="26"/>
      <c r="J112" s="26"/>
      <c r="K112" s="26"/>
      <c r="L112" s="26"/>
    </row>
    <row r="113" spans="5:12" x14ac:dyDescent="0.2">
      <c r="E113" s="26"/>
      <c r="F113" s="26"/>
      <c r="G113" s="26"/>
      <c r="H113" s="26"/>
      <c r="I113" s="26"/>
      <c r="J113" s="26"/>
      <c r="K113" s="26"/>
      <c r="L11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30" workbookViewId="0">
      <selection activeCell="J43" sqref="J43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</cols>
  <sheetData>
    <row r="1" spans="1:13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3" s="3" customFormat="1" x14ac:dyDescent="0.2">
      <c r="A2" s="2" t="s">
        <v>101</v>
      </c>
      <c r="B2" s="3" t="s">
        <v>66</v>
      </c>
      <c r="C2" s="3">
        <f>summary!B21</f>
        <v>1000</v>
      </c>
      <c r="G2" s="3" t="s">
        <v>66</v>
      </c>
      <c r="I2" s="3" t="s">
        <v>196</v>
      </c>
    </row>
    <row r="3" spans="1:13" s="2" customFormat="1" x14ac:dyDescent="0.2"/>
    <row r="4" spans="1:13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  <c r="M4" s="15"/>
    </row>
    <row r="5" spans="1:13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  <c r="M5" s="15"/>
    </row>
    <row r="6" spans="1:13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  <c r="M6" s="15"/>
    </row>
    <row r="8" spans="1:13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3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3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3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3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3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3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3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  <c r="N37" s="20"/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4" x14ac:dyDescent="0.2">
      <c r="A43" s="2" t="s">
        <v>291</v>
      </c>
      <c r="K43" s="15"/>
      <c r="L43" s="15"/>
      <c r="M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15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  <c r="M45" s="15"/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  <c r="M46" s="15"/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  <c r="M47" s="15"/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  <c r="M48" s="15"/>
    </row>
    <row r="49" spans="1:13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  <c r="M49" s="15"/>
    </row>
    <row r="50" spans="1:13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  <c r="M50" s="15"/>
    </row>
    <row r="52" spans="1:13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3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3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3" x14ac:dyDescent="0.2">
      <c r="A57" s="2" t="s">
        <v>310</v>
      </c>
    </row>
    <row r="59" spans="1:13" x14ac:dyDescent="0.2">
      <c r="A59" s="2" t="s">
        <v>191</v>
      </c>
      <c r="C59" t="str">
        <f>summary!B3</f>
        <v>dry_toilet</v>
      </c>
    </row>
    <row r="61" spans="1:13" x14ac:dyDescent="0.2">
      <c r="A61" s="2" t="s">
        <v>311</v>
      </c>
      <c r="C61" t="str">
        <f>IF(COUNTA(summary!B6)=1,summary!B6,"")</f>
        <v>single_pit</v>
      </c>
    </row>
    <row r="62" spans="1:13" x14ac:dyDescent="0.2">
      <c r="A62" s="2" t="s">
        <v>312</v>
      </c>
      <c r="C62" t="str">
        <f>IF(COUNTA(summary!D6)=1,summary!D6,"")</f>
        <v/>
      </c>
    </row>
    <row r="63" spans="1:13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workbookViewId="0">
      <selection activeCell="C46" sqref="C46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33"/>
      <c r="N7" s="15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  <c r="P10" s="15"/>
      <c r="Q10" s="15"/>
    </row>
    <row r="11" spans="1:17" x14ac:dyDescent="0.2">
      <c r="L11" s="15"/>
      <c r="M11" s="15"/>
      <c r="N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  <c r="P13" s="15"/>
      <c r="Q13" s="15"/>
    </row>
    <row r="14" spans="1:17" x14ac:dyDescent="0.2">
      <c r="L14" s="15"/>
      <c r="M14" s="15"/>
      <c r="N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  <c r="P17" s="15"/>
      <c r="Q17" s="15"/>
    </row>
    <row r="18" spans="1:17" x14ac:dyDescent="0.2">
      <c r="L18" s="15"/>
      <c r="M18" s="15"/>
      <c r="N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  <c r="P27" s="15"/>
      <c r="Q27" s="15"/>
    </row>
    <row r="28" spans="1:17" x14ac:dyDescent="0.2">
      <c r="L28" s="15"/>
      <c r="M28" s="15"/>
      <c r="N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  <c r="P30" s="15"/>
      <c r="Q30" s="15"/>
    </row>
    <row r="31" spans="1:17" x14ac:dyDescent="0.2">
      <c r="L31" s="15"/>
      <c r="M31" s="15"/>
      <c r="N31" s="15"/>
      <c r="O31" s="15"/>
      <c r="P31" s="15"/>
      <c r="Q31" s="15"/>
    </row>
    <row r="32" spans="1:17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9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9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7" x14ac:dyDescent="0.2">
      <c r="A72" s="1" t="s">
        <v>577</v>
      </c>
      <c r="B72" s="1" t="s">
        <v>527</v>
      </c>
      <c r="C72" s="30">
        <v>1.08</v>
      </c>
      <c r="D72" s="30">
        <v>0.97</v>
      </c>
      <c r="E72" s="30">
        <v>1.19</v>
      </c>
      <c r="F72" s="30"/>
      <c r="G72" s="30" t="s">
        <v>41</v>
      </c>
      <c r="H72" s="30" t="s">
        <v>83</v>
      </c>
      <c r="I72" s="1" t="s">
        <v>544</v>
      </c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30">
        <v>0.28000000000000003</v>
      </c>
      <c r="D73" s="30">
        <v>0.25</v>
      </c>
      <c r="E73" s="30">
        <v>0.31</v>
      </c>
      <c r="F73" s="30"/>
      <c r="G73" s="30" t="s">
        <v>41</v>
      </c>
      <c r="H73" s="30" t="s">
        <v>83</v>
      </c>
      <c r="I73" s="1" t="s">
        <v>544</v>
      </c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30"/>
      <c r="G74" s="30" t="s">
        <v>41</v>
      </c>
      <c r="H74" s="30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D5" sqref="D5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5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  <c r="N17" s="15"/>
      <c r="O17" s="15"/>
    </row>
    <row r="18" spans="1:15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  <c r="N18" s="15"/>
      <c r="O18" s="15"/>
    </row>
    <row r="19" spans="1:15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  <c r="N19" s="15"/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717</v>
      </c>
      <c r="B53" t="s">
        <v>66</v>
      </c>
      <c r="C53" t="str">
        <f>summary!B40</f>
        <v>yes</v>
      </c>
    </row>
    <row r="54" spans="1:9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workbookViewId="0">
      <selection activeCell="B12" sqref="B12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700</v>
      </c>
      <c r="B17" t="s">
        <v>698</v>
      </c>
      <c r="C17" s="24">
        <v>80000</v>
      </c>
      <c r="D17" s="24"/>
      <c r="E17" s="24"/>
      <c r="F17" s="8"/>
      <c r="G17" s="8" t="s">
        <v>45</v>
      </c>
      <c r="H17" s="7"/>
      <c r="I17" s="3" t="s">
        <v>699</v>
      </c>
    </row>
    <row r="18" spans="1:9" x14ac:dyDescent="0.2">
      <c r="A18" s="3" t="s">
        <v>701</v>
      </c>
      <c r="B18" t="s">
        <v>698</v>
      </c>
      <c r="C18" s="24">
        <v>120000</v>
      </c>
      <c r="D18" s="24"/>
      <c r="E18" s="24"/>
      <c r="F18" s="8"/>
      <c r="G18" s="8" t="s">
        <v>45</v>
      </c>
      <c r="H18" s="7"/>
      <c r="I18" s="3" t="s">
        <v>699</v>
      </c>
    </row>
    <row r="19" spans="1:9" x14ac:dyDescent="0.2">
      <c r="A19" s="3" t="s">
        <v>702</v>
      </c>
      <c r="B19" t="s">
        <v>698</v>
      </c>
      <c r="C19" s="24">
        <v>200000</v>
      </c>
      <c r="D19" s="24"/>
      <c r="E19" s="24"/>
      <c r="F19" s="8"/>
      <c r="G19" s="8" t="s">
        <v>45</v>
      </c>
      <c r="H19" s="7"/>
      <c r="I19" s="3" t="s">
        <v>699</v>
      </c>
    </row>
    <row r="20" spans="1:9" x14ac:dyDescent="0.2">
      <c r="A20" s="3" t="s">
        <v>703</v>
      </c>
      <c r="B20" t="s">
        <v>698</v>
      </c>
      <c r="C20" s="24">
        <v>250000</v>
      </c>
      <c r="D20" s="24"/>
      <c r="E20" s="24"/>
      <c r="F20" s="8"/>
      <c r="G20" s="8" t="s">
        <v>45</v>
      </c>
      <c r="H20" s="7"/>
      <c r="I20" s="3" t="s">
        <v>699</v>
      </c>
    </row>
    <row r="21" spans="1:9" x14ac:dyDescent="0.2">
      <c r="A21" s="3" t="s">
        <v>704</v>
      </c>
      <c r="B21" t="s">
        <v>489</v>
      </c>
      <c r="C21" s="31">
        <v>3</v>
      </c>
      <c r="D21" s="24"/>
      <c r="E21" s="24"/>
      <c r="F21" s="8"/>
      <c r="G21" s="8" t="s">
        <v>45</v>
      </c>
      <c r="H21" s="7"/>
      <c r="I21" s="3" t="s">
        <v>699</v>
      </c>
    </row>
    <row r="22" spans="1:9" x14ac:dyDescent="0.2">
      <c r="A22" s="3" t="s">
        <v>705</v>
      </c>
      <c r="B22" t="s">
        <v>489</v>
      </c>
      <c r="C22" s="31">
        <v>4.5</v>
      </c>
      <c r="D22" s="24"/>
      <c r="E22" s="24"/>
      <c r="F22" s="8"/>
      <c r="G22" s="8" t="s">
        <v>45</v>
      </c>
      <c r="H22" s="7"/>
      <c r="I22" s="3" t="s">
        <v>699</v>
      </c>
    </row>
    <row r="23" spans="1:9" x14ac:dyDescent="0.2">
      <c r="A23" s="3" t="s">
        <v>706</v>
      </c>
      <c r="B23" t="s">
        <v>489</v>
      </c>
      <c r="C23" s="24">
        <v>8</v>
      </c>
      <c r="D23" s="24"/>
      <c r="E23" s="24"/>
      <c r="F23" s="8"/>
      <c r="G23" s="8" t="s">
        <v>45</v>
      </c>
      <c r="H23" s="7"/>
      <c r="I23" s="3" t="s">
        <v>699</v>
      </c>
    </row>
    <row r="24" spans="1:9" x14ac:dyDescent="0.2">
      <c r="A24" s="3" t="s">
        <v>707</v>
      </c>
      <c r="B24" t="s">
        <v>489</v>
      </c>
      <c r="C24" s="24">
        <v>15</v>
      </c>
      <c r="D24" s="24"/>
      <c r="E24" s="24"/>
      <c r="F24" s="8"/>
      <c r="G24" s="8" t="s">
        <v>45</v>
      </c>
      <c r="H24" s="7"/>
      <c r="I24" s="3" t="s">
        <v>699</v>
      </c>
    </row>
    <row r="25" spans="1:9" x14ac:dyDescent="0.2">
      <c r="A25" s="3" t="s">
        <v>708</v>
      </c>
      <c r="B25" t="s">
        <v>709</v>
      </c>
      <c r="C25" s="24">
        <v>15</v>
      </c>
      <c r="D25" s="24">
        <v>0</v>
      </c>
      <c r="E25" s="24">
        <v>30</v>
      </c>
      <c r="F25" s="8"/>
      <c r="G25" s="8" t="s">
        <v>41</v>
      </c>
      <c r="H25" s="7" t="s">
        <v>83</v>
      </c>
      <c r="I25" s="3" t="s">
        <v>710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7" x14ac:dyDescent="0.2">
      <c r="A38" t="s">
        <v>624</v>
      </c>
      <c r="B38" t="s">
        <v>448</v>
      </c>
      <c r="C38" s="24">
        <v>23000</v>
      </c>
      <c r="D38" s="24">
        <v>17000</v>
      </c>
      <c r="E38" s="24">
        <v>30000</v>
      </c>
      <c r="F38" s="8"/>
      <c r="G38" s="8" t="s">
        <v>41</v>
      </c>
      <c r="H38" s="7" t="s">
        <v>83</v>
      </c>
      <c r="I38" t="s">
        <v>267</v>
      </c>
      <c r="L38" s="34"/>
      <c r="M38" s="34"/>
      <c r="N38" s="34"/>
      <c r="O38" s="23"/>
      <c r="P38" s="23"/>
      <c r="Q38" s="15"/>
    </row>
    <row r="45" spans="1:17" x14ac:dyDescent="0.2">
      <c r="C45" s="3"/>
    </row>
    <row r="65" spans="3:11" x14ac:dyDescent="0.2">
      <c r="C65" s="32"/>
      <c r="F65" s="29"/>
      <c r="H65" s="3"/>
      <c r="J65" s="29"/>
      <c r="K65" s="29"/>
    </row>
    <row r="66" spans="3:11" x14ac:dyDescent="0.2">
      <c r="C66" s="32"/>
      <c r="F66" s="29"/>
      <c r="J66" s="29"/>
      <c r="K66" s="29"/>
    </row>
    <row r="67" spans="3:11" x14ac:dyDescent="0.2">
      <c r="C67" s="32"/>
      <c r="F67" s="29"/>
      <c r="J67" s="29"/>
      <c r="K67" s="29"/>
    </row>
    <row r="68" spans="3:11" x14ac:dyDescent="0.2">
      <c r="C68" s="32"/>
      <c r="F68" s="29"/>
      <c r="J68" s="29"/>
      <c r="K68" s="29"/>
    </row>
    <row r="69" spans="3:11" x14ac:dyDescent="0.2">
      <c r="C69" s="32"/>
      <c r="F6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workbookViewId="0">
      <selection activeCell="A11" sqref="A11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7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2" t="s">
        <v>52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s="3" t="s">
        <v>66</v>
      </c>
      <c r="I2" s="23" t="s">
        <v>220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3" t="s">
        <v>221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3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3"/>
    </row>
    <row r="9" spans="1:17" x14ac:dyDescent="0.2">
      <c r="A9" s="2"/>
      <c r="C9" s="3"/>
      <c r="I9" s="23"/>
    </row>
    <row r="10" spans="1:17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3" t="s">
        <v>222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3"/>
      <c r="K11" s="15"/>
      <c r="L11" s="15"/>
      <c r="M11" s="15"/>
      <c r="N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/>
      </c>
      <c r="I12" s="23"/>
      <c r="K12" s="15"/>
      <c r="L12" s="15"/>
      <c r="M12" s="15"/>
      <c r="N12" s="15"/>
      <c r="O12" s="15"/>
      <c r="P12" s="15"/>
      <c r="Q12" s="15"/>
    </row>
    <row r="13" spans="1:17" x14ac:dyDescent="0.2">
      <c r="K13" s="15"/>
      <c r="L13" s="15"/>
      <c r="M13" s="15"/>
      <c r="N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  <c r="P26" s="15"/>
      <c r="Q26" s="15"/>
    </row>
    <row r="27" spans="1:17" x14ac:dyDescent="0.2">
      <c r="A27" t="s">
        <v>331</v>
      </c>
      <c r="B27" t="s">
        <v>308</v>
      </c>
      <c r="C27" s="21">
        <f>initial_inputs!C38/(initial_inputs!C38+initial_inputs!C37)*100*C$17/100</f>
        <v>27.777777777777779</v>
      </c>
      <c r="D27" s="21">
        <f>initial_inputs!D38/(initial_inputs!D38+initial_inputs!D37)*100*D$17/100</f>
        <v>19.444444444444443</v>
      </c>
      <c r="E27" s="21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  <c r="P27" s="15"/>
      <c r="Q27" s="15"/>
    </row>
    <row r="28" spans="1:17" x14ac:dyDescent="0.2">
      <c r="A28" t="s">
        <v>332</v>
      </c>
      <c r="B28" t="s">
        <v>309</v>
      </c>
      <c r="C28" s="21">
        <f>initial_inputs!C41/(initial_inputs!C41+initial_inputs!C40)*100*C$17/100</f>
        <v>43.577981651376149</v>
      </c>
      <c r="D28" s="21">
        <f>initial_inputs!D41/(initial_inputs!D41+initial_inputs!D40)*100*D$17/100</f>
        <v>22.29299363057325</v>
      </c>
      <c r="E28" s="21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  <c r="P28" s="15"/>
      <c r="Q28" s="15"/>
    </row>
    <row r="29" spans="1:17" x14ac:dyDescent="0.2">
      <c r="A29" t="s">
        <v>515</v>
      </c>
      <c r="B29" t="s">
        <v>489</v>
      </c>
      <c r="C29" s="25">
        <v>1250</v>
      </c>
      <c r="D29" s="25"/>
      <c r="E29" s="25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  <c r="P29" s="15"/>
      <c r="Q29" s="15"/>
    </row>
    <row r="30" spans="1:17" x14ac:dyDescent="0.2">
      <c r="A30" t="s">
        <v>516</v>
      </c>
      <c r="B30" t="s">
        <v>499</v>
      </c>
      <c r="C30" s="28">
        <v>3.3</v>
      </c>
      <c r="D30" s="28">
        <v>3</v>
      </c>
      <c r="E30" s="28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  <c r="P30" s="15"/>
      <c r="Q30" s="15"/>
    </row>
    <row r="31" spans="1:17" x14ac:dyDescent="0.2">
      <c r="A31" t="s">
        <v>517</v>
      </c>
      <c r="B31" t="s">
        <v>503</v>
      </c>
      <c r="C31" s="28">
        <v>3.6</v>
      </c>
      <c r="D31" s="28">
        <v>3.3</v>
      </c>
      <c r="E31" s="28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  <c r="P31" s="15"/>
      <c r="Q31" s="15"/>
    </row>
    <row r="32" spans="1:17" x14ac:dyDescent="0.2">
      <c r="A32" t="s">
        <v>500</v>
      </c>
      <c r="B32" t="s">
        <v>66</v>
      </c>
      <c r="C32" s="28">
        <v>2</v>
      </c>
      <c r="D32" s="28"/>
      <c r="E32" s="28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  <c r="P32" s="15"/>
      <c r="Q32" s="15"/>
    </row>
    <row r="33" spans="1:17" x14ac:dyDescent="0.2">
      <c r="A33" t="s">
        <v>532</v>
      </c>
      <c r="B33" t="s">
        <v>66</v>
      </c>
      <c r="C33" s="28">
        <v>12</v>
      </c>
      <c r="D33" s="28"/>
      <c r="E33" s="28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  <c r="P33" s="15"/>
      <c r="Q33" s="15"/>
    </row>
    <row r="34" spans="1:17" x14ac:dyDescent="0.2">
      <c r="K34" s="15"/>
      <c r="L34" s="15"/>
      <c r="M34" s="15"/>
      <c r="N34" s="15"/>
      <c r="O34" s="15"/>
      <c r="P34" s="15"/>
      <c r="Q34" s="15"/>
    </row>
    <row r="35" spans="1:17" x14ac:dyDescent="0.2">
      <c r="A35" s="2" t="s">
        <v>270</v>
      </c>
      <c r="K35" s="15"/>
      <c r="L35" s="15"/>
      <c r="M35" s="15"/>
      <c r="N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  <c r="P45" s="15"/>
      <c r="Q45" s="15"/>
    </row>
    <row r="46" spans="1:17" x14ac:dyDescent="0.2">
      <c r="K46" s="15"/>
      <c r="L46" s="15"/>
      <c r="M46" s="15"/>
      <c r="N46" s="15"/>
      <c r="O46" s="15"/>
      <c r="P46" s="15"/>
      <c r="Q46" s="15"/>
    </row>
    <row r="47" spans="1:17" x14ac:dyDescent="0.2">
      <c r="A47" s="2" t="s">
        <v>271</v>
      </c>
      <c r="K47" s="15"/>
      <c r="L47" s="15"/>
      <c r="M47" s="15"/>
      <c r="N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  <c r="P57" s="15"/>
      <c r="Q57" s="15"/>
    </row>
    <row r="58" spans="1:17" x14ac:dyDescent="0.2">
      <c r="K58" s="15"/>
      <c r="L58" s="15"/>
      <c r="M58" s="15"/>
      <c r="N58" s="15"/>
      <c r="O58" s="15"/>
      <c r="P58" s="15"/>
      <c r="Q58" s="15"/>
    </row>
    <row r="59" spans="1:17" x14ac:dyDescent="0.2">
      <c r="A59" s="2" t="s">
        <v>323</v>
      </c>
      <c r="K59" s="15"/>
      <c r="L59" s="15"/>
      <c r="M59" s="15"/>
      <c r="N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  <c r="P77" s="15"/>
      <c r="Q77" s="15"/>
    </row>
    <row r="78" spans="1:17" x14ac:dyDescent="0.2">
      <c r="K78" s="15"/>
      <c r="L78" s="15"/>
      <c r="M78" s="15"/>
      <c r="N78" s="15"/>
      <c r="O78" s="15"/>
      <c r="P78" s="15"/>
      <c r="Q78" s="15"/>
    </row>
    <row r="79" spans="1:17" x14ac:dyDescent="0.2">
      <c r="A79" s="2" t="s">
        <v>217</v>
      </c>
      <c r="K79" s="15"/>
      <c r="L79" s="15"/>
      <c r="M79" s="15"/>
      <c r="N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  <c r="P89" s="15"/>
      <c r="Q89" s="15"/>
    </row>
    <row r="90" spans="1:17" x14ac:dyDescent="0.2">
      <c r="K90" s="15"/>
      <c r="L90" s="15"/>
      <c r="M90" s="15"/>
      <c r="N90" s="15"/>
      <c r="O90" s="15"/>
      <c r="P90" s="15"/>
      <c r="Q90" s="15"/>
    </row>
    <row r="91" spans="1:17" x14ac:dyDescent="0.2">
      <c r="A91" s="2" t="s">
        <v>658</v>
      </c>
      <c r="K91" s="15"/>
      <c r="L91" s="15"/>
      <c r="M91" s="15"/>
      <c r="N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1">
        <f t="shared" ref="C108:E112" si="0">C24</f>
        <v>6</v>
      </c>
      <c r="D108" s="21">
        <f t="shared" si="0"/>
        <v>2.4500000000000002</v>
      </c>
      <c r="E108" s="21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7" x14ac:dyDescent="0.2">
      <c r="A109" t="s">
        <v>401</v>
      </c>
      <c r="B109" t="s">
        <v>306</v>
      </c>
      <c r="C109" s="21">
        <f t="shared" si="0"/>
        <v>19.5</v>
      </c>
      <c r="D109" s="21">
        <f t="shared" si="0"/>
        <v>8.75</v>
      </c>
      <c r="E109" s="21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7" x14ac:dyDescent="0.2">
      <c r="A110" t="s">
        <v>402</v>
      </c>
      <c r="B110" t="s">
        <v>305</v>
      </c>
      <c r="C110" s="21">
        <f t="shared" si="0"/>
        <v>13</v>
      </c>
      <c r="D110" s="21">
        <f t="shared" si="0"/>
        <v>2.4500000000000002</v>
      </c>
      <c r="E110" s="21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7" x14ac:dyDescent="0.2">
      <c r="A111" t="s">
        <v>403</v>
      </c>
      <c r="B111" t="s">
        <v>308</v>
      </c>
      <c r="C111" s="21">
        <f t="shared" si="0"/>
        <v>27.777777777777779</v>
      </c>
      <c r="D111" s="21">
        <f t="shared" si="0"/>
        <v>19.444444444444443</v>
      </c>
      <c r="E111" s="21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7" x14ac:dyDescent="0.2">
      <c r="A112" t="s">
        <v>404</v>
      </c>
      <c r="B112" t="s">
        <v>309</v>
      </c>
      <c r="C112" s="21">
        <f t="shared" si="0"/>
        <v>43.577981651376149</v>
      </c>
      <c r="D112" s="21">
        <f t="shared" si="0"/>
        <v>22.29299363057325</v>
      </c>
      <c r="E112" s="21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9" s="15" customFormat="1" x14ac:dyDescent="0.2"/>
    <row r="117" spans="1:19" x14ac:dyDescent="0.2">
      <c r="A117" s="2" t="s">
        <v>660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9" x14ac:dyDescent="0.2">
      <c r="C144" s="7"/>
      <c r="D144" s="7"/>
      <c r="E144" s="7"/>
      <c r="F144" s="7"/>
      <c r="G144" s="7"/>
      <c r="H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  <c r="M158" s="15"/>
      <c r="N158" s="15"/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  <c r="M159" s="15"/>
      <c r="N159" s="15"/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tr">
        <f>summary!B63</f>
        <v>yes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15"/>
      <c r="N169" s="15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4" x14ac:dyDescent="0.2">
      <c r="A174" s="15" t="s">
        <v>633</v>
      </c>
      <c r="B174" t="s">
        <v>616</v>
      </c>
      <c r="C174" s="25">
        <f>C170*C149/C148</f>
        <v>6854.4</v>
      </c>
      <c r="D174" s="25"/>
      <c r="E174" s="25"/>
      <c r="F174" s="7"/>
      <c r="G174" s="7" t="s">
        <v>45</v>
      </c>
      <c r="H174" s="7"/>
    </row>
    <row r="175" spans="1:14" x14ac:dyDescent="0.2">
      <c r="A175" s="15" t="s">
        <v>629</v>
      </c>
      <c r="B175" t="s">
        <v>543</v>
      </c>
      <c r="C175" s="25">
        <v>5</v>
      </c>
      <c r="D175" s="25"/>
      <c r="E175" s="25"/>
      <c r="F175" s="7"/>
      <c r="G175" s="7" t="s">
        <v>45</v>
      </c>
      <c r="H175" s="7"/>
      <c r="I175" s="15" t="s">
        <v>267</v>
      </c>
    </row>
    <row r="176" spans="1:14" x14ac:dyDescent="0.2">
      <c r="A176" s="15" t="s">
        <v>630</v>
      </c>
      <c r="B176" t="s">
        <v>543</v>
      </c>
      <c r="C176" s="25">
        <v>5</v>
      </c>
      <c r="D176" s="25">
        <v>0</v>
      </c>
      <c r="E176" s="25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5">
        <v>5000000</v>
      </c>
      <c r="D177" s="25"/>
      <c r="E177" s="25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5">
        <v>750000</v>
      </c>
      <c r="D178" s="25">
        <v>500000</v>
      </c>
      <c r="E178" s="25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7">
        <v>0.15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5">
        <f>$C$148/$C$149*C187</f>
        <v>416666.66666666669</v>
      </c>
      <c r="D186" s="25">
        <f t="shared" ref="D186:E186" si="1">$C$148/$C$149*D187</f>
        <v>375000</v>
      </c>
      <c r="E186" s="25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2" workbookViewId="0"/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3" t="s">
        <v>479</v>
      </c>
      <c r="B27" s="15" t="s">
        <v>66</v>
      </c>
      <c r="C27" s="23" t="str">
        <f>summary!B84</f>
        <v>yes</v>
      </c>
      <c r="D27" s="23"/>
      <c r="E27" s="23"/>
      <c r="F27" s="23"/>
      <c r="G27" s="23"/>
      <c r="I27" s="23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5">
        <f>39000/6</f>
        <v>6500</v>
      </c>
      <c r="D37" s="25">
        <f>79000/13</f>
        <v>6076.9230769230771</v>
      </c>
      <c r="E37" s="25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2021-01-05T01:59:33Z</dcterms:modified>
</cp:coreProperties>
</file>