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box-office-studio\data\"/>
    </mc:Choice>
  </mc:AlternateContent>
  <xr:revisionPtr revIDLastSave="0" documentId="13_ncr:1_{8CD8E019-DD6A-4ED9-A0D3-898CEC0FCCC4}" xr6:coauthVersionLast="36" xr6:coauthVersionMax="36" xr10:uidLastSave="{00000000-0000-0000-0000-000000000000}"/>
  <bookViews>
    <workbookView xWindow="0" yWindow="0" windowWidth="23040" windowHeight="9060" tabRatio="250" xr2:uid="{DC875A0A-C637-465A-AEC7-75E82A12084E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O14" i="1" s="1"/>
  <c r="L24" i="1"/>
  <c r="L23" i="1"/>
  <c r="L22" i="1"/>
  <c r="O8" i="1"/>
  <c r="L3" i="1"/>
  <c r="L4" i="1"/>
  <c r="O6" i="1" s="1"/>
  <c r="L5" i="1"/>
  <c r="L6" i="1"/>
  <c r="L7" i="1"/>
  <c r="O3" i="1" s="1"/>
  <c r="L8" i="1"/>
  <c r="L9" i="1"/>
  <c r="L10" i="1"/>
  <c r="L11" i="1"/>
  <c r="L12" i="1"/>
  <c r="L13" i="1"/>
  <c r="L14" i="1"/>
  <c r="O9" i="1" s="1"/>
  <c r="L15" i="1"/>
  <c r="O13" i="1" s="1"/>
  <c r="L16" i="1"/>
  <c r="O10" i="1" s="1"/>
  <c r="L17" i="1"/>
  <c r="L18" i="1"/>
  <c r="O4" i="1" s="1"/>
  <c r="L19" i="1"/>
  <c r="L20" i="1"/>
  <c r="O12" i="1" s="1"/>
  <c r="L21" i="1"/>
  <c r="L2" i="1"/>
  <c r="O2" i="1" l="1"/>
  <c r="O7" i="1"/>
  <c r="O5" i="1"/>
  <c r="O11" i="1"/>
  <c r="O1" i="1"/>
</calcChain>
</file>

<file path=xl/sharedStrings.xml><?xml version="1.0" encoding="utf-8"?>
<sst xmlns="http://schemas.openxmlformats.org/spreadsheetml/2006/main" count="169" uniqueCount="80">
  <si>
    <t>Title</t>
  </si>
  <si>
    <t>Genre</t>
  </si>
  <si>
    <t>Budget</t>
  </si>
  <si>
    <t>OW</t>
  </si>
  <si>
    <t>Dom</t>
  </si>
  <si>
    <t>Int</t>
  </si>
  <si>
    <t>China</t>
  </si>
  <si>
    <t>Theaters</t>
  </si>
  <si>
    <t>Insidious: TLK</t>
  </si>
  <si>
    <t>Horror</t>
  </si>
  <si>
    <t>Month</t>
  </si>
  <si>
    <t>JAN</t>
  </si>
  <si>
    <t>Rating</t>
  </si>
  <si>
    <t>PG-13</t>
  </si>
  <si>
    <t>The Commuter</t>
  </si>
  <si>
    <t>Action</t>
  </si>
  <si>
    <t>Paddington 2</t>
  </si>
  <si>
    <t>PG</t>
  </si>
  <si>
    <t>Proud Mary</t>
  </si>
  <si>
    <t>R</t>
  </si>
  <si>
    <t>12 Strong</t>
  </si>
  <si>
    <t>War</t>
  </si>
  <si>
    <t>Den of Theives</t>
  </si>
  <si>
    <t>Forever My Girl</t>
  </si>
  <si>
    <t>Romance</t>
  </si>
  <si>
    <t>Maze Runner: DC</t>
  </si>
  <si>
    <t>Sci-Fi</t>
  </si>
  <si>
    <t>Legs</t>
  </si>
  <si>
    <t>Winchester</t>
  </si>
  <si>
    <t>FEB</t>
  </si>
  <si>
    <t>The 15:17 to Paris</t>
  </si>
  <si>
    <t>Drama</t>
  </si>
  <si>
    <t>Fifty Shades Freed</t>
  </si>
  <si>
    <t>Peter Rabbit</t>
  </si>
  <si>
    <t>Family</t>
  </si>
  <si>
    <t>Black Panther</t>
  </si>
  <si>
    <t>Superhero</t>
  </si>
  <si>
    <t>Early Man</t>
  </si>
  <si>
    <t>Animation</t>
  </si>
  <si>
    <t>Samson</t>
  </si>
  <si>
    <t>Faith</t>
  </si>
  <si>
    <t>Annihilation</t>
  </si>
  <si>
    <t>Every Day</t>
  </si>
  <si>
    <t>Game Night</t>
  </si>
  <si>
    <t>Comedy</t>
  </si>
  <si>
    <t>Death Wish</t>
  </si>
  <si>
    <t>MAR</t>
  </si>
  <si>
    <t>Thriller</t>
  </si>
  <si>
    <t>Red Sparrow</t>
  </si>
  <si>
    <t>Avg Legs:</t>
  </si>
  <si>
    <t>Sci-Fi:</t>
  </si>
  <si>
    <t>Action:</t>
  </si>
  <si>
    <t>Drama:</t>
  </si>
  <si>
    <t>Horror:</t>
  </si>
  <si>
    <t>Family:</t>
  </si>
  <si>
    <t>Romance:</t>
  </si>
  <si>
    <t>War:</t>
  </si>
  <si>
    <t>Superhero:</t>
  </si>
  <si>
    <t>Faith:</t>
  </si>
  <si>
    <t>Comedy:</t>
  </si>
  <si>
    <t>Thriller:</t>
  </si>
  <si>
    <t>Animation:</t>
  </si>
  <si>
    <t>Gringo</t>
  </si>
  <si>
    <t>The Hurricane Heist</t>
  </si>
  <si>
    <t>Strangers: Prey at Night</t>
  </si>
  <si>
    <t>A Wrinkle In Time</t>
  </si>
  <si>
    <t>Fantasy</t>
  </si>
  <si>
    <t>Fantasy:</t>
  </si>
  <si>
    <t>7 Days in Entebbe</t>
  </si>
  <si>
    <t>I Can Only Imagine</t>
  </si>
  <si>
    <t>Love, Simon</t>
  </si>
  <si>
    <t>Tomb Raider</t>
  </si>
  <si>
    <t>Midnight Sun</t>
  </si>
  <si>
    <t>Pacific Rim: Uprising</t>
  </si>
  <si>
    <t>Paul: Apostle of Christ</t>
  </si>
  <si>
    <t>Sherlock Gnomes</t>
  </si>
  <si>
    <t>Unsane</t>
  </si>
  <si>
    <t>God's Not Dead 3</t>
  </si>
  <si>
    <t>Tyler Perry's Acrimony</t>
  </si>
  <si>
    <t>Ready Player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</si>
</sst>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15F5-A7C7-4A41-98E9-2862408EA409}">
  <dimension ref="A1:O37"/>
  <sheetViews>
    <sheetView tabSelected="1" topLeftCell="A20" workbookViewId="0">
      <selection activeCell="K37" sqref="K37"/>
    </sheetView>
  </sheetViews>
  <sheetFormatPr defaultRowHeight="14.4" x14ac:dyDescent="0.3"/>
  <cols>
    <col min="1" max="1" width="21" customWidth="1"/>
    <col min="2" max="2" width="8.88671875" customWidth="1"/>
    <col min="3" max="3" width="11.109375" customWidth="1"/>
    <col min="4" max="4" width="11.44140625" customWidth="1"/>
    <col min="5" max="5" width="9.21875" customWidth="1"/>
  </cols>
  <sheetData>
    <row r="1" spans="1:15" x14ac:dyDescent="0.3">
      <c r="A1" t="s">
        <v>0</v>
      </c>
      <c r="B1" t="s">
        <v>10</v>
      </c>
      <c r="C1" t="s">
        <v>1</v>
      </c>
      <c r="D1" t="s">
        <v>12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L1" t="s">
        <v>27</v>
      </c>
      <c r="N1" t="s">
        <v>49</v>
      </c>
      <c r="O1">
        <f>ROUND(AVERAGE(L2:L200),2)</f>
        <v>2.85</v>
      </c>
    </row>
    <row r="2" spans="1:15" x14ac:dyDescent="0.3">
      <c r="A2" t="s">
        <v>8</v>
      </c>
      <c r="B2" t="s">
        <v>11</v>
      </c>
      <c r="C2" t="s">
        <v>9</v>
      </c>
      <c r="D2" t="s">
        <v>13</v>
      </c>
      <c r="E2">
        <v>3150</v>
      </c>
      <c r="F2">
        <v>10</v>
      </c>
      <c r="G2">
        <v>29.5</v>
      </c>
      <c r="H2">
        <v>67.7</v>
      </c>
      <c r="I2">
        <v>167.8</v>
      </c>
      <c r="L2">
        <f>ROUND(H2/G2, 2)</f>
        <v>2.29</v>
      </c>
      <c r="N2" t="s">
        <v>50</v>
      </c>
      <c r="O2">
        <f>ROUND(AVERAGEIF(C2:C20, "Sci-Fi", L2:L20),2)</f>
        <v>2.69</v>
      </c>
    </row>
    <row r="3" spans="1:15" x14ac:dyDescent="0.3">
      <c r="A3" t="s">
        <v>14</v>
      </c>
      <c r="B3" t="s">
        <v>11</v>
      </c>
      <c r="C3" t="s">
        <v>15</v>
      </c>
      <c r="D3" t="s">
        <v>13</v>
      </c>
      <c r="E3">
        <v>2892</v>
      </c>
      <c r="G3">
        <v>13.7</v>
      </c>
      <c r="H3">
        <v>36.299999999999997</v>
      </c>
      <c r="I3">
        <v>119.9</v>
      </c>
      <c r="J3">
        <v>7.1</v>
      </c>
      <c r="L3">
        <f>ROUND(H3/G3, 2)</f>
        <v>2.65</v>
      </c>
      <c r="N3" t="s">
        <v>51</v>
      </c>
      <c r="O3">
        <f>ROUND(AVERAGEIF(C2:C250, "Action", L2:L250),2)</f>
        <v>2.44</v>
      </c>
    </row>
    <row r="4" spans="1:15" x14ac:dyDescent="0.3">
      <c r="A4" t="s">
        <v>16</v>
      </c>
      <c r="B4" t="s">
        <v>11</v>
      </c>
      <c r="C4" t="s">
        <v>34</v>
      </c>
      <c r="D4" t="s">
        <v>17</v>
      </c>
      <c r="E4">
        <v>3702</v>
      </c>
      <c r="G4">
        <v>11</v>
      </c>
      <c r="H4">
        <v>40</v>
      </c>
      <c r="I4">
        <v>227.3</v>
      </c>
      <c r="J4">
        <v>32</v>
      </c>
      <c r="L4">
        <f>ROUND(H4/G4, 2)</f>
        <v>3.64</v>
      </c>
      <c r="N4" t="s">
        <v>52</v>
      </c>
      <c r="O4">
        <f>ROUND(AVERAGEIF(C2:C250, "Drama", L2:L250),2)</f>
        <v>2.4700000000000002</v>
      </c>
    </row>
    <row r="5" spans="1:15" x14ac:dyDescent="0.3">
      <c r="A5" t="s">
        <v>18</v>
      </c>
      <c r="B5" t="s">
        <v>11</v>
      </c>
      <c r="C5" t="s">
        <v>15</v>
      </c>
      <c r="D5" t="s">
        <v>19</v>
      </c>
      <c r="E5">
        <v>2125</v>
      </c>
      <c r="F5">
        <v>14</v>
      </c>
      <c r="G5">
        <v>9.9</v>
      </c>
      <c r="H5">
        <v>20.8</v>
      </c>
      <c r="I5">
        <v>0.8</v>
      </c>
      <c r="L5">
        <f>ROUND(H5/G5, 2)</f>
        <v>2.1</v>
      </c>
      <c r="N5" t="s">
        <v>53</v>
      </c>
      <c r="O5">
        <f>ROUND(AVERAGEIF(C2:C250, "Horror", L2:L250),2)</f>
        <v>2.48</v>
      </c>
    </row>
    <row r="6" spans="1:15" x14ac:dyDescent="0.3">
      <c r="A6" t="s">
        <v>20</v>
      </c>
      <c r="B6" t="s">
        <v>11</v>
      </c>
      <c r="C6" t="s">
        <v>21</v>
      </c>
      <c r="D6" t="s">
        <v>19</v>
      </c>
      <c r="E6">
        <v>3018</v>
      </c>
      <c r="G6">
        <v>15.8</v>
      </c>
      <c r="H6">
        <v>45.8</v>
      </c>
      <c r="I6">
        <v>67.400000000000006</v>
      </c>
      <c r="L6">
        <f>ROUND(H6/G6, 2)</f>
        <v>2.9</v>
      </c>
      <c r="N6" t="s">
        <v>54</v>
      </c>
      <c r="O6">
        <f>ROUND(AVERAGEIF(C2:C250, "Family", L2:L250),2)</f>
        <v>4.13</v>
      </c>
    </row>
    <row r="7" spans="1:15" x14ac:dyDescent="0.3">
      <c r="A7" t="s">
        <v>22</v>
      </c>
      <c r="B7" t="s">
        <v>11</v>
      </c>
      <c r="C7" t="s">
        <v>15</v>
      </c>
      <c r="D7" t="s">
        <v>19</v>
      </c>
      <c r="E7">
        <v>2432</v>
      </c>
      <c r="G7">
        <v>15.2</v>
      </c>
      <c r="H7">
        <v>44.9</v>
      </c>
      <c r="I7">
        <v>80.5</v>
      </c>
      <c r="L7">
        <f>ROUND(H7/G7, 2)</f>
        <v>2.95</v>
      </c>
      <c r="N7" t="s">
        <v>55</v>
      </c>
      <c r="O7">
        <f>ROUND(AVERAGEIF(C2:C250, "Romance", L2:L250),2)</f>
        <v>3.11</v>
      </c>
    </row>
    <row r="8" spans="1:15" x14ac:dyDescent="0.3">
      <c r="A8" t="s">
        <v>23</v>
      </c>
      <c r="B8" t="s">
        <v>11</v>
      </c>
      <c r="C8" t="s">
        <v>24</v>
      </c>
      <c r="D8" t="s">
        <v>17</v>
      </c>
      <c r="E8">
        <v>1427</v>
      </c>
      <c r="F8">
        <v>3.5</v>
      </c>
      <c r="G8">
        <v>4.2</v>
      </c>
      <c r="H8">
        <v>16.3</v>
      </c>
      <c r="I8">
        <v>16.3</v>
      </c>
      <c r="L8">
        <f>ROUND(H8/G8, 2)</f>
        <v>3.88</v>
      </c>
      <c r="N8" t="s">
        <v>56</v>
      </c>
      <c r="O8">
        <f>ROUND(AVERAGEIF(C2:C250, "War", L2:L250),2)</f>
        <v>2.9</v>
      </c>
    </row>
    <row r="9" spans="1:15" x14ac:dyDescent="0.3">
      <c r="A9" t="s">
        <v>25</v>
      </c>
      <c r="B9" t="s">
        <v>11</v>
      </c>
      <c r="C9" t="s">
        <v>26</v>
      </c>
      <c r="D9" t="s">
        <v>13</v>
      </c>
      <c r="E9">
        <v>3793</v>
      </c>
      <c r="F9">
        <v>62</v>
      </c>
      <c r="G9">
        <v>24.1</v>
      </c>
      <c r="H9">
        <v>58</v>
      </c>
      <c r="I9">
        <v>288.2</v>
      </c>
      <c r="J9">
        <v>48.7</v>
      </c>
      <c r="L9">
        <f>ROUND(H9/G9, 2)</f>
        <v>2.41</v>
      </c>
      <c r="N9" t="s">
        <v>57</v>
      </c>
      <c r="O9">
        <f>ROUND(AVERAGEIF(C2:C250, "Superhero", L2:L250),2)</f>
        <v>3.47</v>
      </c>
    </row>
    <row r="10" spans="1:15" x14ac:dyDescent="0.3">
      <c r="A10" t="s">
        <v>28</v>
      </c>
      <c r="B10" t="s">
        <v>29</v>
      </c>
      <c r="C10" t="s">
        <v>9</v>
      </c>
      <c r="D10" t="s">
        <v>13</v>
      </c>
      <c r="E10">
        <v>2480</v>
      </c>
      <c r="G10">
        <v>9.3000000000000007</v>
      </c>
      <c r="H10">
        <v>25</v>
      </c>
      <c r="I10">
        <v>25</v>
      </c>
      <c r="L10">
        <f>ROUND(H10/G10, 2)</f>
        <v>2.69</v>
      </c>
      <c r="N10" t="s">
        <v>58</v>
      </c>
      <c r="O10">
        <f>ROUND(AVERAGEIF(C2:C250, "Faith", L2:L250),2)</f>
        <v>3.25</v>
      </c>
    </row>
    <row r="11" spans="1:15" x14ac:dyDescent="0.3">
      <c r="A11" t="s">
        <v>30</v>
      </c>
      <c r="B11" t="s">
        <v>29</v>
      </c>
      <c r="C11" t="s">
        <v>31</v>
      </c>
      <c r="D11" t="s">
        <v>13</v>
      </c>
      <c r="E11">
        <v>3042</v>
      </c>
      <c r="F11">
        <v>30</v>
      </c>
      <c r="G11">
        <v>12.5</v>
      </c>
      <c r="H11">
        <v>36.200000000000003</v>
      </c>
      <c r="I11">
        <v>57</v>
      </c>
      <c r="L11">
        <f>ROUND(H11/G11, 2)</f>
        <v>2.9</v>
      </c>
      <c r="N11" t="s">
        <v>59</v>
      </c>
      <c r="O11">
        <f>ROUND(AVERAGEIF(C2:C250, "Comedy", L2:L250),2)</f>
        <v>2.57</v>
      </c>
    </row>
    <row r="12" spans="1:15" x14ac:dyDescent="0.3">
      <c r="A12" t="s">
        <v>32</v>
      </c>
      <c r="B12" t="s">
        <v>29</v>
      </c>
      <c r="C12" t="s">
        <v>24</v>
      </c>
      <c r="D12" t="s">
        <v>19</v>
      </c>
      <c r="E12">
        <v>3768</v>
      </c>
      <c r="F12">
        <v>55</v>
      </c>
      <c r="G12">
        <v>38.5</v>
      </c>
      <c r="H12">
        <v>100.4</v>
      </c>
      <c r="I12">
        <v>371.9</v>
      </c>
      <c r="L12">
        <f>ROUND(H12/G12, 2)</f>
        <v>2.61</v>
      </c>
      <c r="N12" t="s">
        <v>60</v>
      </c>
      <c r="O12">
        <f>ROUND(AVERAGEIF(C2:C250, "Thriller", L2:L250),2)</f>
        <v>2.4500000000000002</v>
      </c>
    </row>
    <row r="13" spans="1:15" x14ac:dyDescent="0.3">
      <c r="A13" t="s">
        <v>33</v>
      </c>
      <c r="B13" t="s">
        <v>29</v>
      </c>
      <c r="C13" t="s">
        <v>34</v>
      </c>
      <c r="D13" t="s">
        <v>17</v>
      </c>
      <c r="E13">
        <v>2725</v>
      </c>
      <c r="F13">
        <v>50</v>
      </c>
      <c r="G13">
        <v>25</v>
      </c>
      <c r="H13">
        <v>115.2</v>
      </c>
      <c r="I13">
        <v>351.2</v>
      </c>
      <c r="J13">
        <v>26.2</v>
      </c>
      <c r="L13">
        <f>ROUND(H13/G13, 2)</f>
        <v>4.6100000000000003</v>
      </c>
      <c r="N13" t="s">
        <v>61</v>
      </c>
      <c r="O13">
        <f>ROUND(AVERAGEIF(C2:C250, "Animation", L2:L250),2)</f>
        <v>3.37</v>
      </c>
    </row>
    <row r="14" spans="1:15" x14ac:dyDescent="0.3">
      <c r="A14" t="s">
        <v>35</v>
      </c>
      <c r="B14" t="s">
        <v>29</v>
      </c>
      <c r="C14" t="s">
        <v>36</v>
      </c>
      <c r="D14" t="s">
        <v>13</v>
      </c>
      <c r="E14">
        <v>4084</v>
      </c>
      <c r="G14">
        <v>202</v>
      </c>
      <c r="H14">
        <v>700</v>
      </c>
      <c r="I14">
        <v>1346.9</v>
      </c>
      <c r="J14">
        <v>105</v>
      </c>
      <c r="L14">
        <f>ROUND(H14/G14, 2)</f>
        <v>3.47</v>
      </c>
      <c r="N14" t="s">
        <v>67</v>
      </c>
      <c r="O14">
        <f>ROUND(AVERAGEIF(C2:C250, "Fantasy", L2:L250),2)</f>
        <v>3.03</v>
      </c>
    </row>
    <row r="15" spans="1:15" x14ac:dyDescent="0.3">
      <c r="A15" t="s">
        <v>37</v>
      </c>
      <c r="B15" t="s">
        <v>29</v>
      </c>
      <c r="C15" t="s">
        <v>38</v>
      </c>
      <c r="D15" t="s">
        <v>17</v>
      </c>
      <c r="E15">
        <v>2494</v>
      </c>
      <c r="G15">
        <v>3.1</v>
      </c>
      <c r="H15">
        <v>8.1999999999999993</v>
      </c>
      <c r="I15">
        <v>54.6</v>
      </c>
      <c r="J15">
        <v>0.5</v>
      </c>
      <c r="L15">
        <f>ROUND(H15/G15, 2)</f>
        <v>2.65</v>
      </c>
    </row>
    <row r="16" spans="1:15" x14ac:dyDescent="0.3">
      <c r="A16" t="s">
        <v>39</v>
      </c>
      <c r="B16" t="s">
        <v>29</v>
      </c>
      <c r="C16" t="s">
        <v>40</v>
      </c>
      <c r="D16" t="s">
        <v>13</v>
      </c>
      <c r="E16">
        <v>1249</v>
      </c>
      <c r="G16">
        <v>1.9</v>
      </c>
      <c r="H16">
        <v>4.7</v>
      </c>
      <c r="I16">
        <v>4.7</v>
      </c>
      <c r="L16">
        <f>ROUND(H16/G16, 2)</f>
        <v>2.4700000000000002</v>
      </c>
    </row>
    <row r="17" spans="1:12" x14ac:dyDescent="0.3">
      <c r="A17" t="s">
        <v>41</v>
      </c>
      <c r="B17" t="s">
        <v>29</v>
      </c>
      <c r="C17" t="s">
        <v>26</v>
      </c>
      <c r="D17" t="s">
        <v>19</v>
      </c>
      <c r="E17">
        <v>2112</v>
      </c>
      <c r="F17">
        <v>40</v>
      </c>
      <c r="G17">
        <v>11</v>
      </c>
      <c r="H17">
        <v>32.700000000000003</v>
      </c>
      <c r="I17">
        <v>43</v>
      </c>
      <c r="J17">
        <v>10.3</v>
      </c>
      <c r="L17">
        <f>ROUND(H17/G17, 2)</f>
        <v>2.97</v>
      </c>
    </row>
    <row r="18" spans="1:12" x14ac:dyDescent="0.3">
      <c r="A18" t="s">
        <v>42</v>
      </c>
      <c r="B18" t="s">
        <v>29</v>
      </c>
      <c r="C18" t="s">
        <v>31</v>
      </c>
      <c r="D18" t="s">
        <v>13</v>
      </c>
      <c r="E18">
        <v>1669</v>
      </c>
      <c r="F18">
        <v>4.9000000000000004</v>
      </c>
      <c r="G18">
        <v>3</v>
      </c>
      <c r="H18">
        <v>6.1</v>
      </c>
      <c r="I18">
        <v>6.1</v>
      </c>
      <c r="L18">
        <f>ROUND(H18/G18, 2)</f>
        <v>2.0299999999999998</v>
      </c>
    </row>
    <row r="19" spans="1:12" x14ac:dyDescent="0.3">
      <c r="A19" t="s">
        <v>43</v>
      </c>
      <c r="B19" t="s">
        <v>29</v>
      </c>
      <c r="C19" t="s">
        <v>44</v>
      </c>
      <c r="D19" t="s">
        <v>19</v>
      </c>
      <c r="E19">
        <v>3502</v>
      </c>
      <c r="F19">
        <v>37</v>
      </c>
      <c r="G19">
        <v>17</v>
      </c>
      <c r="H19">
        <v>69.099999999999994</v>
      </c>
      <c r="I19">
        <v>117.6</v>
      </c>
      <c r="L19">
        <f>ROUND(H19/G19, 2)</f>
        <v>4.0599999999999996</v>
      </c>
    </row>
    <row r="20" spans="1:12" x14ac:dyDescent="0.3">
      <c r="A20" t="s">
        <v>45</v>
      </c>
      <c r="B20" t="s">
        <v>46</v>
      </c>
      <c r="C20" t="s">
        <v>47</v>
      </c>
      <c r="D20" t="s">
        <v>19</v>
      </c>
      <c r="E20">
        <v>2882</v>
      </c>
      <c r="F20">
        <v>30</v>
      </c>
      <c r="G20">
        <v>13</v>
      </c>
      <c r="H20">
        <v>34</v>
      </c>
      <c r="I20">
        <v>48.5</v>
      </c>
      <c r="L20">
        <f>ROUND(H20/G20, 2)</f>
        <v>2.62</v>
      </c>
    </row>
    <row r="21" spans="1:12" x14ac:dyDescent="0.3">
      <c r="A21" t="s">
        <v>48</v>
      </c>
      <c r="B21" t="s">
        <v>46</v>
      </c>
      <c r="C21" t="s">
        <v>47</v>
      </c>
      <c r="D21" t="s">
        <v>19</v>
      </c>
      <c r="E21">
        <v>3064</v>
      </c>
      <c r="F21">
        <v>69</v>
      </c>
      <c r="G21">
        <v>16.8</v>
      </c>
      <c r="H21">
        <v>46.8</v>
      </c>
      <c r="I21">
        <v>151.5</v>
      </c>
      <c r="L21">
        <f>ROUND(H21/G21, 2)</f>
        <v>2.79</v>
      </c>
    </row>
    <row r="22" spans="1:12" x14ac:dyDescent="0.3">
      <c r="A22" t="s">
        <v>62</v>
      </c>
      <c r="B22" t="s">
        <v>46</v>
      </c>
      <c r="C22" t="s">
        <v>44</v>
      </c>
      <c r="D22" t="s">
        <v>19</v>
      </c>
      <c r="E22">
        <v>2404</v>
      </c>
      <c r="G22">
        <v>2.7</v>
      </c>
      <c r="H22">
        <v>2.9</v>
      </c>
      <c r="I22">
        <v>11</v>
      </c>
      <c r="L22">
        <f>ROUND(H22/G22, 2)</f>
        <v>1.07</v>
      </c>
    </row>
    <row r="23" spans="1:12" x14ac:dyDescent="0.3">
      <c r="A23" t="s">
        <v>63</v>
      </c>
      <c r="B23" t="s">
        <v>46</v>
      </c>
      <c r="C23" t="s">
        <v>15</v>
      </c>
      <c r="D23" t="s">
        <v>13</v>
      </c>
      <c r="E23">
        <v>2402</v>
      </c>
      <c r="F23">
        <v>35</v>
      </c>
      <c r="G23">
        <v>3</v>
      </c>
      <c r="H23">
        <v>6.1</v>
      </c>
      <c r="I23">
        <v>30.9</v>
      </c>
      <c r="J23">
        <v>13.6</v>
      </c>
      <c r="L23">
        <f>ROUND(H23/G23, 2)</f>
        <v>2.0299999999999998</v>
      </c>
    </row>
    <row r="24" spans="1:12" x14ac:dyDescent="0.3">
      <c r="A24" t="s">
        <v>64</v>
      </c>
      <c r="B24" t="s">
        <v>46</v>
      </c>
      <c r="C24" t="s">
        <v>9</v>
      </c>
      <c r="D24" t="s">
        <v>19</v>
      </c>
      <c r="E24">
        <v>2464</v>
      </c>
      <c r="G24">
        <v>10</v>
      </c>
      <c r="H24">
        <v>24.5</v>
      </c>
      <c r="I24">
        <v>29.9</v>
      </c>
      <c r="L24">
        <f>ROUND(H24/G24, 2)</f>
        <v>2.4500000000000002</v>
      </c>
    </row>
    <row r="25" spans="1:12" x14ac:dyDescent="0.3">
      <c r="A25" t="s">
        <v>65</v>
      </c>
      <c r="B25" t="s">
        <v>46</v>
      </c>
      <c r="C25" t="s">
        <v>66</v>
      </c>
      <c r="D25" t="s">
        <v>17</v>
      </c>
      <c r="E25">
        <v>3980</v>
      </c>
      <c r="G25">
        <v>33.1</v>
      </c>
      <c r="H25">
        <v>100.4</v>
      </c>
      <c r="I25">
        <v>31.2</v>
      </c>
      <c r="L25">
        <f>ROUND(H25/G25, 2)</f>
        <v>3.03</v>
      </c>
    </row>
    <row r="26" spans="1:12" x14ac:dyDescent="0.3">
      <c r="A26" t="s">
        <v>68</v>
      </c>
      <c r="B26" t="s">
        <v>46</v>
      </c>
      <c r="C26" t="s">
        <v>47</v>
      </c>
      <c r="D26" t="s">
        <v>13</v>
      </c>
      <c r="E26">
        <v>838</v>
      </c>
      <c r="G26">
        <v>1.5</v>
      </c>
      <c r="H26">
        <v>3.3</v>
      </c>
      <c r="I26">
        <v>8.6</v>
      </c>
      <c r="L26">
        <f>ROUND(H26/G26, 2)</f>
        <v>2.2000000000000002</v>
      </c>
    </row>
    <row r="27" spans="1:12" x14ac:dyDescent="0.3">
      <c r="A27" t="s">
        <v>69</v>
      </c>
      <c r="B27" t="s">
        <v>46</v>
      </c>
      <c r="C27" t="s">
        <v>40</v>
      </c>
      <c r="D27" t="s">
        <v>17</v>
      </c>
      <c r="E27">
        <v>2894</v>
      </c>
      <c r="F27">
        <v>7</v>
      </c>
      <c r="G27">
        <v>17</v>
      </c>
      <c r="H27">
        <v>83.4</v>
      </c>
      <c r="I27">
        <v>85.4</v>
      </c>
      <c r="L27">
        <f>ROUND(H27/G27, 2)</f>
        <v>4.91</v>
      </c>
    </row>
    <row r="28" spans="1:12" x14ac:dyDescent="0.3">
      <c r="A28" t="s">
        <v>70</v>
      </c>
      <c r="B28" t="s">
        <v>46</v>
      </c>
      <c r="C28" t="s">
        <v>24</v>
      </c>
      <c r="D28" t="s">
        <v>13</v>
      </c>
      <c r="E28">
        <v>2434</v>
      </c>
      <c r="F28">
        <v>17</v>
      </c>
      <c r="G28">
        <v>11.4</v>
      </c>
      <c r="H28">
        <v>40.799999999999997</v>
      </c>
      <c r="I28">
        <v>66.3</v>
      </c>
      <c r="L28">
        <f>ROUND(H28/G28, 2)</f>
        <v>3.58</v>
      </c>
    </row>
    <row r="29" spans="1:12" x14ac:dyDescent="0.3">
      <c r="A29" t="s">
        <v>71</v>
      </c>
      <c r="B29" t="s">
        <v>46</v>
      </c>
      <c r="C29" t="s">
        <v>15</v>
      </c>
      <c r="D29" t="s">
        <v>13</v>
      </c>
      <c r="E29">
        <v>3854</v>
      </c>
      <c r="F29">
        <v>94</v>
      </c>
      <c r="G29">
        <v>23.6</v>
      </c>
      <c r="H29">
        <v>58.2</v>
      </c>
      <c r="I29">
        <v>274.60000000000002</v>
      </c>
      <c r="J29">
        <v>74.400000000000006</v>
      </c>
      <c r="L29">
        <f>ROUND(H29/G29, 2)</f>
        <v>2.4700000000000002</v>
      </c>
    </row>
    <row r="30" spans="1:12" x14ac:dyDescent="0.3">
      <c r="A30" t="s">
        <v>72</v>
      </c>
      <c r="B30" t="s">
        <v>46</v>
      </c>
      <c r="C30" t="s">
        <v>24</v>
      </c>
      <c r="D30" t="s">
        <v>13</v>
      </c>
      <c r="E30">
        <v>2173</v>
      </c>
      <c r="G30">
        <v>4</v>
      </c>
      <c r="H30">
        <v>9.5</v>
      </c>
      <c r="I30">
        <v>27.3</v>
      </c>
      <c r="L30">
        <f>ROUND(H30/G30, 2)</f>
        <v>2.38</v>
      </c>
    </row>
    <row r="31" spans="1:12" x14ac:dyDescent="0.3">
      <c r="A31" t="s">
        <v>73</v>
      </c>
      <c r="B31" t="s">
        <v>46</v>
      </c>
      <c r="C31" t="s">
        <v>26</v>
      </c>
      <c r="D31" t="s">
        <v>13</v>
      </c>
      <c r="E31">
        <v>3708</v>
      </c>
      <c r="F31">
        <v>150</v>
      </c>
      <c r="G31">
        <v>28.1</v>
      </c>
      <c r="H31">
        <v>59.8</v>
      </c>
      <c r="I31">
        <v>290.89999999999998</v>
      </c>
      <c r="J31">
        <v>99.4</v>
      </c>
      <c r="L31">
        <f>ROUND(H31/G31, 2)</f>
        <v>2.13</v>
      </c>
    </row>
    <row r="32" spans="1:12" x14ac:dyDescent="0.3">
      <c r="A32" t="s">
        <v>74</v>
      </c>
      <c r="B32" t="s">
        <v>46</v>
      </c>
      <c r="C32" t="s">
        <v>40</v>
      </c>
      <c r="D32" t="s">
        <v>13</v>
      </c>
      <c r="E32">
        <v>1473</v>
      </c>
      <c r="F32">
        <v>5</v>
      </c>
      <c r="G32">
        <v>5.0999999999999996</v>
      </c>
      <c r="H32">
        <v>17.5</v>
      </c>
      <c r="I32">
        <v>23</v>
      </c>
      <c r="L32">
        <f>ROUND(H32/G32, 2)</f>
        <v>3.43</v>
      </c>
    </row>
    <row r="33" spans="1:12" x14ac:dyDescent="0.3">
      <c r="A33" t="s">
        <v>75</v>
      </c>
      <c r="B33" t="s">
        <v>46</v>
      </c>
      <c r="C33" t="s">
        <v>38</v>
      </c>
      <c r="D33" t="s">
        <v>17</v>
      </c>
      <c r="E33">
        <v>3662</v>
      </c>
      <c r="F33">
        <v>59</v>
      </c>
      <c r="G33">
        <v>10.6</v>
      </c>
      <c r="H33">
        <v>43.2</v>
      </c>
      <c r="I33">
        <v>90.3</v>
      </c>
      <c r="J33">
        <v>1.5</v>
      </c>
      <c r="L33">
        <f>ROUND(H33/G33, 2)</f>
        <v>4.08</v>
      </c>
    </row>
    <row r="34" spans="1:12" x14ac:dyDescent="0.3">
      <c r="A34" t="s">
        <v>76</v>
      </c>
      <c r="B34" t="s">
        <v>46</v>
      </c>
      <c r="C34" t="s">
        <v>47</v>
      </c>
      <c r="D34" t="s">
        <v>19</v>
      </c>
      <c r="E34">
        <v>2023</v>
      </c>
      <c r="G34">
        <v>3.7</v>
      </c>
      <c r="H34">
        <v>7.7</v>
      </c>
      <c r="I34">
        <v>14.2</v>
      </c>
      <c r="L34">
        <f>ROUND(H34/G34, 2)</f>
        <v>2.08</v>
      </c>
    </row>
    <row r="35" spans="1:12" x14ac:dyDescent="0.3">
      <c r="A35" t="s">
        <v>77</v>
      </c>
      <c r="B35" t="s">
        <v>46</v>
      </c>
      <c r="C35" t="s">
        <v>40</v>
      </c>
      <c r="D35" t="s">
        <v>17</v>
      </c>
      <c r="E35">
        <v>1693</v>
      </c>
      <c r="G35">
        <v>2.6</v>
      </c>
      <c r="H35">
        <v>5.7</v>
      </c>
      <c r="I35">
        <v>7.3</v>
      </c>
      <c r="L35">
        <f>ROUND(H35/G35, 2)</f>
        <v>2.19</v>
      </c>
    </row>
    <row r="36" spans="1:12" x14ac:dyDescent="0.3">
      <c r="A36" t="s">
        <v>78</v>
      </c>
      <c r="B36" t="s">
        <v>46</v>
      </c>
      <c r="C36" t="s">
        <v>47</v>
      </c>
      <c r="D36" t="s">
        <v>19</v>
      </c>
      <c r="E36">
        <v>2006</v>
      </c>
      <c r="G36">
        <v>17.100000000000001</v>
      </c>
      <c r="H36">
        <v>43.5</v>
      </c>
      <c r="I36">
        <v>46.4</v>
      </c>
      <c r="L36">
        <f>ROUND(H36/G36, 2)</f>
        <v>2.54</v>
      </c>
    </row>
    <row r="37" spans="1:12" x14ac:dyDescent="0.3">
      <c r="A37" t="s">
        <v>79</v>
      </c>
      <c r="B37" t="s">
        <v>46</v>
      </c>
      <c r="C37" t="s">
        <v>26</v>
      </c>
      <c r="D37" t="s">
        <v>13</v>
      </c>
      <c r="E37">
        <v>4234</v>
      </c>
      <c r="F37">
        <v>175</v>
      </c>
      <c r="G37">
        <v>41.7</v>
      </c>
      <c r="H37">
        <v>137.6</v>
      </c>
      <c r="I37">
        <v>582.79999999999995</v>
      </c>
      <c r="J37">
        <v>218.4</v>
      </c>
      <c r="L37">
        <f>ROUND(H37/G37, 2)</f>
        <v>3.3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2019-03-21T23:08:09Z</cp:lastPrinted>
  <dcterms:created xsi:type="dcterms:W3CDTF">2019-03-21T22:02:10Z</dcterms:created>
  <dcterms:modified xsi:type="dcterms:W3CDTF">2019-03-21T23:31:23Z</dcterms:modified>
</cp:coreProperties>
</file>