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ndre\Desktop\Data Analytics\Data Analyst Projects\Coffee Dashboard\"/>
    </mc:Choice>
  </mc:AlternateContent>
  <xr:revisionPtr revIDLastSave="0" documentId="13_ncr:1_{405AE28B-D3EF-4F73-9A17-84DF161A912F}" xr6:coauthVersionLast="47" xr6:coauthVersionMax="47" xr10:uidLastSave="{00000000-0000-0000-0000-000000000000}"/>
  <bookViews>
    <workbookView xWindow="28680" yWindow="-75" windowWidth="29040" windowHeight="15720" activeTab="6" xr2:uid="{C32F7D88-0536-4BF6-A4BE-984086E88E25}"/>
  </bookViews>
  <sheets>
    <sheet name="customers" sheetId="2" r:id="rId1"/>
    <sheet name="products" sheetId="3" r:id="rId2"/>
    <sheet name="CoffeeSales" sheetId="1" r:id="rId3"/>
    <sheet name="TotalSalesPivot" sheetId="4" r:id="rId4"/>
    <sheet name="CountryBarChartPivot" sheetId="6" r:id="rId5"/>
    <sheet name="Top5CustomersPivot" sheetId="7" r:id="rId6"/>
    <sheet name="Dashboard" sheetId="11" r:id="rId7"/>
  </sheets>
  <definedNames>
    <definedName name="_xlnm._FilterDatabase" localSheetId="0" hidden="1">customers!$A$1:$I$1001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J2" i="1"/>
  <c r="H2" i="1"/>
  <c r="F2" i="1"/>
  <c r="I2" i="1"/>
  <c r="N2" i="1" s="1"/>
  <c r="I12" i="1"/>
  <c r="N12" i="1" s="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K2" i="1"/>
  <c r="L2" i="1"/>
  <c r="M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<sst xmlns="http://schemas.openxmlformats.org/spreadsheetml/2006/main" count="11129" uniqueCount="6222">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</sst>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Aptos Narrow"/>
      <family val="2"/>
      <scheme val="minor"/>
    </font>
    <font>
      <sz val="11"/>
      <color indexed="8"/>
      <name val="Calibri"/>
      <family val="2"/>
    </font>
    <font>
      <b/>
      <sz val="48"/>
      <color theme="0"/>
      <name val="Aptos Narrow"/>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37" fontId="0" fillId="0" borderId="0" xfId="0" applyNumberFormat="1"/>
    <xf numFmtId="44" fontId="0" fillId="0" borderId="0" xfId="0" applyNumberFormat="1"/>
    <xf numFmtId="0" fontId="2" fillId="3" borderId="0" xfId="0" applyFont="1" applyFill="1"/>
    <xf numFmtId="0" fontId="0" fillId="3" borderId="0" xfId="0" applyFill="1"/>
    <xf numFmtId="0" fontId="2" fillId="2" borderId="0" xfId="0" applyFont="1" applyFill="1" applyAlignment="1">
      <alignment horizontal="center"/>
    </xf>
  </cellXfs>
  <cellStyles count="1">
    <cellStyle name="Normal" xfId="0" builtinId="0"/>
  </cellStyles>
  <dxfs count="3">
    <dxf>
      <numFmt numFmtId="34" formatCode="_(&quot;$&quot;* #,##0.00_);_(&quot;$&quot;* \(#,##0.00\);_(&quot;$&quot;* &quot;-&quot;??_);_(@_)"/>
    </dxf>
    <dxf>
      <numFmt numFmtId="34" formatCode="_(&quot;$&quot;* #,##0.00_);_(&quot;$&quot;* \(#,##0.00\);_(&quot;$&quot;* &quot;-&quot;??_);_(@_)"/>
    </dxf>
    <dxf>
      <numFmt numFmtId="168"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[coffee_sales_dashboard.xlsx]TotalSalesPivot!TotalSales</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TotalSalesPivot!$C$3:$C$4</c:f>
              <c:strCache>
                <c:ptCount val="1"/>
                <c:pt idx="0">
                  <c:v>Arabica</c:v>
                </c:pt>
              </c:strCache>
            </c:strRef>
          </c:tx>
          <c:spPr>
            <a:ln w="28575" cap="rnd">
              <a:solidFill>
                <a:schemeClr val="accent2">
                  <a:tint val="58000"/>
                </a:schemeClr>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E2-4CB5-8CAE-8E7B6464984D}"/>
            </c:ext>
          </c:extLst>
        </c:ser>
        <c:ser>
          <c:idx val="1"/>
          <c:order val="1"/>
          <c:tx>
            <c:strRef>
              <c:f>TotalSalesPivot!$D$3:$D$4</c:f>
              <c:strCache>
                <c:ptCount val="1"/>
                <c:pt idx="0">
                  <c:v>Excelsa</c:v>
                </c:pt>
              </c:strCache>
            </c:strRef>
          </c:tx>
          <c:spPr>
            <a:ln w="28575" cap="rnd">
              <a:solidFill>
                <a:schemeClr val="accent2">
                  <a:tint val="86000"/>
                </a:schemeClr>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E2-4CB5-8CAE-8E7B6464984D}"/>
            </c:ext>
          </c:extLst>
        </c:ser>
        <c:ser>
          <c:idx val="2"/>
          <c:order val="2"/>
          <c:tx>
            <c:strRef>
              <c:f>TotalSalesPivot!$E$3:$E$4</c:f>
              <c:strCache>
                <c:ptCount val="1"/>
                <c:pt idx="0">
                  <c:v>Liberica</c:v>
                </c:pt>
              </c:strCache>
            </c:strRef>
          </c:tx>
          <c:spPr>
            <a:ln w="28575" cap="rnd">
              <a:solidFill>
                <a:schemeClr val="accent2">
                  <a:shade val="86000"/>
                </a:schemeClr>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E2-4CB5-8CAE-8E7B6464984D}"/>
            </c:ext>
          </c:extLst>
        </c:ser>
        <c:ser>
          <c:idx val="3"/>
          <c:order val="3"/>
          <c:tx>
            <c:strRef>
              <c:f>TotalSalesPivot!$F$3:$F$4</c:f>
              <c:strCache>
                <c:ptCount val="1"/>
                <c:pt idx="0">
                  <c:v>Robusta</c:v>
                </c:pt>
              </c:strCache>
            </c:strRef>
          </c:tx>
          <c:spPr>
            <a:ln w="28575" cap="rnd">
              <a:solidFill>
                <a:schemeClr val="accent2">
                  <a:shade val="58000"/>
                </a:schemeClr>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E2-4CB5-8CAE-8E7B6464984D}"/>
            </c:ext>
          </c:extLst>
        </c:ser>
        <c:dLbls>
          <c:showLegendKey val="0"/>
          <c:showVal val="0"/>
          <c:showCatName val="0"/>
          <c:showSerName val="0"/>
          <c:showPercent val="0"/>
          <c:showBubbleSize val="0"/>
        </c:dLbls>
        <c:smooth val="0"/>
        <c:axId val="494183248"/>
        <c:axId val="168862624"/>
      </c:lineChart>
      <c:catAx>
        <c:axId val="4941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862624"/>
        <c:crosses val="autoZero"/>
        <c:auto val="1"/>
        <c:lblAlgn val="ctr"/>
        <c:lblOffset val="100"/>
        <c:noMultiLvlLbl val="0"/>
      </c:catAx>
      <c:valAx>
        <c:axId val="16886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41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[coffee_sales_dashboard.xlsx]CountryBarChartPivot!TotalSales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s>
    <c:plotArea>
      <c:layout/>
      <c:barChart>
        <c:barDir val="col"/>
        <c:grouping val="clustered"/>
        <c:varyColors val="0"/>
        <c:ser>
          <c:idx val="0"/>
          <c:order val="0"/>
          <c:tx>
            <c:strRef>
              <c:f>CountryBarChartPivot!$B$3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2-F723-4C9C-AC01-2CA8A3818BAA}"/>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F723-4C9C-AC01-2CA8A3818BAA}"/>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4-F723-4C9C-AC01-2CA8A3818BAA}"/>
              </c:ext>
            </c:extLst>
          </c:dPt>
          <c:cat>
            <c:strRef>
              <c:f>CountryBarChartPivot!$A$4:$A$6</c:f>
              <c:strCache>
                <c:ptCount val="3"/>
                <c:pt idx="0">
                  <c:v>United Kingdom</c:v>
                </c:pt>
                <c:pt idx="1">
                  <c:v>Ireland</c:v>
                </c:pt>
                <c:pt idx="2">
                  <c:v>United States</c:v>
                </c:pt>
              </c:strCache>
            </c:strRef>
          </c:cat>
          <c:val>
            <c:numRef>
              <c:f>CountryBarChartPivot!$B$4:$B$6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723-4C9C-AC01-2CA8A3818BAA}"/>
            </c:ext>
          </c:extLst>
        </c:ser>
        <c:dLbls>
          <c:showLegendKey val="0"/>
          <c:showVal val="0"/>
          <c:showCatName val="0"/>
          <c:showSerName val="0"/>
          <c:showPercent val="0"/>
          <c:showBubbleSize val="0"/>
        </c:dLbls>
        <c:gapWidth val="219"/>
        <c:overlap val="-27"/>
        <c:axId val="961131296"/>
        <c:axId val="961131776"/>
      </c:barChart>
      <c:catAx>
        <c:axId val="9611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31776"/>
        <c:crosses val="autoZero"/>
        <c:auto val="1"/>
        <c:lblAlgn val="ctr"/>
        <c:lblOffset val="100"/>
        <c:noMultiLvlLbl val="0"/>
      </c:catAx>
      <c:valAx>
        <c:axId val="961131776"/>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3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[coffee_sales_dashboard.xlsx]Top5CustomersPivot!TotalSales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Top5CustomersPivot!$B$3</c:f>
              <c:strCache>
                <c:ptCount val="1"/>
                <c:pt idx="0">
                  <c:v>Total</c:v>
                </c:pt>
              </c:strCache>
            </c:strRef>
          </c:tx>
          <c:spPr>
            <a:solidFill>
              <a:schemeClr val="accent1"/>
            </a:solidFill>
            <a:ln>
              <a:noFill/>
            </a:ln>
            <a:effectLst/>
          </c:spPr>
          <c:invertIfNegative val="0"/>
          <c:cat>
            <c:strRef>
              <c:f>Top5CustomersPivot!$A$4:$A$8</c:f>
              <c:strCache>
                <c:ptCount val="5"/>
                <c:pt idx="0">
                  <c:v>Don Flintiff</c:v>
                </c:pt>
                <c:pt idx="1">
                  <c:v>Nealson Cuttler</c:v>
                </c:pt>
                <c:pt idx="2">
                  <c:v>Terri Farra</c:v>
                </c:pt>
                <c:pt idx="3">
                  <c:v>Brenn Dundredge</c:v>
                </c:pt>
                <c:pt idx="4">
                  <c:v>Allis Wilmore</c:v>
                </c:pt>
              </c:strCache>
            </c:strRef>
          </c:cat>
          <c:val>
            <c:numRef>
              <c:f>Top5CustomersPivot!$B$4:$B$8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A26-42BC-A858-9B5857435E43}"/>
            </c:ext>
          </c:extLst>
        </c:ser>
        <c:dLbls>
          <c:showLegendKey val="0"/>
          <c:showVal val="0"/>
          <c:showCatName val="0"/>
          <c:showSerName val="0"/>
          <c:showPercent val="0"/>
          <c:showBubbleSize val="0"/>
        </c:dLbls>
        <c:gapWidth val="219"/>
        <c:overlap val="-27"/>
        <c:axId val="961131296"/>
        <c:axId val="961131776"/>
      </c:barChart>
      <c:catAx>
        <c:axId val="9611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31776"/>
        <c:crosses val="autoZero"/>
        <c:auto val="1"/>
        <c:lblAlgn val="ctr"/>
        <c:lblOffset val="100"/>
        <c:noMultiLvlLbl val="0"/>
      </c:catAx>
      <c:valAx>
        <c:axId val="961131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3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[coffee_sales_dashboard.xlsx]Top5CustomersPivot!TotalSales</c:name>
    <c:fmtId val="3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Top 5 Customers</a:t>
            </a:r>
          </a:p>
          <a:p>
            <a:pPr>
              <a:defRPr>
                <a:solidFill>
                  <a:schemeClr val="tx1"/>
                </a:solidFill>
              </a:defRPr>
            </a:pPr>
            <a:endParaRPr lang="en-US"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20000"/>
              <a:lumOff val="8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60000"/>
              <a:lumOff val="40000"/>
            </a:schemeClr>
          </a:solidFill>
          <a:ln>
            <a:noFill/>
          </a:ln>
          <a:effectLst/>
        </c:spPr>
      </c:pivotFmt>
      <c:pivotFmt>
        <c:idx val="7"/>
        <c:spPr>
          <a:solidFill>
            <a:schemeClr val="accent3"/>
          </a:solidFill>
          <a:ln>
            <a:noFill/>
          </a:ln>
          <a:effectLst/>
        </c:spPr>
      </c:pivotFmt>
      <c:pivotFmt>
        <c:idx val="8"/>
        <c:spPr>
          <a:solidFill>
            <a:schemeClr val="accent3">
              <a:lumMod val="50000"/>
            </a:schemeClr>
          </a:solidFill>
          <a:ln>
            <a:noFill/>
          </a:ln>
          <a:effectLst/>
        </c:spPr>
      </c:pivotFmt>
    </c:pivotFmts>
    <c:plotArea>
      <c:layout/>
      <c:barChart>
        <c:barDir val="col"/>
        <c:grouping val="clustered"/>
        <c:varyColors val="0"/>
        <c:ser>
          <c:idx val="0"/>
          <c:order val="0"/>
          <c:tx>
            <c:strRef>
              <c:f>Top5CustomersPivot!$B$3</c:f>
              <c:strCache>
                <c:ptCount val="1"/>
                <c:pt idx="0">
                  <c:v>Total</c:v>
                </c:pt>
              </c:strCache>
            </c:strRef>
          </c:tx>
          <c:spPr>
            <a:solidFill>
              <a:schemeClr val="accent2"/>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D460-47F7-BD24-23DD1945214A}"/>
              </c:ext>
            </c:extLst>
          </c:dPt>
          <c:dPt>
            <c:idx val="1"/>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2-D460-47F7-BD24-23DD1945214A}"/>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D460-47F7-BD24-23DD1945214A}"/>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4-D460-47F7-BD24-23DD1945214A}"/>
              </c:ext>
            </c:extLst>
          </c:dPt>
          <c:dPt>
            <c:idx val="4"/>
            <c:invertIfNegative val="0"/>
            <c:bubble3D val="0"/>
            <c:spPr>
              <a:solidFill>
                <a:schemeClr val="accent3">
                  <a:lumMod val="50000"/>
                </a:schemeClr>
              </a:solidFill>
              <a:ln>
                <a:noFill/>
              </a:ln>
              <a:effectLst/>
            </c:spPr>
            <c:extLst>
              <c:ext xmlns:c16="http://schemas.microsoft.com/office/drawing/2014/chart" uri="{C3380CC4-5D6E-409C-BE32-E72D297353CC}">
                <c16:uniqueId val="{00000005-D460-47F7-BD24-23DD1945214A}"/>
              </c:ext>
            </c:extLst>
          </c:dPt>
          <c:cat>
            <c:strRef>
              <c:f>Top5CustomersPivot!$A$4:$A$8</c:f>
              <c:strCache>
                <c:ptCount val="5"/>
                <c:pt idx="0">
                  <c:v>Don Flintiff</c:v>
                </c:pt>
                <c:pt idx="1">
                  <c:v>Nealson Cuttler</c:v>
                </c:pt>
                <c:pt idx="2">
                  <c:v>Terri Farra</c:v>
                </c:pt>
                <c:pt idx="3">
                  <c:v>Brenn Dundredge</c:v>
                </c:pt>
                <c:pt idx="4">
                  <c:v>Allis Wilmore</c:v>
                </c:pt>
              </c:strCache>
            </c:strRef>
          </c:cat>
          <c:val>
            <c:numRef>
              <c:f>Top5CustomersPivot!$B$4:$B$8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460-47F7-BD24-23DD1945214A}"/>
            </c:ext>
          </c:extLst>
        </c:ser>
        <c:dLbls>
          <c:showLegendKey val="0"/>
          <c:showVal val="0"/>
          <c:showCatName val="0"/>
          <c:showSerName val="0"/>
          <c:showPercent val="0"/>
          <c:showBubbleSize val="0"/>
        </c:dLbls>
        <c:gapWidth val="219"/>
        <c:overlap val="-27"/>
        <c:axId val="961131296"/>
        <c:axId val="961131776"/>
      </c:barChart>
      <c:catAx>
        <c:axId val="9611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1131776"/>
        <c:crosses val="autoZero"/>
        <c:auto val="1"/>
        <c:lblAlgn val="ctr"/>
        <c:lblOffset val="100"/>
        <c:noMultiLvlLbl val="0"/>
      </c:catAx>
      <c:valAx>
        <c:axId val="961131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113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[coffee_sales_dashboard.xlsx]TotalSalesPivot!TotalSales</c:name>
    <c:fmtId val="2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TotalSalesPivot!$C$3:$C$4</c:f>
              <c:strCache>
                <c:ptCount val="1"/>
                <c:pt idx="0">
                  <c:v>Arabica</c:v>
                </c:pt>
              </c:strCache>
            </c:strRef>
          </c:tx>
          <c:spPr>
            <a:ln w="28575" cap="rnd">
              <a:solidFill>
                <a:schemeClr val="accent2"/>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086-4DF8-AC92-023FDF60BEC8}"/>
            </c:ext>
          </c:extLst>
        </c:ser>
        <c:ser>
          <c:idx val="1"/>
          <c:order val="1"/>
          <c:tx>
            <c:strRef>
              <c:f>TotalSalesPivot!$D$3:$D$4</c:f>
              <c:strCache>
                <c:ptCount val="1"/>
                <c:pt idx="0">
                  <c:v>Excelsa</c:v>
                </c:pt>
              </c:strCache>
            </c:strRef>
          </c:tx>
          <c:spPr>
            <a:ln w="28575" cap="rnd">
              <a:solidFill>
                <a:schemeClr val="accent4"/>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086-4DF8-AC92-023FDF60BEC8}"/>
            </c:ext>
          </c:extLst>
        </c:ser>
        <c:ser>
          <c:idx val="2"/>
          <c:order val="2"/>
          <c:tx>
            <c:strRef>
              <c:f>TotalSalesPivot!$E$3:$E$4</c:f>
              <c:strCache>
                <c:ptCount val="1"/>
                <c:pt idx="0">
                  <c:v>Liberica</c:v>
                </c:pt>
              </c:strCache>
            </c:strRef>
          </c:tx>
          <c:spPr>
            <a:ln w="28575" cap="rnd">
              <a:solidFill>
                <a:schemeClr val="accent6"/>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086-4DF8-AC92-023FDF60BEC8}"/>
            </c:ext>
          </c:extLst>
        </c:ser>
        <c:ser>
          <c:idx val="3"/>
          <c:order val="3"/>
          <c:tx>
            <c:strRef>
              <c:f>TotalSalesPivot!$F$3:$F$4</c:f>
              <c:strCache>
                <c:ptCount val="1"/>
                <c:pt idx="0">
                  <c:v>Robusta</c:v>
                </c:pt>
              </c:strCache>
            </c:strRef>
          </c:tx>
          <c:spPr>
            <a:ln w="28575" cap="rnd">
              <a:solidFill>
                <a:schemeClr val="accent2">
                  <a:lumMod val="60000"/>
                </a:schemeClr>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086-4DF8-AC92-023FDF60BEC8}"/>
            </c:ext>
          </c:extLst>
        </c:ser>
        <c:dLbls>
          <c:showLegendKey val="0"/>
          <c:showVal val="0"/>
          <c:showCatName val="0"/>
          <c:showSerName val="0"/>
          <c:showPercent val="0"/>
          <c:showBubbleSize val="0"/>
        </c:dLbls>
        <c:smooth val="0"/>
        <c:axId val="494183248"/>
        <c:axId val="168862624"/>
      </c:lineChart>
      <c:catAx>
        <c:axId val="4941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862624"/>
        <c:crosses val="autoZero"/>
        <c:auto val="1"/>
        <c:lblAlgn val="ctr"/>
        <c:lblOffset val="100"/>
        <c:noMultiLvlLbl val="0"/>
      </c:catAx>
      <c:valAx>
        <c:axId val="16886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41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[coffee_sales_dashboard.xlsx]CountryBarChartPivot!TotalSales</c:name>
    <c:fmtId val="3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a:t>
            </a:r>
            <a:r>
              <a:rPr lang="en-US" baseline="0">
                <a:solidFill>
                  <a:schemeClr val="tx1"/>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lumMod val="20000"/>
              <a:lumOff val="80000"/>
            </a:schemeClr>
          </a:solidFill>
          <a:ln>
            <a:noFill/>
          </a:ln>
          <a:effectLst/>
        </c:spPr>
      </c:pivotFmt>
      <c:pivotFmt>
        <c:idx val="10"/>
        <c:spPr>
          <a:solidFill>
            <a:schemeClr val="accent3">
              <a:lumMod val="60000"/>
              <a:lumOff val="40000"/>
            </a:schemeClr>
          </a:solidFill>
          <a:ln>
            <a:noFill/>
          </a:ln>
          <a:effectLst/>
        </c:spPr>
      </c:pivotFmt>
      <c:pivotFmt>
        <c:idx val="11"/>
        <c:spPr>
          <a:solidFill>
            <a:schemeClr val="accent3">
              <a:lumMod val="75000"/>
            </a:schemeClr>
          </a:solidFill>
          <a:ln>
            <a:noFill/>
          </a:ln>
          <a:effectLst/>
        </c:spPr>
      </c:pivotFmt>
    </c:pivotFmts>
    <c:plotArea>
      <c:layout/>
      <c:barChart>
        <c:barDir val="col"/>
        <c:grouping val="clustered"/>
        <c:varyColors val="0"/>
        <c:ser>
          <c:idx val="0"/>
          <c:order val="0"/>
          <c:tx>
            <c:strRef>
              <c:f>CountryBarChartPivot!$B$3</c:f>
              <c:strCache>
                <c:ptCount val="1"/>
                <c:pt idx="0">
                  <c:v>Total</c:v>
                </c:pt>
              </c:strCache>
            </c:strRef>
          </c:tx>
          <c:spPr>
            <a:solidFill>
              <a:schemeClr val="accent3">
                <a:lumMod val="60000"/>
                <a:lumOff val="40000"/>
              </a:schemeClr>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0AA1-4F43-BF6A-00B6C1F1CB30}"/>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0AA1-4F43-BF6A-00B6C1F1CB30}"/>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0AA1-4F43-BF6A-00B6C1F1CB30}"/>
              </c:ext>
            </c:extLst>
          </c:dPt>
          <c:cat>
            <c:strRef>
              <c:f>CountryBarChartPivot!$A$4:$A$6</c:f>
              <c:strCache>
                <c:ptCount val="3"/>
                <c:pt idx="0">
                  <c:v>United Kingdom</c:v>
                </c:pt>
                <c:pt idx="1">
                  <c:v>Ireland</c:v>
                </c:pt>
                <c:pt idx="2">
                  <c:v>United States</c:v>
                </c:pt>
              </c:strCache>
            </c:strRef>
          </c:cat>
          <c:val>
            <c:numRef>
              <c:f>CountryBarChartPivot!$B$4:$B$6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AA1-4F43-BF6A-00B6C1F1CB30}"/>
            </c:ext>
          </c:extLst>
        </c:ser>
        <c:dLbls>
          <c:showLegendKey val="0"/>
          <c:showVal val="0"/>
          <c:showCatName val="0"/>
          <c:showSerName val="0"/>
          <c:showPercent val="0"/>
          <c:showBubbleSize val="0"/>
        </c:dLbls>
        <c:gapWidth val="219"/>
        <c:overlap val="-27"/>
        <c:axId val="961131296"/>
        <c:axId val="961131776"/>
      </c:barChart>
      <c:catAx>
        <c:axId val="9611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1131776"/>
        <c:crosses val="autoZero"/>
        <c:auto val="1"/>
        <c:lblAlgn val="ctr"/>
        <c:lblOffset val="100"/>
        <c:noMultiLvlLbl val="0"/>
      </c:catAx>
      <c:valAx>
        <c:axId val="961131776"/>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113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9524</xdr:colOff>
      <xdr:row>10</xdr:row>
      <xdr:rowOff>0</xdr:rowOff>
    </xdr:from>
    <xdr:to>
      <xdr:col>22</xdr:col>
      <xdr:colOff>133350</xdr:colOff>
      <xdr:row>33</xdr:row>
      <xdr:rowOff>133349</xdr:rowOff>
    </xdr:to>
    <xdr:graphicFrame macro="">
      <xdr:nvGraphicFramePr>
        <xdr:cNvPr id="2" name="Chart 1">
          <a:extLst>
            <a:ext uri="{FF2B5EF4-FFF2-40B4-BE49-F238E27FC236}">
              <a16:creationId xmlns:a16="http://schemas.microsoft.com/office/drawing/2014/main" id="{59891760-B754-15B8-F1DD-EF96C1150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600074</xdr:colOff>
      <xdr:row>1</xdr:row>
      <xdr:rowOff>28575</xdr:rowOff>
    </xdr:from>
    <xdr:to>
      <xdr:col>21</xdr:col>
      <xdr:colOff>590549</xdr:colOff>
      <xdr:row>8</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D6ECED2-BCF7-24FA-8FEA-4DD3A77BA27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43599" y="219075"/>
              <a:ext cx="9134475"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76200</xdr:colOff>
      <xdr:row>34</xdr:row>
      <xdr:rowOff>123825</xdr:rowOff>
    </xdr:from>
    <xdr:to>
      <xdr:col>10</xdr:col>
      <xdr:colOff>76200</xdr:colOff>
      <xdr:row>40</xdr:row>
      <xdr:rowOff>104775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0DDED1D-16CD-13CE-37A2-59C19FAF77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029325" y="6600825"/>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133349</xdr:colOff>
      <xdr:row>40</xdr:row>
      <xdr:rowOff>171450</xdr:rowOff>
    </xdr:from>
    <xdr:to>
      <xdr:col>10</xdr:col>
      <xdr:colOff>581024</xdr:colOff>
      <xdr:row>45</xdr:row>
      <xdr:rowOff>104775</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9B00A34E-6F5F-7614-5092-A8E0EDDA4D07}"/>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6086474" y="7791450"/>
              <a:ext cx="22764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171450</xdr:colOff>
      <xdr:row>34</xdr:row>
      <xdr:rowOff>161925</xdr:rowOff>
    </xdr:from>
    <xdr:to>
      <xdr:col>13</xdr:col>
      <xdr:colOff>171450</xdr:colOff>
      <xdr:row>38</xdr:row>
      <xdr:rowOff>171450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45F8CAB-C880-41D3-B724-5997D5A6C3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953375" y="6638925"/>
              <a:ext cx="1828800"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838199</xdr:colOff>
      <xdr:row>2</xdr:row>
      <xdr:rowOff>4761</xdr:rowOff>
    </xdr:from>
    <xdr:to>
      <xdr:col>12</xdr:col>
      <xdr:colOff>352425</xdr:colOff>
      <xdr:row>18</xdr:row>
      <xdr:rowOff>161925</xdr:rowOff>
    </xdr:to>
    <xdr:graphicFrame macro="">
      <xdr:nvGraphicFramePr>
        <xdr:cNvPr id="7" name="Chart 6">
          <a:extLst>
            <a:ext uri="{FF2B5EF4-FFF2-40B4-BE49-F238E27FC236}">
              <a16:creationId xmlns:a16="http://schemas.microsoft.com/office/drawing/2014/main" id="{AD316D8D-EBD3-CF74-4D2A-34B563942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838199</xdr:colOff>
      <xdr:row>1</xdr:row>
      <xdr:rowOff>185736</xdr:rowOff>
    </xdr:from>
    <xdr:to>
      <xdr:col>12</xdr:col>
      <xdr:colOff>352425</xdr:colOff>
      <xdr:row>18</xdr:row>
      <xdr:rowOff>152400</xdr:rowOff>
    </xdr:to>
    <xdr:graphicFrame macro="">
      <xdr:nvGraphicFramePr>
        <xdr:cNvPr id="2" name="Chart 1">
          <a:extLst>
            <a:ext uri="{FF2B5EF4-FFF2-40B4-BE49-F238E27FC236}">
              <a16:creationId xmlns:a16="http://schemas.microsoft.com/office/drawing/2014/main" id="{BFBBEE85-7641-43E9-8FAC-B47E7C9C5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161926</xdr:colOff>
      <xdr:row>27</xdr:row>
      <xdr:rowOff>0</xdr:rowOff>
    </xdr:from>
    <xdr:to>
      <xdr:col>26</xdr:col>
      <xdr:colOff>9525</xdr:colOff>
      <xdr:row>36</xdr:row>
      <xdr:rowOff>133350</xdr:rowOff>
    </xdr:to>
    <xdr:graphicFrame macro="">
      <xdr:nvGraphicFramePr>
        <xdr:cNvPr id="2" name="Chart 1">
          <a:extLst>
            <a:ext uri="{FF2B5EF4-FFF2-40B4-BE49-F238E27FC236}">
              <a16:creationId xmlns:a16="http://schemas.microsoft.com/office/drawing/2014/main" id="{BF4B4950-813F-4F67-98F4-CE2B50330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38100</xdr:rowOff>
    </xdr:from>
    <xdr:to>
      <xdr:col>15</xdr:col>
      <xdr:colOff>123826</xdr:colOff>
      <xdr:row>36</xdr:row>
      <xdr:rowOff>133350</xdr:rowOff>
    </xdr:to>
    <xdr:graphicFrame macro="">
      <xdr:nvGraphicFramePr>
        <xdr:cNvPr id="3" name="Chart 2">
          <a:extLst>
            <a:ext uri="{FF2B5EF4-FFF2-40B4-BE49-F238E27FC236}">
              <a16:creationId xmlns:a16="http://schemas.microsoft.com/office/drawing/2014/main" id="{2C70C978-CEAE-4CBD-9811-96B947D4A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19050</xdr:rowOff>
    </xdr:from>
    <xdr:to>
      <xdr:col>18</xdr:col>
      <xdr:colOff>323850</xdr:colOff>
      <xdr:row>13</xdr:row>
      <xdr:rowOff>19050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49D609E4-F717-4B91-83D9-0F0ACABEAC1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81050"/>
              <a:ext cx="1129665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457201</xdr:colOff>
      <xdr:row>8</xdr:row>
      <xdr:rowOff>0</xdr:rowOff>
    </xdr:from>
    <xdr:to>
      <xdr:col>26</xdr:col>
      <xdr:colOff>9525</xdr:colOff>
      <xdr:row>13</xdr:row>
      <xdr:rowOff>9524</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8684EC7B-3837-480B-BC1D-6281C3F4F2C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258801" y="1524000"/>
              <a:ext cx="2600324"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4</xdr:row>
      <xdr:rowOff>19051</xdr:rowOff>
    </xdr:from>
    <xdr:to>
      <xdr:col>26</xdr:col>
      <xdr:colOff>9525</xdr:colOff>
      <xdr:row>7</xdr:row>
      <xdr:rowOff>152400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EA62CB1E-D7D7-4207-9BFD-4B96F60168A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353800" y="781051"/>
              <a:ext cx="4505325"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390526</xdr:colOff>
      <xdr:row>8</xdr:row>
      <xdr:rowOff>0</xdr:rowOff>
    </xdr:from>
    <xdr:to>
      <xdr:col>21</xdr:col>
      <xdr:colOff>390526</xdr:colOff>
      <xdr:row>13</xdr:row>
      <xdr:rowOff>9525</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54945BB4-44E5-4C46-83B9-12F04E80491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363326" y="15240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161925</xdr:colOff>
      <xdr:row>13</xdr:row>
      <xdr:rowOff>47625</xdr:rowOff>
    </xdr:from>
    <xdr:to>
      <xdr:col>26</xdr:col>
      <xdr:colOff>9525</xdr:colOff>
      <xdr:row>26</xdr:row>
      <xdr:rowOff>152399</xdr:rowOff>
    </xdr:to>
    <xdr:graphicFrame macro="">
      <xdr:nvGraphicFramePr>
        <xdr:cNvPr id="8" name="Chart 7">
          <a:extLst>
            <a:ext uri="{FF2B5EF4-FFF2-40B4-BE49-F238E27FC236}">
              <a16:creationId xmlns:a16="http://schemas.microsoft.com/office/drawing/2014/main" id="{5EC2E069-58F1-42B8-97E3-4C97BA04B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w K" refreshedDate="45721.30545266204" createdVersion="8" refreshedVersion="8" minRefreshableVersion="3" recordCount="1000" xr:uid="{7A2A4B54-E2A3-48B7-B8F6-4D92C0A182BC}">
  <cacheSource type="worksheet">
    <worksheetSource ref="A1:P1001" sheet="CoffeeSale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9332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5EF42-5906-46CD-9C8C-FB90DE78CE3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4" format="2" series="1">
      <pivotArea type="data" outline="0" fieldPosition="0">
        <references count="2">
          <reference field="4294967294" count="1" selected="0">
            <x v="0"/>
          </reference>
          <reference field="13" count="1" selected="0">
            <x v="2"/>
          </reference>
        </references>
      </pivotArea>
    </chartFormat>
    <chartFormat chart="24" format="3" series="1">
      <pivotArea type="data" outline="0" fieldPosition="0">
        <references count="2">
          <reference field="4294967294" count="1" selected="0">
            <x v="0"/>
          </reference>
          <reference field="13" count="1" selected="0">
            <x v="3"/>
          </reference>
        </references>
      </pivotArea>
    </chartFormat>
    <chartFormat chart="29" format="8" series="1">
      <pivotArea type="data" outline="0" fieldPosition="0">
        <references count="2">
          <reference field="4294967294" count="1" selected="0">
            <x v="0"/>
          </reference>
          <reference field="13" count="1" selected="0">
            <x v="0"/>
          </reference>
        </references>
      </pivotArea>
    </chartFormat>
    <chartFormat chart="29" format="9" series="1">
      <pivotArea type="data" outline="0" fieldPosition="0">
        <references count="2">
          <reference field="4294967294" count="1" selected="0">
            <x v="0"/>
          </reference>
          <reference field="13" count="1" selected="0">
            <x v="1"/>
          </reference>
        </references>
      </pivotArea>
    </chartFormat>
    <chartFormat chart="29" format="10" series="1">
      <pivotArea type="data" outline="0" fieldPosition="0">
        <references count="2">
          <reference field="4294967294" count="1" selected="0">
            <x v="0"/>
          </reference>
          <reference field="13" count="1" selected="0">
            <x v="2"/>
          </reference>
        </references>
      </pivotArea>
    </chartFormat>
    <chartFormat chart="29" format="11" series="1">
      <pivotArea type="data" outline="0" fieldPosition="0">
        <references count="2">
          <reference field="4294967294" count="1" selected="0">
            <x v="0"/>
          </reference>
          <reference field="13" count="1" selected="0">
            <x v="3"/>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0D5FA1-C48F-4D30-99A7-EFDB6A66CBC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7"/>
  </dataFields>
  <chartFormats count="8">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7" count="1" selected="0">
            <x v="1"/>
          </reference>
        </references>
      </pivotArea>
    </chartFormat>
    <chartFormat chart="30" format="2">
      <pivotArea type="data" outline="0" fieldPosition="0">
        <references count="2">
          <reference field="4294967294" count="1" selected="0">
            <x v="0"/>
          </reference>
          <reference field="7" count="1" selected="0">
            <x v="0"/>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2"/>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1D289F-A22D-4FAB-B658-33A595D45F8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44"/>
  </dataFields>
  <formats count="3">
    <format dxfId="2">
      <pivotArea outline="0" fieldPosition="0">
        <references count="1">
          <reference field="5" count="1" selected="0">
            <x v="255"/>
          </reference>
        </references>
      </pivotArea>
    </format>
    <format dxfId="1">
      <pivotArea outline="0" fieldPosition="0">
        <references count="1">
          <reference field="5" count="4" selected="0">
            <x v="28"/>
            <x v="125"/>
            <x v="646"/>
            <x v="831"/>
          </reference>
        </references>
      </pivotArea>
    </format>
    <format dxfId="0">
      <pivotArea outline="0" collapsedLevelsAreSubtotals="1" fieldPosition="0"/>
    </format>
  </formats>
  <chartFormats count="10">
    <chartFormat chart="28"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4" format="4">
      <pivotArea type="data" outline="0" fieldPosition="0">
        <references count="2">
          <reference field="4294967294" count="1" selected="0">
            <x v="0"/>
          </reference>
          <reference field="5" count="1" selected="0">
            <x v="255"/>
          </reference>
        </references>
      </pivotArea>
    </chartFormat>
    <chartFormat chart="34" format="5">
      <pivotArea type="data" outline="0" fieldPosition="0">
        <references count="2">
          <reference field="4294967294" count="1" selected="0">
            <x v="0"/>
          </reference>
          <reference field="5" count="1" selected="0">
            <x v="646"/>
          </reference>
        </references>
      </pivotArea>
    </chartFormat>
    <chartFormat chart="34" format="6">
      <pivotArea type="data" outline="0" fieldPosition="0">
        <references count="2">
          <reference field="4294967294" count="1" selected="0">
            <x v="0"/>
          </reference>
          <reference field="5" count="1" selected="0">
            <x v="831"/>
          </reference>
        </references>
      </pivotArea>
    </chartFormat>
    <chartFormat chart="34" format="7">
      <pivotArea type="data" outline="0" fieldPosition="0">
        <references count="2">
          <reference field="4294967294" count="1" selected="0">
            <x v="0"/>
          </reference>
          <reference field="5" count="1" selected="0">
            <x v="125"/>
          </reference>
        </references>
      </pivotArea>
    </chartFormat>
    <chartFormat chart="34" format="8">
      <pivotArea type="data" outline="0" fieldPosition="0">
        <references count="2">
          <reference field="4294967294" count="1" selected="0">
            <x v="0"/>
          </reference>
          <reference field="5" count="1" selected="0">
            <x v="28"/>
          </reference>
        </references>
      </pivotArea>
    </chartFormat>
  </chartFormats>
  <pivotTableStyleInfo name="PivotStyleLight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060887-5E34-4DDB-B5A3-AA20148C4FF7}" sourceName="Size">
  <pivotTables>
    <pivotTable tabId="4" name="TotalSales"/>
    <pivotTable tabId="6" name="TotalSales"/>
    <pivotTable tabId="7" name="TotalSales"/>
  </pivotTables>
  <data>
    <tabular pivotCacheId="16993329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165FEC-356B-4004-A111-60078B85844A}" sourceName="Roast Type Name ">
  <pivotTables>
    <pivotTable tabId="4" name="TotalSales"/>
    <pivotTable tabId="6" name="TotalSales"/>
    <pivotTable tabId="7" name="TotalSales"/>
  </pivotTables>
  <data>
    <tabular pivotCacheId="16993329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41AAFC9-3E6B-424C-8642-CEF60ABB8D81}" sourceName="Loyalty Card">
  <pivotTables>
    <pivotTable tabId="4" name="TotalSales"/>
    <pivotTable tabId="6" name="TotalSales"/>
    <pivotTable tabId="7" name="TotalSales"/>
  </pivotTables>
  <data>
    <tabular pivotCacheId="16993329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CB7401-F19F-4A21-91AD-D6045A85DDBE}" cache="Slicer_Size" caption="Size" columnCount="2" rowHeight="257175"/>
  <slicer name="Roast Type Name " xr10:uid="{03A339ED-07F4-410B-AFBD-88A01CC29B07}" cache="Slicer_Roast_Type_Name" caption="Roast Type Name " columnCount="3" rowHeight="257175"/>
  <slicer name="Loyalty Card" xr10:uid="{69DA7F57-D301-4666-8DA6-A3A68777D7F9}" cache="Slicer_Loyalty_Card" caption="Loyalty Card"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DAD3A7-C61D-427E-9C02-04EB0FC37B0C}" cache="Slicer_Size" caption="Size" columnCount="2" style="SlicerStyleDark4" rowHeight="257175"/>
  <slicer name="Roast Type Name  1" xr10:uid="{41242FCE-F0F9-49B2-ABE5-01F3626C2267}" cache="Slicer_Roast_Type_Name" caption="Roast Type Name " columnCount="3" style="SlicerStyleDark4" rowHeight="257175"/>
  <slicer name="Loyalty Card 1" xr10:uid="{3BC77096-8095-4D74-9B83-778C5A1DD34A}" cache="Slicer_Loyalty_Card" caption="Loyalty Card" style="SlicerStyleDark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9D211C-4504-450D-ACAA-33C115977631}" sourceName="Order Date">
  <pivotTables>
    <pivotTable tabId="4" name="TotalSales"/>
    <pivotTable tabId="6" name="TotalSales"/>
    <pivotTable tabId="7" name="TotalSales"/>
  </pivotTables>
  <state minimalRefreshVersion="6" lastRefreshVersion="6" pivotCacheId="16993329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E9F049-78FA-498C-9C58-E08837284BB7}" cache="NativeTimeline_Order_Date" caption="Order Date" level="2" selectionLevel="2" scrollPosition="2020-09-0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93E9586-959F-4421-BB9B-FF543850C317}" cache="NativeTimeline_Order_Date" caption="Order Date" level="2" selectionLevel="2" scrollPosition="2019-01-01T00:00:00" style="TimeSlicerStyleDark4"/>
</timeline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6ED59-7B00-4D3D-B3DA-D7293234533D}">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autoFilter ref="A1:I1001" xr:uid="{4936ED59-7B00-4D3D-B3DA-D7293234533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CEC4-1E8A-47AC-9600-8B6AA3541D4D}">
  <dimension ref="A1:G49"/>
  <sheetViews>
    <sheetView workbookViewId="0">
      <selection activeCell="A2" sqref="A2"/>
    </sheetView>
  </sheetViews>
  <sheetFormatPr defaultRowHeight="15" x14ac:dyDescent="0.25"/>
  <cols>
    <col min="1" max="7" width="15.7109375"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autoFilter ref="A1:G49" xr:uid="{90D3CEC4-1E8A-47AC-9600-8B6AA3541D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A399-AC94-49C3-8726-B51FB10D05F0}">
  <dimension ref="A1:P1001"/>
  <sheetViews>
    <sheetView topLeftCell="H1" workbookViewId="0">
      <selection activeCell="P3" sqref="P3"/>
    </sheetView>
  </sheetViews>
  <sheetFormatPr defaultRowHeight="15" x14ac:dyDescent="0.25"/>
  <cols>
    <col min="1" max="1" width="15.5703125" bestFit="1" customWidth="1"/>
    <col min="2" max="2" width="12.85546875" style="3"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style="4" customWidth="1"/>
    <col min="12" max="12" width="13.28515625" style="5" customWidth="1"/>
    <col min="13" max="13" width="9.140625" style="5" customWidth="1"/>
    <col min="14" max="14" width="19.5703125" customWidth="1"/>
    <col min="15" max="15" width="18.85546875" customWidth="1"/>
    <col min="16" max="16" width="14.42578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6196</v>
      </c>
      <c r="O1" t="s">
        <v>6197</v>
      </c>
      <c r="P1" t="s">
        <v>1935</v>
      </c>
    </row>
    <row r="2" spans="1:16" x14ac:dyDescent="0.25">
      <c r="A2" t="s">
        <v>13</v>
      </c>
      <c r="B2">
        <v>43713</v>
      </c>
      <c r="C2" t="s">
        <v>14</v>
      </c>
      <c r="D2" t="s">
        <v>15</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 MATCH(CoffeeSales!$D2,products!$A$1:$A$49,0),MATCH(CoffeeSales!I$1,products!$A$1:$G$1,0))</f>
        <v>Rob</v>
      </c>
      <c r="J2" t="str">
        <f>INDEX(products!$A$1:$G$49, MATCH(CoffeeSales!$D2,products!$A$1:$A$49,0),MATCH(CoffeeSales!J$1,products!$A$1:$G$1,0))</f>
        <v>M</v>
      </c>
      <c r="K2">
        <f>INDEX(products!$A$1:$G$49, MATCH(CoffeeSales!$D2,products!$A$1:$A$49,0),MATCH(CoffeeSales!K$1,products!$A$1:$G$1,0))</f>
        <v>1</v>
      </c>
      <c r="L2">
        <f>INDEX(products!$A$1:$G$49, MATCH(CoffeeSales!$D2,products!$A$1:$A$49,0),MATCH(CoffeeSales!L$1,products!$A$1:$G$1,0))</f>
        <v>9.9499999999999993</v>
      </c>
      <c r="M2">
        <f>L2*E2</f>
        <v>19.899999999999999</v>
      </c>
      <c r="N2" t="str">
        <f>IF(I2="Rob","Robusta",IF(I2="Exc","Excelsa",IF(I2="Ara","Arabica",IF(I2="Lib","Liberica",""))))</f>
        <v>Robusta</v>
      </c>
      <c r="O2" t="str">
        <f>IF(J2="M","Medium",IF(J2="L","Light", IF(J2="D", "Dark","")))</f>
        <v>Medium</v>
      </c>
      <c r="P2" t="str">
        <f>_xlfn.XLOOKUP(CoffeeSales!$C2,customers!$A$1:$A$1001,customers!$I$1:$I$1001,,0)</f>
        <v>Yes</v>
      </c>
    </row>
    <row r="3" spans="1:16" x14ac:dyDescent="0.25">
      <c r="A3" t="s">
        <v>13</v>
      </c>
      <c r="B3">
        <v>43713</v>
      </c>
      <c r="C3" t="s">
        <v>14</v>
      </c>
      <c r="D3" t="s">
        <v>16</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 MATCH(CoffeeSales!$D3,products!$A$1:$A$49,0),MATCH(CoffeeSales!I$1,products!$A$1:$G$1,0))</f>
        <v>Exc</v>
      </c>
      <c r="J3" t="str">
        <f>INDEX(products!$A$1:$G$49, MATCH(CoffeeSales!$D3,products!$A$1:$A$49,0),MATCH(CoffeeSales!J$1,products!$A$1:$G$1,0))</f>
        <v>M</v>
      </c>
      <c r="K3">
        <f>INDEX(products!$A$1:$G$49, MATCH(CoffeeSales!$D3,products!$A$1:$A$49,0),MATCH(CoffeeSales!K$1,products!$A$1:$G$1,0))</f>
        <v>0.5</v>
      </c>
      <c r="L3">
        <f>INDEX(products!$A$1:$G$49, MATCH(CoffeeSales!$D3,products!$A$1:$A$49,0),MATCH(CoffeeSales!L$1,products!$A$1:$G$1,0))</f>
        <v>8.25</v>
      </c>
      <c r="M3">
        <f t="shared" ref="M3:M66" si="0">L3*E3</f>
        <v>41.25</v>
      </c>
      <c r="N3" t="str">
        <f t="shared" ref="N3:N66" si="1">IF(I3="Rob","Robusta",IF(I3="Exc","Excelsa",IF(I3="Ara","Arabica",IF(I3="Lib","Liberica",""))))</f>
        <v>Excelsa</v>
      </c>
      <c r="O3" t="str">
        <f t="shared" ref="O3:O66" si="2">IF(J3="M","Medium",IF(J3="L","Light", IF(J3="D", "Dark","")))</f>
        <v>Medium</v>
      </c>
      <c r="P3" t="str">
        <f>_xlfn.XLOOKUP(CoffeeSales!$C3,customers!$A$1:$A$1001,customers!$I$1:$I$1001,,0)</f>
        <v>Yes</v>
      </c>
    </row>
    <row r="4" spans="1:16" x14ac:dyDescent="0.25">
      <c r="A4" t="s">
        <v>17</v>
      </c>
      <c r="B4">
        <v>44364</v>
      </c>
      <c r="C4" t="s">
        <v>18</v>
      </c>
      <c r="D4" t="s">
        <v>19</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 MATCH(CoffeeSales!$D4,products!$A$1:$A$49,0),MATCH(CoffeeSales!I$1,products!$A$1:$G$1,0))</f>
        <v>Ara</v>
      </c>
      <c r="J4" t="str">
        <f>INDEX(products!$A$1:$G$49, MATCH(CoffeeSales!$D4,products!$A$1:$A$49,0),MATCH(CoffeeSales!J$1,products!$A$1:$G$1,0))</f>
        <v>L</v>
      </c>
      <c r="K4">
        <f>INDEX(products!$A$1:$G$49, MATCH(CoffeeSales!$D4,products!$A$1:$A$49,0),MATCH(CoffeeSales!K$1,products!$A$1:$G$1,0))</f>
        <v>1</v>
      </c>
      <c r="L4">
        <f>INDEX(products!$A$1:$G$49, MATCH(CoffeeSales!$D4,products!$A$1:$A$49,0),MATCH(CoffeeSales!L$1,products!$A$1:$G$1,0))</f>
        <v>12.95</v>
      </c>
      <c r="M4">
        <f t="shared" si="0"/>
        <v>12.95</v>
      </c>
      <c r="N4" t="str">
        <f t="shared" si="1"/>
        <v>Arabica</v>
      </c>
      <c r="O4" t="str">
        <f t="shared" si="2"/>
        <v>Light</v>
      </c>
      <c r="P4" t="str">
        <f>_xlfn.XLOOKUP(CoffeeSales!$C4,customers!$A$1:$A$1001,customers!$I$1:$I$1001,,0)</f>
        <v>Yes</v>
      </c>
    </row>
    <row r="5" spans="1:16" x14ac:dyDescent="0.25">
      <c r="A5" t="s">
        <v>20</v>
      </c>
      <c r="B5">
        <v>44392</v>
      </c>
      <c r="C5" t="s">
        <v>21</v>
      </c>
      <c r="D5" t="s">
        <v>22</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 MATCH(CoffeeSales!$D5,products!$A$1:$A$49,0),MATCH(CoffeeSales!I$1,products!$A$1:$G$1,0))</f>
        <v>Exc</v>
      </c>
      <c r="J5" t="str">
        <f>INDEX(products!$A$1:$G$49, MATCH(CoffeeSales!$D5,products!$A$1:$A$49,0),MATCH(CoffeeSales!J$1,products!$A$1:$G$1,0))</f>
        <v>M</v>
      </c>
      <c r="K5">
        <f>INDEX(products!$A$1:$G$49, MATCH(CoffeeSales!$D5,products!$A$1:$A$49,0),MATCH(CoffeeSales!K$1,products!$A$1:$G$1,0))</f>
        <v>1</v>
      </c>
      <c r="L5">
        <f>INDEX(products!$A$1:$G$49, MATCH(CoffeeSales!$D5,products!$A$1:$A$49,0),MATCH(CoffeeSales!L$1,products!$A$1:$G$1,0))</f>
        <v>13.75</v>
      </c>
      <c r="M5">
        <f t="shared" si="0"/>
        <v>27.5</v>
      </c>
      <c r="N5" t="str">
        <f t="shared" si="1"/>
        <v>Excelsa</v>
      </c>
      <c r="O5" t="str">
        <f t="shared" si="2"/>
        <v>Medium</v>
      </c>
      <c r="P5" t="str">
        <f>_xlfn.XLOOKUP(CoffeeSales!$C5,customers!$A$1:$A$1001,customers!$I$1:$I$1001,,0)</f>
        <v>No</v>
      </c>
    </row>
    <row r="6" spans="1:16" x14ac:dyDescent="0.25">
      <c r="A6" t="s">
        <v>20</v>
      </c>
      <c r="B6">
        <v>44392</v>
      </c>
      <c r="C6" t="s">
        <v>21</v>
      </c>
      <c r="D6" t="s">
        <v>23</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 MATCH(CoffeeSales!$D6,products!$A$1:$A$49,0),MATCH(CoffeeSales!I$1,products!$A$1:$G$1,0))</f>
        <v>Rob</v>
      </c>
      <c r="J6" t="str">
        <f>INDEX(products!$A$1:$G$49, MATCH(CoffeeSales!$D6,products!$A$1:$A$49,0),MATCH(CoffeeSales!J$1,products!$A$1:$G$1,0))</f>
        <v>L</v>
      </c>
      <c r="K6">
        <f>INDEX(products!$A$1:$G$49, MATCH(CoffeeSales!$D6,products!$A$1:$A$49,0),MATCH(CoffeeSales!K$1,products!$A$1:$G$1,0))</f>
        <v>2.5</v>
      </c>
      <c r="L6">
        <f>INDEX(products!$A$1:$G$49, MATCH(CoffeeSales!$D6,products!$A$1:$A$49,0),MATCH(CoffeeSales!L$1,products!$A$1:$G$1,0))</f>
        <v>27.484999999999996</v>
      </c>
      <c r="M6">
        <f t="shared" si="0"/>
        <v>54.969999999999992</v>
      </c>
      <c r="N6" t="str">
        <f t="shared" si="1"/>
        <v>Robusta</v>
      </c>
      <c r="O6" t="str">
        <f t="shared" si="2"/>
        <v>Light</v>
      </c>
      <c r="P6" t="str">
        <f>_xlfn.XLOOKUP(CoffeeSales!$C6,customers!$A$1:$A$1001,customers!$I$1:$I$1001,,0)</f>
        <v>No</v>
      </c>
    </row>
    <row r="7" spans="1:16" x14ac:dyDescent="0.25">
      <c r="A7" t="s">
        <v>24</v>
      </c>
      <c r="B7">
        <v>44412</v>
      </c>
      <c r="C7" t="s">
        <v>25</v>
      </c>
      <c r="D7" t="s">
        <v>26</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 MATCH(CoffeeSales!$D7,products!$A$1:$A$49,0),MATCH(CoffeeSales!I$1,products!$A$1:$G$1,0))</f>
        <v>Lib</v>
      </c>
      <c r="J7" t="str">
        <f>INDEX(products!$A$1:$G$49, MATCH(CoffeeSales!$D7,products!$A$1:$A$49,0),MATCH(CoffeeSales!J$1,products!$A$1:$G$1,0))</f>
        <v>D</v>
      </c>
      <c r="K7">
        <f>INDEX(products!$A$1:$G$49, MATCH(CoffeeSales!$D7,products!$A$1:$A$49,0),MATCH(CoffeeSales!K$1,products!$A$1:$G$1,0))</f>
        <v>1</v>
      </c>
      <c r="L7">
        <f>INDEX(products!$A$1:$G$49, MATCH(CoffeeSales!$D7,products!$A$1:$A$49,0),MATCH(CoffeeSales!L$1,products!$A$1:$G$1,0))</f>
        <v>12.95</v>
      </c>
      <c r="M7">
        <f t="shared" si="0"/>
        <v>38.849999999999994</v>
      </c>
      <c r="N7" t="str">
        <f t="shared" si="1"/>
        <v>Liberica</v>
      </c>
      <c r="O7" t="str">
        <f t="shared" si="2"/>
        <v>Dark</v>
      </c>
      <c r="P7" t="str">
        <f>_xlfn.XLOOKUP(CoffeeSales!$C7,customers!$A$1:$A$1001,customers!$I$1:$I$1001,,0)</f>
        <v>No</v>
      </c>
    </row>
    <row r="8" spans="1:16" x14ac:dyDescent="0.25">
      <c r="A8" t="s">
        <v>27</v>
      </c>
      <c r="B8">
        <v>44582</v>
      </c>
      <c r="C8" t="s">
        <v>28</v>
      </c>
      <c r="D8" t="s">
        <v>29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 MATCH(CoffeeSales!$D8,products!$A$1:$A$49,0),MATCH(CoffeeSales!I$1,products!$A$1:$G$1,0))</f>
        <v>Exc</v>
      </c>
      <c r="J8" t="str">
        <f>INDEX(products!$A$1:$G$49, MATCH(CoffeeSales!$D8,products!$A$1:$A$49,0),MATCH(CoffeeSales!J$1,products!$A$1:$G$1,0))</f>
        <v>D</v>
      </c>
      <c r="K8">
        <f>INDEX(products!$A$1:$G$49, MATCH(CoffeeSales!$D8,products!$A$1:$A$49,0),MATCH(CoffeeSales!K$1,products!$A$1:$G$1,0))</f>
        <v>0.5</v>
      </c>
      <c r="L8">
        <f>INDEX(products!$A$1:$G$49, MATCH(CoffeeSales!$D8,products!$A$1:$A$49,0),MATCH(CoffeeSales!L$1,products!$A$1:$G$1,0))</f>
        <v>7.29</v>
      </c>
      <c r="M8">
        <f t="shared" si="0"/>
        <v>21.87</v>
      </c>
      <c r="N8" t="str">
        <f t="shared" si="1"/>
        <v>Excelsa</v>
      </c>
      <c r="O8" t="str">
        <f t="shared" si="2"/>
        <v>Dark</v>
      </c>
      <c r="P8" t="str">
        <f>_xlfn.XLOOKUP(CoffeeSales!$C8,customers!$A$1:$A$1001,customers!$I$1:$I$1001,,0)</f>
        <v>Yes</v>
      </c>
    </row>
    <row r="9" spans="1:16" x14ac:dyDescent="0.25">
      <c r="A9" t="s">
        <v>30</v>
      </c>
      <c r="B9">
        <v>44701</v>
      </c>
      <c r="C9" t="s">
        <v>31</v>
      </c>
      <c r="D9" t="s">
        <v>32</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 MATCH(CoffeeSales!$D9,products!$A$1:$A$49,0),MATCH(CoffeeSales!I$1,products!$A$1:$G$1,0))</f>
        <v>Lib</v>
      </c>
      <c r="J9" t="str">
        <f>INDEX(products!$A$1:$G$49, MATCH(CoffeeSales!$D9,products!$A$1:$A$49,0),MATCH(CoffeeSales!J$1,products!$A$1:$G$1,0))</f>
        <v>L</v>
      </c>
      <c r="K9">
        <f>INDEX(products!$A$1:$G$49, MATCH(CoffeeSales!$D9,products!$A$1:$A$49,0),MATCH(CoffeeSales!K$1,products!$A$1:$G$1,0))</f>
        <v>0.2</v>
      </c>
      <c r="L9">
        <f>INDEX(products!$A$1:$G$49, MATCH(CoffeeSales!$D9,products!$A$1:$A$49,0),MATCH(CoffeeSales!L$1,products!$A$1:$G$1,0))</f>
        <v>4.7549999999999999</v>
      </c>
      <c r="M9">
        <f t="shared" si="0"/>
        <v>4.7549999999999999</v>
      </c>
      <c r="N9" t="str">
        <f t="shared" si="1"/>
        <v>Liberica</v>
      </c>
      <c r="O9" t="str">
        <f t="shared" si="2"/>
        <v>Light</v>
      </c>
      <c r="P9" t="str">
        <f>_xlfn.XLOOKUP(CoffeeSales!$C9,customers!$A$1:$A$1001,customers!$I$1:$I$1001,,0)</f>
        <v>Yes</v>
      </c>
    </row>
    <row r="10" spans="1:16" x14ac:dyDescent="0.25">
      <c r="A10" t="s">
        <v>33</v>
      </c>
      <c r="B10">
        <v>43467</v>
      </c>
      <c r="C10" t="s">
        <v>34</v>
      </c>
      <c r="D10" t="s">
        <v>35</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 MATCH(CoffeeSales!$D10,products!$A$1:$A$49,0),MATCH(CoffeeSales!I$1,products!$A$1:$G$1,0))</f>
        <v>Rob</v>
      </c>
      <c r="J10" t="str">
        <f>INDEX(products!$A$1:$G$49, MATCH(CoffeeSales!$D10,products!$A$1:$A$49,0),MATCH(CoffeeSales!J$1,products!$A$1:$G$1,0))</f>
        <v>M</v>
      </c>
      <c r="K10">
        <f>INDEX(products!$A$1:$G$49, MATCH(CoffeeSales!$D10,products!$A$1:$A$49,0),MATCH(CoffeeSales!K$1,products!$A$1:$G$1,0))</f>
        <v>0.5</v>
      </c>
      <c r="L10">
        <f>INDEX(products!$A$1:$G$49, MATCH(CoffeeSales!$D10,products!$A$1:$A$49,0),MATCH(CoffeeSales!L$1,products!$A$1:$G$1,0))</f>
        <v>5.97</v>
      </c>
      <c r="M10">
        <f t="shared" si="0"/>
        <v>17.91</v>
      </c>
      <c r="N10" t="str">
        <f t="shared" si="1"/>
        <v>Robusta</v>
      </c>
      <c r="O10" t="str">
        <f t="shared" si="2"/>
        <v>Medium</v>
      </c>
      <c r="P10" t="str">
        <f>_xlfn.XLOOKUP(CoffeeSales!$C10,customers!$A$1:$A$1001,customers!$I$1:$I$1001,,0)</f>
        <v>No</v>
      </c>
    </row>
    <row r="11" spans="1:16" x14ac:dyDescent="0.25">
      <c r="A11" t="s">
        <v>36</v>
      </c>
      <c r="B11">
        <v>43713</v>
      </c>
      <c r="C11" t="s">
        <v>37</v>
      </c>
      <c r="D11" t="s">
        <v>35</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 MATCH(CoffeeSales!$D11,products!$A$1:$A$49,0),MATCH(CoffeeSales!I$1,products!$A$1:$G$1,0))</f>
        <v>Rob</v>
      </c>
      <c r="J11" t="str">
        <f>INDEX(products!$A$1:$G$49, MATCH(CoffeeSales!$D11,products!$A$1:$A$49,0),MATCH(CoffeeSales!J$1,products!$A$1:$G$1,0))</f>
        <v>M</v>
      </c>
      <c r="K11">
        <f>INDEX(products!$A$1:$G$49, MATCH(CoffeeSales!$D11,products!$A$1:$A$49,0),MATCH(CoffeeSales!K$1,products!$A$1:$G$1,0))</f>
        <v>0.5</v>
      </c>
      <c r="L11">
        <f>INDEX(products!$A$1:$G$49, MATCH(CoffeeSales!$D11,products!$A$1:$A$49,0),MATCH(CoffeeSales!L$1,products!$A$1:$G$1,0))</f>
        <v>5.97</v>
      </c>
      <c r="M11">
        <f t="shared" si="0"/>
        <v>5.97</v>
      </c>
      <c r="N11" t="str">
        <f t="shared" si="1"/>
        <v>Robusta</v>
      </c>
      <c r="O11" t="str">
        <f t="shared" si="2"/>
        <v>Medium</v>
      </c>
      <c r="P11" t="str">
        <f>_xlfn.XLOOKUP(CoffeeSales!$C11,customers!$A$1:$A$1001,customers!$I$1:$I$1001,,0)</f>
        <v>No</v>
      </c>
    </row>
    <row r="12" spans="1:16" x14ac:dyDescent="0.25">
      <c r="A12" t="s">
        <v>38</v>
      </c>
      <c r="B12">
        <v>44263</v>
      </c>
      <c r="C12" t="s">
        <v>39</v>
      </c>
      <c r="D12" t="s">
        <v>40</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 MATCH(CoffeeSales!$D12,products!$A$1:$A$49,0),MATCH(CoffeeSales!I$1,products!$A$1:$G$1,0))</f>
        <v>Ara</v>
      </c>
      <c r="J12" t="str">
        <f>INDEX(products!$A$1:$G$49, MATCH(CoffeeSales!$D12,products!$A$1:$A$49,0),MATCH(CoffeeSales!J$1,products!$A$1:$G$1,0))</f>
        <v>D</v>
      </c>
      <c r="K12">
        <f>INDEX(products!$A$1:$G$49, MATCH(CoffeeSales!$D12,products!$A$1:$A$49,0),MATCH(CoffeeSales!K$1,products!$A$1:$G$1,0))</f>
        <v>1</v>
      </c>
      <c r="L12">
        <f>INDEX(products!$A$1:$G$49, MATCH(CoffeeSales!$D12,products!$A$1:$A$49,0),MATCH(CoffeeSales!L$1,products!$A$1:$G$1,0))</f>
        <v>9.9499999999999993</v>
      </c>
      <c r="M12">
        <f t="shared" si="0"/>
        <v>39.799999999999997</v>
      </c>
      <c r="N12" t="str">
        <f t="shared" si="1"/>
        <v>Arabica</v>
      </c>
      <c r="O12" t="str">
        <f t="shared" si="2"/>
        <v>Dark</v>
      </c>
      <c r="P12" t="str">
        <f>_xlfn.XLOOKUP(CoffeeSales!$C12,customers!$A$1:$A$1001,customers!$I$1:$I$1001,,0)</f>
        <v>No</v>
      </c>
    </row>
    <row r="13" spans="1:16" x14ac:dyDescent="0.25">
      <c r="A13" t="s">
        <v>41</v>
      </c>
      <c r="B13">
        <v>44132</v>
      </c>
      <c r="C13" t="s">
        <v>42</v>
      </c>
      <c r="D13" t="s">
        <v>43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 MATCH(CoffeeSales!$D13,products!$A$1:$A$49,0),MATCH(CoffeeSales!I$1,products!$A$1:$G$1,0))</f>
        <v>Exc</v>
      </c>
      <c r="J13" t="str">
        <f>INDEX(products!$A$1:$G$49, MATCH(CoffeeSales!$D13,products!$A$1:$A$49,0),MATCH(CoffeeSales!J$1,products!$A$1:$G$1,0))</f>
        <v>L</v>
      </c>
      <c r="K13">
        <f>INDEX(products!$A$1:$G$49, MATCH(CoffeeSales!$D13,products!$A$1:$A$49,0),MATCH(CoffeeSales!K$1,products!$A$1:$G$1,0))</f>
        <v>2.5</v>
      </c>
      <c r="L13">
        <f>INDEX(products!$A$1:$G$49, MATCH(CoffeeSales!$D13,products!$A$1:$A$49,0),MATCH(CoffeeSales!L$1,products!$A$1:$G$1,0))</f>
        <v>34.154999999999994</v>
      </c>
      <c r="M13">
        <f t="shared" si="0"/>
        <v>170.77499999999998</v>
      </c>
      <c r="N13" t="str">
        <f t="shared" si="1"/>
        <v>Excelsa</v>
      </c>
      <c r="O13" t="str">
        <f t="shared" si="2"/>
        <v>Light</v>
      </c>
      <c r="P13" t="str">
        <f>_xlfn.XLOOKUP(CoffeeSales!$C13,customers!$A$1:$A$1001,customers!$I$1:$I$1001,,0)</f>
        <v>Yes</v>
      </c>
    </row>
    <row r="14" spans="1:16" x14ac:dyDescent="0.25">
      <c r="A14" t="s">
        <v>44</v>
      </c>
      <c r="B14">
        <v>44744</v>
      </c>
      <c r="C14" t="s">
        <v>45</v>
      </c>
      <c r="D14" t="s">
        <v>15</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 MATCH(CoffeeSales!$D14,products!$A$1:$A$49,0),MATCH(CoffeeSales!I$1,products!$A$1:$G$1,0))</f>
        <v>Rob</v>
      </c>
      <c r="J14" t="str">
        <f>INDEX(products!$A$1:$G$49, MATCH(CoffeeSales!$D14,products!$A$1:$A$49,0),MATCH(CoffeeSales!J$1,products!$A$1:$G$1,0))</f>
        <v>M</v>
      </c>
      <c r="K14">
        <f>INDEX(products!$A$1:$G$49, MATCH(CoffeeSales!$D14,products!$A$1:$A$49,0),MATCH(CoffeeSales!K$1,products!$A$1:$G$1,0))</f>
        <v>1</v>
      </c>
      <c r="L14">
        <f>INDEX(products!$A$1:$G$49, MATCH(CoffeeSales!$D14,products!$A$1:$A$49,0),MATCH(CoffeeSales!L$1,products!$A$1:$G$1,0))</f>
        <v>9.9499999999999993</v>
      </c>
      <c r="M14">
        <f t="shared" si="0"/>
        <v>49.75</v>
      </c>
      <c r="N14" t="str">
        <f t="shared" si="1"/>
        <v>Robusta</v>
      </c>
      <c r="O14" t="str">
        <f t="shared" si="2"/>
        <v>Medium</v>
      </c>
      <c r="P14" t="str">
        <f>_xlfn.XLOOKUP(CoffeeSales!$C14,customers!$A$1:$A$1001,customers!$I$1:$I$1001,,0)</f>
        <v>No</v>
      </c>
    </row>
    <row r="15" spans="1:16" x14ac:dyDescent="0.25">
      <c r="A15" t="s">
        <v>46</v>
      </c>
      <c r="B15">
        <v>43973</v>
      </c>
      <c r="C15" t="s">
        <v>47</v>
      </c>
      <c r="D15" t="s">
        <v>48</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 MATCH(CoffeeSales!$D15,products!$A$1:$A$49,0),MATCH(CoffeeSales!I$1,products!$A$1:$G$1,0))</f>
        <v>Rob</v>
      </c>
      <c r="J15" t="str">
        <f>INDEX(products!$A$1:$G$49, MATCH(CoffeeSales!$D15,products!$A$1:$A$49,0),MATCH(CoffeeSales!J$1,products!$A$1:$G$1,0))</f>
        <v>D</v>
      </c>
      <c r="K15">
        <f>INDEX(products!$A$1:$G$49, MATCH(CoffeeSales!$D15,products!$A$1:$A$49,0),MATCH(CoffeeSales!K$1,products!$A$1:$G$1,0))</f>
        <v>2.5</v>
      </c>
      <c r="L15">
        <f>INDEX(products!$A$1:$G$49, MATCH(CoffeeSales!$D15,products!$A$1:$A$49,0),MATCH(CoffeeSales!L$1,products!$A$1:$G$1,0))</f>
        <v>20.584999999999997</v>
      </c>
      <c r="M15">
        <f t="shared" si="0"/>
        <v>41.169999999999995</v>
      </c>
      <c r="N15" t="str">
        <f t="shared" si="1"/>
        <v>Robusta</v>
      </c>
      <c r="O15" t="str">
        <f t="shared" si="2"/>
        <v>Dark</v>
      </c>
      <c r="P15" t="str">
        <f>_xlfn.XLOOKUP(CoffeeSales!$C15,customers!$A$1:$A$1001,customers!$I$1:$I$1001,,0)</f>
        <v>No</v>
      </c>
    </row>
    <row r="16" spans="1:16" x14ac:dyDescent="0.25">
      <c r="A16" t="s">
        <v>49</v>
      </c>
      <c r="B16">
        <v>44656</v>
      </c>
      <c r="C16" t="s">
        <v>50</v>
      </c>
      <c r="D16" t="s">
        <v>51</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 MATCH(CoffeeSales!$D16,products!$A$1:$A$49,0),MATCH(CoffeeSales!I$1,products!$A$1:$G$1,0))</f>
        <v>Lib</v>
      </c>
      <c r="J16" t="str">
        <f>INDEX(products!$A$1:$G$49, MATCH(CoffeeSales!$D16,products!$A$1:$A$49,0),MATCH(CoffeeSales!J$1,products!$A$1:$G$1,0))</f>
        <v>D</v>
      </c>
      <c r="K16">
        <f>INDEX(products!$A$1:$G$49, MATCH(CoffeeSales!$D16,products!$A$1:$A$49,0),MATCH(CoffeeSales!K$1,products!$A$1:$G$1,0))</f>
        <v>0.2</v>
      </c>
      <c r="L16">
        <f>INDEX(products!$A$1:$G$49, MATCH(CoffeeSales!$D16,products!$A$1:$A$49,0),MATCH(CoffeeSales!L$1,products!$A$1:$G$1,0))</f>
        <v>3.8849999999999998</v>
      </c>
      <c r="M16">
        <f t="shared" si="0"/>
        <v>11.654999999999999</v>
      </c>
      <c r="N16" t="str">
        <f t="shared" si="1"/>
        <v>Liberica</v>
      </c>
      <c r="O16" t="str">
        <f t="shared" si="2"/>
        <v>Dark</v>
      </c>
      <c r="P16" t="str">
        <f>_xlfn.XLOOKUP(CoffeeSales!$C16,customers!$A$1:$A$1001,customers!$I$1:$I$1001,,0)</f>
        <v>Yes</v>
      </c>
    </row>
    <row r="17" spans="1:16" x14ac:dyDescent="0.25">
      <c r="A17" t="s">
        <v>52</v>
      </c>
      <c r="B17">
        <v>44719</v>
      </c>
      <c r="C17" t="s">
        <v>53</v>
      </c>
      <c r="D17" t="s">
        <v>54</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 MATCH(CoffeeSales!$D17,products!$A$1:$A$49,0),MATCH(CoffeeSales!I$1,products!$A$1:$G$1,0))</f>
        <v>Rob</v>
      </c>
      <c r="J17" t="str">
        <f>INDEX(products!$A$1:$G$49, MATCH(CoffeeSales!$D17,products!$A$1:$A$49,0),MATCH(CoffeeSales!J$1,products!$A$1:$G$1,0))</f>
        <v>M</v>
      </c>
      <c r="K17">
        <f>INDEX(products!$A$1:$G$49, MATCH(CoffeeSales!$D17,products!$A$1:$A$49,0),MATCH(CoffeeSales!K$1,products!$A$1:$G$1,0))</f>
        <v>2.5</v>
      </c>
      <c r="L17">
        <f>INDEX(products!$A$1:$G$49, MATCH(CoffeeSales!$D17,products!$A$1:$A$49,0),MATCH(CoffeeSales!L$1,products!$A$1:$G$1,0))</f>
        <v>22.884999999999998</v>
      </c>
      <c r="M17">
        <f t="shared" si="0"/>
        <v>114.42499999999998</v>
      </c>
      <c r="N17" t="str">
        <f t="shared" si="1"/>
        <v>Robusta</v>
      </c>
      <c r="O17" t="str">
        <f t="shared" si="2"/>
        <v>Medium</v>
      </c>
      <c r="P17" t="str">
        <f>_xlfn.XLOOKUP(CoffeeSales!$C17,customers!$A$1:$A$1001,customers!$I$1:$I$1001,,0)</f>
        <v>No</v>
      </c>
    </row>
    <row r="18" spans="1:16" x14ac:dyDescent="0.25">
      <c r="A18" t="s">
        <v>55</v>
      </c>
      <c r="B18">
        <v>43544</v>
      </c>
      <c r="C18" t="s">
        <v>56</v>
      </c>
      <c r="D18" t="s">
        <v>57</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 MATCH(CoffeeSales!$D18,products!$A$1:$A$49,0),MATCH(CoffeeSales!I$1,products!$A$1:$G$1,0))</f>
        <v>Ara</v>
      </c>
      <c r="J18" t="str">
        <f>INDEX(products!$A$1:$G$49, MATCH(CoffeeSales!$D18,products!$A$1:$A$49,0),MATCH(CoffeeSales!J$1,products!$A$1:$G$1,0))</f>
        <v>M</v>
      </c>
      <c r="K18">
        <f>INDEX(products!$A$1:$G$49, MATCH(CoffeeSales!$D18,products!$A$1:$A$49,0),MATCH(CoffeeSales!K$1,products!$A$1:$G$1,0))</f>
        <v>0.2</v>
      </c>
      <c r="L18">
        <f>INDEX(products!$A$1:$G$49, MATCH(CoffeeSales!$D18,products!$A$1:$A$49,0),MATCH(CoffeeSales!L$1,products!$A$1:$G$1,0))</f>
        <v>3.375</v>
      </c>
      <c r="M18">
        <f t="shared" si="0"/>
        <v>20.25</v>
      </c>
      <c r="N18" t="str">
        <f t="shared" si="1"/>
        <v>Arabica</v>
      </c>
      <c r="O18" t="str">
        <f t="shared" si="2"/>
        <v>Medium</v>
      </c>
      <c r="P18" t="str">
        <f>_xlfn.XLOOKUP(CoffeeSales!$C18,customers!$A$1:$A$1001,customers!$I$1:$I$1001,,0)</f>
        <v>No</v>
      </c>
    </row>
    <row r="19" spans="1:16" x14ac:dyDescent="0.25">
      <c r="A19" t="s">
        <v>58</v>
      </c>
      <c r="B19">
        <v>43757</v>
      </c>
      <c r="C19" t="s">
        <v>59</v>
      </c>
      <c r="D19" t="s">
        <v>19</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 MATCH(CoffeeSales!$D19,products!$A$1:$A$49,0),MATCH(CoffeeSales!I$1,products!$A$1:$G$1,0))</f>
        <v>Ara</v>
      </c>
      <c r="J19" t="str">
        <f>INDEX(products!$A$1:$G$49, MATCH(CoffeeSales!$D19,products!$A$1:$A$49,0),MATCH(CoffeeSales!J$1,products!$A$1:$G$1,0))</f>
        <v>L</v>
      </c>
      <c r="K19">
        <f>INDEX(products!$A$1:$G$49, MATCH(CoffeeSales!$D19,products!$A$1:$A$49,0),MATCH(CoffeeSales!K$1,products!$A$1:$G$1,0))</f>
        <v>1</v>
      </c>
      <c r="L19">
        <f>INDEX(products!$A$1:$G$49, MATCH(CoffeeSales!$D19,products!$A$1:$A$49,0),MATCH(CoffeeSales!L$1,products!$A$1:$G$1,0))</f>
        <v>12.95</v>
      </c>
      <c r="M19">
        <f t="shared" si="0"/>
        <v>77.699999999999989</v>
      </c>
      <c r="N19" t="str">
        <f t="shared" si="1"/>
        <v>Arabica</v>
      </c>
      <c r="O19" t="str">
        <f t="shared" si="2"/>
        <v>Light</v>
      </c>
      <c r="P19" t="str">
        <f>_xlfn.XLOOKUP(CoffeeSales!$C19,customers!$A$1:$A$1001,customers!$I$1:$I$1001,,0)</f>
        <v>No</v>
      </c>
    </row>
    <row r="20" spans="1:16" x14ac:dyDescent="0.25">
      <c r="A20" t="s">
        <v>60</v>
      </c>
      <c r="B20">
        <v>43629</v>
      </c>
      <c r="C20" t="s">
        <v>61</v>
      </c>
      <c r="D20" t="s">
        <v>48</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 MATCH(CoffeeSales!$D20,products!$A$1:$A$49,0),MATCH(CoffeeSales!I$1,products!$A$1:$G$1,0))</f>
        <v>Rob</v>
      </c>
      <c r="J20" t="str">
        <f>INDEX(products!$A$1:$G$49, MATCH(CoffeeSales!$D20,products!$A$1:$A$49,0),MATCH(CoffeeSales!J$1,products!$A$1:$G$1,0))</f>
        <v>D</v>
      </c>
      <c r="K20">
        <f>INDEX(products!$A$1:$G$49, MATCH(CoffeeSales!$D20,products!$A$1:$A$49,0),MATCH(CoffeeSales!K$1,products!$A$1:$G$1,0))</f>
        <v>2.5</v>
      </c>
      <c r="L20">
        <f>INDEX(products!$A$1:$G$49, MATCH(CoffeeSales!$D20,products!$A$1:$A$49,0),MATCH(CoffeeSales!L$1,products!$A$1:$G$1,0))</f>
        <v>20.584999999999997</v>
      </c>
      <c r="M20">
        <f t="shared" si="0"/>
        <v>82.339999999999989</v>
      </c>
      <c r="N20" t="str">
        <f t="shared" si="1"/>
        <v>Robusta</v>
      </c>
      <c r="O20" t="str">
        <f t="shared" si="2"/>
        <v>Dark</v>
      </c>
      <c r="P20" t="str">
        <f>_xlfn.XLOOKUP(CoffeeSales!$C20,customers!$A$1:$A$1001,customers!$I$1:$I$1001,,0)</f>
        <v>Yes</v>
      </c>
    </row>
    <row r="21" spans="1:16" x14ac:dyDescent="0.25">
      <c r="A21" t="s">
        <v>62</v>
      </c>
      <c r="B21">
        <v>44169</v>
      </c>
      <c r="C21" t="s">
        <v>63</v>
      </c>
      <c r="D21" t="s">
        <v>57</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 MATCH(CoffeeSales!$D21,products!$A$1:$A$49,0),MATCH(CoffeeSales!I$1,products!$A$1:$G$1,0))</f>
        <v>Ara</v>
      </c>
      <c r="J21" t="str">
        <f>INDEX(products!$A$1:$G$49, MATCH(CoffeeSales!$D21,products!$A$1:$A$49,0),MATCH(CoffeeSales!J$1,products!$A$1:$G$1,0))</f>
        <v>M</v>
      </c>
      <c r="K21">
        <f>INDEX(products!$A$1:$G$49, MATCH(CoffeeSales!$D21,products!$A$1:$A$49,0),MATCH(CoffeeSales!K$1,products!$A$1:$G$1,0))</f>
        <v>0.2</v>
      </c>
      <c r="L21">
        <f>INDEX(products!$A$1:$G$49, MATCH(CoffeeSales!$D21,products!$A$1:$A$49,0),MATCH(CoffeeSales!L$1,products!$A$1:$G$1,0))</f>
        <v>3.375</v>
      </c>
      <c r="M21">
        <f t="shared" si="0"/>
        <v>16.875</v>
      </c>
      <c r="N21" t="str">
        <f t="shared" si="1"/>
        <v>Arabica</v>
      </c>
      <c r="O21" t="str">
        <f t="shared" si="2"/>
        <v>Medium</v>
      </c>
      <c r="P21" t="str">
        <f>_xlfn.XLOOKUP(CoffeeSales!$C21,customers!$A$1:$A$1001,customers!$I$1:$I$1001,,0)</f>
        <v>Yes</v>
      </c>
    </row>
    <row r="22" spans="1:16" x14ac:dyDescent="0.25">
      <c r="A22" t="s">
        <v>62</v>
      </c>
      <c r="B22">
        <v>44169</v>
      </c>
      <c r="C22" t="s">
        <v>63</v>
      </c>
      <c r="D22" t="s">
        <v>64</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 MATCH(CoffeeSales!$D22,products!$A$1:$A$49,0),MATCH(CoffeeSales!I$1,products!$A$1:$G$1,0))</f>
        <v>Exc</v>
      </c>
      <c r="J22" t="str">
        <f>INDEX(products!$A$1:$G$49, MATCH(CoffeeSales!$D22,products!$A$1:$A$49,0),MATCH(CoffeeSales!J$1,products!$A$1:$G$1,0))</f>
        <v>D</v>
      </c>
      <c r="K22">
        <f>INDEX(products!$A$1:$G$49, MATCH(CoffeeSales!$D22,products!$A$1:$A$49,0),MATCH(CoffeeSales!K$1,products!$A$1:$G$1,0))</f>
        <v>0.2</v>
      </c>
      <c r="L22">
        <f>INDEX(products!$A$1:$G$49, MATCH(CoffeeSales!$D22,products!$A$1:$A$49,0),MATCH(CoffeeSales!L$1,products!$A$1:$G$1,0))</f>
        <v>3.645</v>
      </c>
      <c r="M22">
        <f t="shared" si="0"/>
        <v>14.58</v>
      </c>
      <c r="N22" t="str">
        <f t="shared" si="1"/>
        <v>Excelsa</v>
      </c>
      <c r="O22" t="str">
        <f t="shared" si="2"/>
        <v>Dark</v>
      </c>
      <c r="P22" t="str">
        <f>_xlfn.XLOOKUP(CoffeeSales!$C22,customers!$A$1:$A$1001,customers!$I$1:$I$1001,,0)</f>
        <v>Yes</v>
      </c>
    </row>
    <row r="23" spans="1:16" x14ac:dyDescent="0.25">
      <c r="A23" t="s">
        <v>65</v>
      </c>
      <c r="B23">
        <v>44169</v>
      </c>
      <c r="C23" t="s">
        <v>66</v>
      </c>
      <c r="D23" t="s">
        <v>67</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 MATCH(CoffeeSales!$D23,products!$A$1:$A$49,0),MATCH(CoffeeSales!I$1,products!$A$1:$G$1,0))</f>
        <v>Ara</v>
      </c>
      <c r="J23" t="str">
        <f>INDEX(products!$A$1:$G$49, MATCH(CoffeeSales!$D23,products!$A$1:$A$49,0),MATCH(CoffeeSales!J$1,products!$A$1:$G$1,0))</f>
        <v>D</v>
      </c>
      <c r="K23">
        <f>INDEX(products!$A$1:$G$49, MATCH(CoffeeSales!$D23,products!$A$1:$A$49,0),MATCH(CoffeeSales!K$1,products!$A$1:$G$1,0))</f>
        <v>0.2</v>
      </c>
      <c r="L23">
        <f>INDEX(products!$A$1:$G$49, MATCH(CoffeeSales!$D23,products!$A$1:$A$49,0),MATCH(CoffeeSales!L$1,products!$A$1:$G$1,0))</f>
        <v>2.9849999999999999</v>
      </c>
      <c r="M23">
        <f t="shared" si="0"/>
        <v>17.91</v>
      </c>
      <c r="N23" t="str">
        <f t="shared" si="1"/>
        <v>Arabica</v>
      </c>
      <c r="O23" t="str">
        <f t="shared" si="2"/>
        <v>Dark</v>
      </c>
      <c r="P23" t="str">
        <f>_xlfn.XLOOKUP(CoffeeSales!$C23,customers!$A$1:$A$1001,customers!$I$1:$I$1001,,0)</f>
        <v>No</v>
      </c>
    </row>
    <row r="24" spans="1:16" x14ac:dyDescent="0.25">
      <c r="A24" t="s">
        <v>68</v>
      </c>
      <c r="B24">
        <v>44218</v>
      </c>
      <c r="C24" t="s">
        <v>69</v>
      </c>
      <c r="D24" t="s">
        <v>54</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 MATCH(CoffeeSales!$D24,products!$A$1:$A$49,0),MATCH(CoffeeSales!I$1,products!$A$1:$G$1,0))</f>
        <v>Rob</v>
      </c>
      <c r="J24" t="str">
        <f>INDEX(products!$A$1:$G$49, MATCH(CoffeeSales!$D24,products!$A$1:$A$49,0),MATCH(CoffeeSales!J$1,products!$A$1:$G$1,0))</f>
        <v>M</v>
      </c>
      <c r="K24">
        <f>INDEX(products!$A$1:$G$49, MATCH(CoffeeSales!$D24,products!$A$1:$A$49,0),MATCH(CoffeeSales!K$1,products!$A$1:$G$1,0))</f>
        <v>2.5</v>
      </c>
      <c r="L24">
        <f>INDEX(products!$A$1:$G$49, MATCH(CoffeeSales!$D24,products!$A$1:$A$49,0),MATCH(CoffeeSales!L$1,products!$A$1:$G$1,0))</f>
        <v>22.884999999999998</v>
      </c>
      <c r="M24">
        <f t="shared" si="0"/>
        <v>91.539999999999992</v>
      </c>
      <c r="N24" t="str">
        <f t="shared" si="1"/>
        <v>Robusta</v>
      </c>
      <c r="O24" t="str">
        <f t="shared" si="2"/>
        <v>Medium</v>
      </c>
      <c r="P24" t="str">
        <f>_xlfn.XLOOKUP(CoffeeSales!$C24,customers!$A$1:$A$1001,customers!$I$1:$I$1001,,0)</f>
        <v>Yes</v>
      </c>
    </row>
    <row r="25" spans="1:16" x14ac:dyDescent="0.25">
      <c r="A25" t="s">
        <v>70</v>
      </c>
      <c r="B25">
        <v>44603</v>
      </c>
      <c r="C25" t="s">
        <v>71</v>
      </c>
      <c r="D25" t="s">
        <v>67</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 MATCH(CoffeeSales!$D25,products!$A$1:$A$49,0),MATCH(CoffeeSales!I$1,products!$A$1:$G$1,0))</f>
        <v>Ara</v>
      </c>
      <c r="J25" t="str">
        <f>INDEX(products!$A$1:$G$49, MATCH(CoffeeSales!$D25,products!$A$1:$A$49,0),MATCH(CoffeeSales!J$1,products!$A$1:$G$1,0))</f>
        <v>D</v>
      </c>
      <c r="K25">
        <f>INDEX(products!$A$1:$G$49, MATCH(CoffeeSales!$D25,products!$A$1:$A$49,0),MATCH(CoffeeSales!K$1,products!$A$1:$G$1,0))</f>
        <v>0.2</v>
      </c>
      <c r="L25">
        <f>INDEX(products!$A$1:$G$49, MATCH(CoffeeSales!$D25,products!$A$1:$A$49,0),MATCH(CoffeeSales!L$1,products!$A$1:$G$1,0))</f>
        <v>2.9849999999999999</v>
      </c>
      <c r="M25">
        <f t="shared" si="0"/>
        <v>11.94</v>
      </c>
      <c r="N25" t="str">
        <f t="shared" si="1"/>
        <v>Arabica</v>
      </c>
      <c r="O25" t="str">
        <f t="shared" si="2"/>
        <v>Dark</v>
      </c>
      <c r="P25" t="str">
        <f>_xlfn.XLOOKUP(CoffeeSales!$C25,customers!$A$1:$A$1001,customers!$I$1:$I$1001,,0)</f>
        <v>Yes</v>
      </c>
    </row>
    <row r="26" spans="1:16" x14ac:dyDescent="0.25">
      <c r="A26" t="s">
        <v>72</v>
      </c>
      <c r="B26">
        <v>44454</v>
      </c>
      <c r="C26" t="s">
        <v>73</v>
      </c>
      <c r="D26" t="s">
        <v>74</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 MATCH(CoffeeSales!$D26,products!$A$1:$A$49,0),MATCH(CoffeeSales!I$1,products!$A$1:$G$1,0))</f>
        <v>Ara</v>
      </c>
      <c r="J26" t="str">
        <f>INDEX(products!$A$1:$G$49, MATCH(CoffeeSales!$D26,products!$A$1:$A$49,0),MATCH(CoffeeSales!J$1,products!$A$1:$G$1,0))</f>
        <v>M</v>
      </c>
      <c r="K26">
        <f>INDEX(products!$A$1:$G$49, MATCH(CoffeeSales!$D26,products!$A$1:$A$49,0),MATCH(CoffeeSales!K$1,products!$A$1:$G$1,0))</f>
        <v>1</v>
      </c>
      <c r="L26">
        <f>INDEX(products!$A$1:$G$49, MATCH(CoffeeSales!$D26,products!$A$1:$A$49,0),MATCH(CoffeeSales!L$1,products!$A$1:$G$1,0))</f>
        <v>11.25</v>
      </c>
      <c r="M26">
        <f t="shared" si="0"/>
        <v>11.25</v>
      </c>
      <c r="N26" t="str">
        <f t="shared" si="1"/>
        <v>Arabica</v>
      </c>
      <c r="O26" t="str">
        <f t="shared" si="2"/>
        <v>Medium</v>
      </c>
      <c r="P26" t="str">
        <f>_xlfn.XLOOKUP(CoffeeSales!$C26,customers!$A$1:$A$1001,customers!$I$1:$I$1001,,0)</f>
        <v>No</v>
      </c>
    </row>
    <row r="27" spans="1:16" x14ac:dyDescent="0.25">
      <c r="A27" t="s">
        <v>75</v>
      </c>
      <c r="B27">
        <v>44128</v>
      </c>
      <c r="C27" t="s">
        <v>76</v>
      </c>
      <c r="D27" t="s">
        <v>77</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 MATCH(CoffeeSales!$D27,products!$A$1:$A$49,0),MATCH(CoffeeSales!I$1,products!$A$1:$G$1,0))</f>
        <v>Exc</v>
      </c>
      <c r="J27" t="str">
        <f>INDEX(products!$A$1:$G$49, MATCH(CoffeeSales!$D27,products!$A$1:$A$49,0),MATCH(CoffeeSales!J$1,products!$A$1:$G$1,0))</f>
        <v>M</v>
      </c>
      <c r="K27">
        <f>INDEX(products!$A$1:$G$49, MATCH(CoffeeSales!$D27,products!$A$1:$A$49,0),MATCH(CoffeeSales!K$1,products!$A$1:$G$1,0))</f>
        <v>0.2</v>
      </c>
      <c r="L27">
        <f>INDEX(products!$A$1:$G$49, MATCH(CoffeeSales!$D27,products!$A$1:$A$49,0),MATCH(CoffeeSales!L$1,products!$A$1:$G$1,0))</f>
        <v>4.125</v>
      </c>
      <c r="M27">
        <f t="shared" si="0"/>
        <v>12.375</v>
      </c>
      <c r="N27" t="str">
        <f t="shared" si="1"/>
        <v>Excelsa</v>
      </c>
      <c r="O27" t="str">
        <f t="shared" si="2"/>
        <v>Medium</v>
      </c>
      <c r="P27" t="str">
        <f>_xlfn.XLOOKUP(CoffeeSales!$C27,customers!$A$1:$A$1001,customers!$I$1:$I$1001,,0)</f>
        <v>Yes</v>
      </c>
    </row>
    <row r="28" spans="1:16" x14ac:dyDescent="0.25">
      <c r="A28" t="s">
        <v>78</v>
      </c>
      <c r="B28">
        <v>43516</v>
      </c>
      <c r="C28" t="s">
        <v>79</v>
      </c>
      <c r="D28" t="s">
        <v>80</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 MATCH(CoffeeSales!$D28,products!$A$1:$A$49,0),MATCH(CoffeeSales!I$1,products!$A$1:$G$1,0))</f>
        <v>Ara</v>
      </c>
      <c r="J28" t="str">
        <f>INDEX(products!$A$1:$G$49, MATCH(CoffeeSales!$D28,products!$A$1:$A$49,0),MATCH(CoffeeSales!J$1,products!$A$1:$G$1,0))</f>
        <v>M</v>
      </c>
      <c r="K28">
        <f>INDEX(products!$A$1:$G$49, MATCH(CoffeeSales!$D28,products!$A$1:$A$49,0),MATCH(CoffeeSales!K$1,products!$A$1:$G$1,0))</f>
        <v>0.5</v>
      </c>
      <c r="L28">
        <f>INDEX(products!$A$1:$G$49, MATCH(CoffeeSales!$D28,products!$A$1:$A$49,0),MATCH(CoffeeSales!L$1,products!$A$1:$G$1,0))</f>
        <v>6.75</v>
      </c>
      <c r="M28">
        <f t="shared" si="0"/>
        <v>27</v>
      </c>
      <c r="N28" t="str">
        <f t="shared" si="1"/>
        <v>Arabica</v>
      </c>
      <c r="O28" t="str">
        <f t="shared" si="2"/>
        <v>Medium</v>
      </c>
      <c r="P28" t="str">
        <f>_xlfn.XLOOKUP(CoffeeSales!$C28,customers!$A$1:$A$1001,customers!$I$1:$I$1001,,0)</f>
        <v>Yes</v>
      </c>
    </row>
    <row r="29" spans="1:16" x14ac:dyDescent="0.25">
      <c r="A29" t="s">
        <v>81</v>
      </c>
      <c r="B29">
        <v>43746</v>
      </c>
      <c r="C29" t="s">
        <v>82</v>
      </c>
      <c r="D29" t="s">
        <v>57</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 MATCH(CoffeeSales!$D29,products!$A$1:$A$49,0),MATCH(CoffeeSales!I$1,products!$A$1:$G$1,0))</f>
        <v>Ara</v>
      </c>
      <c r="J29" t="str">
        <f>INDEX(products!$A$1:$G$49, MATCH(CoffeeSales!$D29,products!$A$1:$A$49,0),MATCH(CoffeeSales!J$1,products!$A$1:$G$1,0))</f>
        <v>M</v>
      </c>
      <c r="K29">
        <f>INDEX(products!$A$1:$G$49, MATCH(CoffeeSales!$D29,products!$A$1:$A$49,0),MATCH(CoffeeSales!K$1,products!$A$1:$G$1,0))</f>
        <v>0.2</v>
      </c>
      <c r="L29">
        <f>INDEX(products!$A$1:$G$49, MATCH(CoffeeSales!$D29,products!$A$1:$A$49,0),MATCH(CoffeeSales!L$1,products!$A$1:$G$1,0))</f>
        <v>3.375</v>
      </c>
      <c r="M29">
        <f t="shared" si="0"/>
        <v>16.875</v>
      </c>
      <c r="N29" t="str">
        <f t="shared" si="1"/>
        <v>Arabica</v>
      </c>
      <c r="O29" t="str">
        <f t="shared" si="2"/>
        <v>Medium</v>
      </c>
      <c r="P29" t="str">
        <f>_xlfn.XLOOKUP(CoffeeSales!$C29,customers!$A$1:$A$1001,customers!$I$1:$I$1001,,0)</f>
        <v>No</v>
      </c>
    </row>
    <row r="30" spans="1:16" x14ac:dyDescent="0.25">
      <c r="A30" t="s">
        <v>83</v>
      </c>
      <c r="B30">
        <v>44775</v>
      </c>
      <c r="C30" t="s">
        <v>84</v>
      </c>
      <c r="D30" t="s">
        <v>85</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 MATCH(CoffeeSales!$D30,products!$A$1:$A$49,0),MATCH(CoffeeSales!I$1,products!$A$1:$G$1,0))</f>
        <v>Ara</v>
      </c>
      <c r="J30" t="str">
        <f>INDEX(products!$A$1:$G$49, MATCH(CoffeeSales!$D30,products!$A$1:$A$49,0),MATCH(CoffeeSales!J$1,products!$A$1:$G$1,0))</f>
        <v>D</v>
      </c>
      <c r="K30">
        <f>INDEX(products!$A$1:$G$49, MATCH(CoffeeSales!$D30,products!$A$1:$A$49,0),MATCH(CoffeeSales!K$1,products!$A$1:$G$1,0))</f>
        <v>0.5</v>
      </c>
      <c r="L30">
        <f>INDEX(products!$A$1:$G$49, MATCH(CoffeeSales!$D30,products!$A$1:$A$49,0),MATCH(CoffeeSales!L$1,products!$A$1:$G$1,0))</f>
        <v>5.97</v>
      </c>
      <c r="M30">
        <f t="shared" si="0"/>
        <v>17.91</v>
      </c>
      <c r="N30" t="str">
        <f t="shared" si="1"/>
        <v>Arabica</v>
      </c>
      <c r="O30" t="str">
        <f t="shared" si="2"/>
        <v>Dark</v>
      </c>
      <c r="P30" t="str">
        <f>_xlfn.XLOOKUP(CoffeeSales!$C30,customers!$A$1:$A$1001,customers!$I$1:$I$1001,,0)</f>
        <v>No</v>
      </c>
    </row>
    <row r="31" spans="1:16" x14ac:dyDescent="0.25">
      <c r="A31" t="s">
        <v>86</v>
      </c>
      <c r="B31">
        <v>43516</v>
      </c>
      <c r="C31" t="s">
        <v>87</v>
      </c>
      <c r="D31" t="s">
        <v>40</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 MATCH(CoffeeSales!$D31,products!$A$1:$A$49,0),MATCH(CoffeeSales!I$1,products!$A$1:$G$1,0))</f>
        <v>Ara</v>
      </c>
      <c r="J31" t="str">
        <f>INDEX(products!$A$1:$G$49, MATCH(CoffeeSales!$D31,products!$A$1:$A$49,0),MATCH(CoffeeSales!J$1,products!$A$1:$G$1,0))</f>
        <v>D</v>
      </c>
      <c r="K31">
        <f>INDEX(products!$A$1:$G$49, MATCH(CoffeeSales!$D31,products!$A$1:$A$49,0),MATCH(CoffeeSales!K$1,products!$A$1:$G$1,0))</f>
        <v>1</v>
      </c>
      <c r="L31">
        <f>INDEX(products!$A$1:$G$49, MATCH(CoffeeSales!$D31,products!$A$1:$A$49,0),MATCH(CoffeeSales!L$1,products!$A$1:$G$1,0))</f>
        <v>9.9499999999999993</v>
      </c>
      <c r="M31">
        <f t="shared" si="0"/>
        <v>39.799999999999997</v>
      </c>
      <c r="N31" t="str">
        <f t="shared" si="1"/>
        <v>Arabica</v>
      </c>
      <c r="O31" t="str">
        <f t="shared" si="2"/>
        <v>Dark</v>
      </c>
      <c r="P31" t="str">
        <f>_xlfn.XLOOKUP(CoffeeSales!$C31,customers!$A$1:$A$1001,customers!$I$1:$I$1001,,0)</f>
        <v>Yes</v>
      </c>
    </row>
    <row r="32" spans="1:16" x14ac:dyDescent="0.25">
      <c r="A32" t="s">
        <v>88</v>
      </c>
      <c r="B32">
        <v>44464</v>
      </c>
      <c r="C32" t="s">
        <v>89</v>
      </c>
      <c r="D32" t="s">
        <v>90</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 MATCH(CoffeeSales!$D32,products!$A$1:$A$49,0),MATCH(CoffeeSales!I$1,products!$A$1:$G$1,0))</f>
        <v>Lib</v>
      </c>
      <c r="J32" t="str">
        <f>INDEX(products!$A$1:$G$49, MATCH(CoffeeSales!$D32,products!$A$1:$A$49,0),MATCH(CoffeeSales!J$1,products!$A$1:$G$1,0))</f>
        <v>M</v>
      </c>
      <c r="K32">
        <f>INDEX(products!$A$1:$G$49, MATCH(CoffeeSales!$D32,products!$A$1:$A$49,0),MATCH(CoffeeSales!K$1,products!$A$1:$G$1,0))</f>
        <v>0.2</v>
      </c>
      <c r="L32">
        <f>INDEX(products!$A$1:$G$49, MATCH(CoffeeSales!$D32,products!$A$1:$A$49,0),MATCH(CoffeeSales!L$1,products!$A$1:$G$1,0))</f>
        <v>4.3650000000000002</v>
      </c>
      <c r="M32">
        <f t="shared" si="0"/>
        <v>21.825000000000003</v>
      </c>
      <c r="N32" t="str">
        <f t="shared" si="1"/>
        <v>Liberica</v>
      </c>
      <c r="O32" t="str">
        <f t="shared" si="2"/>
        <v>Medium</v>
      </c>
      <c r="P32" t="str">
        <f>_xlfn.XLOOKUP(CoffeeSales!$C32,customers!$A$1:$A$1001,customers!$I$1:$I$1001,,0)</f>
        <v>No</v>
      </c>
    </row>
    <row r="33" spans="1:16" x14ac:dyDescent="0.25">
      <c r="A33" t="s">
        <v>88</v>
      </c>
      <c r="B33">
        <v>44464</v>
      </c>
      <c r="C33" t="s">
        <v>89</v>
      </c>
      <c r="D33" t="s">
        <v>85</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 MATCH(CoffeeSales!$D33,products!$A$1:$A$49,0),MATCH(CoffeeSales!I$1,products!$A$1:$G$1,0))</f>
        <v>Ara</v>
      </c>
      <c r="J33" t="str">
        <f>INDEX(products!$A$1:$G$49, MATCH(CoffeeSales!$D33,products!$A$1:$A$49,0),MATCH(CoffeeSales!J$1,products!$A$1:$G$1,0))</f>
        <v>D</v>
      </c>
      <c r="K33">
        <f>INDEX(products!$A$1:$G$49, MATCH(CoffeeSales!$D33,products!$A$1:$A$49,0),MATCH(CoffeeSales!K$1,products!$A$1:$G$1,0))</f>
        <v>0.5</v>
      </c>
      <c r="L33">
        <f>INDEX(products!$A$1:$G$49, MATCH(CoffeeSales!$D33,products!$A$1:$A$49,0),MATCH(CoffeeSales!L$1,products!$A$1:$G$1,0))</f>
        <v>5.97</v>
      </c>
      <c r="M33">
        <f t="shared" si="0"/>
        <v>35.82</v>
      </c>
      <c r="N33" t="str">
        <f t="shared" si="1"/>
        <v>Arabica</v>
      </c>
      <c r="O33" t="str">
        <f t="shared" si="2"/>
        <v>Dark</v>
      </c>
      <c r="P33" t="str">
        <f>_xlfn.XLOOKUP(CoffeeSales!$C33,customers!$A$1:$A$1001,customers!$I$1:$I$1001,,0)</f>
        <v>No</v>
      </c>
    </row>
    <row r="34" spans="1:16" x14ac:dyDescent="0.25">
      <c r="A34" t="s">
        <v>88</v>
      </c>
      <c r="B34">
        <v>44464</v>
      </c>
      <c r="C34" t="s">
        <v>89</v>
      </c>
      <c r="D34" t="s">
        <v>91</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 MATCH(CoffeeSales!$D34,products!$A$1:$A$49,0),MATCH(CoffeeSales!I$1,products!$A$1:$G$1,0))</f>
        <v>Lib</v>
      </c>
      <c r="J34" t="str">
        <f>INDEX(products!$A$1:$G$49, MATCH(CoffeeSales!$D34,products!$A$1:$A$49,0),MATCH(CoffeeSales!J$1,products!$A$1:$G$1,0))</f>
        <v>M</v>
      </c>
      <c r="K34">
        <f>INDEX(products!$A$1:$G$49, MATCH(CoffeeSales!$D34,products!$A$1:$A$49,0),MATCH(CoffeeSales!K$1,products!$A$1:$G$1,0))</f>
        <v>0.5</v>
      </c>
      <c r="L34">
        <f>INDEX(products!$A$1:$G$49, MATCH(CoffeeSales!$D34,products!$A$1:$A$49,0),MATCH(CoffeeSales!L$1,products!$A$1:$G$1,0))</f>
        <v>8.73</v>
      </c>
      <c r="M34">
        <f t="shared" si="0"/>
        <v>52.38</v>
      </c>
      <c r="N34" t="str">
        <f t="shared" si="1"/>
        <v>Liberica</v>
      </c>
      <c r="O34" t="str">
        <f t="shared" si="2"/>
        <v>Medium</v>
      </c>
      <c r="P34" t="str">
        <f>_xlfn.XLOOKUP(CoffeeSales!$C34,customers!$A$1:$A$1001,customers!$I$1:$I$1001,,0)</f>
        <v>No</v>
      </c>
    </row>
    <row r="35" spans="1:16" x14ac:dyDescent="0.25">
      <c r="A35" t="s">
        <v>92</v>
      </c>
      <c r="B35">
        <v>44394</v>
      </c>
      <c r="C35" t="s">
        <v>93</v>
      </c>
      <c r="D35" t="s">
        <v>32</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 MATCH(CoffeeSales!$D35,products!$A$1:$A$49,0),MATCH(CoffeeSales!I$1,products!$A$1:$G$1,0))</f>
        <v>Lib</v>
      </c>
      <c r="J35" t="str">
        <f>INDEX(products!$A$1:$G$49, MATCH(CoffeeSales!$D35,products!$A$1:$A$49,0),MATCH(CoffeeSales!J$1,products!$A$1:$G$1,0))</f>
        <v>L</v>
      </c>
      <c r="K35">
        <f>INDEX(products!$A$1:$G$49, MATCH(CoffeeSales!$D35,products!$A$1:$A$49,0),MATCH(CoffeeSales!K$1,products!$A$1:$G$1,0))</f>
        <v>0.2</v>
      </c>
      <c r="L35">
        <f>INDEX(products!$A$1:$G$49, MATCH(CoffeeSales!$D35,products!$A$1:$A$49,0),MATCH(CoffeeSales!L$1,products!$A$1:$G$1,0))</f>
        <v>4.7549999999999999</v>
      </c>
      <c r="M35">
        <f t="shared" si="0"/>
        <v>23.774999999999999</v>
      </c>
      <c r="N35" t="str">
        <f t="shared" si="1"/>
        <v>Liberica</v>
      </c>
      <c r="O35" t="str">
        <f t="shared" si="2"/>
        <v>Light</v>
      </c>
      <c r="P35" t="str">
        <f>_xlfn.XLOOKUP(CoffeeSales!$C35,customers!$A$1:$A$1001,customers!$I$1:$I$1001,,0)</f>
        <v>No</v>
      </c>
    </row>
    <row r="36" spans="1:16" x14ac:dyDescent="0.25">
      <c r="A36" t="s">
        <v>94</v>
      </c>
      <c r="B36">
        <v>44011</v>
      </c>
      <c r="C36" t="s">
        <v>95</v>
      </c>
      <c r="D36" t="s">
        <v>96</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 MATCH(CoffeeSales!$D36,products!$A$1:$A$49,0),MATCH(CoffeeSales!I$1,products!$A$1:$G$1,0))</f>
        <v>Lib</v>
      </c>
      <c r="J36" t="str">
        <f>INDEX(products!$A$1:$G$49, MATCH(CoffeeSales!$D36,products!$A$1:$A$49,0),MATCH(CoffeeSales!J$1,products!$A$1:$G$1,0))</f>
        <v>L</v>
      </c>
      <c r="K36">
        <f>INDEX(products!$A$1:$G$49, MATCH(CoffeeSales!$D36,products!$A$1:$A$49,0),MATCH(CoffeeSales!K$1,products!$A$1:$G$1,0))</f>
        <v>0.5</v>
      </c>
      <c r="L36">
        <f>INDEX(products!$A$1:$G$49, MATCH(CoffeeSales!$D36,products!$A$1:$A$49,0),MATCH(CoffeeSales!L$1,products!$A$1:$G$1,0))</f>
        <v>9.51</v>
      </c>
      <c r="M36">
        <f t="shared" si="0"/>
        <v>57.06</v>
      </c>
      <c r="N36" t="str">
        <f t="shared" si="1"/>
        <v>Liberica</v>
      </c>
      <c r="O36" t="str">
        <f t="shared" si="2"/>
        <v>Light</v>
      </c>
      <c r="P36" t="str">
        <f>_xlfn.XLOOKUP(CoffeeSales!$C36,customers!$A$1:$A$1001,customers!$I$1:$I$1001,,0)</f>
        <v>Yes</v>
      </c>
    </row>
    <row r="37" spans="1:16" x14ac:dyDescent="0.25">
      <c r="A37" t="s">
        <v>97</v>
      </c>
      <c r="B37">
        <v>44348</v>
      </c>
      <c r="C37" t="s">
        <v>98</v>
      </c>
      <c r="D37" t="s">
        <v>85</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 MATCH(CoffeeSales!$D37,products!$A$1:$A$49,0),MATCH(CoffeeSales!I$1,products!$A$1:$G$1,0))</f>
        <v>Ara</v>
      </c>
      <c r="J37" t="str">
        <f>INDEX(products!$A$1:$G$49, MATCH(CoffeeSales!$D37,products!$A$1:$A$49,0),MATCH(CoffeeSales!J$1,products!$A$1:$G$1,0))</f>
        <v>D</v>
      </c>
      <c r="K37">
        <f>INDEX(products!$A$1:$G$49, MATCH(CoffeeSales!$D37,products!$A$1:$A$49,0),MATCH(CoffeeSales!K$1,products!$A$1:$G$1,0))</f>
        <v>0.5</v>
      </c>
      <c r="L37">
        <f>INDEX(products!$A$1:$G$49, MATCH(CoffeeSales!$D37,products!$A$1:$A$49,0),MATCH(CoffeeSales!L$1,products!$A$1:$G$1,0))</f>
        <v>5.97</v>
      </c>
      <c r="M37">
        <f t="shared" si="0"/>
        <v>35.82</v>
      </c>
      <c r="N37" t="str">
        <f t="shared" si="1"/>
        <v>Arabica</v>
      </c>
      <c r="O37" t="str">
        <f t="shared" si="2"/>
        <v>Dark</v>
      </c>
      <c r="P37" t="str">
        <f>_xlfn.XLOOKUP(CoffeeSales!$C37,customers!$A$1:$A$1001,customers!$I$1:$I$1001,,0)</f>
        <v>No</v>
      </c>
    </row>
    <row r="38" spans="1:16" x14ac:dyDescent="0.25">
      <c r="A38" t="s">
        <v>99</v>
      </c>
      <c r="B38">
        <v>44233</v>
      </c>
      <c r="C38" t="s">
        <v>100</v>
      </c>
      <c r="D38" t="s">
        <v>90</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 MATCH(CoffeeSales!$D38,products!$A$1:$A$49,0),MATCH(CoffeeSales!I$1,products!$A$1:$G$1,0))</f>
        <v>Lib</v>
      </c>
      <c r="J38" t="str">
        <f>INDEX(products!$A$1:$G$49, MATCH(CoffeeSales!$D38,products!$A$1:$A$49,0),MATCH(CoffeeSales!J$1,products!$A$1:$G$1,0))</f>
        <v>M</v>
      </c>
      <c r="K38">
        <f>INDEX(products!$A$1:$G$49, MATCH(CoffeeSales!$D38,products!$A$1:$A$49,0),MATCH(CoffeeSales!K$1,products!$A$1:$G$1,0))</f>
        <v>0.2</v>
      </c>
      <c r="L38">
        <f>INDEX(products!$A$1:$G$49, MATCH(CoffeeSales!$D38,products!$A$1:$A$49,0),MATCH(CoffeeSales!L$1,products!$A$1:$G$1,0))</f>
        <v>4.3650000000000002</v>
      </c>
      <c r="M38">
        <f t="shared" si="0"/>
        <v>8.73</v>
      </c>
      <c r="N38" t="str">
        <f t="shared" si="1"/>
        <v>Liberica</v>
      </c>
      <c r="O38" t="str">
        <f t="shared" si="2"/>
        <v>Medium</v>
      </c>
      <c r="P38" t="str">
        <f>_xlfn.XLOOKUP(CoffeeSales!$C38,customers!$A$1:$A$1001,customers!$I$1:$I$1001,,0)</f>
        <v>No</v>
      </c>
    </row>
    <row r="39" spans="1:16" x14ac:dyDescent="0.25">
      <c r="A39" t="s">
        <v>101</v>
      </c>
      <c r="B39">
        <v>43580</v>
      </c>
      <c r="C39" t="s">
        <v>102</v>
      </c>
      <c r="D39" t="s">
        <v>96</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 MATCH(CoffeeSales!$D39,products!$A$1:$A$49,0),MATCH(CoffeeSales!I$1,products!$A$1:$G$1,0))</f>
        <v>Lib</v>
      </c>
      <c r="J39" t="str">
        <f>INDEX(products!$A$1:$G$49, MATCH(CoffeeSales!$D39,products!$A$1:$A$49,0),MATCH(CoffeeSales!J$1,products!$A$1:$G$1,0))</f>
        <v>L</v>
      </c>
      <c r="K39">
        <f>INDEX(products!$A$1:$G$49, MATCH(CoffeeSales!$D39,products!$A$1:$A$49,0),MATCH(CoffeeSales!K$1,products!$A$1:$G$1,0))</f>
        <v>0.5</v>
      </c>
      <c r="L39">
        <f>INDEX(products!$A$1:$G$49, MATCH(CoffeeSales!$D39,products!$A$1:$A$49,0),MATCH(CoffeeSales!L$1,products!$A$1:$G$1,0))</f>
        <v>9.51</v>
      </c>
      <c r="M39">
        <f t="shared" si="0"/>
        <v>28.53</v>
      </c>
      <c r="N39" t="str">
        <f t="shared" si="1"/>
        <v>Liberica</v>
      </c>
      <c r="O39" t="str">
        <f t="shared" si="2"/>
        <v>Light</v>
      </c>
      <c r="P39" t="str">
        <f>_xlfn.XLOOKUP(CoffeeSales!$C39,customers!$A$1:$A$1001,customers!$I$1:$I$1001,,0)</f>
        <v>No</v>
      </c>
    </row>
    <row r="40" spans="1:16" x14ac:dyDescent="0.25">
      <c r="A40" t="s">
        <v>103</v>
      </c>
      <c r="B40">
        <v>43946</v>
      </c>
      <c r="C40" t="s">
        <v>104</v>
      </c>
      <c r="D40" t="s">
        <v>54</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 MATCH(CoffeeSales!$D40,products!$A$1:$A$49,0),MATCH(CoffeeSales!I$1,products!$A$1:$G$1,0))</f>
        <v>Rob</v>
      </c>
      <c r="J40" t="str">
        <f>INDEX(products!$A$1:$G$49, MATCH(CoffeeSales!$D40,products!$A$1:$A$49,0),MATCH(CoffeeSales!J$1,products!$A$1:$G$1,0))</f>
        <v>M</v>
      </c>
      <c r="K40">
        <f>INDEX(products!$A$1:$G$49, MATCH(CoffeeSales!$D40,products!$A$1:$A$49,0),MATCH(CoffeeSales!K$1,products!$A$1:$G$1,0))</f>
        <v>2.5</v>
      </c>
      <c r="L40">
        <f>INDEX(products!$A$1:$G$49, MATCH(CoffeeSales!$D40,products!$A$1:$A$49,0),MATCH(CoffeeSales!L$1,products!$A$1:$G$1,0))</f>
        <v>22.884999999999998</v>
      </c>
      <c r="M40">
        <f t="shared" si="0"/>
        <v>114.42499999999998</v>
      </c>
      <c r="N40" t="str">
        <f t="shared" si="1"/>
        <v>Robusta</v>
      </c>
      <c r="O40" t="str">
        <f t="shared" si="2"/>
        <v>Medium</v>
      </c>
      <c r="P40" t="str">
        <f>_xlfn.XLOOKUP(CoffeeSales!$C40,customers!$A$1:$A$1001,customers!$I$1:$I$1001,,0)</f>
        <v>No</v>
      </c>
    </row>
    <row r="41" spans="1:16" x14ac:dyDescent="0.25">
      <c r="A41" t="s">
        <v>105</v>
      </c>
      <c r="B41">
        <v>44524</v>
      </c>
      <c r="C41" t="s">
        <v>106</v>
      </c>
      <c r="D41" t="s">
        <v>15</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 MATCH(CoffeeSales!$D41,products!$A$1:$A$49,0),MATCH(CoffeeSales!I$1,products!$A$1:$G$1,0))</f>
        <v>Rob</v>
      </c>
      <c r="J41" t="str">
        <f>INDEX(products!$A$1:$G$49, MATCH(CoffeeSales!$D41,products!$A$1:$A$49,0),MATCH(CoffeeSales!J$1,products!$A$1:$G$1,0))</f>
        <v>M</v>
      </c>
      <c r="K41">
        <f>INDEX(products!$A$1:$G$49, MATCH(CoffeeSales!$D41,products!$A$1:$A$49,0),MATCH(CoffeeSales!K$1,products!$A$1:$G$1,0))</f>
        <v>1</v>
      </c>
      <c r="L41">
        <f>INDEX(products!$A$1:$G$49, MATCH(CoffeeSales!$D41,products!$A$1:$A$49,0),MATCH(CoffeeSales!L$1,products!$A$1:$G$1,0))</f>
        <v>9.9499999999999993</v>
      </c>
      <c r="M41">
        <f t="shared" si="0"/>
        <v>59.699999999999996</v>
      </c>
      <c r="N41" t="str">
        <f t="shared" si="1"/>
        <v>Robusta</v>
      </c>
      <c r="O41" t="str">
        <f t="shared" si="2"/>
        <v>Medium</v>
      </c>
      <c r="P41" t="str">
        <f>_xlfn.XLOOKUP(CoffeeSales!$C41,customers!$A$1:$A$1001,customers!$I$1:$I$1001,,0)</f>
        <v>Yes</v>
      </c>
    </row>
    <row r="42" spans="1:16" x14ac:dyDescent="0.25">
      <c r="A42" t="s">
        <v>107</v>
      </c>
      <c r="B42">
        <v>44305</v>
      </c>
      <c r="C42" t="s">
        <v>108</v>
      </c>
      <c r="D42" t="s">
        <v>109</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 MATCH(CoffeeSales!$D42,products!$A$1:$A$49,0),MATCH(CoffeeSales!I$1,products!$A$1:$G$1,0))</f>
        <v>Lib</v>
      </c>
      <c r="J42" t="str">
        <f>INDEX(products!$A$1:$G$49, MATCH(CoffeeSales!$D42,products!$A$1:$A$49,0),MATCH(CoffeeSales!J$1,products!$A$1:$G$1,0))</f>
        <v>M</v>
      </c>
      <c r="K42">
        <f>INDEX(products!$A$1:$G$49, MATCH(CoffeeSales!$D42,products!$A$1:$A$49,0),MATCH(CoffeeSales!K$1,products!$A$1:$G$1,0))</f>
        <v>1</v>
      </c>
      <c r="L42">
        <f>INDEX(products!$A$1:$G$49, MATCH(CoffeeSales!$D42,products!$A$1:$A$49,0),MATCH(CoffeeSales!L$1,products!$A$1:$G$1,0))</f>
        <v>14.55</v>
      </c>
      <c r="M42">
        <f t="shared" si="0"/>
        <v>43.650000000000006</v>
      </c>
      <c r="N42" t="str">
        <f t="shared" si="1"/>
        <v>Liberica</v>
      </c>
      <c r="O42" t="str">
        <f t="shared" si="2"/>
        <v>Medium</v>
      </c>
      <c r="P42" t="str">
        <f>_xlfn.XLOOKUP(CoffeeSales!$C42,customers!$A$1:$A$1001,customers!$I$1:$I$1001,,0)</f>
        <v>No</v>
      </c>
    </row>
    <row r="43" spans="1:16" x14ac:dyDescent="0.25">
      <c r="A43" t="s">
        <v>110</v>
      </c>
      <c r="B43">
        <v>44749</v>
      </c>
      <c r="C43" t="s">
        <v>111</v>
      </c>
      <c r="D43" t="s">
        <v>64</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 MATCH(CoffeeSales!$D43,products!$A$1:$A$49,0),MATCH(CoffeeSales!I$1,products!$A$1:$G$1,0))</f>
        <v>Exc</v>
      </c>
      <c r="J43" t="str">
        <f>INDEX(products!$A$1:$G$49, MATCH(CoffeeSales!$D43,products!$A$1:$A$49,0),MATCH(CoffeeSales!J$1,products!$A$1:$G$1,0))</f>
        <v>D</v>
      </c>
      <c r="K43">
        <f>INDEX(products!$A$1:$G$49, MATCH(CoffeeSales!$D43,products!$A$1:$A$49,0),MATCH(CoffeeSales!K$1,products!$A$1:$G$1,0))</f>
        <v>0.2</v>
      </c>
      <c r="L43">
        <f>INDEX(products!$A$1:$G$49, MATCH(CoffeeSales!$D43,products!$A$1:$A$49,0),MATCH(CoffeeSales!L$1,products!$A$1:$G$1,0))</f>
        <v>3.645</v>
      </c>
      <c r="M43">
        <f t="shared" si="0"/>
        <v>7.29</v>
      </c>
      <c r="N43" t="str">
        <f t="shared" si="1"/>
        <v>Excelsa</v>
      </c>
      <c r="O43" t="str">
        <f t="shared" si="2"/>
        <v>Dark</v>
      </c>
      <c r="P43" t="str">
        <f>_xlfn.XLOOKUP(CoffeeSales!$C43,customers!$A$1:$A$1001,customers!$I$1:$I$1001,,0)</f>
        <v>Yes</v>
      </c>
    </row>
    <row r="44" spans="1:16" x14ac:dyDescent="0.25">
      <c r="A44" t="s">
        <v>112</v>
      </c>
      <c r="B44">
        <v>43607</v>
      </c>
      <c r="C44" t="s">
        <v>113</v>
      </c>
      <c r="D44" t="s">
        <v>114</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 MATCH(CoffeeSales!$D44,products!$A$1:$A$49,0),MATCH(CoffeeSales!I$1,products!$A$1:$G$1,0))</f>
        <v>Rob</v>
      </c>
      <c r="J44" t="str">
        <f>INDEX(products!$A$1:$G$49, MATCH(CoffeeSales!$D44,products!$A$1:$A$49,0),MATCH(CoffeeSales!J$1,products!$A$1:$G$1,0))</f>
        <v>D</v>
      </c>
      <c r="K44">
        <f>INDEX(products!$A$1:$G$49, MATCH(CoffeeSales!$D44,products!$A$1:$A$49,0),MATCH(CoffeeSales!K$1,products!$A$1:$G$1,0))</f>
        <v>0.2</v>
      </c>
      <c r="L44">
        <f>INDEX(products!$A$1:$G$49, MATCH(CoffeeSales!$D44,products!$A$1:$A$49,0),MATCH(CoffeeSales!L$1,products!$A$1:$G$1,0))</f>
        <v>2.6849999999999996</v>
      </c>
      <c r="M44">
        <f t="shared" si="0"/>
        <v>8.0549999999999997</v>
      </c>
      <c r="N44" t="str">
        <f t="shared" si="1"/>
        <v>Robusta</v>
      </c>
      <c r="O44" t="str">
        <f t="shared" si="2"/>
        <v>Dark</v>
      </c>
      <c r="P44" t="str">
        <f>_xlfn.XLOOKUP(CoffeeSales!$C44,customers!$A$1:$A$1001,customers!$I$1:$I$1001,,0)</f>
        <v>Yes</v>
      </c>
    </row>
    <row r="45" spans="1:16" x14ac:dyDescent="0.25">
      <c r="A45" t="s">
        <v>115</v>
      </c>
      <c r="B45">
        <v>44473</v>
      </c>
      <c r="C45" t="s">
        <v>116</v>
      </c>
      <c r="D45" t="s">
        <v>117</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 MATCH(CoffeeSales!$D45,products!$A$1:$A$49,0),MATCH(CoffeeSales!I$1,products!$A$1:$G$1,0))</f>
        <v>Lib</v>
      </c>
      <c r="J45" t="str">
        <f>INDEX(products!$A$1:$G$49, MATCH(CoffeeSales!$D45,products!$A$1:$A$49,0),MATCH(CoffeeSales!J$1,products!$A$1:$G$1,0))</f>
        <v>L</v>
      </c>
      <c r="K45">
        <f>INDEX(products!$A$1:$G$49, MATCH(CoffeeSales!$D45,products!$A$1:$A$49,0),MATCH(CoffeeSales!K$1,products!$A$1:$G$1,0))</f>
        <v>2.5</v>
      </c>
      <c r="L45">
        <f>INDEX(products!$A$1:$G$49, MATCH(CoffeeSales!$D45,products!$A$1:$A$49,0),MATCH(CoffeeSales!L$1,products!$A$1:$G$1,0))</f>
        <v>36.454999999999998</v>
      </c>
      <c r="M45">
        <f t="shared" si="0"/>
        <v>72.91</v>
      </c>
      <c r="N45" t="str">
        <f t="shared" si="1"/>
        <v>Liberica</v>
      </c>
      <c r="O45" t="str">
        <f t="shared" si="2"/>
        <v>Light</v>
      </c>
      <c r="P45" t="str">
        <f>_xlfn.XLOOKUP(CoffeeSales!$C45,customers!$A$1:$A$1001,customers!$I$1:$I$1001,,0)</f>
        <v>No</v>
      </c>
    </row>
    <row r="46" spans="1:16" x14ac:dyDescent="0.25">
      <c r="A46" t="s">
        <v>118</v>
      </c>
      <c r="B46">
        <v>43932</v>
      </c>
      <c r="C46" t="s">
        <v>119</v>
      </c>
      <c r="D46" t="s">
        <v>16</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 MATCH(CoffeeSales!$D46,products!$A$1:$A$49,0),MATCH(CoffeeSales!I$1,products!$A$1:$G$1,0))</f>
        <v>Exc</v>
      </c>
      <c r="J46" t="str">
        <f>INDEX(products!$A$1:$G$49, MATCH(CoffeeSales!$D46,products!$A$1:$A$49,0),MATCH(CoffeeSales!J$1,products!$A$1:$G$1,0))</f>
        <v>M</v>
      </c>
      <c r="K46">
        <f>INDEX(products!$A$1:$G$49, MATCH(CoffeeSales!$D46,products!$A$1:$A$49,0),MATCH(CoffeeSales!K$1,products!$A$1:$G$1,0))</f>
        <v>0.5</v>
      </c>
      <c r="L46">
        <f>INDEX(products!$A$1:$G$49, MATCH(CoffeeSales!$D46,products!$A$1:$A$49,0),MATCH(CoffeeSales!L$1,products!$A$1:$G$1,0))</f>
        <v>8.25</v>
      </c>
      <c r="M46">
        <f t="shared" si="0"/>
        <v>16.5</v>
      </c>
      <c r="N46" t="str">
        <f t="shared" si="1"/>
        <v>Excelsa</v>
      </c>
      <c r="O46" t="str">
        <f t="shared" si="2"/>
        <v>Medium</v>
      </c>
      <c r="P46" t="str">
        <f>_xlfn.XLOOKUP(CoffeeSales!$C46,customers!$A$1:$A$1001,customers!$I$1:$I$1001,,0)</f>
        <v>Yes</v>
      </c>
    </row>
    <row r="47" spans="1:16" x14ac:dyDescent="0.25">
      <c r="A47" t="s">
        <v>120</v>
      </c>
      <c r="B47">
        <v>44592</v>
      </c>
      <c r="C47" t="s">
        <v>121</v>
      </c>
      <c r="D47" t="s">
        <v>122</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 MATCH(CoffeeSales!$D47,products!$A$1:$A$49,0),MATCH(CoffeeSales!I$1,products!$A$1:$G$1,0))</f>
        <v>Lib</v>
      </c>
      <c r="J47" t="str">
        <f>INDEX(products!$A$1:$G$49, MATCH(CoffeeSales!$D47,products!$A$1:$A$49,0),MATCH(CoffeeSales!J$1,products!$A$1:$G$1,0))</f>
        <v>D</v>
      </c>
      <c r="K47">
        <f>INDEX(products!$A$1:$G$49, MATCH(CoffeeSales!$D47,products!$A$1:$A$49,0),MATCH(CoffeeSales!K$1,products!$A$1:$G$1,0))</f>
        <v>2.5</v>
      </c>
      <c r="L47">
        <f>INDEX(products!$A$1:$G$49, MATCH(CoffeeSales!$D47,products!$A$1:$A$49,0),MATCH(CoffeeSales!L$1,products!$A$1:$G$1,0))</f>
        <v>29.784999999999997</v>
      </c>
      <c r="M47">
        <f t="shared" si="0"/>
        <v>178.70999999999998</v>
      </c>
      <c r="N47" t="str">
        <f t="shared" si="1"/>
        <v>Liberica</v>
      </c>
      <c r="O47" t="str">
        <f t="shared" si="2"/>
        <v>Dark</v>
      </c>
      <c r="P47" t="str">
        <f>_xlfn.XLOOKUP(CoffeeSales!$C47,customers!$A$1:$A$1001,customers!$I$1:$I$1001,,0)</f>
        <v>No</v>
      </c>
    </row>
    <row r="48" spans="1:16" x14ac:dyDescent="0.25">
      <c r="A48" t="s">
        <v>123</v>
      </c>
      <c r="B48">
        <v>43776</v>
      </c>
      <c r="C48" t="s">
        <v>124</v>
      </c>
      <c r="D48" t="s">
        <v>125</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 MATCH(CoffeeSales!$D48,products!$A$1:$A$49,0),MATCH(CoffeeSales!I$1,products!$A$1:$G$1,0))</f>
        <v>Exc</v>
      </c>
      <c r="J48" t="str">
        <f>INDEX(products!$A$1:$G$49, MATCH(CoffeeSales!$D48,products!$A$1:$A$49,0),MATCH(CoffeeSales!J$1,products!$A$1:$G$1,0))</f>
        <v>M</v>
      </c>
      <c r="K48">
        <f>INDEX(products!$A$1:$G$49, MATCH(CoffeeSales!$D48,products!$A$1:$A$49,0),MATCH(CoffeeSales!K$1,products!$A$1:$G$1,0))</f>
        <v>2.5</v>
      </c>
      <c r="L48">
        <f>INDEX(products!$A$1:$G$49, MATCH(CoffeeSales!$D48,products!$A$1:$A$49,0),MATCH(CoffeeSales!L$1,products!$A$1:$G$1,0))</f>
        <v>31.624999999999996</v>
      </c>
      <c r="M48">
        <f t="shared" si="0"/>
        <v>63.249999999999993</v>
      </c>
      <c r="N48" t="str">
        <f t="shared" si="1"/>
        <v>Excelsa</v>
      </c>
      <c r="O48" t="str">
        <f t="shared" si="2"/>
        <v>Medium</v>
      </c>
      <c r="P48" t="str">
        <f>_xlfn.XLOOKUP(CoffeeSales!$C48,customers!$A$1:$A$1001,customers!$I$1:$I$1001,,0)</f>
        <v>Yes</v>
      </c>
    </row>
    <row r="49" spans="1:16" x14ac:dyDescent="0.25">
      <c r="A49" t="s">
        <v>126</v>
      </c>
      <c r="B49">
        <v>43644</v>
      </c>
      <c r="C49" t="s">
        <v>127</v>
      </c>
      <c r="D49" t="s">
        <v>128</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 MATCH(CoffeeSales!$D49,products!$A$1:$A$49,0),MATCH(CoffeeSales!I$1,products!$A$1:$G$1,0))</f>
        <v>Ara</v>
      </c>
      <c r="J49" t="str">
        <f>INDEX(products!$A$1:$G$49, MATCH(CoffeeSales!$D49,products!$A$1:$A$49,0),MATCH(CoffeeSales!J$1,products!$A$1:$G$1,0))</f>
        <v>L</v>
      </c>
      <c r="K49">
        <f>INDEX(products!$A$1:$G$49, MATCH(CoffeeSales!$D49,products!$A$1:$A$49,0),MATCH(CoffeeSales!K$1,products!$A$1:$G$1,0))</f>
        <v>0.2</v>
      </c>
      <c r="L49">
        <f>INDEX(products!$A$1:$G$49, MATCH(CoffeeSales!$D49,products!$A$1:$A$49,0),MATCH(CoffeeSales!L$1,products!$A$1:$G$1,0))</f>
        <v>3.8849999999999998</v>
      </c>
      <c r="M49">
        <f t="shared" si="0"/>
        <v>7.77</v>
      </c>
      <c r="N49" t="str">
        <f t="shared" si="1"/>
        <v>Arabica</v>
      </c>
      <c r="O49" t="str">
        <f t="shared" si="2"/>
        <v>Light</v>
      </c>
      <c r="P49" t="str">
        <f>_xlfn.XLOOKUP(CoffeeSales!$C49,customers!$A$1:$A$1001,customers!$I$1:$I$1001,,0)</f>
        <v>Yes</v>
      </c>
    </row>
    <row r="50" spans="1:16" x14ac:dyDescent="0.25">
      <c r="A50" t="s">
        <v>129</v>
      </c>
      <c r="B50">
        <v>44085</v>
      </c>
      <c r="C50" t="s">
        <v>130</v>
      </c>
      <c r="D50" t="s">
        <v>131</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 MATCH(CoffeeSales!$D50,products!$A$1:$A$49,0),MATCH(CoffeeSales!I$1,products!$A$1:$G$1,0))</f>
        <v>Ara</v>
      </c>
      <c r="J50" t="str">
        <f>INDEX(products!$A$1:$G$49, MATCH(CoffeeSales!$D50,products!$A$1:$A$49,0),MATCH(CoffeeSales!J$1,products!$A$1:$G$1,0))</f>
        <v>D</v>
      </c>
      <c r="K50">
        <f>INDEX(products!$A$1:$G$49, MATCH(CoffeeSales!$D50,products!$A$1:$A$49,0),MATCH(CoffeeSales!K$1,products!$A$1:$G$1,0))</f>
        <v>2.5</v>
      </c>
      <c r="L50">
        <f>INDEX(products!$A$1:$G$49, MATCH(CoffeeSales!$D50,products!$A$1:$A$49,0),MATCH(CoffeeSales!L$1,products!$A$1:$G$1,0))</f>
        <v>22.884999999999998</v>
      </c>
      <c r="M50">
        <f t="shared" si="0"/>
        <v>91.539999999999992</v>
      </c>
      <c r="N50" t="str">
        <f t="shared" si="1"/>
        <v>Arabica</v>
      </c>
      <c r="O50" t="str">
        <f t="shared" si="2"/>
        <v>Dark</v>
      </c>
      <c r="P50" t="str">
        <f>_xlfn.XLOOKUP(CoffeeSales!$C50,customers!$A$1:$A$1001,customers!$I$1:$I$1001,,0)</f>
        <v>No</v>
      </c>
    </row>
    <row r="51" spans="1:16" x14ac:dyDescent="0.25">
      <c r="A51" t="s">
        <v>132</v>
      </c>
      <c r="B51">
        <v>44790</v>
      </c>
      <c r="C51" t="s">
        <v>133</v>
      </c>
      <c r="D51" t="s">
        <v>19</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 MATCH(CoffeeSales!$D51,products!$A$1:$A$49,0),MATCH(CoffeeSales!I$1,products!$A$1:$G$1,0))</f>
        <v>Ara</v>
      </c>
      <c r="J51" t="str">
        <f>INDEX(products!$A$1:$G$49, MATCH(CoffeeSales!$D51,products!$A$1:$A$49,0),MATCH(CoffeeSales!J$1,products!$A$1:$G$1,0))</f>
        <v>L</v>
      </c>
      <c r="K51">
        <f>INDEX(products!$A$1:$G$49, MATCH(CoffeeSales!$D51,products!$A$1:$A$49,0),MATCH(CoffeeSales!K$1,products!$A$1:$G$1,0))</f>
        <v>1</v>
      </c>
      <c r="L51">
        <f>INDEX(products!$A$1:$G$49, MATCH(CoffeeSales!$D51,products!$A$1:$A$49,0),MATCH(CoffeeSales!L$1,products!$A$1:$G$1,0))</f>
        <v>12.95</v>
      </c>
      <c r="M51">
        <f t="shared" si="0"/>
        <v>38.849999999999994</v>
      </c>
      <c r="N51" t="str">
        <f t="shared" si="1"/>
        <v>Arabica</v>
      </c>
      <c r="O51" t="str">
        <f t="shared" si="2"/>
        <v>Light</v>
      </c>
      <c r="P51" t="str">
        <f>_xlfn.XLOOKUP(CoffeeSales!$C51,customers!$A$1:$A$1001,customers!$I$1:$I$1001,,0)</f>
        <v>No</v>
      </c>
    </row>
    <row r="52" spans="1:16" x14ac:dyDescent="0.25">
      <c r="A52" t="s">
        <v>134</v>
      </c>
      <c r="B52">
        <v>44792</v>
      </c>
      <c r="C52" t="s">
        <v>135</v>
      </c>
      <c r="D52" t="s">
        <v>136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 MATCH(CoffeeSales!$D52,products!$A$1:$A$49,0),MATCH(CoffeeSales!I$1,products!$A$1:$G$1,0))</f>
        <v>Lib</v>
      </c>
      <c r="J52" t="str">
        <f>INDEX(products!$A$1:$G$49, MATCH(CoffeeSales!$D52,products!$A$1:$A$49,0),MATCH(CoffeeSales!J$1,products!$A$1:$G$1,0))</f>
        <v>D</v>
      </c>
      <c r="K52">
        <f>INDEX(products!$A$1:$G$49, MATCH(CoffeeSales!$D52,products!$A$1:$A$49,0),MATCH(CoffeeSales!K$1,products!$A$1:$G$1,0))</f>
        <v>0.5</v>
      </c>
      <c r="L52">
        <f>INDEX(products!$A$1:$G$49, MATCH(CoffeeSales!$D52,products!$A$1:$A$49,0),MATCH(CoffeeSales!L$1,products!$A$1:$G$1,0))</f>
        <v>7.77</v>
      </c>
      <c r="M52">
        <f t="shared" si="0"/>
        <v>15.54</v>
      </c>
      <c r="N52" t="str">
        <f t="shared" si="1"/>
        <v>Liberica</v>
      </c>
      <c r="O52" t="str">
        <f t="shared" si="2"/>
        <v>Dark</v>
      </c>
      <c r="P52" t="str">
        <f>_xlfn.XLOOKUP(CoffeeSales!$C52,customers!$A$1:$A$1001,customers!$I$1:$I$1001,,0)</f>
        <v>No</v>
      </c>
    </row>
    <row r="53" spans="1:16" x14ac:dyDescent="0.25">
      <c r="A53" t="s">
        <v>137</v>
      </c>
      <c r="B53">
        <v>43600</v>
      </c>
      <c r="C53" t="s">
        <v>138</v>
      </c>
      <c r="D53" t="s">
        <v>117</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 MATCH(CoffeeSales!$D53,products!$A$1:$A$49,0),MATCH(CoffeeSales!I$1,products!$A$1:$G$1,0))</f>
        <v>Lib</v>
      </c>
      <c r="J53" t="str">
        <f>INDEX(products!$A$1:$G$49, MATCH(CoffeeSales!$D53,products!$A$1:$A$49,0),MATCH(CoffeeSales!J$1,products!$A$1:$G$1,0))</f>
        <v>L</v>
      </c>
      <c r="K53">
        <f>INDEX(products!$A$1:$G$49, MATCH(CoffeeSales!$D53,products!$A$1:$A$49,0),MATCH(CoffeeSales!K$1,products!$A$1:$G$1,0))</f>
        <v>2.5</v>
      </c>
      <c r="L53">
        <f>INDEX(products!$A$1:$G$49, MATCH(CoffeeSales!$D53,products!$A$1:$A$49,0),MATCH(CoffeeSales!L$1,products!$A$1:$G$1,0))</f>
        <v>36.454999999999998</v>
      </c>
      <c r="M53">
        <f t="shared" si="0"/>
        <v>145.82</v>
      </c>
      <c r="N53" t="str">
        <f t="shared" si="1"/>
        <v>Liberica</v>
      </c>
      <c r="O53" t="str">
        <f t="shared" si="2"/>
        <v>Light</v>
      </c>
      <c r="P53" t="str">
        <f>_xlfn.XLOOKUP(CoffeeSales!$C53,customers!$A$1:$A$1001,customers!$I$1:$I$1001,,0)</f>
        <v>Yes</v>
      </c>
    </row>
    <row r="54" spans="1:16" x14ac:dyDescent="0.25">
      <c r="A54" t="s">
        <v>139</v>
      </c>
      <c r="B54">
        <v>43719</v>
      </c>
      <c r="C54" t="s">
        <v>140</v>
      </c>
      <c r="D54" t="s">
        <v>35</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 MATCH(CoffeeSales!$D54,products!$A$1:$A$49,0),MATCH(CoffeeSales!I$1,products!$A$1:$G$1,0))</f>
        <v>Rob</v>
      </c>
      <c r="J54" t="str">
        <f>INDEX(products!$A$1:$G$49, MATCH(CoffeeSales!$D54,products!$A$1:$A$49,0),MATCH(CoffeeSales!J$1,products!$A$1:$G$1,0))</f>
        <v>M</v>
      </c>
      <c r="K54">
        <f>INDEX(products!$A$1:$G$49, MATCH(CoffeeSales!$D54,products!$A$1:$A$49,0),MATCH(CoffeeSales!K$1,products!$A$1:$G$1,0))</f>
        <v>0.5</v>
      </c>
      <c r="L54">
        <f>INDEX(products!$A$1:$G$49, MATCH(CoffeeSales!$D54,products!$A$1:$A$49,0),MATCH(CoffeeSales!L$1,products!$A$1:$G$1,0))</f>
        <v>5.97</v>
      </c>
      <c r="M54">
        <f t="shared" si="0"/>
        <v>29.849999999999998</v>
      </c>
      <c r="N54" t="str">
        <f t="shared" si="1"/>
        <v>Robusta</v>
      </c>
      <c r="O54" t="str">
        <f t="shared" si="2"/>
        <v>Medium</v>
      </c>
      <c r="P54" t="str">
        <f>_xlfn.XLOOKUP(CoffeeSales!$C54,customers!$A$1:$A$1001,customers!$I$1:$I$1001,,0)</f>
        <v>No</v>
      </c>
    </row>
    <row r="55" spans="1:16" x14ac:dyDescent="0.25">
      <c r="A55" t="s">
        <v>139</v>
      </c>
      <c r="B55">
        <v>43719</v>
      </c>
      <c r="C55" t="s">
        <v>140</v>
      </c>
      <c r="D55" t="s">
        <v>117</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 MATCH(CoffeeSales!$D55,products!$A$1:$A$49,0),MATCH(CoffeeSales!I$1,products!$A$1:$G$1,0))</f>
        <v>Lib</v>
      </c>
      <c r="J55" t="str">
        <f>INDEX(products!$A$1:$G$49, MATCH(CoffeeSales!$D55,products!$A$1:$A$49,0),MATCH(CoffeeSales!J$1,products!$A$1:$G$1,0))</f>
        <v>L</v>
      </c>
      <c r="K55">
        <f>INDEX(products!$A$1:$G$49, MATCH(CoffeeSales!$D55,products!$A$1:$A$49,0),MATCH(CoffeeSales!K$1,products!$A$1:$G$1,0))</f>
        <v>2.5</v>
      </c>
      <c r="L55">
        <f>INDEX(products!$A$1:$G$49, MATCH(CoffeeSales!$D55,products!$A$1:$A$49,0),MATCH(CoffeeSales!L$1,products!$A$1:$G$1,0))</f>
        <v>36.454999999999998</v>
      </c>
      <c r="M55">
        <f t="shared" si="0"/>
        <v>72.91</v>
      </c>
      <c r="N55" t="str">
        <f t="shared" si="1"/>
        <v>Liberica</v>
      </c>
      <c r="O55" t="str">
        <f t="shared" si="2"/>
        <v>Light</v>
      </c>
      <c r="P55" t="str">
        <f>_xlfn.XLOOKUP(CoffeeSales!$C55,customers!$A$1:$A$1001,customers!$I$1:$I$1001,,0)</f>
        <v>No</v>
      </c>
    </row>
    <row r="56" spans="1:16" x14ac:dyDescent="0.25">
      <c r="A56" t="s">
        <v>141</v>
      </c>
      <c r="B56">
        <v>44271</v>
      </c>
      <c r="C56" t="s">
        <v>142</v>
      </c>
      <c r="D56" t="s">
        <v>109</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 MATCH(CoffeeSales!$D56,products!$A$1:$A$49,0),MATCH(CoffeeSales!I$1,products!$A$1:$G$1,0))</f>
        <v>Lib</v>
      </c>
      <c r="J56" t="str">
        <f>INDEX(products!$A$1:$G$49, MATCH(CoffeeSales!$D56,products!$A$1:$A$49,0),MATCH(CoffeeSales!J$1,products!$A$1:$G$1,0))</f>
        <v>M</v>
      </c>
      <c r="K56">
        <f>INDEX(products!$A$1:$G$49, MATCH(CoffeeSales!$D56,products!$A$1:$A$49,0),MATCH(CoffeeSales!K$1,products!$A$1:$G$1,0))</f>
        <v>1</v>
      </c>
      <c r="L56">
        <f>INDEX(products!$A$1:$G$49, MATCH(CoffeeSales!$D56,products!$A$1:$A$49,0),MATCH(CoffeeSales!L$1,products!$A$1:$G$1,0))</f>
        <v>14.55</v>
      </c>
      <c r="M56">
        <f t="shared" si="0"/>
        <v>72.75</v>
      </c>
      <c r="N56" t="str">
        <f t="shared" si="1"/>
        <v>Liberica</v>
      </c>
      <c r="O56" t="str">
        <f t="shared" si="2"/>
        <v>Medium</v>
      </c>
      <c r="P56" t="str">
        <f>_xlfn.XLOOKUP(CoffeeSales!$C56,customers!$A$1:$A$1001,customers!$I$1:$I$1001,,0)</f>
        <v>No</v>
      </c>
    </row>
    <row r="57" spans="1:16" x14ac:dyDescent="0.25">
      <c r="A57" t="s">
        <v>143</v>
      </c>
      <c r="B57">
        <v>44168</v>
      </c>
      <c r="C57" t="s">
        <v>144</v>
      </c>
      <c r="D57" t="s">
        <v>145</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 MATCH(CoffeeSales!$D57,products!$A$1:$A$49,0),MATCH(CoffeeSales!I$1,products!$A$1:$G$1,0))</f>
        <v>Lib</v>
      </c>
      <c r="J57" t="str">
        <f>INDEX(products!$A$1:$G$49, MATCH(CoffeeSales!$D57,products!$A$1:$A$49,0),MATCH(CoffeeSales!J$1,products!$A$1:$G$1,0))</f>
        <v>L</v>
      </c>
      <c r="K57">
        <f>INDEX(products!$A$1:$G$49, MATCH(CoffeeSales!$D57,products!$A$1:$A$49,0),MATCH(CoffeeSales!K$1,products!$A$1:$G$1,0))</f>
        <v>1</v>
      </c>
      <c r="L57">
        <f>INDEX(products!$A$1:$G$49, MATCH(CoffeeSales!$D57,products!$A$1:$A$49,0),MATCH(CoffeeSales!L$1,products!$A$1:$G$1,0))</f>
        <v>15.85</v>
      </c>
      <c r="M57">
        <f t="shared" si="0"/>
        <v>47.55</v>
      </c>
      <c r="N57" t="str">
        <f t="shared" si="1"/>
        <v>Liberica</v>
      </c>
      <c r="O57" t="str">
        <f t="shared" si="2"/>
        <v>Light</v>
      </c>
      <c r="P57" t="str">
        <f>_xlfn.XLOOKUP(CoffeeSales!$C57,customers!$A$1:$A$1001,customers!$I$1:$I$1001,,0)</f>
        <v>No</v>
      </c>
    </row>
    <row r="58" spans="1:16" x14ac:dyDescent="0.25">
      <c r="A58" t="s">
        <v>146</v>
      </c>
      <c r="B58">
        <v>43857</v>
      </c>
      <c r="C58" t="s">
        <v>147</v>
      </c>
      <c r="D58" t="s">
        <v>64</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 MATCH(CoffeeSales!$D58,products!$A$1:$A$49,0),MATCH(CoffeeSales!I$1,products!$A$1:$G$1,0))</f>
        <v>Exc</v>
      </c>
      <c r="J58" t="str">
        <f>INDEX(products!$A$1:$G$49, MATCH(CoffeeSales!$D58,products!$A$1:$A$49,0),MATCH(CoffeeSales!J$1,products!$A$1:$G$1,0))</f>
        <v>D</v>
      </c>
      <c r="K58">
        <f>INDEX(products!$A$1:$G$49, MATCH(CoffeeSales!$D58,products!$A$1:$A$49,0),MATCH(CoffeeSales!K$1,products!$A$1:$G$1,0))</f>
        <v>0.2</v>
      </c>
      <c r="L58">
        <f>INDEX(products!$A$1:$G$49, MATCH(CoffeeSales!$D58,products!$A$1:$A$49,0),MATCH(CoffeeSales!L$1,products!$A$1:$G$1,0))</f>
        <v>3.645</v>
      </c>
      <c r="M58">
        <f t="shared" si="0"/>
        <v>10.935</v>
      </c>
      <c r="N58" t="str">
        <f t="shared" si="1"/>
        <v>Excelsa</v>
      </c>
      <c r="O58" t="str">
        <f t="shared" si="2"/>
        <v>Dark</v>
      </c>
      <c r="P58" t="str">
        <f>_xlfn.XLOOKUP(CoffeeSales!$C58,customers!$A$1:$A$1001,customers!$I$1:$I$1001,,0)</f>
        <v>Yes</v>
      </c>
    </row>
    <row r="59" spans="1:16" x14ac:dyDescent="0.25">
      <c r="A59" t="s">
        <v>148</v>
      </c>
      <c r="B59">
        <v>44759</v>
      </c>
      <c r="C59" t="s">
        <v>149</v>
      </c>
      <c r="D59" t="s">
        <v>150</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 MATCH(CoffeeSales!$D59,products!$A$1:$A$49,0),MATCH(CoffeeSales!I$1,products!$A$1:$G$1,0))</f>
        <v>Exc</v>
      </c>
      <c r="J59" t="str">
        <f>INDEX(products!$A$1:$G$49, MATCH(CoffeeSales!$D59,products!$A$1:$A$49,0),MATCH(CoffeeSales!J$1,products!$A$1:$G$1,0))</f>
        <v>L</v>
      </c>
      <c r="K59">
        <f>INDEX(products!$A$1:$G$49, MATCH(CoffeeSales!$D59,products!$A$1:$A$49,0),MATCH(CoffeeSales!K$1,products!$A$1:$G$1,0))</f>
        <v>1</v>
      </c>
      <c r="L59">
        <f>INDEX(products!$A$1:$G$49, MATCH(CoffeeSales!$D59,products!$A$1:$A$49,0),MATCH(CoffeeSales!L$1,products!$A$1:$G$1,0))</f>
        <v>14.85</v>
      </c>
      <c r="M59">
        <f t="shared" si="0"/>
        <v>59.4</v>
      </c>
      <c r="N59" t="str">
        <f t="shared" si="1"/>
        <v>Excelsa</v>
      </c>
      <c r="O59" t="str">
        <f t="shared" si="2"/>
        <v>Light</v>
      </c>
      <c r="P59" t="str">
        <f>_xlfn.XLOOKUP(CoffeeSales!$C59,customers!$A$1:$A$1001,customers!$I$1:$I$1001,,0)</f>
        <v>No</v>
      </c>
    </row>
    <row r="60" spans="1:16" x14ac:dyDescent="0.25">
      <c r="A60" t="s">
        <v>151</v>
      </c>
      <c r="B60">
        <v>44624</v>
      </c>
      <c r="C60" t="s">
        <v>152</v>
      </c>
      <c r="D60" t="s">
        <v>122</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 MATCH(CoffeeSales!$D60,products!$A$1:$A$49,0),MATCH(CoffeeSales!I$1,products!$A$1:$G$1,0))</f>
        <v>Lib</v>
      </c>
      <c r="J60" t="str">
        <f>INDEX(products!$A$1:$G$49, MATCH(CoffeeSales!$D60,products!$A$1:$A$49,0),MATCH(CoffeeSales!J$1,products!$A$1:$G$1,0))</f>
        <v>D</v>
      </c>
      <c r="K60">
        <f>INDEX(products!$A$1:$G$49, MATCH(CoffeeSales!$D60,products!$A$1:$A$49,0),MATCH(CoffeeSales!K$1,products!$A$1:$G$1,0))</f>
        <v>2.5</v>
      </c>
      <c r="L60">
        <f>INDEX(products!$A$1:$G$49, MATCH(CoffeeSales!$D60,products!$A$1:$A$49,0),MATCH(CoffeeSales!L$1,products!$A$1:$G$1,0))</f>
        <v>29.784999999999997</v>
      </c>
      <c r="M60">
        <f t="shared" si="0"/>
        <v>89.35499999999999</v>
      </c>
      <c r="N60" t="str">
        <f t="shared" si="1"/>
        <v>Liberica</v>
      </c>
      <c r="O60" t="str">
        <f t="shared" si="2"/>
        <v>Dark</v>
      </c>
      <c r="P60" t="str">
        <f>_xlfn.XLOOKUP(CoffeeSales!$C60,customers!$A$1:$A$1001,customers!$I$1:$I$1001,,0)</f>
        <v>Yes</v>
      </c>
    </row>
    <row r="61" spans="1:16" x14ac:dyDescent="0.25">
      <c r="A61" t="s">
        <v>153</v>
      </c>
      <c r="B61">
        <v>44537</v>
      </c>
      <c r="C61" t="s">
        <v>154</v>
      </c>
      <c r="D61" t="s">
        <v>91</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 MATCH(CoffeeSales!$D61,products!$A$1:$A$49,0),MATCH(CoffeeSales!I$1,products!$A$1:$G$1,0))</f>
        <v>Lib</v>
      </c>
      <c r="J61" t="str">
        <f>INDEX(products!$A$1:$G$49, MATCH(CoffeeSales!$D61,products!$A$1:$A$49,0),MATCH(CoffeeSales!J$1,products!$A$1:$G$1,0))</f>
        <v>M</v>
      </c>
      <c r="K61">
        <f>INDEX(products!$A$1:$G$49, MATCH(CoffeeSales!$D61,products!$A$1:$A$49,0),MATCH(CoffeeSales!K$1,products!$A$1:$G$1,0))</f>
        <v>0.5</v>
      </c>
      <c r="L61">
        <f>INDEX(products!$A$1:$G$49, MATCH(CoffeeSales!$D61,products!$A$1:$A$49,0),MATCH(CoffeeSales!L$1,products!$A$1:$G$1,0))</f>
        <v>8.73</v>
      </c>
      <c r="M61">
        <f t="shared" si="0"/>
        <v>26.19</v>
      </c>
      <c r="N61" t="str">
        <f t="shared" si="1"/>
        <v>Liberica</v>
      </c>
      <c r="O61" t="str">
        <f t="shared" si="2"/>
        <v>Medium</v>
      </c>
      <c r="P61" t="str">
        <f>_xlfn.XLOOKUP(CoffeeSales!$C61,customers!$A$1:$A$1001,customers!$I$1:$I$1001,,0)</f>
        <v>Yes</v>
      </c>
    </row>
    <row r="62" spans="1:16" x14ac:dyDescent="0.25">
      <c r="A62" t="s">
        <v>155</v>
      </c>
      <c r="B62">
        <v>44252</v>
      </c>
      <c r="C62" t="s">
        <v>156</v>
      </c>
      <c r="D62" t="s">
        <v>131</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 MATCH(CoffeeSales!$D62,products!$A$1:$A$49,0),MATCH(CoffeeSales!I$1,products!$A$1:$G$1,0))</f>
        <v>Ara</v>
      </c>
      <c r="J62" t="str">
        <f>INDEX(products!$A$1:$G$49, MATCH(CoffeeSales!$D62,products!$A$1:$A$49,0),MATCH(CoffeeSales!J$1,products!$A$1:$G$1,0))</f>
        <v>D</v>
      </c>
      <c r="K62">
        <f>INDEX(products!$A$1:$G$49, MATCH(CoffeeSales!$D62,products!$A$1:$A$49,0),MATCH(CoffeeSales!K$1,products!$A$1:$G$1,0))</f>
        <v>2.5</v>
      </c>
      <c r="L62">
        <f>INDEX(products!$A$1:$G$49, MATCH(CoffeeSales!$D62,products!$A$1:$A$49,0),MATCH(CoffeeSales!L$1,products!$A$1:$G$1,0))</f>
        <v>22.884999999999998</v>
      </c>
      <c r="M62">
        <f t="shared" si="0"/>
        <v>114.42499999999998</v>
      </c>
      <c r="N62" t="str">
        <f t="shared" si="1"/>
        <v>Arabica</v>
      </c>
      <c r="O62" t="str">
        <f t="shared" si="2"/>
        <v>Dark</v>
      </c>
      <c r="P62" t="str">
        <f>_xlfn.XLOOKUP(CoffeeSales!$C62,customers!$A$1:$A$1001,customers!$I$1:$I$1001,,0)</f>
        <v>No</v>
      </c>
    </row>
    <row r="63" spans="1:16" x14ac:dyDescent="0.25">
      <c r="A63" t="s">
        <v>157</v>
      </c>
      <c r="B63">
        <v>43521</v>
      </c>
      <c r="C63" t="s">
        <v>158</v>
      </c>
      <c r="D63" t="s">
        <v>159</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 MATCH(CoffeeSales!$D63,products!$A$1:$A$49,0),MATCH(CoffeeSales!I$1,products!$A$1:$G$1,0))</f>
        <v>Rob</v>
      </c>
      <c r="J63" t="str">
        <f>INDEX(products!$A$1:$G$49, MATCH(CoffeeSales!$D63,products!$A$1:$A$49,0),MATCH(CoffeeSales!J$1,products!$A$1:$G$1,0))</f>
        <v>D</v>
      </c>
      <c r="K63">
        <f>INDEX(products!$A$1:$G$49, MATCH(CoffeeSales!$D63,products!$A$1:$A$49,0),MATCH(CoffeeSales!K$1,products!$A$1:$G$1,0))</f>
        <v>0.5</v>
      </c>
      <c r="L63">
        <f>INDEX(products!$A$1:$G$49, MATCH(CoffeeSales!$D63,products!$A$1:$A$49,0),MATCH(CoffeeSales!L$1,products!$A$1:$G$1,0))</f>
        <v>5.3699999999999992</v>
      </c>
      <c r="M63">
        <f t="shared" si="0"/>
        <v>26.849999999999994</v>
      </c>
      <c r="N63" t="str">
        <f t="shared" si="1"/>
        <v>Robusta</v>
      </c>
      <c r="O63" t="str">
        <f t="shared" si="2"/>
        <v>Dark</v>
      </c>
      <c r="P63" t="str">
        <f>_xlfn.XLOOKUP(CoffeeSales!$C63,customers!$A$1:$A$1001,customers!$I$1:$I$1001,,0)</f>
        <v>Yes</v>
      </c>
    </row>
    <row r="64" spans="1:16" x14ac:dyDescent="0.25">
      <c r="A64" t="s">
        <v>160</v>
      </c>
      <c r="B64">
        <v>43505</v>
      </c>
      <c r="C64" t="s">
        <v>161</v>
      </c>
      <c r="D64" t="s">
        <v>32</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 MATCH(CoffeeSales!$D64,products!$A$1:$A$49,0),MATCH(CoffeeSales!I$1,products!$A$1:$G$1,0))</f>
        <v>Lib</v>
      </c>
      <c r="J64" t="str">
        <f>INDEX(products!$A$1:$G$49, MATCH(CoffeeSales!$D64,products!$A$1:$A$49,0),MATCH(CoffeeSales!J$1,products!$A$1:$G$1,0))</f>
        <v>L</v>
      </c>
      <c r="K64">
        <f>INDEX(products!$A$1:$G$49, MATCH(CoffeeSales!$D64,products!$A$1:$A$49,0),MATCH(CoffeeSales!K$1,products!$A$1:$G$1,0))</f>
        <v>0.2</v>
      </c>
      <c r="L64">
        <f>INDEX(products!$A$1:$G$49, MATCH(CoffeeSales!$D64,products!$A$1:$A$49,0),MATCH(CoffeeSales!L$1,products!$A$1:$G$1,0))</f>
        <v>4.7549999999999999</v>
      </c>
      <c r="M64">
        <f t="shared" si="0"/>
        <v>23.774999999999999</v>
      </c>
      <c r="N64" t="str">
        <f t="shared" si="1"/>
        <v>Liberica</v>
      </c>
      <c r="O64" t="str">
        <f t="shared" si="2"/>
        <v>Light</v>
      </c>
      <c r="P64" t="str">
        <f>_xlfn.XLOOKUP(CoffeeSales!$C64,customers!$A$1:$A$1001,customers!$I$1:$I$1001,,0)</f>
        <v>Yes</v>
      </c>
    </row>
    <row r="65" spans="1:16" x14ac:dyDescent="0.25">
      <c r="A65" t="s">
        <v>162</v>
      </c>
      <c r="B65">
        <v>43868</v>
      </c>
      <c r="C65" t="s">
        <v>163</v>
      </c>
      <c r="D65" t="s">
        <v>80</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 MATCH(CoffeeSales!$D65,products!$A$1:$A$49,0),MATCH(CoffeeSales!I$1,products!$A$1:$G$1,0))</f>
        <v>Ara</v>
      </c>
      <c r="J65" t="str">
        <f>INDEX(products!$A$1:$G$49, MATCH(CoffeeSales!$D65,products!$A$1:$A$49,0),MATCH(CoffeeSales!J$1,products!$A$1:$G$1,0))</f>
        <v>M</v>
      </c>
      <c r="K65">
        <f>INDEX(products!$A$1:$G$49, MATCH(CoffeeSales!$D65,products!$A$1:$A$49,0),MATCH(CoffeeSales!K$1,products!$A$1:$G$1,0))</f>
        <v>0.5</v>
      </c>
      <c r="L65">
        <f>INDEX(products!$A$1:$G$49, MATCH(CoffeeSales!$D65,products!$A$1:$A$49,0),MATCH(CoffeeSales!L$1,products!$A$1:$G$1,0))</f>
        <v>6.75</v>
      </c>
      <c r="M65">
        <f t="shared" si="0"/>
        <v>6.75</v>
      </c>
      <c r="N65" t="str">
        <f t="shared" si="1"/>
        <v>Arabica</v>
      </c>
      <c r="O65" t="str">
        <f t="shared" si="2"/>
        <v>Medium</v>
      </c>
      <c r="P65" t="str">
        <f>_xlfn.XLOOKUP(CoffeeSales!$C65,customers!$A$1:$A$1001,customers!$I$1:$I$1001,,0)</f>
        <v>No</v>
      </c>
    </row>
    <row r="66" spans="1:16" x14ac:dyDescent="0.25">
      <c r="A66" t="s">
        <v>164</v>
      </c>
      <c r="B66">
        <v>43913</v>
      </c>
      <c r="C66" t="s">
        <v>165</v>
      </c>
      <c r="D66" t="s">
        <v>35</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 MATCH(CoffeeSales!$D66,products!$A$1:$A$49,0),MATCH(CoffeeSales!I$1,products!$A$1:$G$1,0))</f>
        <v>Rob</v>
      </c>
      <c r="J66" t="str">
        <f>INDEX(products!$A$1:$G$49, MATCH(CoffeeSales!$D66,products!$A$1:$A$49,0),MATCH(CoffeeSales!J$1,products!$A$1:$G$1,0))</f>
        <v>M</v>
      </c>
      <c r="K66">
        <f>INDEX(products!$A$1:$G$49, MATCH(CoffeeSales!$D66,products!$A$1:$A$49,0),MATCH(CoffeeSales!K$1,products!$A$1:$G$1,0))</f>
        <v>0.5</v>
      </c>
      <c r="L66">
        <f>INDEX(products!$A$1:$G$49, MATCH(CoffeeSales!$D66,products!$A$1:$A$49,0),MATCH(CoffeeSales!L$1,products!$A$1:$G$1,0))</f>
        <v>5.97</v>
      </c>
      <c r="M66">
        <f t="shared" si="0"/>
        <v>35.82</v>
      </c>
      <c r="N66" t="str">
        <f t="shared" si="1"/>
        <v>Robusta</v>
      </c>
      <c r="O66" t="str">
        <f t="shared" si="2"/>
        <v>Medium</v>
      </c>
      <c r="P66" t="str">
        <f>_xlfn.XLOOKUP(CoffeeSales!$C66,customers!$A$1:$A$1001,customers!$I$1:$I$1001,,0)</f>
        <v>Yes</v>
      </c>
    </row>
    <row r="67" spans="1:16" x14ac:dyDescent="0.25">
      <c r="A67" t="s">
        <v>166</v>
      </c>
      <c r="B67">
        <v>44626</v>
      </c>
      <c r="C67" t="s">
        <v>167</v>
      </c>
      <c r="D67" t="s">
        <v>48</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 MATCH(CoffeeSales!$D67,products!$A$1:$A$49,0),MATCH(CoffeeSales!I$1,products!$A$1:$G$1,0))</f>
        <v>Rob</v>
      </c>
      <c r="J67" t="str">
        <f>INDEX(products!$A$1:$G$49, MATCH(CoffeeSales!$D67,products!$A$1:$A$49,0),MATCH(CoffeeSales!J$1,products!$A$1:$G$1,0))</f>
        <v>D</v>
      </c>
      <c r="K67">
        <f>INDEX(products!$A$1:$G$49, MATCH(CoffeeSales!$D67,products!$A$1:$A$49,0),MATCH(CoffeeSales!K$1,products!$A$1:$G$1,0))</f>
        <v>2.5</v>
      </c>
      <c r="L67">
        <f>INDEX(products!$A$1:$G$49, MATCH(CoffeeSales!$D67,products!$A$1:$A$49,0),MATCH(CoffeeSales!L$1,products!$A$1:$G$1,0))</f>
        <v>20.584999999999997</v>
      </c>
      <c r="M67">
        <f t="shared" ref="M67:M130" si="3">L67*E67</f>
        <v>82.339999999999989</v>
      </c>
      <c r="N67" t="str">
        <f t="shared" ref="N67:N130" si="4">IF(I67="Rob","Robusta",IF(I67="Exc","Excelsa",IF(I67="Ara","Arabica",IF(I67="Lib","Liberica",""))))</f>
        <v>Robusta</v>
      </c>
      <c r="O67" t="str">
        <f t="shared" ref="O67:O130" si="5">IF(J67="M","Medium",IF(J67="L","Light", IF(J67="D", "Dark","")))</f>
        <v>Dark</v>
      </c>
      <c r="P67" t="str">
        <f>_xlfn.XLOOKUP(CoffeeSales!$C67,customers!$A$1:$A$1001,customers!$I$1:$I$1001,,0)</f>
        <v>Yes</v>
      </c>
    </row>
    <row r="68" spans="1:16" x14ac:dyDescent="0.25">
      <c r="A68" t="s">
        <v>168</v>
      </c>
      <c r="B68">
        <v>44666</v>
      </c>
      <c r="C68" t="s">
        <v>169</v>
      </c>
      <c r="D68" t="s">
        <v>170</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 MATCH(CoffeeSales!$D68,products!$A$1:$A$49,0),MATCH(CoffeeSales!I$1,products!$A$1:$G$1,0))</f>
        <v>Rob</v>
      </c>
      <c r="J68" t="str">
        <f>INDEX(products!$A$1:$G$49, MATCH(CoffeeSales!$D68,products!$A$1:$A$49,0),MATCH(CoffeeSales!J$1,products!$A$1:$G$1,0))</f>
        <v>L</v>
      </c>
      <c r="K68">
        <f>INDEX(products!$A$1:$G$49, MATCH(CoffeeSales!$D68,products!$A$1:$A$49,0),MATCH(CoffeeSales!K$1,products!$A$1:$G$1,0))</f>
        <v>0.5</v>
      </c>
      <c r="L68">
        <f>INDEX(products!$A$1:$G$49, MATCH(CoffeeSales!$D68,products!$A$1:$A$49,0),MATCH(CoffeeSales!L$1,products!$A$1:$G$1,0))</f>
        <v>7.169999999999999</v>
      </c>
      <c r="M68">
        <f t="shared" si="3"/>
        <v>7.169999999999999</v>
      </c>
      <c r="N68" t="str">
        <f t="shared" si="4"/>
        <v>Robusta</v>
      </c>
      <c r="O68" t="str">
        <f t="shared" si="5"/>
        <v>Light</v>
      </c>
      <c r="P68" t="str">
        <f>_xlfn.XLOOKUP(CoffeeSales!$C68,customers!$A$1:$A$1001,customers!$I$1:$I$1001,,0)</f>
        <v>Yes</v>
      </c>
    </row>
    <row r="69" spans="1:16" x14ac:dyDescent="0.25">
      <c r="A69" t="s">
        <v>171</v>
      </c>
      <c r="B69">
        <v>44519</v>
      </c>
      <c r="C69" t="s">
        <v>172</v>
      </c>
      <c r="D69" t="s">
        <v>32</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 MATCH(CoffeeSales!$D69,products!$A$1:$A$49,0),MATCH(CoffeeSales!I$1,products!$A$1:$G$1,0))</f>
        <v>Lib</v>
      </c>
      <c r="J69" t="str">
        <f>INDEX(products!$A$1:$G$49, MATCH(CoffeeSales!$D69,products!$A$1:$A$49,0),MATCH(CoffeeSales!J$1,products!$A$1:$G$1,0))</f>
        <v>L</v>
      </c>
      <c r="K69">
        <f>INDEX(products!$A$1:$G$49, MATCH(CoffeeSales!$D69,products!$A$1:$A$49,0),MATCH(CoffeeSales!K$1,products!$A$1:$G$1,0))</f>
        <v>0.2</v>
      </c>
      <c r="L69">
        <f>INDEX(products!$A$1:$G$49, MATCH(CoffeeSales!$D69,products!$A$1:$A$49,0),MATCH(CoffeeSales!L$1,products!$A$1:$G$1,0))</f>
        <v>4.7549999999999999</v>
      </c>
      <c r="M69">
        <f t="shared" si="3"/>
        <v>9.51</v>
      </c>
      <c r="N69" t="str">
        <f t="shared" si="4"/>
        <v>Liberica</v>
      </c>
      <c r="O69" t="str">
        <f t="shared" si="5"/>
        <v>Light</v>
      </c>
      <c r="P69" t="str">
        <f>_xlfn.XLOOKUP(CoffeeSales!$C69,customers!$A$1:$A$1001,customers!$I$1:$I$1001,,0)</f>
        <v>No</v>
      </c>
    </row>
    <row r="70" spans="1:16" x14ac:dyDescent="0.25">
      <c r="A70" t="s">
        <v>173</v>
      </c>
      <c r="B70">
        <v>43754</v>
      </c>
      <c r="C70" t="s">
        <v>174</v>
      </c>
      <c r="D70" t="s">
        <v>175</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 MATCH(CoffeeSales!$D70,products!$A$1:$A$49,0),MATCH(CoffeeSales!I$1,products!$A$1:$G$1,0))</f>
        <v>Rob</v>
      </c>
      <c r="J70" t="str">
        <f>INDEX(products!$A$1:$G$49, MATCH(CoffeeSales!$D70,products!$A$1:$A$49,0),MATCH(CoffeeSales!J$1,products!$A$1:$G$1,0))</f>
        <v>M</v>
      </c>
      <c r="K70">
        <f>INDEX(products!$A$1:$G$49, MATCH(CoffeeSales!$D70,products!$A$1:$A$49,0),MATCH(CoffeeSales!K$1,products!$A$1:$G$1,0))</f>
        <v>0.2</v>
      </c>
      <c r="L70">
        <f>INDEX(products!$A$1:$G$49, MATCH(CoffeeSales!$D70,products!$A$1:$A$49,0),MATCH(CoffeeSales!L$1,products!$A$1:$G$1,0))</f>
        <v>2.9849999999999999</v>
      </c>
      <c r="M70">
        <f t="shared" si="3"/>
        <v>2.9849999999999999</v>
      </c>
      <c r="N70" t="str">
        <f t="shared" si="4"/>
        <v>Robusta</v>
      </c>
      <c r="O70" t="str">
        <f t="shared" si="5"/>
        <v>Medium</v>
      </c>
      <c r="P70" t="str">
        <f>_xlfn.XLOOKUP(CoffeeSales!$C70,customers!$A$1:$A$1001,customers!$I$1:$I$1001,,0)</f>
        <v>No</v>
      </c>
    </row>
    <row r="71" spans="1:16" x14ac:dyDescent="0.25">
      <c r="A71" t="s">
        <v>176</v>
      </c>
      <c r="B71">
        <v>43795</v>
      </c>
      <c r="C71" t="s">
        <v>177</v>
      </c>
      <c r="D71" t="s">
        <v>15</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 MATCH(CoffeeSales!$D71,products!$A$1:$A$49,0),MATCH(CoffeeSales!I$1,products!$A$1:$G$1,0))</f>
        <v>Rob</v>
      </c>
      <c r="J71" t="str">
        <f>INDEX(products!$A$1:$G$49, MATCH(CoffeeSales!$D71,products!$A$1:$A$49,0),MATCH(CoffeeSales!J$1,products!$A$1:$G$1,0))</f>
        <v>M</v>
      </c>
      <c r="K71">
        <f>INDEX(products!$A$1:$G$49, MATCH(CoffeeSales!$D71,products!$A$1:$A$49,0),MATCH(CoffeeSales!K$1,products!$A$1:$G$1,0))</f>
        <v>1</v>
      </c>
      <c r="L71">
        <f>INDEX(products!$A$1:$G$49, MATCH(CoffeeSales!$D71,products!$A$1:$A$49,0),MATCH(CoffeeSales!L$1,products!$A$1:$G$1,0))</f>
        <v>9.9499999999999993</v>
      </c>
      <c r="M71">
        <f t="shared" si="3"/>
        <v>59.699999999999996</v>
      </c>
      <c r="N71" t="str">
        <f t="shared" si="4"/>
        <v>Robusta</v>
      </c>
      <c r="O71" t="str">
        <f t="shared" si="5"/>
        <v>Medium</v>
      </c>
      <c r="P71" t="str">
        <f>_xlfn.XLOOKUP(CoffeeSales!$C71,customers!$A$1:$A$1001,customers!$I$1:$I$1001,,0)</f>
        <v>Yes</v>
      </c>
    </row>
    <row r="72" spans="1:16" x14ac:dyDescent="0.25">
      <c r="A72" t="s">
        <v>178</v>
      </c>
      <c r="B72">
        <v>43646</v>
      </c>
      <c r="C72" t="s">
        <v>179</v>
      </c>
      <c r="D72" t="s">
        <v>43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 MATCH(CoffeeSales!$D72,products!$A$1:$A$49,0),MATCH(CoffeeSales!I$1,products!$A$1:$G$1,0))</f>
        <v>Exc</v>
      </c>
      <c r="J72" t="str">
        <f>INDEX(products!$A$1:$G$49, MATCH(CoffeeSales!$D72,products!$A$1:$A$49,0),MATCH(CoffeeSales!J$1,products!$A$1:$G$1,0))</f>
        <v>L</v>
      </c>
      <c r="K72">
        <f>INDEX(products!$A$1:$G$49, MATCH(CoffeeSales!$D72,products!$A$1:$A$49,0),MATCH(CoffeeSales!K$1,products!$A$1:$G$1,0))</f>
        <v>2.5</v>
      </c>
      <c r="L72">
        <f>INDEX(products!$A$1:$G$49, MATCH(CoffeeSales!$D72,products!$A$1:$A$49,0),MATCH(CoffeeSales!L$1,products!$A$1:$G$1,0))</f>
        <v>34.154999999999994</v>
      </c>
      <c r="M72">
        <f t="shared" si="3"/>
        <v>136.61999999999998</v>
      </c>
      <c r="N72" t="str">
        <f t="shared" si="4"/>
        <v>Excelsa</v>
      </c>
      <c r="O72" t="str">
        <f t="shared" si="5"/>
        <v>Light</v>
      </c>
      <c r="P72" t="str">
        <f>_xlfn.XLOOKUP(CoffeeSales!$C72,customers!$A$1:$A$1001,customers!$I$1:$I$1001,,0)</f>
        <v>No</v>
      </c>
    </row>
    <row r="73" spans="1:16" x14ac:dyDescent="0.25">
      <c r="A73" t="s">
        <v>180</v>
      </c>
      <c r="B73">
        <v>44200</v>
      </c>
      <c r="C73" t="s">
        <v>181</v>
      </c>
      <c r="D73" t="s">
        <v>32</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 MATCH(CoffeeSales!$D73,products!$A$1:$A$49,0),MATCH(CoffeeSales!I$1,products!$A$1:$G$1,0))</f>
        <v>Lib</v>
      </c>
      <c r="J73" t="str">
        <f>INDEX(products!$A$1:$G$49, MATCH(CoffeeSales!$D73,products!$A$1:$A$49,0),MATCH(CoffeeSales!J$1,products!$A$1:$G$1,0))</f>
        <v>L</v>
      </c>
      <c r="K73">
        <f>INDEX(products!$A$1:$G$49, MATCH(CoffeeSales!$D73,products!$A$1:$A$49,0),MATCH(CoffeeSales!K$1,products!$A$1:$G$1,0))</f>
        <v>0.2</v>
      </c>
      <c r="L73">
        <f>INDEX(products!$A$1:$G$49, MATCH(CoffeeSales!$D73,products!$A$1:$A$49,0),MATCH(CoffeeSales!L$1,products!$A$1:$G$1,0))</f>
        <v>4.7549999999999999</v>
      </c>
      <c r="M73">
        <f t="shared" si="3"/>
        <v>9.51</v>
      </c>
      <c r="N73" t="str">
        <f t="shared" si="4"/>
        <v>Liberica</v>
      </c>
      <c r="O73" t="str">
        <f t="shared" si="5"/>
        <v>Light</v>
      </c>
      <c r="P73" t="str">
        <f>_xlfn.XLOOKUP(CoffeeSales!$C73,customers!$A$1:$A$1001,customers!$I$1:$I$1001,,0)</f>
        <v>No</v>
      </c>
    </row>
    <row r="74" spans="1:16" x14ac:dyDescent="0.25">
      <c r="A74" t="s">
        <v>182</v>
      </c>
      <c r="B74">
        <v>44131</v>
      </c>
      <c r="C74" t="s">
        <v>183</v>
      </c>
      <c r="D74" t="s">
        <v>184</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 MATCH(CoffeeSales!$D74,products!$A$1:$A$49,0),MATCH(CoffeeSales!I$1,products!$A$1:$G$1,0))</f>
        <v>Ara</v>
      </c>
      <c r="J74" t="str">
        <f>INDEX(products!$A$1:$G$49, MATCH(CoffeeSales!$D74,products!$A$1:$A$49,0),MATCH(CoffeeSales!J$1,products!$A$1:$G$1,0))</f>
        <v>M</v>
      </c>
      <c r="K74">
        <f>INDEX(products!$A$1:$G$49, MATCH(CoffeeSales!$D74,products!$A$1:$A$49,0),MATCH(CoffeeSales!K$1,products!$A$1:$G$1,0))</f>
        <v>2.5</v>
      </c>
      <c r="L74">
        <f>INDEX(products!$A$1:$G$49, MATCH(CoffeeSales!$D74,products!$A$1:$A$49,0),MATCH(CoffeeSales!L$1,products!$A$1:$G$1,0))</f>
        <v>25.874999999999996</v>
      </c>
      <c r="M74">
        <f t="shared" si="3"/>
        <v>77.624999999999986</v>
      </c>
      <c r="N74" t="str">
        <f t="shared" si="4"/>
        <v>Arabica</v>
      </c>
      <c r="O74" t="str">
        <f t="shared" si="5"/>
        <v>Medium</v>
      </c>
      <c r="P74" t="str">
        <f>_xlfn.XLOOKUP(CoffeeSales!$C74,customers!$A$1:$A$1001,customers!$I$1:$I$1001,,0)</f>
        <v>No</v>
      </c>
    </row>
    <row r="75" spans="1:16" x14ac:dyDescent="0.25">
      <c r="A75" t="s">
        <v>185</v>
      </c>
      <c r="B75">
        <v>44362</v>
      </c>
      <c r="C75" t="s">
        <v>186</v>
      </c>
      <c r="D75" t="s">
        <v>90</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 MATCH(CoffeeSales!$D75,products!$A$1:$A$49,0),MATCH(CoffeeSales!I$1,products!$A$1:$G$1,0))</f>
        <v>Lib</v>
      </c>
      <c r="J75" t="str">
        <f>INDEX(products!$A$1:$G$49, MATCH(CoffeeSales!$D75,products!$A$1:$A$49,0),MATCH(CoffeeSales!J$1,products!$A$1:$G$1,0))</f>
        <v>M</v>
      </c>
      <c r="K75">
        <f>INDEX(products!$A$1:$G$49, MATCH(CoffeeSales!$D75,products!$A$1:$A$49,0),MATCH(CoffeeSales!K$1,products!$A$1:$G$1,0))</f>
        <v>0.2</v>
      </c>
      <c r="L75">
        <f>INDEX(products!$A$1:$G$49, MATCH(CoffeeSales!$D75,products!$A$1:$A$49,0),MATCH(CoffeeSales!L$1,products!$A$1:$G$1,0))</f>
        <v>4.3650000000000002</v>
      </c>
      <c r="M75">
        <f t="shared" si="3"/>
        <v>21.825000000000003</v>
      </c>
      <c r="N75" t="str">
        <f t="shared" si="4"/>
        <v>Liberica</v>
      </c>
      <c r="O75" t="str">
        <f t="shared" si="5"/>
        <v>Medium</v>
      </c>
      <c r="P75" t="str">
        <f>_xlfn.XLOOKUP(CoffeeSales!$C75,customers!$A$1:$A$1001,customers!$I$1:$I$1001,,0)</f>
        <v>Yes</v>
      </c>
    </row>
    <row r="76" spans="1:16" x14ac:dyDescent="0.25">
      <c r="A76" t="s">
        <v>187</v>
      </c>
      <c r="B76">
        <v>44396</v>
      </c>
      <c r="C76" t="s">
        <v>188</v>
      </c>
      <c r="D76" t="s">
        <v>189</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 MATCH(CoffeeSales!$D76,products!$A$1:$A$49,0),MATCH(CoffeeSales!I$1,products!$A$1:$G$1,0))</f>
        <v>Exc</v>
      </c>
      <c r="J76" t="str">
        <f>INDEX(products!$A$1:$G$49, MATCH(CoffeeSales!$D76,products!$A$1:$A$49,0),MATCH(CoffeeSales!J$1,products!$A$1:$G$1,0))</f>
        <v>L</v>
      </c>
      <c r="K76">
        <f>INDEX(products!$A$1:$G$49, MATCH(CoffeeSales!$D76,products!$A$1:$A$49,0),MATCH(CoffeeSales!K$1,products!$A$1:$G$1,0))</f>
        <v>0.5</v>
      </c>
      <c r="L76">
        <f>INDEX(products!$A$1:$G$49, MATCH(CoffeeSales!$D76,products!$A$1:$A$49,0),MATCH(CoffeeSales!L$1,products!$A$1:$G$1,0))</f>
        <v>8.91</v>
      </c>
      <c r="M76">
        <f t="shared" si="3"/>
        <v>17.82</v>
      </c>
      <c r="N76" t="str">
        <f t="shared" si="4"/>
        <v>Excelsa</v>
      </c>
      <c r="O76" t="str">
        <f t="shared" si="5"/>
        <v>Light</v>
      </c>
      <c r="P76" t="str">
        <f>_xlfn.XLOOKUP(CoffeeSales!$C76,customers!$A$1:$A$1001,customers!$I$1:$I$1001,,0)</f>
        <v>Yes</v>
      </c>
    </row>
    <row r="77" spans="1:16" x14ac:dyDescent="0.25">
      <c r="A77" t="s">
        <v>190</v>
      </c>
      <c r="B77">
        <v>44400</v>
      </c>
      <c r="C77" t="s">
        <v>191</v>
      </c>
      <c r="D77" t="s">
        <v>192</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 MATCH(CoffeeSales!$D77,products!$A$1:$A$49,0),MATCH(CoffeeSales!I$1,products!$A$1:$G$1,0))</f>
        <v>Rob</v>
      </c>
      <c r="J77" t="str">
        <f>INDEX(products!$A$1:$G$49, MATCH(CoffeeSales!$D77,products!$A$1:$A$49,0),MATCH(CoffeeSales!J$1,products!$A$1:$G$1,0))</f>
        <v>D</v>
      </c>
      <c r="K77">
        <f>INDEX(products!$A$1:$G$49, MATCH(CoffeeSales!$D77,products!$A$1:$A$49,0),MATCH(CoffeeSales!K$1,products!$A$1:$G$1,0))</f>
        <v>1</v>
      </c>
      <c r="L77">
        <f>INDEX(products!$A$1:$G$49, MATCH(CoffeeSales!$D77,products!$A$1:$A$49,0),MATCH(CoffeeSales!L$1,products!$A$1:$G$1,0))</f>
        <v>8.9499999999999993</v>
      </c>
      <c r="M77">
        <f t="shared" si="3"/>
        <v>53.699999999999996</v>
      </c>
      <c r="N77" t="str">
        <f t="shared" si="4"/>
        <v>Robusta</v>
      </c>
      <c r="O77" t="str">
        <f t="shared" si="5"/>
        <v>Dark</v>
      </c>
      <c r="P77" t="str">
        <f>_xlfn.XLOOKUP(CoffeeSales!$C77,customers!$A$1:$A$1001,customers!$I$1:$I$1001,,0)</f>
        <v>Yes</v>
      </c>
    </row>
    <row r="78" spans="1:16" x14ac:dyDescent="0.25">
      <c r="A78" t="s">
        <v>193</v>
      </c>
      <c r="B78">
        <v>43855</v>
      </c>
      <c r="C78" t="s">
        <v>194</v>
      </c>
      <c r="D78" t="s">
        <v>195</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 MATCH(CoffeeSales!$D78,products!$A$1:$A$49,0),MATCH(CoffeeSales!I$1,products!$A$1:$G$1,0))</f>
        <v>Rob</v>
      </c>
      <c r="J78" t="str">
        <f>INDEX(products!$A$1:$G$49, MATCH(CoffeeSales!$D78,products!$A$1:$A$49,0),MATCH(CoffeeSales!J$1,products!$A$1:$G$1,0))</f>
        <v>L</v>
      </c>
      <c r="K78">
        <f>INDEX(products!$A$1:$G$49, MATCH(CoffeeSales!$D78,products!$A$1:$A$49,0),MATCH(CoffeeSales!K$1,products!$A$1:$G$1,0))</f>
        <v>0.2</v>
      </c>
      <c r="L78">
        <f>INDEX(products!$A$1:$G$49, MATCH(CoffeeSales!$D78,products!$A$1:$A$49,0),MATCH(CoffeeSales!L$1,products!$A$1:$G$1,0))</f>
        <v>3.5849999999999995</v>
      </c>
      <c r="M78">
        <f t="shared" si="3"/>
        <v>3.5849999999999995</v>
      </c>
      <c r="N78" t="str">
        <f t="shared" si="4"/>
        <v>Robusta</v>
      </c>
      <c r="O78" t="str">
        <f t="shared" si="5"/>
        <v>Light</v>
      </c>
      <c r="P78" t="str">
        <f>_xlfn.XLOOKUP(CoffeeSales!$C78,customers!$A$1:$A$1001,customers!$I$1:$I$1001,,0)</f>
        <v>Yes</v>
      </c>
    </row>
    <row r="79" spans="1:16" x14ac:dyDescent="0.25">
      <c r="A79" t="s">
        <v>196</v>
      </c>
      <c r="B79">
        <v>43594</v>
      </c>
      <c r="C79" t="s">
        <v>197</v>
      </c>
      <c r="D79" t="s">
        <v>64</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 MATCH(CoffeeSales!$D79,products!$A$1:$A$49,0),MATCH(CoffeeSales!I$1,products!$A$1:$G$1,0))</f>
        <v>Exc</v>
      </c>
      <c r="J79" t="str">
        <f>INDEX(products!$A$1:$G$49, MATCH(CoffeeSales!$D79,products!$A$1:$A$49,0),MATCH(CoffeeSales!J$1,products!$A$1:$G$1,0))</f>
        <v>D</v>
      </c>
      <c r="K79">
        <f>INDEX(products!$A$1:$G$49, MATCH(CoffeeSales!$D79,products!$A$1:$A$49,0),MATCH(CoffeeSales!K$1,products!$A$1:$G$1,0))</f>
        <v>0.2</v>
      </c>
      <c r="L79">
        <f>INDEX(products!$A$1:$G$49, MATCH(CoffeeSales!$D79,products!$A$1:$A$49,0),MATCH(CoffeeSales!L$1,products!$A$1:$G$1,0))</f>
        <v>3.645</v>
      </c>
      <c r="M79">
        <f t="shared" si="3"/>
        <v>7.29</v>
      </c>
      <c r="N79" t="str">
        <f t="shared" si="4"/>
        <v>Excelsa</v>
      </c>
      <c r="O79" t="str">
        <f t="shared" si="5"/>
        <v>Dark</v>
      </c>
      <c r="P79" t="str">
        <f>_xlfn.XLOOKUP(CoffeeSales!$C79,customers!$A$1:$A$1001,customers!$I$1:$I$1001,,0)</f>
        <v>No</v>
      </c>
    </row>
    <row r="80" spans="1:16" x14ac:dyDescent="0.25">
      <c r="A80" t="s">
        <v>198</v>
      </c>
      <c r="B80">
        <v>43920</v>
      </c>
      <c r="C80" t="s">
        <v>199</v>
      </c>
      <c r="D80" t="s">
        <v>80</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 MATCH(CoffeeSales!$D80,products!$A$1:$A$49,0),MATCH(CoffeeSales!I$1,products!$A$1:$G$1,0))</f>
        <v>Ara</v>
      </c>
      <c r="J80" t="str">
        <f>INDEX(products!$A$1:$G$49, MATCH(CoffeeSales!$D80,products!$A$1:$A$49,0),MATCH(CoffeeSales!J$1,products!$A$1:$G$1,0))</f>
        <v>M</v>
      </c>
      <c r="K80">
        <f>INDEX(products!$A$1:$G$49, MATCH(CoffeeSales!$D80,products!$A$1:$A$49,0),MATCH(CoffeeSales!K$1,products!$A$1:$G$1,0))</f>
        <v>0.5</v>
      </c>
      <c r="L80">
        <f>INDEX(products!$A$1:$G$49, MATCH(CoffeeSales!$D80,products!$A$1:$A$49,0),MATCH(CoffeeSales!L$1,products!$A$1:$G$1,0))</f>
        <v>6.75</v>
      </c>
      <c r="M80">
        <f t="shared" si="3"/>
        <v>40.5</v>
      </c>
      <c r="N80" t="str">
        <f t="shared" si="4"/>
        <v>Arabica</v>
      </c>
      <c r="O80" t="str">
        <f t="shared" si="5"/>
        <v>Medium</v>
      </c>
      <c r="P80" t="str">
        <f>_xlfn.XLOOKUP(CoffeeSales!$C80,customers!$A$1:$A$1001,customers!$I$1:$I$1001,,0)</f>
        <v>Yes</v>
      </c>
    </row>
    <row r="81" spans="1:16" x14ac:dyDescent="0.25">
      <c r="A81" t="s">
        <v>200</v>
      </c>
      <c r="B81">
        <v>44633</v>
      </c>
      <c r="C81" t="s">
        <v>201</v>
      </c>
      <c r="D81" t="s">
        <v>202</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 MATCH(CoffeeSales!$D81,products!$A$1:$A$49,0),MATCH(CoffeeSales!I$1,products!$A$1:$G$1,0))</f>
        <v>Rob</v>
      </c>
      <c r="J81" t="str">
        <f>INDEX(products!$A$1:$G$49, MATCH(CoffeeSales!$D81,products!$A$1:$A$49,0),MATCH(CoffeeSales!J$1,products!$A$1:$G$1,0))</f>
        <v>L</v>
      </c>
      <c r="K81">
        <f>INDEX(products!$A$1:$G$49, MATCH(CoffeeSales!$D81,products!$A$1:$A$49,0),MATCH(CoffeeSales!K$1,products!$A$1:$G$1,0))</f>
        <v>1</v>
      </c>
      <c r="L81">
        <f>INDEX(products!$A$1:$G$49, MATCH(CoffeeSales!$D81,products!$A$1:$A$49,0),MATCH(CoffeeSales!L$1,products!$A$1:$G$1,0))</f>
        <v>11.95</v>
      </c>
      <c r="M81">
        <f t="shared" si="3"/>
        <v>47.8</v>
      </c>
      <c r="N81" t="str">
        <f t="shared" si="4"/>
        <v>Robusta</v>
      </c>
      <c r="O81" t="str">
        <f t="shared" si="5"/>
        <v>Light</v>
      </c>
      <c r="P81" t="str">
        <f>_xlfn.XLOOKUP(CoffeeSales!$C81,customers!$A$1:$A$1001,customers!$I$1:$I$1001,,0)</f>
        <v>No</v>
      </c>
    </row>
    <row r="82" spans="1:16" x14ac:dyDescent="0.25">
      <c r="A82" t="s">
        <v>203</v>
      </c>
      <c r="B82">
        <v>43572</v>
      </c>
      <c r="C82" t="s">
        <v>204</v>
      </c>
      <c r="D82" t="s">
        <v>205</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 MATCH(CoffeeSales!$D82,products!$A$1:$A$49,0),MATCH(CoffeeSales!I$1,products!$A$1:$G$1,0))</f>
        <v>Ara</v>
      </c>
      <c r="J82" t="str">
        <f>INDEX(products!$A$1:$G$49, MATCH(CoffeeSales!$D82,products!$A$1:$A$49,0),MATCH(CoffeeSales!J$1,products!$A$1:$G$1,0))</f>
        <v>L</v>
      </c>
      <c r="K82">
        <f>INDEX(products!$A$1:$G$49, MATCH(CoffeeSales!$D82,products!$A$1:$A$49,0),MATCH(CoffeeSales!K$1,products!$A$1:$G$1,0))</f>
        <v>0.5</v>
      </c>
      <c r="L82">
        <f>INDEX(products!$A$1:$G$49, MATCH(CoffeeSales!$D82,products!$A$1:$A$49,0),MATCH(CoffeeSales!L$1,products!$A$1:$G$1,0))</f>
        <v>7.77</v>
      </c>
      <c r="M82">
        <f t="shared" si="3"/>
        <v>38.849999999999994</v>
      </c>
      <c r="N82" t="str">
        <f t="shared" si="4"/>
        <v>Arabica</v>
      </c>
      <c r="O82" t="str">
        <f t="shared" si="5"/>
        <v>Light</v>
      </c>
      <c r="P82" t="str">
        <f>_xlfn.XLOOKUP(CoffeeSales!$C82,customers!$A$1:$A$1001,customers!$I$1:$I$1001,,0)</f>
        <v>Yes</v>
      </c>
    </row>
    <row r="83" spans="1:16" x14ac:dyDescent="0.25">
      <c r="A83" t="s">
        <v>206</v>
      </c>
      <c r="B83">
        <v>43763</v>
      </c>
      <c r="C83" t="s">
        <v>207</v>
      </c>
      <c r="D83" t="s">
        <v>117</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 MATCH(CoffeeSales!$D83,products!$A$1:$A$49,0),MATCH(CoffeeSales!I$1,products!$A$1:$G$1,0))</f>
        <v>Lib</v>
      </c>
      <c r="J83" t="str">
        <f>INDEX(products!$A$1:$G$49, MATCH(CoffeeSales!$D83,products!$A$1:$A$49,0),MATCH(CoffeeSales!J$1,products!$A$1:$G$1,0))</f>
        <v>L</v>
      </c>
      <c r="K83">
        <f>INDEX(products!$A$1:$G$49, MATCH(CoffeeSales!$D83,products!$A$1:$A$49,0),MATCH(CoffeeSales!K$1,products!$A$1:$G$1,0))</f>
        <v>2.5</v>
      </c>
      <c r="L83">
        <f>INDEX(products!$A$1:$G$49, MATCH(CoffeeSales!$D83,products!$A$1:$A$49,0),MATCH(CoffeeSales!L$1,products!$A$1:$G$1,0))</f>
        <v>36.454999999999998</v>
      </c>
      <c r="M83">
        <f t="shared" si="3"/>
        <v>109.36499999999999</v>
      </c>
      <c r="N83" t="str">
        <f t="shared" si="4"/>
        <v>Liberica</v>
      </c>
      <c r="O83" t="str">
        <f t="shared" si="5"/>
        <v>Light</v>
      </c>
      <c r="P83" t="str">
        <f>_xlfn.XLOOKUP(CoffeeSales!$C83,customers!$A$1:$A$1001,customers!$I$1:$I$1001,,0)</f>
        <v>Yes</v>
      </c>
    </row>
    <row r="84" spans="1:16" x14ac:dyDescent="0.25">
      <c r="A84" t="s">
        <v>208</v>
      </c>
      <c r="B84">
        <v>43721</v>
      </c>
      <c r="C84" t="s">
        <v>209</v>
      </c>
      <c r="D84" t="s">
        <v>210</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 MATCH(CoffeeSales!$D84,products!$A$1:$A$49,0),MATCH(CoffeeSales!I$1,products!$A$1:$G$1,0))</f>
        <v>Lib</v>
      </c>
      <c r="J84" t="str">
        <f>INDEX(products!$A$1:$G$49, MATCH(CoffeeSales!$D84,products!$A$1:$A$49,0),MATCH(CoffeeSales!J$1,products!$A$1:$G$1,0))</f>
        <v>M</v>
      </c>
      <c r="K84">
        <f>INDEX(products!$A$1:$G$49, MATCH(CoffeeSales!$D84,products!$A$1:$A$49,0),MATCH(CoffeeSales!K$1,products!$A$1:$G$1,0))</f>
        <v>2.5</v>
      </c>
      <c r="L84">
        <f>INDEX(products!$A$1:$G$49, MATCH(CoffeeSales!$D84,products!$A$1:$A$49,0),MATCH(CoffeeSales!L$1,products!$A$1:$G$1,0))</f>
        <v>33.464999999999996</v>
      </c>
      <c r="M84">
        <f t="shared" si="3"/>
        <v>100.39499999999998</v>
      </c>
      <c r="N84" t="str">
        <f t="shared" si="4"/>
        <v>Liberica</v>
      </c>
      <c r="O84" t="str">
        <f t="shared" si="5"/>
        <v>Medium</v>
      </c>
      <c r="P84" t="str">
        <f>_xlfn.XLOOKUP(CoffeeSales!$C84,customers!$A$1:$A$1001,customers!$I$1:$I$1001,,0)</f>
        <v>Yes</v>
      </c>
    </row>
    <row r="85" spans="1:16" x14ac:dyDescent="0.25">
      <c r="A85" t="s">
        <v>211</v>
      </c>
      <c r="B85">
        <v>43933</v>
      </c>
      <c r="C85" t="s">
        <v>212</v>
      </c>
      <c r="D85" t="s">
        <v>48</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 MATCH(CoffeeSales!$D85,products!$A$1:$A$49,0),MATCH(CoffeeSales!I$1,products!$A$1:$G$1,0))</f>
        <v>Rob</v>
      </c>
      <c r="J85" t="str">
        <f>INDEX(products!$A$1:$G$49, MATCH(CoffeeSales!$D85,products!$A$1:$A$49,0),MATCH(CoffeeSales!J$1,products!$A$1:$G$1,0))</f>
        <v>D</v>
      </c>
      <c r="K85">
        <f>INDEX(products!$A$1:$G$49, MATCH(CoffeeSales!$D85,products!$A$1:$A$49,0),MATCH(CoffeeSales!K$1,products!$A$1:$G$1,0))</f>
        <v>2.5</v>
      </c>
      <c r="L85">
        <f>INDEX(products!$A$1:$G$49, MATCH(CoffeeSales!$D85,products!$A$1:$A$49,0),MATCH(CoffeeSales!L$1,products!$A$1:$G$1,0))</f>
        <v>20.584999999999997</v>
      </c>
      <c r="M85">
        <f t="shared" si="3"/>
        <v>82.339999999999989</v>
      </c>
      <c r="N85" t="str">
        <f t="shared" si="4"/>
        <v>Robusta</v>
      </c>
      <c r="O85" t="str">
        <f t="shared" si="5"/>
        <v>Dark</v>
      </c>
      <c r="P85" t="str">
        <f>_xlfn.XLOOKUP(CoffeeSales!$C85,customers!$A$1:$A$1001,customers!$I$1:$I$1001,,0)</f>
        <v>Yes</v>
      </c>
    </row>
    <row r="86" spans="1:16" x14ac:dyDescent="0.25">
      <c r="A86" t="s">
        <v>213</v>
      </c>
      <c r="B86">
        <v>43783</v>
      </c>
      <c r="C86" t="s">
        <v>214</v>
      </c>
      <c r="D86" t="s">
        <v>96</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 MATCH(CoffeeSales!$D86,products!$A$1:$A$49,0),MATCH(CoffeeSales!I$1,products!$A$1:$G$1,0))</f>
        <v>Lib</v>
      </c>
      <c r="J86" t="str">
        <f>INDEX(products!$A$1:$G$49, MATCH(CoffeeSales!$D86,products!$A$1:$A$49,0),MATCH(CoffeeSales!J$1,products!$A$1:$G$1,0))</f>
        <v>L</v>
      </c>
      <c r="K86">
        <f>INDEX(products!$A$1:$G$49, MATCH(CoffeeSales!$D86,products!$A$1:$A$49,0),MATCH(CoffeeSales!K$1,products!$A$1:$G$1,0))</f>
        <v>0.5</v>
      </c>
      <c r="L86">
        <f>INDEX(products!$A$1:$G$49, MATCH(CoffeeSales!$D86,products!$A$1:$A$49,0),MATCH(CoffeeSales!L$1,products!$A$1:$G$1,0))</f>
        <v>9.51</v>
      </c>
      <c r="M86">
        <f t="shared" si="3"/>
        <v>9.51</v>
      </c>
      <c r="N86" t="str">
        <f t="shared" si="4"/>
        <v>Liberica</v>
      </c>
      <c r="O86" t="str">
        <f t="shared" si="5"/>
        <v>Light</v>
      </c>
      <c r="P86" t="str">
        <f>_xlfn.XLOOKUP(CoffeeSales!$C86,customers!$A$1:$A$1001,customers!$I$1:$I$1001,,0)</f>
        <v>No</v>
      </c>
    </row>
    <row r="87" spans="1:16" x14ac:dyDescent="0.25">
      <c r="A87" t="s">
        <v>215</v>
      </c>
      <c r="B87">
        <v>43664</v>
      </c>
      <c r="C87" t="s">
        <v>216</v>
      </c>
      <c r="D87" t="s">
        <v>217</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 MATCH(CoffeeSales!$D87,products!$A$1:$A$49,0),MATCH(CoffeeSales!I$1,products!$A$1:$G$1,0))</f>
        <v>Ara</v>
      </c>
      <c r="J87" t="str">
        <f>INDEX(products!$A$1:$G$49, MATCH(CoffeeSales!$D87,products!$A$1:$A$49,0),MATCH(CoffeeSales!J$1,products!$A$1:$G$1,0))</f>
        <v>L</v>
      </c>
      <c r="K87">
        <f>INDEX(products!$A$1:$G$49, MATCH(CoffeeSales!$D87,products!$A$1:$A$49,0),MATCH(CoffeeSales!K$1,products!$A$1:$G$1,0))</f>
        <v>2.5</v>
      </c>
      <c r="L87">
        <f>INDEX(products!$A$1:$G$49, MATCH(CoffeeSales!$D87,products!$A$1:$A$49,0),MATCH(CoffeeSales!L$1,products!$A$1:$G$1,0))</f>
        <v>29.784999999999997</v>
      </c>
      <c r="M87">
        <f t="shared" si="3"/>
        <v>89.35499999999999</v>
      </c>
      <c r="N87" t="str">
        <f t="shared" si="4"/>
        <v>Arabica</v>
      </c>
      <c r="O87" t="str">
        <f t="shared" si="5"/>
        <v>Light</v>
      </c>
      <c r="P87" t="str">
        <f>_xlfn.XLOOKUP(CoffeeSales!$C87,customers!$A$1:$A$1001,customers!$I$1:$I$1001,,0)</f>
        <v>No</v>
      </c>
    </row>
    <row r="88" spans="1:16" x14ac:dyDescent="0.25">
      <c r="A88" t="s">
        <v>215</v>
      </c>
      <c r="B88">
        <v>43664</v>
      </c>
      <c r="C88" t="s">
        <v>216</v>
      </c>
      <c r="D88" t="s">
        <v>67</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 MATCH(CoffeeSales!$D88,products!$A$1:$A$49,0),MATCH(CoffeeSales!I$1,products!$A$1:$G$1,0))</f>
        <v>Ara</v>
      </c>
      <c r="J88" t="str">
        <f>INDEX(products!$A$1:$G$49, MATCH(CoffeeSales!$D88,products!$A$1:$A$49,0),MATCH(CoffeeSales!J$1,products!$A$1:$G$1,0))</f>
        <v>D</v>
      </c>
      <c r="K88">
        <f>INDEX(products!$A$1:$G$49, MATCH(CoffeeSales!$D88,products!$A$1:$A$49,0),MATCH(CoffeeSales!K$1,products!$A$1:$G$1,0))</f>
        <v>0.2</v>
      </c>
      <c r="L88">
        <f>INDEX(products!$A$1:$G$49, MATCH(CoffeeSales!$D88,products!$A$1:$A$49,0),MATCH(CoffeeSales!L$1,products!$A$1:$G$1,0))</f>
        <v>2.9849999999999999</v>
      </c>
      <c r="M88">
        <f t="shared" si="3"/>
        <v>11.94</v>
      </c>
      <c r="N88" t="str">
        <f t="shared" si="4"/>
        <v>Arabica</v>
      </c>
      <c r="O88" t="str">
        <f t="shared" si="5"/>
        <v>Dark</v>
      </c>
      <c r="P88" t="str">
        <f>_xlfn.XLOOKUP(CoffeeSales!$C88,customers!$A$1:$A$1001,customers!$I$1:$I$1001,,0)</f>
        <v>No</v>
      </c>
    </row>
    <row r="89" spans="1:16" x14ac:dyDescent="0.25">
      <c r="A89" t="s">
        <v>218</v>
      </c>
      <c r="B89">
        <v>44289</v>
      </c>
      <c r="C89" t="s">
        <v>219</v>
      </c>
      <c r="D89" t="s">
        <v>74</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 MATCH(CoffeeSales!$D89,products!$A$1:$A$49,0),MATCH(CoffeeSales!I$1,products!$A$1:$G$1,0))</f>
        <v>Ara</v>
      </c>
      <c r="J89" t="str">
        <f>INDEX(products!$A$1:$G$49, MATCH(CoffeeSales!$D89,products!$A$1:$A$49,0),MATCH(CoffeeSales!J$1,products!$A$1:$G$1,0))</f>
        <v>M</v>
      </c>
      <c r="K89">
        <f>INDEX(products!$A$1:$G$49, MATCH(CoffeeSales!$D89,products!$A$1:$A$49,0),MATCH(CoffeeSales!K$1,products!$A$1:$G$1,0))</f>
        <v>1</v>
      </c>
      <c r="L89">
        <f>INDEX(products!$A$1:$G$49, MATCH(CoffeeSales!$D89,products!$A$1:$A$49,0),MATCH(CoffeeSales!L$1,products!$A$1:$G$1,0))</f>
        <v>11.25</v>
      </c>
      <c r="M89">
        <f t="shared" si="3"/>
        <v>33.75</v>
      </c>
      <c r="N89" t="str">
        <f t="shared" si="4"/>
        <v>Arabica</v>
      </c>
      <c r="O89" t="str">
        <f t="shared" si="5"/>
        <v>Medium</v>
      </c>
      <c r="P89" t="str">
        <f>_xlfn.XLOOKUP(CoffeeSales!$C89,customers!$A$1:$A$1001,customers!$I$1:$I$1001,,0)</f>
        <v>No</v>
      </c>
    </row>
    <row r="90" spans="1:16" x14ac:dyDescent="0.25">
      <c r="A90" t="s">
        <v>220</v>
      </c>
      <c r="B90">
        <v>44284</v>
      </c>
      <c r="C90" t="s">
        <v>221</v>
      </c>
      <c r="D90" t="s">
        <v>202</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 MATCH(CoffeeSales!$D90,products!$A$1:$A$49,0),MATCH(CoffeeSales!I$1,products!$A$1:$G$1,0))</f>
        <v>Rob</v>
      </c>
      <c r="J90" t="str">
        <f>INDEX(products!$A$1:$G$49, MATCH(CoffeeSales!$D90,products!$A$1:$A$49,0),MATCH(CoffeeSales!J$1,products!$A$1:$G$1,0))</f>
        <v>L</v>
      </c>
      <c r="K90">
        <f>INDEX(products!$A$1:$G$49, MATCH(CoffeeSales!$D90,products!$A$1:$A$49,0),MATCH(CoffeeSales!K$1,products!$A$1:$G$1,0))</f>
        <v>1</v>
      </c>
      <c r="L90">
        <f>INDEX(products!$A$1:$G$49, MATCH(CoffeeSales!$D90,products!$A$1:$A$49,0),MATCH(CoffeeSales!L$1,products!$A$1:$G$1,0))</f>
        <v>11.95</v>
      </c>
      <c r="M90">
        <f t="shared" si="3"/>
        <v>35.849999999999994</v>
      </c>
      <c r="N90" t="str">
        <f t="shared" si="4"/>
        <v>Robusta</v>
      </c>
      <c r="O90" t="str">
        <f t="shared" si="5"/>
        <v>Light</v>
      </c>
      <c r="P90" t="str">
        <f>_xlfn.XLOOKUP(CoffeeSales!$C90,customers!$A$1:$A$1001,customers!$I$1:$I$1001,,0)</f>
        <v>No</v>
      </c>
    </row>
    <row r="91" spans="1:16" x14ac:dyDescent="0.25">
      <c r="A91" t="s">
        <v>222</v>
      </c>
      <c r="B91">
        <v>44545</v>
      </c>
      <c r="C91" t="s">
        <v>223</v>
      </c>
      <c r="D91" t="s">
        <v>19</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 MATCH(CoffeeSales!$D91,products!$A$1:$A$49,0),MATCH(CoffeeSales!I$1,products!$A$1:$G$1,0))</f>
        <v>Ara</v>
      </c>
      <c r="J91" t="str">
        <f>INDEX(products!$A$1:$G$49, MATCH(CoffeeSales!$D91,products!$A$1:$A$49,0),MATCH(CoffeeSales!J$1,products!$A$1:$G$1,0))</f>
        <v>L</v>
      </c>
      <c r="K91">
        <f>INDEX(products!$A$1:$G$49, MATCH(CoffeeSales!$D91,products!$A$1:$A$49,0),MATCH(CoffeeSales!K$1,products!$A$1:$G$1,0))</f>
        <v>1</v>
      </c>
      <c r="L91">
        <f>INDEX(products!$A$1:$G$49, MATCH(CoffeeSales!$D91,products!$A$1:$A$49,0),MATCH(CoffeeSales!L$1,products!$A$1:$G$1,0))</f>
        <v>12.95</v>
      </c>
      <c r="M91">
        <f t="shared" si="3"/>
        <v>77.699999999999989</v>
      </c>
      <c r="N91" t="str">
        <f t="shared" si="4"/>
        <v>Arabica</v>
      </c>
      <c r="O91" t="str">
        <f t="shared" si="5"/>
        <v>Light</v>
      </c>
      <c r="P91" t="str">
        <f>_xlfn.XLOOKUP(CoffeeSales!$C91,customers!$A$1:$A$1001,customers!$I$1:$I$1001,,0)</f>
        <v>No</v>
      </c>
    </row>
    <row r="92" spans="1:16" x14ac:dyDescent="0.25">
      <c r="A92" t="s">
        <v>224</v>
      </c>
      <c r="B92">
        <v>43971</v>
      </c>
      <c r="C92" t="s">
        <v>225</v>
      </c>
      <c r="D92" t="s">
        <v>19</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 MATCH(CoffeeSales!$D92,products!$A$1:$A$49,0),MATCH(CoffeeSales!I$1,products!$A$1:$G$1,0))</f>
        <v>Ara</v>
      </c>
      <c r="J92" t="str">
        <f>INDEX(products!$A$1:$G$49, MATCH(CoffeeSales!$D92,products!$A$1:$A$49,0),MATCH(CoffeeSales!J$1,products!$A$1:$G$1,0))</f>
        <v>L</v>
      </c>
      <c r="K92">
        <f>INDEX(products!$A$1:$G$49, MATCH(CoffeeSales!$D92,products!$A$1:$A$49,0),MATCH(CoffeeSales!K$1,products!$A$1:$G$1,0))</f>
        <v>1</v>
      </c>
      <c r="L92">
        <f>INDEX(products!$A$1:$G$49, MATCH(CoffeeSales!$D92,products!$A$1:$A$49,0),MATCH(CoffeeSales!L$1,products!$A$1:$G$1,0))</f>
        <v>12.95</v>
      </c>
      <c r="M92">
        <f t="shared" si="3"/>
        <v>51.8</v>
      </c>
      <c r="N92" t="str">
        <f t="shared" si="4"/>
        <v>Arabica</v>
      </c>
      <c r="O92" t="str">
        <f t="shared" si="5"/>
        <v>Light</v>
      </c>
      <c r="P92" t="str">
        <f>_xlfn.XLOOKUP(CoffeeSales!$C92,customers!$A$1:$A$1001,customers!$I$1:$I$1001,,0)</f>
        <v>Yes</v>
      </c>
    </row>
    <row r="93" spans="1:16" x14ac:dyDescent="0.25">
      <c r="A93" t="s">
        <v>226</v>
      </c>
      <c r="B93">
        <v>44137</v>
      </c>
      <c r="C93" t="s">
        <v>227</v>
      </c>
      <c r="D93" t="s">
        <v>184</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 MATCH(CoffeeSales!$D93,products!$A$1:$A$49,0),MATCH(CoffeeSales!I$1,products!$A$1:$G$1,0))</f>
        <v>Ara</v>
      </c>
      <c r="J93" t="str">
        <f>INDEX(products!$A$1:$G$49, MATCH(CoffeeSales!$D93,products!$A$1:$A$49,0),MATCH(CoffeeSales!J$1,products!$A$1:$G$1,0))</f>
        <v>M</v>
      </c>
      <c r="K93">
        <f>INDEX(products!$A$1:$G$49, MATCH(CoffeeSales!$D93,products!$A$1:$A$49,0),MATCH(CoffeeSales!K$1,products!$A$1:$G$1,0))</f>
        <v>2.5</v>
      </c>
      <c r="L93">
        <f>INDEX(products!$A$1:$G$49, MATCH(CoffeeSales!$D93,products!$A$1:$A$49,0),MATCH(CoffeeSales!L$1,products!$A$1:$G$1,0))</f>
        <v>25.874999999999996</v>
      </c>
      <c r="M93">
        <f t="shared" si="3"/>
        <v>103.49999999999999</v>
      </c>
      <c r="N93" t="str">
        <f t="shared" si="4"/>
        <v>Arabica</v>
      </c>
      <c r="O93" t="str">
        <f t="shared" si="5"/>
        <v>Medium</v>
      </c>
      <c r="P93" t="str">
        <f>_xlfn.XLOOKUP(CoffeeSales!$C93,customers!$A$1:$A$1001,customers!$I$1:$I$1001,,0)</f>
        <v>No</v>
      </c>
    </row>
    <row r="94" spans="1:16" x14ac:dyDescent="0.25">
      <c r="A94" t="s">
        <v>228</v>
      </c>
      <c r="B94">
        <v>44037</v>
      </c>
      <c r="C94" t="s">
        <v>229</v>
      </c>
      <c r="D94" t="s">
        <v>150</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 MATCH(CoffeeSales!$D94,products!$A$1:$A$49,0),MATCH(CoffeeSales!I$1,products!$A$1:$G$1,0))</f>
        <v>Exc</v>
      </c>
      <c r="J94" t="str">
        <f>INDEX(products!$A$1:$G$49, MATCH(CoffeeSales!$D94,products!$A$1:$A$49,0),MATCH(CoffeeSales!J$1,products!$A$1:$G$1,0))</f>
        <v>L</v>
      </c>
      <c r="K94">
        <f>INDEX(products!$A$1:$G$49, MATCH(CoffeeSales!$D94,products!$A$1:$A$49,0),MATCH(CoffeeSales!K$1,products!$A$1:$G$1,0))</f>
        <v>1</v>
      </c>
      <c r="L94">
        <f>INDEX(products!$A$1:$G$49, MATCH(CoffeeSales!$D94,products!$A$1:$A$49,0),MATCH(CoffeeSales!L$1,products!$A$1:$G$1,0))</f>
        <v>14.85</v>
      </c>
      <c r="M94">
        <f t="shared" si="3"/>
        <v>44.55</v>
      </c>
      <c r="N94" t="str">
        <f t="shared" si="4"/>
        <v>Excelsa</v>
      </c>
      <c r="O94" t="str">
        <f t="shared" si="5"/>
        <v>Light</v>
      </c>
      <c r="P94" t="str">
        <f>_xlfn.XLOOKUP(CoffeeSales!$C94,customers!$A$1:$A$1001,customers!$I$1:$I$1001,,0)</f>
        <v>Yes</v>
      </c>
    </row>
    <row r="95" spans="1:16" x14ac:dyDescent="0.25">
      <c r="A95" t="s">
        <v>230</v>
      </c>
      <c r="B95">
        <v>43538</v>
      </c>
      <c r="C95" t="s">
        <v>231</v>
      </c>
      <c r="D95" t="s">
        <v>189</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 MATCH(CoffeeSales!$D95,products!$A$1:$A$49,0),MATCH(CoffeeSales!I$1,products!$A$1:$G$1,0))</f>
        <v>Exc</v>
      </c>
      <c r="J95" t="str">
        <f>INDEX(products!$A$1:$G$49, MATCH(CoffeeSales!$D95,products!$A$1:$A$49,0),MATCH(CoffeeSales!J$1,products!$A$1:$G$1,0))</f>
        <v>L</v>
      </c>
      <c r="K95">
        <f>INDEX(products!$A$1:$G$49, MATCH(CoffeeSales!$D95,products!$A$1:$A$49,0),MATCH(CoffeeSales!K$1,products!$A$1:$G$1,0))</f>
        <v>0.5</v>
      </c>
      <c r="L95">
        <f>INDEX(products!$A$1:$G$49, MATCH(CoffeeSales!$D95,products!$A$1:$A$49,0),MATCH(CoffeeSales!L$1,products!$A$1:$G$1,0))</f>
        <v>8.91</v>
      </c>
      <c r="M95">
        <f t="shared" si="3"/>
        <v>35.64</v>
      </c>
      <c r="N95" t="str">
        <f t="shared" si="4"/>
        <v>Excelsa</v>
      </c>
      <c r="O95" t="str">
        <f t="shared" si="5"/>
        <v>Light</v>
      </c>
      <c r="P95" t="str">
        <f>_xlfn.XLOOKUP(CoffeeSales!$C95,customers!$A$1:$A$1001,customers!$I$1:$I$1001,,0)</f>
        <v>Yes</v>
      </c>
    </row>
    <row r="96" spans="1:16" x14ac:dyDescent="0.25">
      <c r="A96" t="s">
        <v>232</v>
      </c>
      <c r="B96">
        <v>44014</v>
      </c>
      <c r="C96" t="s">
        <v>233</v>
      </c>
      <c r="D96" t="s">
        <v>67</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 MATCH(CoffeeSales!$D96,products!$A$1:$A$49,0),MATCH(CoffeeSales!I$1,products!$A$1:$G$1,0))</f>
        <v>Ara</v>
      </c>
      <c r="J96" t="str">
        <f>INDEX(products!$A$1:$G$49, MATCH(CoffeeSales!$D96,products!$A$1:$A$49,0),MATCH(CoffeeSales!J$1,products!$A$1:$G$1,0))</f>
        <v>D</v>
      </c>
      <c r="K96">
        <f>INDEX(products!$A$1:$G$49, MATCH(CoffeeSales!$D96,products!$A$1:$A$49,0),MATCH(CoffeeSales!K$1,products!$A$1:$G$1,0))</f>
        <v>0.2</v>
      </c>
      <c r="L96">
        <f>INDEX(products!$A$1:$G$49, MATCH(CoffeeSales!$D96,products!$A$1:$A$49,0),MATCH(CoffeeSales!L$1,products!$A$1:$G$1,0))</f>
        <v>2.9849999999999999</v>
      </c>
      <c r="M96">
        <f t="shared" si="3"/>
        <v>17.91</v>
      </c>
      <c r="N96" t="str">
        <f t="shared" si="4"/>
        <v>Arabica</v>
      </c>
      <c r="O96" t="str">
        <f t="shared" si="5"/>
        <v>Dark</v>
      </c>
      <c r="P96" t="str">
        <f>_xlfn.XLOOKUP(CoffeeSales!$C96,customers!$A$1:$A$1001,customers!$I$1:$I$1001,,0)</f>
        <v>Yes</v>
      </c>
    </row>
    <row r="97" spans="1:16" x14ac:dyDescent="0.25">
      <c r="A97" t="s">
        <v>234</v>
      </c>
      <c r="B97">
        <v>43816</v>
      </c>
      <c r="C97" t="s">
        <v>235</v>
      </c>
      <c r="D97" t="s">
        <v>184</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 MATCH(CoffeeSales!$D97,products!$A$1:$A$49,0),MATCH(CoffeeSales!I$1,products!$A$1:$G$1,0))</f>
        <v>Ara</v>
      </c>
      <c r="J97" t="str">
        <f>INDEX(products!$A$1:$G$49, MATCH(CoffeeSales!$D97,products!$A$1:$A$49,0),MATCH(CoffeeSales!J$1,products!$A$1:$G$1,0))</f>
        <v>M</v>
      </c>
      <c r="K97">
        <f>INDEX(products!$A$1:$G$49, MATCH(CoffeeSales!$D97,products!$A$1:$A$49,0),MATCH(CoffeeSales!K$1,products!$A$1:$G$1,0))</f>
        <v>2.5</v>
      </c>
      <c r="L97">
        <f>INDEX(products!$A$1:$G$49, MATCH(CoffeeSales!$D97,products!$A$1:$A$49,0),MATCH(CoffeeSales!L$1,products!$A$1:$G$1,0))</f>
        <v>25.874999999999996</v>
      </c>
      <c r="M97">
        <f t="shared" si="3"/>
        <v>155.24999999999997</v>
      </c>
      <c r="N97" t="str">
        <f t="shared" si="4"/>
        <v>Arabica</v>
      </c>
      <c r="O97" t="str">
        <f t="shared" si="5"/>
        <v>Medium</v>
      </c>
      <c r="P97" t="str">
        <f>_xlfn.XLOOKUP(CoffeeSales!$C97,customers!$A$1:$A$1001,customers!$I$1:$I$1001,,0)</f>
        <v>No</v>
      </c>
    </row>
    <row r="98" spans="1:16" x14ac:dyDescent="0.25">
      <c r="A98" t="s">
        <v>236</v>
      </c>
      <c r="B98">
        <v>44171</v>
      </c>
      <c r="C98" t="s">
        <v>237</v>
      </c>
      <c r="D98" t="s">
        <v>67</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 MATCH(CoffeeSales!$D98,products!$A$1:$A$49,0),MATCH(CoffeeSales!I$1,products!$A$1:$G$1,0))</f>
        <v>Ara</v>
      </c>
      <c r="J98" t="str">
        <f>INDEX(products!$A$1:$G$49, MATCH(CoffeeSales!$D98,products!$A$1:$A$49,0),MATCH(CoffeeSales!J$1,products!$A$1:$G$1,0))</f>
        <v>D</v>
      </c>
      <c r="K98">
        <f>INDEX(products!$A$1:$G$49, MATCH(CoffeeSales!$D98,products!$A$1:$A$49,0),MATCH(CoffeeSales!K$1,products!$A$1:$G$1,0))</f>
        <v>0.2</v>
      </c>
      <c r="L98">
        <f>INDEX(products!$A$1:$G$49, MATCH(CoffeeSales!$D98,products!$A$1:$A$49,0),MATCH(CoffeeSales!L$1,products!$A$1:$G$1,0))</f>
        <v>2.9849999999999999</v>
      </c>
      <c r="M98">
        <f t="shared" si="3"/>
        <v>5.97</v>
      </c>
      <c r="N98" t="str">
        <f t="shared" si="4"/>
        <v>Arabica</v>
      </c>
      <c r="O98" t="str">
        <f t="shared" si="5"/>
        <v>Dark</v>
      </c>
      <c r="P98" t="str">
        <f>_xlfn.XLOOKUP(CoffeeSales!$C98,customers!$A$1:$A$1001,customers!$I$1:$I$1001,,0)</f>
        <v>No</v>
      </c>
    </row>
    <row r="99" spans="1:16" x14ac:dyDescent="0.25">
      <c r="A99" t="s">
        <v>238</v>
      </c>
      <c r="B99">
        <v>44259</v>
      </c>
      <c r="C99" t="s">
        <v>239</v>
      </c>
      <c r="D99" t="s">
        <v>80</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 MATCH(CoffeeSales!$D99,products!$A$1:$A$49,0),MATCH(CoffeeSales!I$1,products!$A$1:$G$1,0))</f>
        <v>Ara</v>
      </c>
      <c r="J99" t="str">
        <f>INDEX(products!$A$1:$G$49, MATCH(CoffeeSales!$D99,products!$A$1:$A$49,0),MATCH(CoffeeSales!J$1,products!$A$1:$G$1,0))</f>
        <v>M</v>
      </c>
      <c r="K99">
        <f>INDEX(products!$A$1:$G$49, MATCH(CoffeeSales!$D99,products!$A$1:$A$49,0),MATCH(CoffeeSales!K$1,products!$A$1:$G$1,0))</f>
        <v>0.5</v>
      </c>
      <c r="L99">
        <f>INDEX(products!$A$1:$G$49, MATCH(CoffeeSales!$D99,products!$A$1:$A$49,0),MATCH(CoffeeSales!L$1,products!$A$1:$G$1,0))</f>
        <v>6.75</v>
      </c>
      <c r="M99">
        <f t="shared" si="3"/>
        <v>13.5</v>
      </c>
      <c r="N99" t="str">
        <f t="shared" si="4"/>
        <v>Arabica</v>
      </c>
      <c r="O99" t="str">
        <f t="shared" si="5"/>
        <v>Medium</v>
      </c>
      <c r="P99" t="str">
        <f>_xlfn.XLOOKUP(CoffeeSales!$C99,customers!$A$1:$A$1001,customers!$I$1:$I$1001,,0)</f>
        <v>No</v>
      </c>
    </row>
    <row r="100" spans="1:16" x14ac:dyDescent="0.25">
      <c r="A100" t="s">
        <v>240</v>
      </c>
      <c r="B100">
        <v>44394</v>
      </c>
      <c r="C100" t="s">
        <v>241</v>
      </c>
      <c r="D100" t="s">
        <v>67</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 MATCH(CoffeeSales!$D100,products!$A$1:$A$49,0),MATCH(CoffeeSales!I$1,products!$A$1:$G$1,0))</f>
        <v>Ara</v>
      </c>
      <c r="J100" t="str">
        <f>INDEX(products!$A$1:$G$49, MATCH(CoffeeSales!$D100,products!$A$1:$A$49,0),MATCH(CoffeeSales!J$1,products!$A$1:$G$1,0))</f>
        <v>D</v>
      </c>
      <c r="K100">
        <f>INDEX(products!$A$1:$G$49, MATCH(CoffeeSales!$D100,products!$A$1:$A$49,0),MATCH(CoffeeSales!K$1,products!$A$1:$G$1,0))</f>
        <v>0.2</v>
      </c>
      <c r="L100">
        <f>INDEX(products!$A$1:$G$49, MATCH(CoffeeSales!$D100,products!$A$1:$A$49,0),MATCH(CoffeeSales!L$1,products!$A$1:$G$1,0))</f>
        <v>2.9849999999999999</v>
      </c>
      <c r="M100">
        <f t="shared" si="3"/>
        <v>2.9849999999999999</v>
      </c>
      <c r="N100" t="str">
        <f t="shared" si="4"/>
        <v>Arabica</v>
      </c>
      <c r="O100" t="str">
        <f t="shared" si="5"/>
        <v>Dark</v>
      </c>
      <c r="P100" t="str">
        <f>_xlfn.XLOOKUP(CoffeeSales!$C100,customers!$A$1:$A$1001,customers!$I$1:$I$1001,,0)</f>
        <v>No</v>
      </c>
    </row>
    <row r="101" spans="1:16" x14ac:dyDescent="0.25">
      <c r="A101" t="s">
        <v>242</v>
      </c>
      <c r="B101">
        <v>44139</v>
      </c>
      <c r="C101" t="s">
        <v>243</v>
      </c>
      <c r="D101" t="s">
        <v>90</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 MATCH(CoffeeSales!$D101,products!$A$1:$A$49,0),MATCH(CoffeeSales!I$1,products!$A$1:$G$1,0))</f>
        <v>Lib</v>
      </c>
      <c r="J101" t="str">
        <f>INDEX(products!$A$1:$G$49, MATCH(CoffeeSales!$D101,products!$A$1:$A$49,0),MATCH(CoffeeSales!J$1,products!$A$1:$G$1,0))</f>
        <v>M</v>
      </c>
      <c r="K101">
        <f>INDEX(products!$A$1:$G$49, MATCH(CoffeeSales!$D101,products!$A$1:$A$49,0),MATCH(CoffeeSales!K$1,products!$A$1:$G$1,0))</f>
        <v>0.2</v>
      </c>
      <c r="L101">
        <f>INDEX(products!$A$1:$G$49, MATCH(CoffeeSales!$D101,products!$A$1:$A$49,0),MATCH(CoffeeSales!L$1,products!$A$1:$G$1,0))</f>
        <v>4.3650000000000002</v>
      </c>
      <c r="M101">
        <f t="shared" si="3"/>
        <v>13.095000000000001</v>
      </c>
      <c r="N101" t="str">
        <f t="shared" si="4"/>
        <v>Liberica</v>
      </c>
      <c r="O101" t="str">
        <f t="shared" si="5"/>
        <v>Medium</v>
      </c>
      <c r="P101" t="str">
        <f>_xlfn.XLOOKUP(CoffeeSales!$C101,customers!$A$1:$A$1001,customers!$I$1:$I$1001,,0)</f>
        <v>Yes</v>
      </c>
    </row>
    <row r="102" spans="1:16" x14ac:dyDescent="0.25">
      <c r="A102" t="s">
        <v>244</v>
      </c>
      <c r="B102">
        <v>44291</v>
      </c>
      <c r="C102" t="s">
        <v>245</v>
      </c>
      <c r="D102" t="s">
        <v>128</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 MATCH(CoffeeSales!$D102,products!$A$1:$A$49,0),MATCH(CoffeeSales!I$1,products!$A$1:$G$1,0))</f>
        <v>Ara</v>
      </c>
      <c r="J102" t="str">
        <f>INDEX(products!$A$1:$G$49, MATCH(CoffeeSales!$D102,products!$A$1:$A$49,0),MATCH(CoffeeSales!J$1,products!$A$1:$G$1,0))</f>
        <v>L</v>
      </c>
      <c r="K102">
        <f>INDEX(products!$A$1:$G$49, MATCH(CoffeeSales!$D102,products!$A$1:$A$49,0),MATCH(CoffeeSales!K$1,products!$A$1:$G$1,0))</f>
        <v>0.2</v>
      </c>
      <c r="L102">
        <f>INDEX(products!$A$1:$G$49, MATCH(CoffeeSales!$D102,products!$A$1:$A$49,0),MATCH(CoffeeSales!L$1,products!$A$1:$G$1,0))</f>
        <v>3.8849999999999998</v>
      </c>
      <c r="M102">
        <f t="shared" si="3"/>
        <v>7.77</v>
      </c>
      <c r="N102" t="str">
        <f t="shared" si="4"/>
        <v>Arabica</v>
      </c>
      <c r="O102" t="str">
        <f t="shared" si="5"/>
        <v>Light</v>
      </c>
      <c r="P102" t="str">
        <f>_xlfn.XLOOKUP(CoffeeSales!$C102,customers!$A$1:$A$1001,customers!$I$1:$I$1001,,0)</f>
        <v>Yes</v>
      </c>
    </row>
    <row r="103" spans="1:16" x14ac:dyDescent="0.25">
      <c r="A103" t="s">
        <v>246</v>
      </c>
      <c r="B103">
        <v>43891</v>
      </c>
      <c r="C103" t="s">
        <v>247</v>
      </c>
      <c r="D103" t="s">
        <v>122</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 MATCH(CoffeeSales!$D103,products!$A$1:$A$49,0),MATCH(CoffeeSales!I$1,products!$A$1:$G$1,0))</f>
        <v>Lib</v>
      </c>
      <c r="J103" t="str">
        <f>INDEX(products!$A$1:$G$49, MATCH(CoffeeSales!$D103,products!$A$1:$A$49,0),MATCH(CoffeeSales!J$1,products!$A$1:$G$1,0))</f>
        <v>D</v>
      </c>
      <c r="K103">
        <f>INDEX(products!$A$1:$G$49, MATCH(CoffeeSales!$D103,products!$A$1:$A$49,0),MATCH(CoffeeSales!K$1,products!$A$1:$G$1,0))</f>
        <v>2.5</v>
      </c>
      <c r="L103">
        <f>INDEX(products!$A$1:$G$49, MATCH(CoffeeSales!$D103,products!$A$1:$A$49,0),MATCH(CoffeeSales!L$1,products!$A$1:$G$1,0))</f>
        <v>29.784999999999997</v>
      </c>
      <c r="M103">
        <f t="shared" si="3"/>
        <v>148.92499999999998</v>
      </c>
      <c r="N103" t="str">
        <f t="shared" si="4"/>
        <v>Liberica</v>
      </c>
      <c r="O103" t="str">
        <f t="shared" si="5"/>
        <v>Dark</v>
      </c>
      <c r="P103" t="str">
        <f>_xlfn.XLOOKUP(CoffeeSales!$C103,customers!$A$1:$A$1001,customers!$I$1:$I$1001,,0)</f>
        <v>Yes</v>
      </c>
    </row>
    <row r="104" spans="1:16" x14ac:dyDescent="0.25">
      <c r="A104" t="s">
        <v>248</v>
      </c>
      <c r="B104">
        <v>44488</v>
      </c>
      <c r="C104" t="s">
        <v>249</v>
      </c>
      <c r="D104" t="s">
        <v>26</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 MATCH(CoffeeSales!$D104,products!$A$1:$A$49,0),MATCH(CoffeeSales!I$1,products!$A$1:$G$1,0))</f>
        <v>Lib</v>
      </c>
      <c r="J104" t="str">
        <f>INDEX(products!$A$1:$G$49, MATCH(CoffeeSales!$D104,products!$A$1:$A$49,0),MATCH(CoffeeSales!J$1,products!$A$1:$G$1,0))</f>
        <v>D</v>
      </c>
      <c r="K104">
        <f>INDEX(products!$A$1:$G$49, MATCH(CoffeeSales!$D104,products!$A$1:$A$49,0),MATCH(CoffeeSales!K$1,products!$A$1:$G$1,0))</f>
        <v>1</v>
      </c>
      <c r="L104">
        <f>INDEX(products!$A$1:$G$49, MATCH(CoffeeSales!$D104,products!$A$1:$A$49,0),MATCH(CoffeeSales!L$1,products!$A$1:$G$1,0))</f>
        <v>12.95</v>
      </c>
      <c r="M104">
        <f t="shared" si="3"/>
        <v>38.849999999999994</v>
      </c>
      <c r="N104" t="str">
        <f t="shared" si="4"/>
        <v>Liberica</v>
      </c>
      <c r="O104" t="str">
        <f t="shared" si="5"/>
        <v>Dark</v>
      </c>
      <c r="P104" t="str">
        <f>_xlfn.XLOOKUP(CoffeeSales!$C104,customers!$A$1:$A$1001,customers!$I$1:$I$1001,,0)</f>
        <v>Yes</v>
      </c>
    </row>
    <row r="105" spans="1:16" x14ac:dyDescent="0.25">
      <c r="A105" t="s">
        <v>250</v>
      </c>
      <c r="B105">
        <v>44750</v>
      </c>
      <c r="C105" t="s">
        <v>251</v>
      </c>
      <c r="D105" t="s">
        <v>175</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 MATCH(CoffeeSales!$D105,products!$A$1:$A$49,0),MATCH(CoffeeSales!I$1,products!$A$1:$G$1,0))</f>
        <v>Rob</v>
      </c>
      <c r="J105" t="str">
        <f>INDEX(products!$A$1:$G$49, MATCH(CoffeeSales!$D105,products!$A$1:$A$49,0),MATCH(CoffeeSales!J$1,products!$A$1:$G$1,0))</f>
        <v>M</v>
      </c>
      <c r="K105">
        <f>INDEX(products!$A$1:$G$49, MATCH(CoffeeSales!$D105,products!$A$1:$A$49,0),MATCH(CoffeeSales!K$1,products!$A$1:$G$1,0))</f>
        <v>0.2</v>
      </c>
      <c r="L105">
        <f>INDEX(products!$A$1:$G$49, MATCH(CoffeeSales!$D105,products!$A$1:$A$49,0),MATCH(CoffeeSales!L$1,products!$A$1:$G$1,0))</f>
        <v>2.9849999999999999</v>
      </c>
      <c r="M105">
        <f t="shared" si="3"/>
        <v>11.94</v>
      </c>
      <c r="N105" t="str">
        <f t="shared" si="4"/>
        <v>Robusta</v>
      </c>
      <c r="O105" t="str">
        <f t="shared" si="5"/>
        <v>Medium</v>
      </c>
      <c r="P105" t="str">
        <f>_xlfn.XLOOKUP(CoffeeSales!$C105,customers!$A$1:$A$1001,customers!$I$1:$I$1001,,0)</f>
        <v>No</v>
      </c>
    </row>
    <row r="106" spans="1:16" x14ac:dyDescent="0.25">
      <c r="A106" t="s">
        <v>252</v>
      </c>
      <c r="B106">
        <v>43694</v>
      </c>
      <c r="C106" t="s">
        <v>253</v>
      </c>
      <c r="D106" t="s">
        <v>109</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 MATCH(CoffeeSales!$D106,products!$A$1:$A$49,0),MATCH(CoffeeSales!I$1,products!$A$1:$G$1,0))</f>
        <v>Lib</v>
      </c>
      <c r="J106" t="str">
        <f>INDEX(products!$A$1:$G$49, MATCH(CoffeeSales!$D106,products!$A$1:$A$49,0),MATCH(CoffeeSales!J$1,products!$A$1:$G$1,0))</f>
        <v>M</v>
      </c>
      <c r="K106">
        <f>INDEX(products!$A$1:$G$49, MATCH(CoffeeSales!$D106,products!$A$1:$A$49,0),MATCH(CoffeeSales!K$1,products!$A$1:$G$1,0))</f>
        <v>1</v>
      </c>
      <c r="L106">
        <f>INDEX(products!$A$1:$G$49, MATCH(CoffeeSales!$D106,products!$A$1:$A$49,0),MATCH(CoffeeSales!L$1,products!$A$1:$G$1,0))</f>
        <v>14.55</v>
      </c>
      <c r="M106">
        <f t="shared" si="3"/>
        <v>87.300000000000011</v>
      </c>
      <c r="N106" t="str">
        <f t="shared" si="4"/>
        <v>Liberica</v>
      </c>
      <c r="O106" t="str">
        <f t="shared" si="5"/>
        <v>Medium</v>
      </c>
      <c r="P106" t="str">
        <f>_xlfn.XLOOKUP(CoffeeSales!$C106,customers!$A$1:$A$1001,customers!$I$1:$I$1001,,0)</f>
        <v>No</v>
      </c>
    </row>
    <row r="107" spans="1:16" x14ac:dyDescent="0.25">
      <c r="A107" t="s">
        <v>254</v>
      </c>
      <c r="B107">
        <v>43982</v>
      </c>
      <c r="C107" t="s">
        <v>255</v>
      </c>
      <c r="D107" t="s">
        <v>80</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 MATCH(CoffeeSales!$D107,products!$A$1:$A$49,0),MATCH(CoffeeSales!I$1,products!$A$1:$G$1,0))</f>
        <v>Ara</v>
      </c>
      <c r="J107" t="str">
        <f>INDEX(products!$A$1:$G$49, MATCH(CoffeeSales!$D107,products!$A$1:$A$49,0),MATCH(CoffeeSales!J$1,products!$A$1:$G$1,0))</f>
        <v>M</v>
      </c>
      <c r="K107">
        <f>INDEX(products!$A$1:$G$49, MATCH(CoffeeSales!$D107,products!$A$1:$A$49,0),MATCH(CoffeeSales!K$1,products!$A$1:$G$1,0))</f>
        <v>0.5</v>
      </c>
      <c r="L107">
        <f>INDEX(products!$A$1:$G$49, MATCH(CoffeeSales!$D107,products!$A$1:$A$49,0),MATCH(CoffeeSales!L$1,products!$A$1:$G$1,0))</f>
        <v>6.75</v>
      </c>
      <c r="M107">
        <f t="shared" si="3"/>
        <v>40.5</v>
      </c>
      <c r="N107" t="str">
        <f t="shared" si="4"/>
        <v>Arabica</v>
      </c>
      <c r="O107" t="str">
        <f t="shared" si="5"/>
        <v>Medium</v>
      </c>
      <c r="P107" t="str">
        <f>_xlfn.XLOOKUP(CoffeeSales!$C107,customers!$A$1:$A$1001,customers!$I$1:$I$1001,,0)</f>
        <v>Yes</v>
      </c>
    </row>
    <row r="108" spans="1:16" x14ac:dyDescent="0.25">
      <c r="A108" t="s">
        <v>256</v>
      </c>
      <c r="B108">
        <v>43956</v>
      </c>
      <c r="C108" t="s">
        <v>257</v>
      </c>
      <c r="D108" t="s">
        <v>258</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 MATCH(CoffeeSales!$D108,products!$A$1:$A$49,0),MATCH(CoffeeSales!I$1,products!$A$1:$G$1,0))</f>
        <v>Exc</v>
      </c>
      <c r="J108" t="str">
        <f>INDEX(products!$A$1:$G$49, MATCH(CoffeeSales!$D108,products!$A$1:$A$49,0),MATCH(CoffeeSales!J$1,products!$A$1:$G$1,0))</f>
        <v>D</v>
      </c>
      <c r="K108">
        <f>INDEX(products!$A$1:$G$49, MATCH(CoffeeSales!$D108,products!$A$1:$A$49,0),MATCH(CoffeeSales!K$1,products!$A$1:$G$1,0))</f>
        <v>1</v>
      </c>
      <c r="L108">
        <f>INDEX(products!$A$1:$G$49, MATCH(CoffeeSales!$D108,products!$A$1:$A$49,0),MATCH(CoffeeSales!L$1,products!$A$1:$G$1,0))</f>
        <v>12.15</v>
      </c>
      <c r="M108">
        <f t="shared" si="3"/>
        <v>24.3</v>
      </c>
      <c r="N108" t="str">
        <f t="shared" si="4"/>
        <v>Excelsa</v>
      </c>
      <c r="O108" t="str">
        <f t="shared" si="5"/>
        <v>Dark</v>
      </c>
      <c r="P108" t="str">
        <f>_xlfn.XLOOKUP(CoffeeSales!$C108,customers!$A$1:$A$1001,customers!$I$1:$I$1001,,0)</f>
        <v>No</v>
      </c>
    </row>
    <row r="109" spans="1:16" x14ac:dyDescent="0.25">
      <c r="A109" t="s">
        <v>259</v>
      </c>
      <c r="B109">
        <v>43569</v>
      </c>
      <c r="C109" t="s">
        <v>260</v>
      </c>
      <c r="D109" t="s">
        <v>35</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 MATCH(CoffeeSales!$D109,products!$A$1:$A$49,0),MATCH(CoffeeSales!I$1,products!$A$1:$G$1,0))</f>
        <v>Rob</v>
      </c>
      <c r="J109" t="str">
        <f>INDEX(products!$A$1:$G$49, MATCH(CoffeeSales!$D109,products!$A$1:$A$49,0),MATCH(CoffeeSales!J$1,products!$A$1:$G$1,0))</f>
        <v>M</v>
      </c>
      <c r="K109">
        <f>INDEX(products!$A$1:$G$49, MATCH(CoffeeSales!$D109,products!$A$1:$A$49,0),MATCH(CoffeeSales!K$1,products!$A$1:$G$1,0))</f>
        <v>0.5</v>
      </c>
      <c r="L109">
        <f>INDEX(products!$A$1:$G$49, MATCH(CoffeeSales!$D109,products!$A$1:$A$49,0),MATCH(CoffeeSales!L$1,products!$A$1:$G$1,0))</f>
        <v>5.97</v>
      </c>
      <c r="M109">
        <f t="shared" si="3"/>
        <v>17.91</v>
      </c>
      <c r="N109" t="str">
        <f t="shared" si="4"/>
        <v>Robusta</v>
      </c>
      <c r="O109" t="str">
        <f t="shared" si="5"/>
        <v>Medium</v>
      </c>
      <c r="P109" t="str">
        <f>_xlfn.XLOOKUP(CoffeeSales!$C109,customers!$A$1:$A$1001,customers!$I$1:$I$1001,,0)</f>
        <v>Yes</v>
      </c>
    </row>
    <row r="110" spans="1:16" x14ac:dyDescent="0.25">
      <c r="A110" t="s">
        <v>261</v>
      </c>
      <c r="B110">
        <v>44041</v>
      </c>
      <c r="C110" t="s">
        <v>262</v>
      </c>
      <c r="D110" t="s">
        <v>80</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 MATCH(CoffeeSales!$D110,products!$A$1:$A$49,0),MATCH(CoffeeSales!I$1,products!$A$1:$G$1,0))</f>
        <v>Ara</v>
      </c>
      <c r="J110" t="str">
        <f>INDEX(products!$A$1:$G$49, MATCH(CoffeeSales!$D110,products!$A$1:$A$49,0),MATCH(CoffeeSales!J$1,products!$A$1:$G$1,0))</f>
        <v>M</v>
      </c>
      <c r="K110">
        <f>INDEX(products!$A$1:$G$49, MATCH(CoffeeSales!$D110,products!$A$1:$A$49,0),MATCH(CoffeeSales!K$1,products!$A$1:$G$1,0))</f>
        <v>0.5</v>
      </c>
      <c r="L110">
        <f>INDEX(products!$A$1:$G$49, MATCH(CoffeeSales!$D110,products!$A$1:$A$49,0),MATCH(CoffeeSales!L$1,products!$A$1:$G$1,0))</f>
        <v>6.75</v>
      </c>
      <c r="M110">
        <f t="shared" si="3"/>
        <v>27</v>
      </c>
      <c r="N110" t="str">
        <f t="shared" si="4"/>
        <v>Arabica</v>
      </c>
      <c r="O110" t="str">
        <f t="shared" si="5"/>
        <v>Medium</v>
      </c>
      <c r="P110" t="str">
        <f>_xlfn.XLOOKUP(CoffeeSales!$C110,customers!$A$1:$A$1001,customers!$I$1:$I$1001,,0)</f>
        <v>No</v>
      </c>
    </row>
    <row r="111" spans="1:16" x14ac:dyDescent="0.25">
      <c r="A111" t="s">
        <v>263</v>
      </c>
      <c r="B111">
        <v>43811</v>
      </c>
      <c r="C111" t="s">
        <v>264</v>
      </c>
      <c r="D111" t="s">
        <v>136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 MATCH(CoffeeSales!$D111,products!$A$1:$A$49,0),MATCH(CoffeeSales!I$1,products!$A$1:$G$1,0))</f>
        <v>Lib</v>
      </c>
      <c r="J111" t="str">
        <f>INDEX(products!$A$1:$G$49, MATCH(CoffeeSales!$D111,products!$A$1:$A$49,0),MATCH(CoffeeSales!J$1,products!$A$1:$G$1,0))</f>
        <v>D</v>
      </c>
      <c r="K111">
        <f>INDEX(products!$A$1:$G$49, MATCH(CoffeeSales!$D111,products!$A$1:$A$49,0),MATCH(CoffeeSales!K$1,products!$A$1:$G$1,0))</f>
        <v>0.5</v>
      </c>
      <c r="L111">
        <f>INDEX(products!$A$1:$G$49, MATCH(CoffeeSales!$D111,products!$A$1:$A$49,0),MATCH(CoffeeSales!L$1,products!$A$1:$G$1,0))</f>
        <v>7.77</v>
      </c>
      <c r="M111">
        <f t="shared" si="3"/>
        <v>7.77</v>
      </c>
      <c r="N111" t="str">
        <f t="shared" si="4"/>
        <v>Liberica</v>
      </c>
      <c r="O111" t="str">
        <f t="shared" si="5"/>
        <v>Dark</v>
      </c>
      <c r="P111" t="str">
        <f>_xlfn.XLOOKUP(CoffeeSales!$C111,customers!$A$1:$A$1001,customers!$I$1:$I$1001,,0)</f>
        <v>Yes</v>
      </c>
    </row>
    <row r="112" spans="1:16" x14ac:dyDescent="0.25">
      <c r="A112" t="s">
        <v>265</v>
      </c>
      <c r="B112">
        <v>44727</v>
      </c>
      <c r="C112" t="s">
        <v>266</v>
      </c>
      <c r="D112" t="s">
        <v>267</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 MATCH(CoffeeSales!$D112,products!$A$1:$A$49,0),MATCH(CoffeeSales!I$1,products!$A$1:$G$1,0))</f>
        <v>Exc</v>
      </c>
      <c r="J112" t="str">
        <f>INDEX(products!$A$1:$G$49, MATCH(CoffeeSales!$D112,products!$A$1:$A$49,0),MATCH(CoffeeSales!J$1,products!$A$1:$G$1,0))</f>
        <v>L</v>
      </c>
      <c r="K112">
        <f>INDEX(products!$A$1:$G$49, MATCH(CoffeeSales!$D112,products!$A$1:$A$49,0),MATCH(CoffeeSales!K$1,products!$A$1:$G$1,0))</f>
        <v>0.2</v>
      </c>
      <c r="L112">
        <f>INDEX(products!$A$1:$G$49, MATCH(CoffeeSales!$D112,products!$A$1:$A$49,0),MATCH(CoffeeSales!L$1,products!$A$1:$G$1,0))</f>
        <v>4.4550000000000001</v>
      </c>
      <c r="M112">
        <f t="shared" si="3"/>
        <v>13.365</v>
      </c>
      <c r="N112" t="str">
        <f t="shared" si="4"/>
        <v>Excelsa</v>
      </c>
      <c r="O112" t="str">
        <f t="shared" si="5"/>
        <v>Light</v>
      </c>
      <c r="P112" t="str">
        <f>_xlfn.XLOOKUP(CoffeeSales!$C112,customers!$A$1:$A$1001,customers!$I$1:$I$1001,,0)</f>
        <v>Yes</v>
      </c>
    </row>
    <row r="113" spans="1:16" x14ac:dyDescent="0.25">
      <c r="A113" t="s">
        <v>268</v>
      </c>
      <c r="B113">
        <v>43642</v>
      </c>
      <c r="C113" t="s">
        <v>269</v>
      </c>
      <c r="D113" t="s">
        <v>159</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 MATCH(CoffeeSales!$D113,products!$A$1:$A$49,0),MATCH(CoffeeSales!I$1,products!$A$1:$G$1,0))</f>
        <v>Rob</v>
      </c>
      <c r="J113" t="str">
        <f>INDEX(products!$A$1:$G$49, MATCH(CoffeeSales!$D113,products!$A$1:$A$49,0),MATCH(CoffeeSales!J$1,products!$A$1:$G$1,0))</f>
        <v>D</v>
      </c>
      <c r="K113">
        <f>INDEX(products!$A$1:$G$49, MATCH(CoffeeSales!$D113,products!$A$1:$A$49,0),MATCH(CoffeeSales!K$1,products!$A$1:$G$1,0))</f>
        <v>0.5</v>
      </c>
      <c r="L113">
        <f>INDEX(products!$A$1:$G$49, MATCH(CoffeeSales!$D113,products!$A$1:$A$49,0),MATCH(CoffeeSales!L$1,products!$A$1:$G$1,0))</f>
        <v>5.3699999999999992</v>
      </c>
      <c r="M113">
        <f t="shared" si="3"/>
        <v>26.849999999999994</v>
      </c>
      <c r="N113" t="str">
        <f t="shared" si="4"/>
        <v>Robusta</v>
      </c>
      <c r="O113" t="str">
        <f t="shared" si="5"/>
        <v>Dark</v>
      </c>
      <c r="P113" t="str">
        <f>_xlfn.XLOOKUP(CoffeeSales!$C113,customers!$A$1:$A$1001,customers!$I$1:$I$1001,,0)</f>
        <v>No</v>
      </c>
    </row>
    <row r="114" spans="1:16" x14ac:dyDescent="0.25">
      <c r="A114" t="s">
        <v>270</v>
      </c>
      <c r="B114">
        <v>44481</v>
      </c>
      <c r="C114" t="s">
        <v>271</v>
      </c>
      <c r="D114" t="s">
        <v>74</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 MATCH(CoffeeSales!$D114,products!$A$1:$A$49,0),MATCH(CoffeeSales!I$1,products!$A$1:$G$1,0))</f>
        <v>Ara</v>
      </c>
      <c r="J114" t="str">
        <f>INDEX(products!$A$1:$G$49, MATCH(CoffeeSales!$D114,products!$A$1:$A$49,0),MATCH(CoffeeSales!J$1,products!$A$1:$G$1,0))</f>
        <v>M</v>
      </c>
      <c r="K114">
        <f>INDEX(products!$A$1:$G$49, MATCH(CoffeeSales!$D114,products!$A$1:$A$49,0),MATCH(CoffeeSales!K$1,products!$A$1:$G$1,0))</f>
        <v>1</v>
      </c>
      <c r="L114">
        <f>INDEX(products!$A$1:$G$49, MATCH(CoffeeSales!$D114,products!$A$1:$A$49,0),MATCH(CoffeeSales!L$1,products!$A$1:$G$1,0))</f>
        <v>11.25</v>
      </c>
      <c r="M114">
        <f t="shared" si="3"/>
        <v>11.25</v>
      </c>
      <c r="N114" t="str">
        <f t="shared" si="4"/>
        <v>Arabica</v>
      </c>
      <c r="O114" t="str">
        <f t="shared" si="5"/>
        <v>Medium</v>
      </c>
      <c r="P114" t="str">
        <f>_xlfn.XLOOKUP(CoffeeSales!$C114,customers!$A$1:$A$1001,customers!$I$1:$I$1001,,0)</f>
        <v>No</v>
      </c>
    </row>
    <row r="115" spans="1:16" x14ac:dyDescent="0.25">
      <c r="A115" t="s">
        <v>272</v>
      </c>
      <c r="B115">
        <v>43556</v>
      </c>
      <c r="C115" t="s">
        <v>273</v>
      </c>
      <c r="D115" t="s">
        <v>109</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 MATCH(CoffeeSales!$D115,products!$A$1:$A$49,0),MATCH(CoffeeSales!I$1,products!$A$1:$G$1,0))</f>
        <v>Lib</v>
      </c>
      <c r="J115" t="str">
        <f>INDEX(products!$A$1:$G$49, MATCH(CoffeeSales!$D115,products!$A$1:$A$49,0),MATCH(CoffeeSales!J$1,products!$A$1:$G$1,0))</f>
        <v>M</v>
      </c>
      <c r="K115">
        <f>INDEX(products!$A$1:$G$49, MATCH(CoffeeSales!$D115,products!$A$1:$A$49,0),MATCH(CoffeeSales!K$1,products!$A$1:$G$1,0))</f>
        <v>1</v>
      </c>
      <c r="L115">
        <f>INDEX(products!$A$1:$G$49, MATCH(CoffeeSales!$D115,products!$A$1:$A$49,0),MATCH(CoffeeSales!L$1,products!$A$1:$G$1,0))</f>
        <v>14.55</v>
      </c>
      <c r="M115">
        <f t="shared" si="3"/>
        <v>14.55</v>
      </c>
      <c r="N115" t="str">
        <f t="shared" si="4"/>
        <v>Liberica</v>
      </c>
      <c r="O115" t="str">
        <f t="shared" si="5"/>
        <v>Medium</v>
      </c>
      <c r="P115" t="str">
        <f>_xlfn.XLOOKUP(CoffeeSales!$C115,customers!$A$1:$A$1001,customers!$I$1:$I$1001,,0)</f>
        <v>No</v>
      </c>
    </row>
    <row r="116" spans="1:16" x14ac:dyDescent="0.25">
      <c r="A116" t="s">
        <v>274</v>
      </c>
      <c r="B116">
        <v>44265</v>
      </c>
      <c r="C116" t="s">
        <v>275</v>
      </c>
      <c r="D116" t="s">
        <v>195</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 MATCH(CoffeeSales!$D116,products!$A$1:$A$49,0),MATCH(CoffeeSales!I$1,products!$A$1:$G$1,0))</f>
        <v>Rob</v>
      </c>
      <c r="J116" t="str">
        <f>INDEX(products!$A$1:$G$49, MATCH(CoffeeSales!$D116,products!$A$1:$A$49,0),MATCH(CoffeeSales!J$1,products!$A$1:$G$1,0))</f>
        <v>L</v>
      </c>
      <c r="K116">
        <f>INDEX(products!$A$1:$G$49, MATCH(CoffeeSales!$D116,products!$A$1:$A$49,0),MATCH(CoffeeSales!K$1,products!$A$1:$G$1,0))</f>
        <v>0.2</v>
      </c>
      <c r="L116">
        <f>INDEX(products!$A$1:$G$49, MATCH(CoffeeSales!$D116,products!$A$1:$A$49,0),MATCH(CoffeeSales!L$1,products!$A$1:$G$1,0))</f>
        <v>3.5849999999999995</v>
      </c>
      <c r="M116">
        <f t="shared" si="3"/>
        <v>14.339999999999998</v>
      </c>
      <c r="N116" t="str">
        <f t="shared" si="4"/>
        <v>Robusta</v>
      </c>
      <c r="O116" t="str">
        <f t="shared" si="5"/>
        <v>Light</v>
      </c>
      <c r="P116" t="str">
        <f>_xlfn.XLOOKUP(CoffeeSales!$C116,customers!$A$1:$A$1001,customers!$I$1:$I$1001,,0)</f>
        <v>No</v>
      </c>
    </row>
    <row r="117" spans="1:16" x14ac:dyDescent="0.25">
      <c r="A117" t="s">
        <v>276</v>
      </c>
      <c r="B117">
        <v>43693</v>
      </c>
      <c r="C117" t="s">
        <v>277</v>
      </c>
      <c r="D117" t="s">
        <v>145</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 MATCH(CoffeeSales!$D117,products!$A$1:$A$49,0),MATCH(CoffeeSales!I$1,products!$A$1:$G$1,0))</f>
        <v>Lib</v>
      </c>
      <c r="J117" t="str">
        <f>INDEX(products!$A$1:$G$49, MATCH(CoffeeSales!$D117,products!$A$1:$A$49,0),MATCH(CoffeeSales!J$1,products!$A$1:$G$1,0))</f>
        <v>L</v>
      </c>
      <c r="K117">
        <f>INDEX(products!$A$1:$G$49, MATCH(CoffeeSales!$D117,products!$A$1:$A$49,0),MATCH(CoffeeSales!K$1,products!$A$1:$G$1,0))</f>
        <v>1</v>
      </c>
      <c r="L117">
        <f>INDEX(products!$A$1:$G$49, MATCH(CoffeeSales!$D117,products!$A$1:$A$49,0),MATCH(CoffeeSales!L$1,products!$A$1:$G$1,0))</f>
        <v>15.85</v>
      </c>
      <c r="M117">
        <f t="shared" si="3"/>
        <v>15.85</v>
      </c>
      <c r="N117" t="str">
        <f t="shared" si="4"/>
        <v>Liberica</v>
      </c>
      <c r="O117" t="str">
        <f t="shared" si="5"/>
        <v>Light</v>
      </c>
      <c r="P117" t="str">
        <f>_xlfn.XLOOKUP(CoffeeSales!$C117,customers!$A$1:$A$1001,customers!$I$1:$I$1001,,0)</f>
        <v>No</v>
      </c>
    </row>
    <row r="118" spans="1:16" x14ac:dyDescent="0.25">
      <c r="A118" t="s">
        <v>278</v>
      </c>
      <c r="B118">
        <v>44054</v>
      </c>
      <c r="C118" t="s">
        <v>279</v>
      </c>
      <c r="D118" t="s">
        <v>32</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 MATCH(CoffeeSales!$D118,products!$A$1:$A$49,0),MATCH(CoffeeSales!I$1,products!$A$1:$G$1,0))</f>
        <v>Lib</v>
      </c>
      <c r="J118" t="str">
        <f>INDEX(products!$A$1:$G$49, MATCH(CoffeeSales!$D118,products!$A$1:$A$49,0),MATCH(CoffeeSales!J$1,products!$A$1:$G$1,0))</f>
        <v>L</v>
      </c>
      <c r="K118">
        <f>INDEX(products!$A$1:$G$49, MATCH(CoffeeSales!$D118,products!$A$1:$A$49,0),MATCH(CoffeeSales!K$1,products!$A$1:$G$1,0))</f>
        <v>0.2</v>
      </c>
      <c r="L118">
        <f>INDEX(products!$A$1:$G$49, MATCH(CoffeeSales!$D118,products!$A$1:$A$49,0),MATCH(CoffeeSales!L$1,products!$A$1:$G$1,0))</f>
        <v>4.7549999999999999</v>
      </c>
      <c r="M118">
        <f t="shared" si="3"/>
        <v>19.02</v>
      </c>
      <c r="N118" t="str">
        <f t="shared" si="4"/>
        <v>Liberica</v>
      </c>
      <c r="O118" t="str">
        <f t="shared" si="5"/>
        <v>Light</v>
      </c>
      <c r="P118" t="str">
        <f>_xlfn.XLOOKUP(CoffeeSales!$C118,customers!$A$1:$A$1001,customers!$I$1:$I$1001,,0)</f>
        <v>Yes</v>
      </c>
    </row>
    <row r="119" spans="1:16" x14ac:dyDescent="0.25">
      <c r="A119" t="s">
        <v>280</v>
      </c>
      <c r="B119">
        <v>44656</v>
      </c>
      <c r="C119" t="s">
        <v>281</v>
      </c>
      <c r="D119" t="s">
        <v>96</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 MATCH(CoffeeSales!$D119,products!$A$1:$A$49,0),MATCH(CoffeeSales!I$1,products!$A$1:$G$1,0))</f>
        <v>Lib</v>
      </c>
      <c r="J119" t="str">
        <f>INDEX(products!$A$1:$G$49, MATCH(CoffeeSales!$D119,products!$A$1:$A$49,0),MATCH(CoffeeSales!J$1,products!$A$1:$G$1,0))</f>
        <v>L</v>
      </c>
      <c r="K119">
        <f>INDEX(products!$A$1:$G$49, MATCH(CoffeeSales!$D119,products!$A$1:$A$49,0),MATCH(CoffeeSales!K$1,products!$A$1:$G$1,0))</f>
        <v>0.5</v>
      </c>
      <c r="L119">
        <f>INDEX(products!$A$1:$G$49, MATCH(CoffeeSales!$D119,products!$A$1:$A$49,0),MATCH(CoffeeSales!L$1,products!$A$1:$G$1,0))</f>
        <v>9.51</v>
      </c>
      <c r="M119">
        <f t="shared" si="3"/>
        <v>38.04</v>
      </c>
      <c r="N119" t="str">
        <f t="shared" si="4"/>
        <v>Liberica</v>
      </c>
      <c r="O119" t="str">
        <f t="shared" si="5"/>
        <v>Light</v>
      </c>
      <c r="P119" t="str">
        <f>_xlfn.XLOOKUP(CoffeeSales!$C119,customers!$A$1:$A$1001,customers!$I$1:$I$1001,,0)</f>
        <v>No</v>
      </c>
    </row>
    <row r="120" spans="1:16" x14ac:dyDescent="0.25">
      <c r="A120" t="s">
        <v>282</v>
      </c>
      <c r="B120">
        <v>43760</v>
      </c>
      <c r="C120" t="s">
        <v>283</v>
      </c>
      <c r="D120" t="s">
        <v>29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 MATCH(CoffeeSales!$D120,products!$A$1:$A$49,0),MATCH(CoffeeSales!I$1,products!$A$1:$G$1,0))</f>
        <v>Exc</v>
      </c>
      <c r="J120" t="str">
        <f>INDEX(products!$A$1:$G$49, MATCH(CoffeeSales!$D120,products!$A$1:$A$49,0),MATCH(CoffeeSales!J$1,products!$A$1:$G$1,0))</f>
        <v>D</v>
      </c>
      <c r="K120">
        <f>INDEX(products!$A$1:$G$49, MATCH(CoffeeSales!$D120,products!$A$1:$A$49,0),MATCH(CoffeeSales!K$1,products!$A$1:$G$1,0))</f>
        <v>0.5</v>
      </c>
      <c r="L120">
        <f>INDEX(products!$A$1:$G$49, MATCH(CoffeeSales!$D120,products!$A$1:$A$49,0),MATCH(CoffeeSales!L$1,products!$A$1:$G$1,0))</f>
        <v>7.29</v>
      </c>
      <c r="M120">
        <f t="shared" si="3"/>
        <v>21.87</v>
      </c>
      <c r="N120" t="str">
        <f t="shared" si="4"/>
        <v>Excelsa</v>
      </c>
      <c r="O120" t="str">
        <f t="shared" si="5"/>
        <v>Dark</v>
      </c>
      <c r="P120" t="str">
        <f>_xlfn.XLOOKUP(CoffeeSales!$C120,customers!$A$1:$A$1001,customers!$I$1:$I$1001,,0)</f>
        <v>Yes</v>
      </c>
    </row>
    <row r="121" spans="1:16" x14ac:dyDescent="0.25">
      <c r="A121" t="s">
        <v>284</v>
      </c>
      <c r="B121">
        <v>44471</v>
      </c>
      <c r="C121" t="s">
        <v>285</v>
      </c>
      <c r="D121" t="s">
        <v>77</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 MATCH(CoffeeSales!$D121,products!$A$1:$A$49,0),MATCH(CoffeeSales!I$1,products!$A$1:$G$1,0))</f>
        <v>Exc</v>
      </c>
      <c r="J121" t="str">
        <f>INDEX(products!$A$1:$G$49, MATCH(CoffeeSales!$D121,products!$A$1:$A$49,0),MATCH(CoffeeSales!J$1,products!$A$1:$G$1,0))</f>
        <v>M</v>
      </c>
      <c r="K121">
        <f>INDEX(products!$A$1:$G$49, MATCH(CoffeeSales!$D121,products!$A$1:$A$49,0),MATCH(CoffeeSales!K$1,products!$A$1:$G$1,0))</f>
        <v>0.2</v>
      </c>
      <c r="L121">
        <f>INDEX(products!$A$1:$G$49, MATCH(CoffeeSales!$D121,products!$A$1:$A$49,0),MATCH(CoffeeSales!L$1,products!$A$1:$G$1,0))</f>
        <v>4.125</v>
      </c>
      <c r="M121">
        <f t="shared" si="3"/>
        <v>4.125</v>
      </c>
      <c r="N121" t="str">
        <f t="shared" si="4"/>
        <v>Excelsa</v>
      </c>
      <c r="O121" t="str">
        <f t="shared" si="5"/>
        <v>Medium</v>
      </c>
      <c r="P121" t="str">
        <f>_xlfn.XLOOKUP(CoffeeSales!$C121,customers!$A$1:$A$1001,customers!$I$1:$I$1001,,0)</f>
        <v>No</v>
      </c>
    </row>
    <row r="122" spans="1:16" x14ac:dyDescent="0.25">
      <c r="A122" t="s">
        <v>284</v>
      </c>
      <c r="B122">
        <v>44471</v>
      </c>
      <c r="C122" t="s">
        <v>285</v>
      </c>
      <c r="D122" t="s">
        <v>128</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 MATCH(CoffeeSales!$D122,products!$A$1:$A$49,0),MATCH(CoffeeSales!I$1,products!$A$1:$G$1,0))</f>
        <v>Ara</v>
      </c>
      <c r="J122" t="str">
        <f>INDEX(products!$A$1:$G$49, MATCH(CoffeeSales!$D122,products!$A$1:$A$49,0),MATCH(CoffeeSales!J$1,products!$A$1:$G$1,0))</f>
        <v>L</v>
      </c>
      <c r="K122">
        <f>INDEX(products!$A$1:$G$49, MATCH(CoffeeSales!$D122,products!$A$1:$A$49,0),MATCH(CoffeeSales!K$1,products!$A$1:$G$1,0))</f>
        <v>0.2</v>
      </c>
      <c r="L122">
        <f>INDEX(products!$A$1:$G$49, MATCH(CoffeeSales!$D122,products!$A$1:$A$49,0),MATCH(CoffeeSales!L$1,products!$A$1:$G$1,0))</f>
        <v>3.8849999999999998</v>
      </c>
      <c r="M122">
        <f t="shared" si="3"/>
        <v>3.8849999999999998</v>
      </c>
      <c r="N122" t="str">
        <f t="shared" si="4"/>
        <v>Arabica</v>
      </c>
      <c r="O122" t="str">
        <f t="shared" si="5"/>
        <v>Light</v>
      </c>
      <c r="P122" t="str">
        <f>_xlfn.XLOOKUP(CoffeeSales!$C122,customers!$A$1:$A$1001,customers!$I$1:$I$1001,,0)</f>
        <v>No</v>
      </c>
    </row>
    <row r="123" spans="1:16" x14ac:dyDescent="0.25">
      <c r="A123" t="s">
        <v>284</v>
      </c>
      <c r="B123">
        <v>44471</v>
      </c>
      <c r="C123" t="s">
        <v>285</v>
      </c>
      <c r="D123" t="s">
        <v>22</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 MATCH(CoffeeSales!$D123,products!$A$1:$A$49,0),MATCH(CoffeeSales!I$1,products!$A$1:$G$1,0))</f>
        <v>Exc</v>
      </c>
      <c r="J123" t="str">
        <f>INDEX(products!$A$1:$G$49, MATCH(CoffeeSales!$D123,products!$A$1:$A$49,0),MATCH(CoffeeSales!J$1,products!$A$1:$G$1,0))</f>
        <v>M</v>
      </c>
      <c r="K123">
        <f>INDEX(products!$A$1:$G$49, MATCH(CoffeeSales!$D123,products!$A$1:$A$49,0),MATCH(CoffeeSales!K$1,products!$A$1:$G$1,0))</f>
        <v>1</v>
      </c>
      <c r="L123">
        <f>INDEX(products!$A$1:$G$49, MATCH(CoffeeSales!$D123,products!$A$1:$A$49,0),MATCH(CoffeeSales!L$1,products!$A$1:$G$1,0))</f>
        <v>13.75</v>
      </c>
      <c r="M123">
        <f t="shared" si="3"/>
        <v>68.75</v>
      </c>
      <c r="N123" t="str">
        <f t="shared" si="4"/>
        <v>Excelsa</v>
      </c>
      <c r="O123" t="str">
        <f t="shared" si="5"/>
        <v>Medium</v>
      </c>
      <c r="P123" t="str">
        <f>_xlfn.XLOOKUP(CoffeeSales!$C123,customers!$A$1:$A$1001,customers!$I$1:$I$1001,,0)</f>
        <v>No</v>
      </c>
    </row>
    <row r="124" spans="1:16" x14ac:dyDescent="0.25">
      <c r="A124" t="s">
        <v>286</v>
      </c>
      <c r="B124">
        <v>44268</v>
      </c>
      <c r="C124" t="s">
        <v>287</v>
      </c>
      <c r="D124" t="s">
        <v>85</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 MATCH(CoffeeSales!$D124,products!$A$1:$A$49,0),MATCH(CoffeeSales!I$1,products!$A$1:$G$1,0))</f>
        <v>Ara</v>
      </c>
      <c r="J124" t="str">
        <f>INDEX(products!$A$1:$G$49, MATCH(CoffeeSales!$D124,products!$A$1:$A$49,0),MATCH(CoffeeSales!J$1,products!$A$1:$G$1,0))</f>
        <v>D</v>
      </c>
      <c r="K124">
        <f>INDEX(products!$A$1:$G$49, MATCH(CoffeeSales!$D124,products!$A$1:$A$49,0),MATCH(CoffeeSales!K$1,products!$A$1:$G$1,0))</f>
        <v>0.5</v>
      </c>
      <c r="L124">
        <f>INDEX(products!$A$1:$G$49, MATCH(CoffeeSales!$D124,products!$A$1:$A$49,0),MATCH(CoffeeSales!L$1,products!$A$1:$G$1,0))</f>
        <v>5.97</v>
      </c>
      <c r="M124">
        <f t="shared" si="3"/>
        <v>23.88</v>
      </c>
      <c r="N124" t="str">
        <f t="shared" si="4"/>
        <v>Arabica</v>
      </c>
      <c r="O124" t="str">
        <f t="shared" si="5"/>
        <v>Dark</v>
      </c>
      <c r="P124" t="str">
        <f>_xlfn.XLOOKUP(CoffeeSales!$C124,customers!$A$1:$A$1001,customers!$I$1:$I$1001,,0)</f>
        <v>Yes</v>
      </c>
    </row>
    <row r="125" spans="1:16" x14ac:dyDescent="0.25">
      <c r="A125" t="s">
        <v>288</v>
      </c>
      <c r="B125">
        <v>44724</v>
      </c>
      <c r="C125" t="s">
        <v>289</v>
      </c>
      <c r="D125" t="s">
        <v>117</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 MATCH(CoffeeSales!$D125,products!$A$1:$A$49,0),MATCH(CoffeeSales!I$1,products!$A$1:$G$1,0))</f>
        <v>Lib</v>
      </c>
      <c r="J125" t="str">
        <f>INDEX(products!$A$1:$G$49, MATCH(CoffeeSales!$D125,products!$A$1:$A$49,0),MATCH(CoffeeSales!J$1,products!$A$1:$G$1,0))</f>
        <v>L</v>
      </c>
      <c r="K125">
        <f>INDEX(products!$A$1:$G$49, MATCH(CoffeeSales!$D125,products!$A$1:$A$49,0),MATCH(CoffeeSales!K$1,products!$A$1:$G$1,0))</f>
        <v>2.5</v>
      </c>
      <c r="L125">
        <f>INDEX(products!$A$1:$G$49, MATCH(CoffeeSales!$D125,products!$A$1:$A$49,0),MATCH(CoffeeSales!L$1,products!$A$1:$G$1,0))</f>
        <v>36.454999999999998</v>
      </c>
      <c r="M125">
        <f t="shared" si="3"/>
        <v>145.82</v>
      </c>
      <c r="N125" t="str">
        <f t="shared" si="4"/>
        <v>Liberica</v>
      </c>
      <c r="O125" t="str">
        <f t="shared" si="5"/>
        <v>Light</v>
      </c>
      <c r="P125" t="str">
        <f>_xlfn.XLOOKUP(CoffeeSales!$C125,customers!$A$1:$A$1001,customers!$I$1:$I$1001,,0)</f>
        <v>No</v>
      </c>
    </row>
    <row r="126" spans="1:16" x14ac:dyDescent="0.25">
      <c r="A126" t="s">
        <v>290</v>
      </c>
      <c r="B126">
        <v>43582</v>
      </c>
      <c r="C126" t="s">
        <v>291</v>
      </c>
      <c r="D126" t="s">
        <v>90</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 MATCH(CoffeeSales!$D126,products!$A$1:$A$49,0),MATCH(CoffeeSales!I$1,products!$A$1:$G$1,0))</f>
        <v>Lib</v>
      </c>
      <c r="J126" t="str">
        <f>INDEX(products!$A$1:$G$49, MATCH(CoffeeSales!$D126,products!$A$1:$A$49,0),MATCH(CoffeeSales!J$1,products!$A$1:$G$1,0))</f>
        <v>M</v>
      </c>
      <c r="K126">
        <f>INDEX(products!$A$1:$G$49, MATCH(CoffeeSales!$D126,products!$A$1:$A$49,0),MATCH(CoffeeSales!K$1,products!$A$1:$G$1,0))</f>
        <v>0.2</v>
      </c>
      <c r="L126">
        <f>INDEX(products!$A$1:$G$49, MATCH(CoffeeSales!$D126,products!$A$1:$A$49,0),MATCH(CoffeeSales!L$1,products!$A$1:$G$1,0))</f>
        <v>4.3650000000000002</v>
      </c>
      <c r="M126">
        <f t="shared" si="3"/>
        <v>21.825000000000003</v>
      </c>
      <c r="N126" t="str">
        <f t="shared" si="4"/>
        <v>Liberica</v>
      </c>
      <c r="O126" t="str">
        <f t="shared" si="5"/>
        <v>Medium</v>
      </c>
      <c r="P126" t="str">
        <f>_xlfn.XLOOKUP(CoffeeSales!$C126,customers!$A$1:$A$1001,customers!$I$1:$I$1001,,0)</f>
        <v>Yes</v>
      </c>
    </row>
    <row r="127" spans="1:16" x14ac:dyDescent="0.25">
      <c r="A127" t="s">
        <v>292</v>
      </c>
      <c r="B127">
        <v>43608</v>
      </c>
      <c r="C127" t="s">
        <v>293</v>
      </c>
      <c r="D127" t="s">
        <v>91</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 MATCH(CoffeeSales!$D127,products!$A$1:$A$49,0),MATCH(CoffeeSales!I$1,products!$A$1:$G$1,0))</f>
        <v>Lib</v>
      </c>
      <c r="J127" t="str">
        <f>INDEX(products!$A$1:$G$49, MATCH(CoffeeSales!$D127,products!$A$1:$A$49,0),MATCH(CoffeeSales!J$1,products!$A$1:$G$1,0))</f>
        <v>M</v>
      </c>
      <c r="K127">
        <f>INDEX(products!$A$1:$G$49, MATCH(CoffeeSales!$D127,products!$A$1:$A$49,0),MATCH(CoffeeSales!K$1,products!$A$1:$G$1,0))</f>
        <v>0.5</v>
      </c>
      <c r="L127">
        <f>INDEX(products!$A$1:$G$49, MATCH(CoffeeSales!$D127,products!$A$1:$A$49,0),MATCH(CoffeeSales!L$1,products!$A$1:$G$1,0))</f>
        <v>8.73</v>
      </c>
      <c r="M127">
        <f t="shared" si="3"/>
        <v>26.19</v>
      </c>
      <c r="N127" t="str">
        <f t="shared" si="4"/>
        <v>Liberica</v>
      </c>
      <c r="O127" t="str">
        <f t="shared" si="5"/>
        <v>Medium</v>
      </c>
      <c r="P127" t="str">
        <f>_xlfn.XLOOKUP(CoffeeSales!$C127,customers!$A$1:$A$1001,customers!$I$1:$I$1001,,0)</f>
        <v>Yes</v>
      </c>
    </row>
    <row r="128" spans="1:16" x14ac:dyDescent="0.25">
      <c r="A128" t="s">
        <v>294</v>
      </c>
      <c r="B128">
        <v>44026</v>
      </c>
      <c r="C128" t="s">
        <v>295</v>
      </c>
      <c r="D128" t="s">
        <v>74</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 MATCH(CoffeeSales!$D128,products!$A$1:$A$49,0),MATCH(CoffeeSales!I$1,products!$A$1:$G$1,0))</f>
        <v>Ara</v>
      </c>
      <c r="J128" t="str">
        <f>INDEX(products!$A$1:$G$49, MATCH(CoffeeSales!$D128,products!$A$1:$A$49,0),MATCH(CoffeeSales!J$1,products!$A$1:$G$1,0))</f>
        <v>M</v>
      </c>
      <c r="K128">
        <f>INDEX(products!$A$1:$G$49, MATCH(CoffeeSales!$D128,products!$A$1:$A$49,0),MATCH(CoffeeSales!K$1,products!$A$1:$G$1,0))</f>
        <v>1</v>
      </c>
      <c r="L128">
        <f>INDEX(products!$A$1:$G$49, MATCH(CoffeeSales!$D128,products!$A$1:$A$49,0),MATCH(CoffeeSales!L$1,products!$A$1:$G$1,0))</f>
        <v>11.25</v>
      </c>
      <c r="M128">
        <f t="shared" si="3"/>
        <v>11.25</v>
      </c>
      <c r="N128" t="str">
        <f t="shared" si="4"/>
        <v>Arabica</v>
      </c>
      <c r="O128" t="str">
        <f t="shared" si="5"/>
        <v>Medium</v>
      </c>
      <c r="P128" t="str">
        <f>_xlfn.XLOOKUP(CoffeeSales!$C128,customers!$A$1:$A$1001,customers!$I$1:$I$1001,,0)</f>
        <v>No</v>
      </c>
    </row>
    <row r="129" spans="1:16" x14ac:dyDescent="0.25">
      <c r="A129" t="s">
        <v>296</v>
      </c>
      <c r="B129">
        <v>44510</v>
      </c>
      <c r="C129" t="s">
        <v>297</v>
      </c>
      <c r="D129" t="s">
        <v>26</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 MATCH(CoffeeSales!$D129,products!$A$1:$A$49,0),MATCH(CoffeeSales!I$1,products!$A$1:$G$1,0))</f>
        <v>Lib</v>
      </c>
      <c r="J129" t="str">
        <f>INDEX(products!$A$1:$G$49, MATCH(CoffeeSales!$D129,products!$A$1:$A$49,0),MATCH(CoffeeSales!J$1,products!$A$1:$G$1,0))</f>
        <v>D</v>
      </c>
      <c r="K129">
        <f>INDEX(products!$A$1:$G$49, MATCH(CoffeeSales!$D129,products!$A$1:$A$49,0),MATCH(CoffeeSales!K$1,products!$A$1:$G$1,0))</f>
        <v>1</v>
      </c>
      <c r="L129">
        <f>INDEX(products!$A$1:$G$49, MATCH(CoffeeSales!$D129,products!$A$1:$A$49,0),MATCH(CoffeeSales!L$1,products!$A$1:$G$1,0))</f>
        <v>12.95</v>
      </c>
      <c r="M129">
        <f t="shared" si="3"/>
        <v>77.699999999999989</v>
      </c>
      <c r="N129" t="str">
        <f t="shared" si="4"/>
        <v>Liberica</v>
      </c>
      <c r="O129" t="str">
        <f t="shared" si="5"/>
        <v>Dark</v>
      </c>
      <c r="P129" t="str">
        <f>_xlfn.XLOOKUP(CoffeeSales!$C129,customers!$A$1:$A$1001,customers!$I$1:$I$1001,,0)</f>
        <v>No</v>
      </c>
    </row>
    <row r="130" spans="1:16" x14ac:dyDescent="0.25">
      <c r="A130" t="s">
        <v>298</v>
      </c>
      <c r="B130">
        <v>44439</v>
      </c>
      <c r="C130" t="s">
        <v>299</v>
      </c>
      <c r="D130" t="s">
        <v>80</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 MATCH(CoffeeSales!$D130,products!$A$1:$A$49,0),MATCH(CoffeeSales!I$1,products!$A$1:$G$1,0))</f>
        <v>Ara</v>
      </c>
      <c r="J130" t="str">
        <f>INDEX(products!$A$1:$G$49, MATCH(CoffeeSales!$D130,products!$A$1:$A$49,0),MATCH(CoffeeSales!J$1,products!$A$1:$G$1,0))</f>
        <v>M</v>
      </c>
      <c r="K130">
        <f>INDEX(products!$A$1:$G$49, MATCH(CoffeeSales!$D130,products!$A$1:$A$49,0),MATCH(CoffeeSales!K$1,products!$A$1:$G$1,0))</f>
        <v>0.5</v>
      </c>
      <c r="L130">
        <f>INDEX(products!$A$1:$G$49, MATCH(CoffeeSales!$D130,products!$A$1:$A$49,0),MATCH(CoffeeSales!L$1,products!$A$1:$G$1,0))</f>
        <v>6.75</v>
      </c>
      <c r="M130">
        <f t="shared" si="3"/>
        <v>6.75</v>
      </c>
      <c r="N130" t="str">
        <f t="shared" si="4"/>
        <v>Arabica</v>
      </c>
      <c r="O130" t="str">
        <f t="shared" si="5"/>
        <v>Medium</v>
      </c>
      <c r="P130" t="str">
        <f>_xlfn.XLOOKUP(CoffeeSales!$C130,customers!$A$1:$A$1001,customers!$I$1:$I$1001,,0)</f>
        <v>No</v>
      </c>
    </row>
    <row r="131" spans="1:16" x14ac:dyDescent="0.25">
      <c r="A131" t="s">
        <v>300</v>
      </c>
      <c r="B131">
        <v>43652</v>
      </c>
      <c r="C131" t="s">
        <v>301</v>
      </c>
      <c r="D131" t="s">
        <v>258</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 MATCH(CoffeeSales!$D131,products!$A$1:$A$49,0),MATCH(CoffeeSales!I$1,products!$A$1:$G$1,0))</f>
        <v>Exc</v>
      </c>
      <c r="J131" t="str">
        <f>INDEX(products!$A$1:$G$49, MATCH(CoffeeSales!$D131,products!$A$1:$A$49,0),MATCH(CoffeeSales!J$1,products!$A$1:$G$1,0))</f>
        <v>D</v>
      </c>
      <c r="K131">
        <f>INDEX(products!$A$1:$G$49, MATCH(CoffeeSales!$D131,products!$A$1:$A$49,0),MATCH(CoffeeSales!K$1,products!$A$1:$G$1,0))</f>
        <v>1</v>
      </c>
      <c r="L131">
        <f>INDEX(products!$A$1:$G$49, MATCH(CoffeeSales!$D131,products!$A$1:$A$49,0),MATCH(CoffeeSales!L$1,products!$A$1:$G$1,0))</f>
        <v>12.15</v>
      </c>
      <c r="M131">
        <f t="shared" ref="M131:M194" si="6">L131*E131</f>
        <v>12.15</v>
      </c>
      <c r="N131" t="str">
        <f t="shared" ref="N131:N194" si="7">IF(I131="Rob","Robusta",IF(I131="Exc","Excelsa",IF(I131="Ara","Arabica",IF(I131="Lib","Liberica",""))))</f>
        <v>Excelsa</v>
      </c>
      <c r="O131" t="str">
        <f t="shared" ref="O131:O194" si="8">IF(J131="M","Medium",IF(J131="L","Light", IF(J131="D", "Dark","")))</f>
        <v>Dark</v>
      </c>
      <c r="P131" t="str">
        <f>_xlfn.XLOOKUP(CoffeeSales!$C131,customers!$A$1:$A$1001,customers!$I$1:$I$1001,,0)</f>
        <v>Yes</v>
      </c>
    </row>
    <row r="132" spans="1:16" x14ac:dyDescent="0.25">
      <c r="A132" t="s">
        <v>302</v>
      </c>
      <c r="B132">
        <v>44624</v>
      </c>
      <c r="C132" t="s">
        <v>303</v>
      </c>
      <c r="D132" t="s">
        <v>217</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 MATCH(CoffeeSales!$D132,products!$A$1:$A$49,0),MATCH(CoffeeSales!I$1,products!$A$1:$G$1,0))</f>
        <v>Ara</v>
      </c>
      <c r="J132" t="str">
        <f>INDEX(products!$A$1:$G$49, MATCH(CoffeeSales!$D132,products!$A$1:$A$49,0),MATCH(CoffeeSales!J$1,products!$A$1:$G$1,0))</f>
        <v>L</v>
      </c>
      <c r="K132">
        <f>INDEX(products!$A$1:$G$49, MATCH(CoffeeSales!$D132,products!$A$1:$A$49,0),MATCH(CoffeeSales!K$1,products!$A$1:$G$1,0))</f>
        <v>2.5</v>
      </c>
      <c r="L132">
        <f>INDEX(products!$A$1:$G$49, MATCH(CoffeeSales!$D132,products!$A$1:$A$49,0),MATCH(CoffeeSales!L$1,products!$A$1:$G$1,0))</f>
        <v>29.784999999999997</v>
      </c>
      <c r="M132">
        <f t="shared" si="6"/>
        <v>148.92499999999998</v>
      </c>
      <c r="N132" t="str">
        <f t="shared" si="7"/>
        <v>Arabica</v>
      </c>
      <c r="O132" t="str">
        <f t="shared" si="8"/>
        <v>Light</v>
      </c>
      <c r="P132" t="str">
        <f>_xlfn.XLOOKUP(CoffeeSales!$C132,customers!$A$1:$A$1001,customers!$I$1:$I$1001,,0)</f>
        <v>Yes</v>
      </c>
    </row>
    <row r="133" spans="1:16" x14ac:dyDescent="0.25">
      <c r="A133" t="s">
        <v>304</v>
      </c>
      <c r="B133">
        <v>44196</v>
      </c>
      <c r="C133" t="s">
        <v>305</v>
      </c>
      <c r="D133" t="s">
        <v>29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 MATCH(CoffeeSales!$D133,products!$A$1:$A$49,0),MATCH(CoffeeSales!I$1,products!$A$1:$G$1,0))</f>
        <v>Exc</v>
      </c>
      <c r="J133" t="str">
        <f>INDEX(products!$A$1:$G$49, MATCH(CoffeeSales!$D133,products!$A$1:$A$49,0),MATCH(CoffeeSales!J$1,products!$A$1:$G$1,0))</f>
        <v>D</v>
      </c>
      <c r="K133">
        <f>INDEX(products!$A$1:$G$49, MATCH(CoffeeSales!$D133,products!$A$1:$A$49,0),MATCH(CoffeeSales!K$1,products!$A$1:$G$1,0))</f>
        <v>0.5</v>
      </c>
      <c r="L133">
        <f>INDEX(products!$A$1:$G$49, MATCH(CoffeeSales!$D133,products!$A$1:$A$49,0),MATCH(CoffeeSales!L$1,products!$A$1:$G$1,0))</f>
        <v>7.29</v>
      </c>
      <c r="M133">
        <f t="shared" si="6"/>
        <v>14.58</v>
      </c>
      <c r="N133" t="str">
        <f t="shared" si="7"/>
        <v>Excelsa</v>
      </c>
      <c r="O133" t="str">
        <f t="shared" si="8"/>
        <v>Dark</v>
      </c>
      <c r="P133" t="str">
        <f>_xlfn.XLOOKUP(CoffeeSales!$C133,customers!$A$1:$A$1001,customers!$I$1:$I$1001,,0)</f>
        <v>Yes</v>
      </c>
    </row>
    <row r="134" spans="1:16" x14ac:dyDescent="0.25">
      <c r="A134" t="s">
        <v>306</v>
      </c>
      <c r="B134">
        <v>44043</v>
      </c>
      <c r="C134" t="s">
        <v>307</v>
      </c>
      <c r="D134" t="s">
        <v>217</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 MATCH(CoffeeSales!$D134,products!$A$1:$A$49,0),MATCH(CoffeeSales!I$1,products!$A$1:$G$1,0))</f>
        <v>Ara</v>
      </c>
      <c r="J134" t="str">
        <f>INDEX(products!$A$1:$G$49, MATCH(CoffeeSales!$D134,products!$A$1:$A$49,0),MATCH(CoffeeSales!J$1,products!$A$1:$G$1,0))</f>
        <v>L</v>
      </c>
      <c r="K134">
        <f>INDEX(products!$A$1:$G$49, MATCH(CoffeeSales!$D134,products!$A$1:$A$49,0),MATCH(CoffeeSales!K$1,products!$A$1:$G$1,0))</f>
        <v>2.5</v>
      </c>
      <c r="L134">
        <f>INDEX(products!$A$1:$G$49, MATCH(CoffeeSales!$D134,products!$A$1:$A$49,0),MATCH(CoffeeSales!L$1,products!$A$1:$G$1,0))</f>
        <v>29.784999999999997</v>
      </c>
      <c r="M134">
        <f t="shared" si="6"/>
        <v>148.92499999999998</v>
      </c>
      <c r="N134" t="str">
        <f t="shared" si="7"/>
        <v>Arabica</v>
      </c>
      <c r="O134" t="str">
        <f t="shared" si="8"/>
        <v>Light</v>
      </c>
      <c r="P134" t="str">
        <f>_xlfn.XLOOKUP(CoffeeSales!$C134,customers!$A$1:$A$1001,customers!$I$1:$I$1001,,0)</f>
        <v>Yes</v>
      </c>
    </row>
    <row r="135" spans="1:16" x14ac:dyDescent="0.25">
      <c r="A135" t="s">
        <v>308</v>
      </c>
      <c r="B135">
        <v>44340</v>
      </c>
      <c r="C135" t="s">
        <v>309</v>
      </c>
      <c r="D135" t="s">
        <v>26</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 MATCH(CoffeeSales!$D135,products!$A$1:$A$49,0),MATCH(CoffeeSales!I$1,products!$A$1:$G$1,0))</f>
        <v>Lib</v>
      </c>
      <c r="J135" t="str">
        <f>INDEX(products!$A$1:$G$49, MATCH(CoffeeSales!$D135,products!$A$1:$A$49,0),MATCH(CoffeeSales!J$1,products!$A$1:$G$1,0))</f>
        <v>D</v>
      </c>
      <c r="K135">
        <f>INDEX(products!$A$1:$G$49, MATCH(CoffeeSales!$D135,products!$A$1:$A$49,0),MATCH(CoffeeSales!K$1,products!$A$1:$G$1,0))</f>
        <v>1</v>
      </c>
      <c r="L135">
        <f>INDEX(products!$A$1:$G$49, MATCH(CoffeeSales!$D135,products!$A$1:$A$49,0),MATCH(CoffeeSales!L$1,products!$A$1:$G$1,0))</f>
        <v>12.95</v>
      </c>
      <c r="M135">
        <f t="shared" si="6"/>
        <v>12.95</v>
      </c>
      <c r="N135" t="str">
        <f t="shared" si="7"/>
        <v>Liberica</v>
      </c>
      <c r="O135" t="str">
        <f t="shared" si="8"/>
        <v>Dark</v>
      </c>
      <c r="P135" t="str">
        <f>_xlfn.XLOOKUP(CoffeeSales!$C135,customers!$A$1:$A$1001,customers!$I$1:$I$1001,,0)</f>
        <v>No</v>
      </c>
    </row>
    <row r="136" spans="1:16" x14ac:dyDescent="0.25">
      <c r="A136" t="s">
        <v>310</v>
      </c>
      <c r="B136">
        <v>44758</v>
      </c>
      <c r="C136" t="s">
        <v>311</v>
      </c>
      <c r="D136" t="s">
        <v>125</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 MATCH(CoffeeSales!$D136,products!$A$1:$A$49,0),MATCH(CoffeeSales!I$1,products!$A$1:$G$1,0))</f>
        <v>Exc</v>
      </c>
      <c r="J136" t="str">
        <f>INDEX(products!$A$1:$G$49, MATCH(CoffeeSales!$D136,products!$A$1:$A$49,0),MATCH(CoffeeSales!J$1,products!$A$1:$G$1,0))</f>
        <v>M</v>
      </c>
      <c r="K136">
        <f>INDEX(products!$A$1:$G$49, MATCH(CoffeeSales!$D136,products!$A$1:$A$49,0),MATCH(CoffeeSales!K$1,products!$A$1:$G$1,0))</f>
        <v>2.5</v>
      </c>
      <c r="L136">
        <f>INDEX(products!$A$1:$G$49, MATCH(CoffeeSales!$D136,products!$A$1:$A$49,0),MATCH(CoffeeSales!L$1,products!$A$1:$G$1,0))</f>
        <v>31.624999999999996</v>
      </c>
      <c r="M136">
        <f t="shared" si="6"/>
        <v>94.874999999999986</v>
      </c>
      <c r="N136" t="str">
        <f t="shared" si="7"/>
        <v>Excelsa</v>
      </c>
      <c r="O136" t="str">
        <f t="shared" si="8"/>
        <v>Medium</v>
      </c>
      <c r="P136" t="str">
        <f>_xlfn.XLOOKUP(CoffeeSales!$C136,customers!$A$1:$A$1001,customers!$I$1:$I$1001,,0)</f>
        <v>Yes</v>
      </c>
    </row>
    <row r="137" spans="1:16" x14ac:dyDescent="0.25">
      <c r="A137" t="s">
        <v>312</v>
      </c>
      <c r="B137">
        <v>44232</v>
      </c>
      <c r="C137" t="s">
        <v>313</v>
      </c>
      <c r="D137" t="s">
        <v>205</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 MATCH(CoffeeSales!$D137,products!$A$1:$A$49,0),MATCH(CoffeeSales!I$1,products!$A$1:$G$1,0))</f>
        <v>Ara</v>
      </c>
      <c r="J137" t="str">
        <f>INDEX(products!$A$1:$G$49, MATCH(CoffeeSales!$D137,products!$A$1:$A$49,0),MATCH(CoffeeSales!J$1,products!$A$1:$G$1,0))</f>
        <v>L</v>
      </c>
      <c r="K137">
        <f>INDEX(products!$A$1:$G$49, MATCH(CoffeeSales!$D137,products!$A$1:$A$49,0),MATCH(CoffeeSales!K$1,products!$A$1:$G$1,0))</f>
        <v>0.5</v>
      </c>
      <c r="L137">
        <f>INDEX(products!$A$1:$G$49, MATCH(CoffeeSales!$D137,products!$A$1:$A$49,0),MATCH(CoffeeSales!L$1,products!$A$1:$G$1,0))</f>
        <v>7.77</v>
      </c>
      <c r="M137">
        <f t="shared" si="6"/>
        <v>38.849999999999994</v>
      </c>
      <c r="N137" t="str">
        <f t="shared" si="7"/>
        <v>Arabica</v>
      </c>
      <c r="O137" t="str">
        <f t="shared" si="8"/>
        <v>Light</v>
      </c>
      <c r="P137" t="str">
        <f>_xlfn.XLOOKUP(CoffeeSales!$C137,customers!$A$1:$A$1001,customers!$I$1:$I$1001,,0)</f>
        <v>Yes</v>
      </c>
    </row>
    <row r="138" spans="1:16" x14ac:dyDescent="0.25">
      <c r="A138" t="s">
        <v>314</v>
      </c>
      <c r="B138">
        <v>44406</v>
      </c>
      <c r="C138" t="s">
        <v>315</v>
      </c>
      <c r="D138" t="s">
        <v>67</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 MATCH(CoffeeSales!$D138,products!$A$1:$A$49,0),MATCH(CoffeeSales!I$1,products!$A$1:$G$1,0))</f>
        <v>Ara</v>
      </c>
      <c r="J138" t="str">
        <f>INDEX(products!$A$1:$G$49, MATCH(CoffeeSales!$D138,products!$A$1:$A$49,0),MATCH(CoffeeSales!J$1,products!$A$1:$G$1,0))</f>
        <v>D</v>
      </c>
      <c r="K138">
        <f>INDEX(products!$A$1:$G$49, MATCH(CoffeeSales!$D138,products!$A$1:$A$49,0),MATCH(CoffeeSales!K$1,products!$A$1:$G$1,0))</f>
        <v>0.2</v>
      </c>
      <c r="L138">
        <f>INDEX(products!$A$1:$G$49, MATCH(CoffeeSales!$D138,products!$A$1:$A$49,0),MATCH(CoffeeSales!L$1,products!$A$1:$G$1,0))</f>
        <v>2.9849999999999999</v>
      </c>
      <c r="M138">
        <f t="shared" si="6"/>
        <v>11.94</v>
      </c>
      <c r="N138" t="str">
        <f t="shared" si="7"/>
        <v>Arabica</v>
      </c>
      <c r="O138" t="str">
        <f t="shared" si="8"/>
        <v>Dark</v>
      </c>
      <c r="P138" t="str">
        <f>_xlfn.XLOOKUP(CoffeeSales!$C138,customers!$A$1:$A$1001,customers!$I$1:$I$1001,,0)</f>
        <v>No</v>
      </c>
    </row>
    <row r="139" spans="1:16" x14ac:dyDescent="0.25">
      <c r="A139" t="s">
        <v>316</v>
      </c>
      <c r="B139">
        <v>44637</v>
      </c>
      <c r="C139" t="s">
        <v>317</v>
      </c>
      <c r="D139" t="s">
        <v>43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 MATCH(CoffeeSales!$D139,products!$A$1:$A$49,0),MATCH(CoffeeSales!I$1,products!$A$1:$G$1,0))</f>
        <v>Exc</v>
      </c>
      <c r="J139" t="str">
        <f>INDEX(products!$A$1:$G$49, MATCH(CoffeeSales!$D139,products!$A$1:$A$49,0),MATCH(CoffeeSales!J$1,products!$A$1:$G$1,0))</f>
        <v>L</v>
      </c>
      <c r="K139">
        <f>INDEX(products!$A$1:$G$49, MATCH(CoffeeSales!$D139,products!$A$1:$A$49,0),MATCH(CoffeeSales!K$1,products!$A$1:$G$1,0))</f>
        <v>2.5</v>
      </c>
      <c r="L139">
        <f>INDEX(products!$A$1:$G$49, MATCH(CoffeeSales!$D139,products!$A$1:$A$49,0),MATCH(CoffeeSales!L$1,products!$A$1:$G$1,0))</f>
        <v>34.154999999999994</v>
      </c>
      <c r="M139">
        <f t="shared" si="6"/>
        <v>102.46499999999997</v>
      </c>
      <c r="N139" t="str">
        <f t="shared" si="7"/>
        <v>Excelsa</v>
      </c>
      <c r="O139" t="str">
        <f t="shared" si="8"/>
        <v>Light</v>
      </c>
      <c r="P139" t="str">
        <f>_xlfn.XLOOKUP(CoffeeSales!$C139,customers!$A$1:$A$1001,customers!$I$1:$I$1001,,0)</f>
        <v>No</v>
      </c>
    </row>
    <row r="140" spans="1:16" x14ac:dyDescent="0.25">
      <c r="A140" t="s">
        <v>318</v>
      </c>
      <c r="B140">
        <v>44238</v>
      </c>
      <c r="C140" t="s">
        <v>319</v>
      </c>
      <c r="D140" t="s">
        <v>258</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 MATCH(CoffeeSales!$D140,products!$A$1:$A$49,0),MATCH(CoffeeSales!I$1,products!$A$1:$G$1,0))</f>
        <v>Exc</v>
      </c>
      <c r="J140" t="str">
        <f>INDEX(products!$A$1:$G$49, MATCH(CoffeeSales!$D140,products!$A$1:$A$49,0),MATCH(CoffeeSales!J$1,products!$A$1:$G$1,0))</f>
        <v>D</v>
      </c>
      <c r="K140">
        <f>INDEX(products!$A$1:$G$49, MATCH(CoffeeSales!$D140,products!$A$1:$A$49,0),MATCH(CoffeeSales!K$1,products!$A$1:$G$1,0))</f>
        <v>1</v>
      </c>
      <c r="L140">
        <f>INDEX(products!$A$1:$G$49, MATCH(CoffeeSales!$D140,products!$A$1:$A$49,0),MATCH(CoffeeSales!L$1,products!$A$1:$G$1,0))</f>
        <v>12.15</v>
      </c>
      <c r="M140">
        <f t="shared" si="6"/>
        <v>48.6</v>
      </c>
      <c r="N140" t="str">
        <f t="shared" si="7"/>
        <v>Excelsa</v>
      </c>
      <c r="O140" t="str">
        <f t="shared" si="8"/>
        <v>Dark</v>
      </c>
      <c r="P140" t="str">
        <f>_xlfn.XLOOKUP(CoffeeSales!$C140,customers!$A$1:$A$1001,customers!$I$1:$I$1001,,0)</f>
        <v>No</v>
      </c>
    </row>
    <row r="141" spans="1:16" x14ac:dyDescent="0.25">
      <c r="A141" t="s">
        <v>320</v>
      </c>
      <c r="B141">
        <v>43509</v>
      </c>
      <c r="C141" t="s">
        <v>321</v>
      </c>
      <c r="D141" t="s">
        <v>26</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 MATCH(CoffeeSales!$D141,products!$A$1:$A$49,0),MATCH(CoffeeSales!I$1,products!$A$1:$G$1,0))</f>
        <v>Lib</v>
      </c>
      <c r="J141" t="str">
        <f>INDEX(products!$A$1:$G$49, MATCH(CoffeeSales!$D141,products!$A$1:$A$49,0),MATCH(CoffeeSales!J$1,products!$A$1:$G$1,0))</f>
        <v>D</v>
      </c>
      <c r="K141">
        <f>INDEX(products!$A$1:$G$49, MATCH(CoffeeSales!$D141,products!$A$1:$A$49,0),MATCH(CoffeeSales!K$1,products!$A$1:$G$1,0))</f>
        <v>1</v>
      </c>
      <c r="L141">
        <f>INDEX(products!$A$1:$G$49, MATCH(CoffeeSales!$D141,products!$A$1:$A$49,0),MATCH(CoffeeSales!L$1,products!$A$1:$G$1,0))</f>
        <v>12.95</v>
      </c>
      <c r="M141">
        <f t="shared" si="6"/>
        <v>77.699999999999989</v>
      </c>
      <c r="N141" t="str">
        <f t="shared" si="7"/>
        <v>Liberica</v>
      </c>
      <c r="O141" t="str">
        <f t="shared" si="8"/>
        <v>Dark</v>
      </c>
      <c r="P141" t="str">
        <f>_xlfn.XLOOKUP(CoffeeSales!$C141,customers!$A$1:$A$1001,customers!$I$1:$I$1001,,0)</f>
        <v>Yes</v>
      </c>
    </row>
    <row r="142" spans="1:16" x14ac:dyDescent="0.25">
      <c r="A142" t="s">
        <v>322</v>
      </c>
      <c r="B142">
        <v>44694</v>
      </c>
      <c r="C142" t="s">
        <v>323</v>
      </c>
      <c r="D142" t="s">
        <v>122</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 MATCH(CoffeeSales!$D142,products!$A$1:$A$49,0),MATCH(CoffeeSales!I$1,products!$A$1:$G$1,0))</f>
        <v>Lib</v>
      </c>
      <c r="J142" t="str">
        <f>INDEX(products!$A$1:$G$49, MATCH(CoffeeSales!$D142,products!$A$1:$A$49,0),MATCH(CoffeeSales!J$1,products!$A$1:$G$1,0))</f>
        <v>D</v>
      </c>
      <c r="K142">
        <f>INDEX(products!$A$1:$G$49, MATCH(CoffeeSales!$D142,products!$A$1:$A$49,0),MATCH(CoffeeSales!K$1,products!$A$1:$G$1,0))</f>
        <v>2.5</v>
      </c>
      <c r="L142">
        <f>INDEX(products!$A$1:$G$49, MATCH(CoffeeSales!$D142,products!$A$1:$A$49,0),MATCH(CoffeeSales!L$1,products!$A$1:$G$1,0))</f>
        <v>29.784999999999997</v>
      </c>
      <c r="M142">
        <f t="shared" si="6"/>
        <v>29.784999999999997</v>
      </c>
      <c r="N142" t="str">
        <f t="shared" si="7"/>
        <v>Liberica</v>
      </c>
      <c r="O142" t="str">
        <f t="shared" si="8"/>
        <v>Dark</v>
      </c>
      <c r="P142" t="str">
        <f>_xlfn.XLOOKUP(CoffeeSales!$C142,customers!$A$1:$A$1001,customers!$I$1:$I$1001,,0)</f>
        <v>Yes</v>
      </c>
    </row>
    <row r="143" spans="1:16" x14ac:dyDescent="0.25">
      <c r="A143" t="s">
        <v>324</v>
      </c>
      <c r="B143">
        <v>43970</v>
      </c>
      <c r="C143" t="s">
        <v>325</v>
      </c>
      <c r="D143" t="s">
        <v>128</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 MATCH(CoffeeSales!$D143,products!$A$1:$A$49,0),MATCH(CoffeeSales!I$1,products!$A$1:$G$1,0))</f>
        <v>Ara</v>
      </c>
      <c r="J143" t="str">
        <f>INDEX(products!$A$1:$G$49, MATCH(CoffeeSales!$D143,products!$A$1:$A$49,0),MATCH(CoffeeSales!J$1,products!$A$1:$G$1,0))</f>
        <v>L</v>
      </c>
      <c r="K143">
        <f>INDEX(products!$A$1:$G$49, MATCH(CoffeeSales!$D143,products!$A$1:$A$49,0),MATCH(CoffeeSales!K$1,products!$A$1:$G$1,0))</f>
        <v>0.2</v>
      </c>
      <c r="L143">
        <f>INDEX(products!$A$1:$G$49, MATCH(CoffeeSales!$D143,products!$A$1:$A$49,0),MATCH(CoffeeSales!L$1,products!$A$1:$G$1,0))</f>
        <v>3.8849999999999998</v>
      </c>
      <c r="M143">
        <f t="shared" si="6"/>
        <v>15.54</v>
      </c>
      <c r="N143" t="str">
        <f t="shared" si="7"/>
        <v>Arabica</v>
      </c>
      <c r="O143" t="str">
        <f t="shared" si="8"/>
        <v>Light</v>
      </c>
      <c r="P143" t="str">
        <f>_xlfn.XLOOKUP(CoffeeSales!$C143,customers!$A$1:$A$1001,customers!$I$1:$I$1001,,0)</f>
        <v>Yes</v>
      </c>
    </row>
    <row r="144" spans="1:16" x14ac:dyDescent="0.25">
      <c r="A144" t="s">
        <v>326</v>
      </c>
      <c r="B144">
        <v>44678</v>
      </c>
      <c r="C144" t="s">
        <v>327</v>
      </c>
      <c r="D144" t="s">
        <v>43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 MATCH(CoffeeSales!$D144,products!$A$1:$A$49,0),MATCH(CoffeeSales!I$1,products!$A$1:$G$1,0))</f>
        <v>Exc</v>
      </c>
      <c r="J144" t="str">
        <f>INDEX(products!$A$1:$G$49, MATCH(CoffeeSales!$D144,products!$A$1:$A$49,0),MATCH(CoffeeSales!J$1,products!$A$1:$G$1,0))</f>
        <v>L</v>
      </c>
      <c r="K144">
        <f>INDEX(products!$A$1:$G$49, MATCH(CoffeeSales!$D144,products!$A$1:$A$49,0),MATCH(CoffeeSales!K$1,products!$A$1:$G$1,0))</f>
        <v>2.5</v>
      </c>
      <c r="L144">
        <f>INDEX(products!$A$1:$G$49, MATCH(CoffeeSales!$D144,products!$A$1:$A$49,0),MATCH(CoffeeSales!L$1,products!$A$1:$G$1,0))</f>
        <v>34.154999999999994</v>
      </c>
      <c r="M144">
        <f t="shared" si="6"/>
        <v>136.61999999999998</v>
      </c>
      <c r="N144" t="str">
        <f t="shared" si="7"/>
        <v>Excelsa</v>
      </c>
      <c r="O144" t="str">
        <f t="shared" si="8"/>
        <v>Light</v>
      </c>
      <c r="P144" t="str">
        <f>_xlfn.XLOOKUP(CoffeeSales!$C144,customers!$A$1:$A$1001,customers!$I$1:$I$1001,,0)</f>
        <v>Yes</v>
      </c>
    </row>
    <row r="145" spans="1:16" x14ac:dyDescent="0.25">
      <c r="A145" t="s">
        <v>328</v>
      </c>
      <c r="B145">
        <v>44083</v>
      </c>
      <c r="C145" t="s">
        <v>329</v>
      </c>
      <c r="D145" t="s">
        <v>91</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 MATCH(CoffeeSales!$D145,products!$A$1:$A$49,0),MATCH(CoffeeSales!I$1,products!$A$1:$G$1,0))</f>
        <v>Lib</v>
      </c>
      <c r="J145" t="str">
        <f>INDEX(products!$A$1:$G$49, MATCH(CoffeeSales!$D145,products!$A$1:$A$49,0),MATCH(CoffeeSales!J$1,products!$A$1:$G$1,0))</f>
        <v>M</v>
      </c>
      <c r="K145">
        <f>INDEX(products!$A$1:$G$49, MATCH(CoffeeSales!$D145,products!$A$1:$A$49,0),MATCH(CoffeeSales!K$1,products!$A$1:$G$1,0))</f>
        <v>0.5</v>
      </c>
      <c r="L145">
        <f>INDEX(products!$A$1:$G$49, MATCH(CoffeeSales!$D145,products!$A$1:$A$49,0),MATCH(CoffeeSales!L$1,products!$A$1:$G$1,0))</f>
        <v>8.73</v>
      </c>
      <c r="M145">
        <f t="shared" si="6"/>
        <v>17.46</v>
      </c>
      <c r="N145" t="str">
        <f t="shared" si="7"/>
        <v>Liberica</v>
      </c>
      <c r="O145" t="str">
        <f t="shared" si="8"/>
        <v>Medium</v>
      </c>
      <c r="P145" t="str">
        <f>_xlfn.XLOOKUP(CoffeeSales!$C145,customers!$A$1:$A$1001,customers!$I$1:$I$1001,,0)</f>
        <v>No</v>
      </c>
    </row>
    <row r="146" spans="1:16" x14ac:dyDescent="0.25">
      <c r="A146" t="s">
        <v>330</v>
      </c>
      <c r="B146">
        <v>44265</v>
      </c>
      <c r="C146" t="s">
        <v>331</v>
      </c>
      <c r="D146" t="s">
        <v>43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 MATCH(CoffeeSales!$D146,products!$A$1:$A$49,0),MATCH(CoffeeSales!I$1,products!$A$1:$G$1,0))</f>
        <v>Exc</v>
      </c>
      <c r="J146" t="str">
        <f>INDEX(products!$A$1:$G$49, MATCH(CoffeeSales!$D146,products!$A$1:$A$49,0),MATCH(CoffeeSales!J$1,products!$A$1:$G$1,0))</f>
        <v>L</v>
      </c>
      <c r="K146">
        <f>INDEX(products!$A$1:$G$49, MATCH(CoffeeSales!$D146,products!$A$1:$A$49,0),MATCH(CoffeeSales!K$1,products!$A$1:$G$1,0))</f>
        <v>2.5</v>
      </c>
      <c r="L146">
        <f>INDEX(products!$A$1:$G$49, MATCH(CoffeeSales!$D146,products!$A$1:$A$49,0),MATCH(CoffeeSales!L$1,products!$A$1:$G$1,0))</f>
        <v>34.154999999999994</v>
      </c>
      <c r="M146">
        <f t="shared" si="6"/>
        <v>68.309999999999988</v>
      </c>
      <c r="N146" t="str">
        <f t="shared" si="7"/>
        <v>Excelsa</v>
      </c>
      <c r="O146" t="str">
        <f t="shared" si="8"/>
        <v>Light</v>
      </c>
      <c r="P146" t="str">
        <f>_xlfn.XLOOKUP(CoffeeSales!$C146,customers!$A$1:$A$1001,customers!$I$1:$I$1001,,0)</f>
        <v>Yes</v>
      </c>
    </row>
    <row r="147" spans="1:16" x14ac:dyDescent="0.25">
      <c r="A147" t="s">
        <v>332</v>
      </c>
      <c r="B147">
        <v>43562</v>
      </c>
      <c r="C147" t="s">
        <v>333</v>
      </c>
      <c r="D147" t="s">
        <v>90</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 MATCH(CoffeeSales!$D147,products!$A$1:$A$49,0),MATCH(CoffeeSales!I$1,products!$A$1:$G$1,0))</f>
        <v>Lib</v>
      </c>
      <c r="J147" t="str">
        <f>INDEX(products!$A$1:$G$49, MATCH(CoffeeSales!$D147,products!$A$1:$A$49,0),MATCH(CoffeeSales!J$1,products!$A$1:$G$1,0))</f>
        <v>M</v>
      </c>
      <c r="K147">
        <f>INDEX(products!$A$1:$G$49, MATCH(CoffeeSales!$D147,products!$A$1:$A$49,0),MATCH(CoffeeSales!K$1,products!$A$1:$G$1,0))</f>
        <v>0.2</v>
      </c>
      <c r="L147">
        <f>INDEX(products!$A$1:$G$49, MATCH(CoffeeSales!$D147,products!$A$1:$A$49,0),MATCH(CoffeeSales!L$1,products!$A$1:$G$1,0))</f>
        <v>4.3650000000000002</v>
      </c>
      <c r="M147">
        <f t="shared" si="6"/>
        <v>17.46</v>
      </c>
      <c r="N147" t="str">
        <f t="shared" si="7"/>
        <v>Liberica</v>
      </c>
      <c r="O147" t="str">
        <f t="shared" si="8"/>
        <v>Medium</v>
      </c>
      <c r="P147" t="str">
        <f>_xlfn.XLOOKUP(CoffeeSales!$C147,customers!$A$1:$A$1001,customers!$I$1:$I$1001,,0)</f>
        <v>No</v>
      </c>
    </row>
    <row r="148" spans="1:16" x14ac:dyDescent="0.25">
      <c r="A148" t="s">
        <v>334</v>
      </c>
      <c r="B148">
        <v>44024</v>
      </c>
      <c r="C148" t="s">
        <v>335</v>
      </c>
      <c r="D148" t="s">
        <v>109</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 MATCH(CoffeeSales!$D148,products!$A$1:$A$49,0),MATCH(CoffeeSales!I$1,products!$A$1:$G$1,0))</f>
        <v>Lib</v>
      </c>
      <c r="J148" t="str">
        <f>INDEX(products!$A$1:$G$49, MATCH(CoffeeSales!$D148,products!$A$1:$A$49,0),MATCH(CoffeeSales!J$1,products!$A$1:$G$1,0))</f>
        <v>M</v>
      </c>
      <c r="K148">
        <f>INDEX(products!$A$1:$G$49, MATCH(CoffeeSales!$D148,products!$A$1:$A$49,0),MATCH(CoffeeSales!K$1,products!$A$1:$G$1,0))</f>
        <v>1</v>
      </c>
      <c r="L148">
        <f>INDEX(products!$A$1:$G$49, MATCH(CoffeeSales!$D148,products!$A$1:$A$49,0),MATCH(CoffeeSales!L$1,products!$A$1:$G$1,0))</f>
        <v>14.55</v>
      </c>
      <c r="M148">
        <f t="shared" si="6"/>
        <v>43.650000000000006</v>
      </c>
      <c r="N148" t="str">
        <f t="shared" si="7"/>
        <v>Liberica</v>
      </c>
      <c r="O148" t="str">
        <f t="shared" si="8"/>
        <v>Medium</v>
      </c>
      <c r="P148" t="str">
        <f>_xlfn.XLOOKUP(CoffeeSales!$C148,customers!$A$1:$A$1001,customers!$I$1:$I$1001,,0)</f>
        <v>No</v>
      </c>
    </row>
    <row r="149" spans="1:16" x14ac:dyDescent="0.25">
      <c r="A149" t="s">
        <v>334</v>
      </c>
      <c r="B149">
        <v>44024</v>
      </c>
      <c r="C149" t="s">
        <v>335</v>
      </c>
      <c r="D149" t="s">
        <v>22</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 MATCH(CoffeeSales!$D149,products!$A$1:$A$49,0),MATCH(CoffeeSales!I$1,products!$A$1:$G$1,0))</f>
        <v>Exc</v>
      </c>
      <c r="J149" t="str">
        <f>INDEX(products!$A$1:$G$49, MATCH(CoffeeSales!$D149,products!$A$1:$A$49,0),MATCH(CoffeeSales!J$1,products!$A$1:$G$1,0))</f>
        <v>M</v>
      </c>
      <c r="K149">
        <f>INDEX(products!$A$1:$G$49, MATCH(CoffeeSales!$D149,products!$A$1:$A$49,0),MATCH(CoffeeSales!K$1,products!$A$1:$G$1,0))</f>
        <v>1</v>
      </c>
      <c r="L149">
        <f>INDEX(products!$A$1:$G$49, MATCH(CoffeeSales!$D149,products!$A$1:$A$49,0),MATCH(CoffeeSales!L$1,products!$A$1:$G$1,0))</f>
        <v>13.75</v>
      </c>
      <c r="M149">
        <f t="shared" si="6"/>
        <v>27.5</v>
      </c>
      <c r="N149" t="str">
        <f t="shared" si="7"/>
        <v>Excelsa</v>
      </c>
      <c r="O149" t="str">
        <f t="shared" si="8"/>
        <v>Medium</v>
      </c>
      <c r="P149" t="str">
        <f>_xlfn.XLOOKUP(CoffeeSales!$C149,customers!$A$1:$A$1001,customers!$I$1:$I$1001,,0)</f>
        <v>No</v>
      </c>
    </row>
    <row r="150" spans="1:16" x14ac:dyDescent="0.25">
      <c r="A150" t="s">
        <v>336</v>
      </c>
      <c r="B150">
        <v>44551</v>
      </c>
      <c r="C150" t="s">
        <v>337</v>
      </c>
      <c r="D150" t="s">
        <v>64</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 MATCH(CoffeeSales!$D150,products!$A$1:$A$49,0),MATCH(CoffeeSales!I$1,products!$A$1:$G$1,0))</f>
        <v>Exc</v>
      </c>
      <c r="J150" t="str">
        <f>INDEX(products!$A$1:$G$49, MATCH(CoffeeSales!$D150,products!$A$1:$A$49,0),MATCH(CoffeeSales!J$1,products!$A$1:$G$1,0))</f>
        <v>D</v>
      </c>
      <c r="K150">
        <f>INDEX(products!$A$1:$G$49, MATCH(CoffeeSales!$D150,products!$A$1:$A$49,0),MATCH(CoffeeSales!K$1,products!$A$1:$G$1,0))</f>
        <v>0.2</v>
      </c>
      <c r="L150">
        <f>INDEX(products!$A$1:$G$49, MATCH(CoffeeSales!$D150,products!$A$1:$A$49,0),MATCH(CoffeeSales!L$1,products!$A$1:$G$1,0))</f>
        <v>3.645</v>
      </c>
      <c r="M150">
        <f t="shared" si="6"/>
        <v>18.225000000000001</v>
      </c>
      <c r="N150" t="str">
        <f t="shared" si="7"/>
        <v>Excelsa</v>
      </c>
      <c r="O150" t="str">
        <f t="shared" si="8"/>
        <v>Dark</v>
      </c>
      <c r="P150" t="str">
        <f>_xlfn.XLOOKUP(CoffeeSales!$C150,customers!$A$1:$A$1001,customers!$I$1:$I$1001,,0)</f>
        <v>Yes</v>
      </c>
    </row>
    <row r="151" spans="1:16" x14ac:dyDescent="0.25">
      <c r="A151" t="s">
        <v>338</v>
      </c>
      <c r="B151">
        <v>44108</v>
      </c>
      <c r="C151" t="s">
        <v>339</v>
      </c>
      <c r="D151" t="s">
        <v>184</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 MATCH(CoffeeSales!$D151,products!$A$1:$A$49,0),MATCH(CoffeeSales!I$1,products!$A$1:$G$1,0))</f>
        <v>Ara</v>
      </c>
      <c r="J151" t="str">
        <f>INDEX(products!$A$1:$G$49, MATCH(CoffeeSales!$D151,products!$A$1:$A$49,0),MATCH(CoffeeSales!J$1,products!$A$1:$G$1,0))</f>
        <v>M</v>
      </c>
      <c r="K151">
        <f>INDEX(products!$A$1:$G$49, MATCH(CoffeeSales!$D151,products!$A$1:$A$49,0),MATCH(CoffeeSales!K$1,products!$A$1:$G$1,0))</f>
        <v>2.5</v>
      </c>
      <c r="L151">
        <f>INDEX(products!$A$1:$G$49, MATCH(CoffeeSales!$D151,products!$A$1:$A$49,0),MATCH(CoffeeSales!L$1,products!$A$1:$G$1,0))</f>
        <v>25.874999999999996</v>
      </c>
      <c r="M151">
        <f t="shared" si="6"/>
        <v>51.749999999999993</v>
      </c>
      <c r="N151" t="str">
        <f t="shared" si="7"/>
        <v>Arabica</v>
      </c>
      <c r="O151" t="str">
        <f t="shared" si="8"/>
        <v>Medium</v>
      </c>
      <c r="P151" t="str">
        <f>_xlfn.XLOOKUP(CoffeeSales!$C151,customers!$A$1:$A$1001,customers!$I$1:$I$1001,,0)</f>
        <v>Yes</v>
      </c>
    </row>
    <row r="152" spans="1:16" x14ac:dyDescent="0.25">
      <c r="A152" t="s">
        <v>340</v>
      </c>
      <c r="B152">
        <v>44051</v>
      </c>
      <c r="C152" t="s">
        <v>341</v>
      </c>
      <c r="D152" t="s">
        <v>26</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 MATCH(CoffeeSales!$D152,products!$A$1:$A$49,0),MATCH(CoffeeSales!I$1,products!$A$1:$G$1,0))</f>
        <v>Lib</v>
      </c>
      <c r="J152" t="str">
        <f>INDEX(products!$A$1:$G$49, MATCH(CoffeeSales!$D152,products!$A$1:$A$49,0),MATCH(CoffeeSales!J$1,products!$A$1:$G$1,0))</f>
        <v>D</v>
      </c>
      <c r="K152">
        <f>INDEX(products!$A$1:$G$49, MATCH(CoffeeSales!$D152,products!$A$1:$A$49,0),MATCH(CoffeeSales!K$1,products!$A$1:$G$1,0))</f>
        <v>1</v>
      </c>
      <c r="L152">
        <f>INDEX(products!$A$1:$G$49, MATCH(CoffeeSales!$D152,products!$A$1:$A$49,0),MATCH(CoffeeSales!L$1,products!$A$1:$G$1,0))</f>
        <v>12.95</v>
      </c>
      <c r="M152">
        <f t="shared" si="6"/>
        <v>12.95</v>
      </c>
      <c r="N152" t="str">
        <f t="shared" si="7"/>
        <v>Liberica</v>
      </c>
      <c r="O152" t="str">
        <f t="shared" si="8"/>
        <v>Dark</v>
      </c>
      <c r="P152" t="str">
        <f>_xlfn.XLOOKUP(CoffeeSales!$C152,customers!$A$1:$A$1001,customers!$I$1:$I$1001,,0)</f>
        <v>Yes</v>
      </c>
    </row>
    <row r="153" spans="1:16" x14ac:dyDescent="0.25">
      <c r="A153" t="s">
        <v>342</v>
      </c>
      <c r="B153">
        <v>44115</v>
      </c>
      <c r="C153" t="s">
        <v>343</v>
      </c>
      <c r="D153" t="s">
        <v>74</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 MATCH(CoffeeSales!$D153,products!$A$1:$A$49,0),MATCH(CoffeeSales!I$1,products!$A$1:$G$1,0))</f>
        <v>Ara</v>
      </c>
      <c r="J153" t="str">
        <f>INDEX(products!$A$1:$G$49, MATCH(CoffeeSales!$D153,products!$A$1:$A$49,0),MATCH(CoffeeSales!J$1,products!$A$1:$G$1,0))</f>
        <v>M</v>
      </c>
      <c r="K153">
        <f>INDEX(products!$A$1:$G$49, MATCH(CoffeeSales!$D153,products!$A$1:$A$49,0),MATCH(CoffeeSales!K$1,products!$A$1:$G$1,0))</f>
        <v>1</v>
      </c>
      <c r="L153">
        <f>INDEX(products!$A$1:$G$49, MATCH(CoffeeSales!$D153,products!$A$1:$A$49,0),MATCH(CoffeeSales!L$1,products!$A$1:$G$1,0))</f>
        <v>11.25</v>
      </c>
      <c r="M153">
        <f t="shared" si="6"/>
        <v>33.75</v>
      </c>
      <c r="N153" t="str">
        <f t="shared" si="7"/>
        <v>Arabica</v>
      </c>
      <c r="O153" t="str">
        <f t="shared" si="8"/>
        <v>Medium</v>
      </c>
      <c r="P153" t="str">
        <f>_xlfn.XLOOKUP(CoffeeSales!$C153,customers!$A$1:$A$1001,customers!$I$1:$I$1001,,0)</f>
        <v>Yes</v>
      </c>
    </row>
    <row r="154" spans="1:16" x14ac:dyDescent="0.25">
      <c r="A154" t="s">
        <v>344</v>
      </c>
      <c r="B154">
        <v>44510</v>
      </c>
      <c r="C154" t="s">
        <v>345</v>
      </c>
      <c r="D154" t="s">
        <v>54</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 MATCH(CoffeeSales!$D154,products!$A$1:$A$49,0),MATCH(CoffeeSales!I$1,products!$A$1:$G$1,0))</f>
        <v>Rob</v>
      </c>
      <c r="J154" t="str">
        <f>INDEX(products!$A$1:$G$49, MATCH(CoffeeSales!$D154,products!$A$1:$A$49,0),MATCH(CoffeeSales!J$1,products!$A$1:$G$1,0))</f>
        <v>M</v>
      </c>
      <c r="K154">
        <f>INDEX(products!$A$1:$G$49, MATCH(CoffeeSales!$D154,products!$A$1:$A$49,0),MATCH(CoffeeSales!K$1,products!$A$1:$G$1,0))</f>
        <v>2.5</v>
      </c>
      <c r="L154">
        <f>INDEX(products!$A$1:$G$49, MATCH(CoffeeSales!$D154,products!$A$1:$A$49,0),MATCH(CoffeeSales!L$1,products!$A$1:$G$1,0))</f>
        <v>22.884999999999998</v>
      </c>
      <c r="M154">
        <f t="shared" si="6"/>
        <v>68.655000000000001</v>
      </c>
      <c r="N154" t="str">
        <f t="shared" si="7"/>
        <v>Robusta</v>
      </c>
      <c r="O154" t="str">
        <f t="shared" si="8"/>
        <v>Medium</v>
      </c>
      <c r="P154" t="str">
        <f>_xlfn.XLOOKUP(CoffeeSales!$C154,customers!$A$1:$A$1001,customers!$I$1:$I$1001,,0)</f>
        <v>Yes</v>
      </c>
    </row>
    <row r="155" spans="1:16" x14ac:dyDescent="0.25">
      <c r="A155" t="s">
        <v>346</v>
      </c>
      <c r="B155">
        <v>44367</v>
      </c>
      <c r="C155" t="s">
        <v>347</v>
      </c>
      <c r="D155" t="s">
        <v>114</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 MATCH(CoffeeSales!$D155,products!$A$1:$A$49,0),MATCH(CoffeeSales!I$1,products!$A$1:$G$1,0))</f>
        <v>Rob</v>
      </c>
      <c r="J155" t="str">
        <f>INDEX(products!$A$1:$G$49, MATCH(CoffeeSales!$D155,products!$A$1:$A$49,0),MATCH(CoffeeSales!J$1,products!$A$1:$G$1,0))</f>
        <v>D</v>
      </c>
      <c r="K155">
        <f>INDEX(products!$A$1:$G$49, MATCH(CoffeeSales!$D155,products!$A$1:$A$49,0),MATCH(CoffeeSales!K$1,products!$A$1:$G$1,0))</f>
        <v>0.2</v>
      </c>
      <c r="L155">
        <f>INDEX(products!$A$1:$G$49, MATCH(CoffeeSales!$D155,products!$A$1:$A$49,0),MATCH(CoffeeSales!L$1,products!$A$1:$G$1,0))</f>
        <v>2.6849999999999996</v>
      </c>
      <c r="M155">
        <f t="shared" si="6"/>
        <v>2.6849999999999996</v>
      </c>
      <c r="N155" t="str">
        <f t="shared" si="7"/>
        <v>Robusta</v>
      </c>
      <c r="O155" t="str">
        <f t="shared" si="8"/>
        <v>Dark</v>
      </c>
      <c r="P155" t="str">
        <f>_xlfn.XLOOKUP(CoffeeSales!$C155,customers!$A$1:$A$1001,customers!$I$1:$I$1001,,0)</f>
        <v>No</v>
      </c>
    </row>
    <row r="156" spans="1:16" x14ac:dyDescent="0.25">
      <c r="A156" t="s">
        <v>348</v>
      </c>
      <c r="B156">
        <v>44473</v>
      </c>
      <c r="C156" t="s">
        <v>349</v>
      </c>
      <c r="D156" t="s">
        <v>131</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 MATCH(CoffeeSales!$D156,products!$A$1:$A$49,0),MATCH(CoffeeSales!I$1,products!$A$1:$G$1,0))</f>
        <v>Ara</v>
      </c>
      <c r="J156" t="str">
        <f>INDEX(products!$A$1:$G$49, MATCH(CoffeeSales!$D156,products!$A$1:$A$49,0),MATCH(CoffeeSales!J$1,products!$A$1:$G$1,0))</f>
        <v>D</v>
      </c>
      <c r="K156">
        <f>INDEX(products!$A$1:$G$49, MATCH(CoffeeSales!$D156,products!$A$1:$A$49,0),MATCH(CoffeeSales!K$1,products!$A$1:$G$1,0))</f>
        <v>2.5</v>
      </c>
      <c r="L156">
        <f>INDEX(products!$A$1:$G$49, MATCH(CoffeeSales!$D156,products!$A$1:$A$49,0),MATCH(CoffeeSales!L$1,products!$A$1:$G$1,0))</f>
        <v>22.884999999999998</v>
      </c>
      <c r="M156">
        <f t="shared" si="6"/>
        <v>114.42499999999998</v>
      </c>
      <c r="N156" t="str">
        <f t="shared" si="7"/>
        <v>Arabica</v>
      </c>
      <c r="O156" t="str">
        <f t="shared" si="8"/>
        <v>Dark</v>
      </c>
      <c r="P156" t="str">
        <f>_xlfn.XLOOKUP(CoffeeSales!$C156,customers!$A$1:$A$1001,customers!$I$1:$I$1001,,0)</f>
        <v>No</v>
      </c>
    </row>
    <row r="157" spans="1:16" x14ac:dyDescent="0.25">
      <c r="A157" t="s">
        <v>350</v>
      </c>
      <c r="B157">
        <v>43640</v>
      </c>
      <c r="C157" t="s">
        <v>351</v>
      </c>
      <c r="D157" t="s">
        <v>184</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 MATCH(CoffeeSales!$D157,products!$A$1:$A$49,0),MATCH(CoffeeSales!I$1,products!$A$1:$G$1,0))</f>
        <v>Ara</v>
      </c>
      <c r="J157" t="str">
        <f>INDEX(products!$A$1:$G$49, MATCH(CoffeeSales!$D157,products!$A$1:$A$49,0),MATCH(CoffeeSales!J$1,products!$A$1:$G$1,0))</f>
        <v>M</v>
      </c>
      <c r="K157">
        <f>INDEX(products!$A$1:$G$49, MATCH(CoffeeSales!$D157,products!$A$1:$A$49,0),MATCH(CoffeeSales!K$1,products!$A$1:$G$1,0))</f>
        <v>2.5</v>
      </c>
      <c r="L157">
        <f>INDEX(products!$A$1:$G$49, MATCH(CoffeeSales!$D157,products!$A$1:$A$49,0),MATCH(CoffeeSales!L$1,products!$A$1:$G$1,0))</f>
        <v>25.874999999999996</v>
      </c>
      <c r="M157">
        <f t="shared" si="6"/>
        <v>155.24999999999997</v>
      </c>
      <c r="N157" t="str">
        <f t="shared" si="7"/>
        <v>Arabica</v>
      </c>
      <c r="O157" t="str">
        <f t="shared" si="8"/>
        <v>Medium</v>
      </c>
      <c r="P157" t="str">
        <f>_xlfn.XLOOKUP(CoffeeSales!$C157,customers!$A$1:$A$1001,customers!$I$1:$I$1001,,0)</f>
        <v>Yes</v>
      </c>
    </row>
    <row r="158" spans="1:16" x14ac:dyDescent="0.25">
      <c r="A158" t="s">
        <v>352</v>
      </c>
      <c r="B158">
        <v>43764</v>
      </c>
      <c r="C158" t="s">
        <v>353</v>
      </c>
      <c r="D158" t="s">
        <v>184</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 MATCH(CoffeeSales!$D158,products!$A$1:$A$49,0),MATCH(CoffeeSales!I$1,products!$A$1:$G$1,0))</f>
        <v>Ara</v>
      </c>
      <c r="J158" t="str">
        <f>INDEX(products!$A$1:$G$49, MATCH(CoffeeSales!$D158,products!$A$1:$A$49,0),MATCH(CoffeeSales!J$1,products!$A$1:$G$1,0))</f>
        <v>M</v>
      </c>
      <c r="K158">
        <f>INDEX(products!$A$1:$G$49, MATCH(CoffeeSales!$D158,products!$A$1:$A$49,0),MATCH(CoffeeSales!K$1,products!$A$1:$G$1,0))</f>
        <v>2.5</v>
      </c>
      <c r="L158">
        <f>INDEX(products!$A$1:$G$49, MATCH(CoffeeSales!$D158,products!$A$1:$A$49,0),MATCH(CoffeeSales!L$1,products!$A$1:$G$1,0))</f>
        <v>25.874999999999996</v>
      </c>
      <c r="M158">
        <f t="shared" si="6"/>
        <v>77.624999999999986</v>
      </c>
      <c r="N158" t="str">
        <f t="shared" si="7"/>
        <v>Arabica</v>
      </c>
      <c r="O158" t="str">
        <f t="shared" si="8"/>
        <v>Medium</v>
      </c>
      <c r="P158" t="str">
        <f>_xlfn.XLOOKUP(CoffeeSales!$C158,customers!$A$1:$A$1001,customers!$I$1:$I$1001,,0)</f>
        <v>Yes</v>
      </c>
    </row>
    <row r="159" spans="1:16" x14ac:dyDescent="0.25">
      <c r="A159" t="s">
        <v>354</v>
      </c>
      <c r="B159">
        <v>44374</v>
      </c>
      <c r="C159" t="s">
        <v>355</v>
      </c>
      <c r="D159" t="s">
        <v>48</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 MATCH(CoffeeSales!$D159,products!$A$1:$A$49,0),MATCH(CoffeeSales!I$1,products!$A$1:$G$1,0))</f>
        <v>Rob</v>
      </c>
      <c r="J159" t="str">
        <f>INDEX(products!$A$1:$G$49, MATCH(CoffeeSales!$D159,products!$A$1:$A$49,0),MATCH(CoffeeSales!J$1,products!$A$1:$G$1,0))</f>
        <v>D</v>
      </c>
      <c r="K159">
        <f>INDEX(products!$A$1:$G$49, MATCH(CoffeeSales!$D159,products!$A$1:$A$49,0),MATCH(CoffeeSales!K$1,products!$A$1:$G$1,0))</f>
        <v>2.5</v>
      </c>
      <c r="L159">
        <f>INDEX(products!$A$1:$G$49, MATCH(CoffeeSales!$D159,products!$A$1:$A$49,0),MATCH(CoffeeSales!L$1,products!$A$1:$G$1,0))</f>
        <v>20.584999999999997</v>
      </c>
      <c r="M159">
        <f t="shared" si="6"/>
        <v>61.754999999999995</v>
      </c>
      <c r="N159" t="str">
        <f t="shared" si="7"/>
        <v>Robusta</v>
      </c>
      <c r="O159" t="str">
        <f t="shared" si="8"/>
        <v>Dark</v>
      </c>
      <c r="P159" t="str">
        <f>_xlfn.XLOOKUP(CoffeeSales!$C159,customers!$A$1:$A$1001,customers!$I$1:$I$1001,,0)</f>
        <v>No</v>
      </c>
    </row>
    <row r="160" spans="1:16" x14ac:dyDescent="0.25">
      <c r="A160" t="s">
        <v>356</v>
      </c>
      <c r="B160">
        <v>43714</v>
      </c>
      <c r="C160" t="s">
        <v>357</v>
      </c>
      <c r="D160" t="s">
        <v>48</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 MATCH(CoffeeSales!$D160,products!$A$1:$A$49,0),MATCH(CoffeeSales!I$1,products!$A$1:$G$1,0))</f>
        <v>Rob</v>
      </c>
      <c r="J160" t="str">
        <f>INDEX(products!$A$1:$G$49, MATCH(CoffeeSales!$D160,products!$A$1:$A$49,0),MATCH(CoffeeSales!J$1,products!$A$1:$G$1,0))</f>
        <v>D</v>
      </c>
      <c r="K160">
        <f>INDEX(products!$A$1:$G$49, MATCH(CoffeeSales!$D160,products!$A$1:$A$49,0),MATCH(CoffeeSales!K$1,products!$A$1:$G$1,0))</f>
        <v>2.5</v>
      </c>
      <c r="L160">
        <f>INDEX(products!$A$1:$G$49, MATCH(CoffeeSales!$D160,products!$A$1:$A$49,0),MATCH(CoffeeSales!L$1,products!$A$1:$G$1,0))</f>
        <v>20.584999999999997</v>
      </c>
      <c r="M160">
        <f t="shared" si="6"/>
        <v>123.50999999999999</v>
      </c>
      <c r="N160" t="str">
        <f t="shared" si="7"/>
        <v>Robusta</v>
      </c>
      <c r="O160" t="str">
        <f t="shared" si="8"/>
        <v>Dark</v>
      </c>
      <c r="P160" t="str">
        <f>_xlfn.XLOOKUP(CoffeeSales!$C160,customers!$A$1:$A$1001,customers!$I$1:$I$1001,,0)</f>
        <v>Yes</v>
      </c>
    </row>
    <row r="161" spans="1:16" x14ac:dyDescent="0.25">
      <c r="A161" t="s">
        <v>358</v>
      </c>
      <c r="B161">
        <v>44316</v>
      </c>
      <c r="C161" t="s">
        <v>359</v>
      </c>
      <c r="D161" t="s">
        <v>117</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 MATCH(CoffeeSales!$D161,products!$A$1:$A$49,0),MATCH(CoffeeSales!I$1,products!$A$1:$G$1,0))</f>
        <v>Lib</v>
      </c>
      <c r="J161" t="str">
        <f>INDEX(products!$A$1:$G$49, MATCH(CoffeeSales!$D161,products!$A$1:$A$49,0),MATCH(CoffeeSales!J$1,products!$A$1:$G$1,0))</f>
        <v>L</v>
      </c>
      <c r="K161">
        <f>INDEX(products!$A$1:$G$49, MATCH(CoffeeSales!$D161,products!$A$1:$A$49,0),MATCH(CoffeeSales!K$1,products!$A$1:$G$1,0))</f>
        <v>2.5</v>
      </c>
      <c r="L161">
        <f>INDEX(products!$A$1:$G$49, MATCH(CoffeeSales!$D161,products!$A$1:$A$49,0),MATCH(CoffeeSales!L$1,products!$A$1:$G$1,0))</f>
        <v>36.454999999999998</v>
      </c>
      <c r="M161">
        <f t="shared" si="6"/>
        <v>218.73</v>
      </c>
      <c r="N161" t="str">
        <f t="shared" si="7"/>
        <v>Liberica</v>
      </c>
      <c r="O161" t="str">
        <f t="shared" si="8"/>
        <v>Light</v>
      </c>
      <c r="P161" t="str">
        <f>_xlfn.XLOOKUP(CoffeeSales!$C161,customers!$A$1:$A$1001,customers!$I$1:$I$1001,,0)</f>
        <v>No</v>
      </c>
    </row>
    <row r="162" spans="1:16" x14ac:dyDescent="0.25">
      <c r="A162" t="s">
        <v>360</v>
      </c>
      <c r="B162">
        <v>43837</v>
      </c>
      <c r="C162" t="s">
        <v>361</v>
      </c>
      <c r="D162" t="s">
        <v>16</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 MATCH(CoffeeSales!$D162,products!$A$1:$A$49,0),MATCH(CoffeeSales!I$1,products!$A$1:$G$1,0))</f>
        <v>Exc</v>
      </c>
      <c r="J162" t="str">
        <f>INDEX(products!$A$1:$G$49, MATCH(CoffeeSales!$D162,products!$A$1:$A$49,0),MATCH(CoffeeSales!J$1,products!$A$1:$G$1,0))</f>
        <v>M</v>
      </c>
      <c r="K162">
        <f>INDEX(products!$A$1:$G$49, MATCH(CoffeeSales!$D162,products!$A$1:$A$49,0),MATCH(CoffeeSales!K$1,products!$A$1:$G$1,0))</f>
        <v>0.5</v>
      </c>
      <c r="L162">
        <f>INDEX(products!$A$1:$G$49, MATCH(CoffeeSales!$D162,products!$A$1:$A$49,0),MATCH(CoffeeSales!L$1,products!$A$1:$G$1,0))</f>
        <v>8.25</v>
      </c>
      <c r="M162">
        <f t="shared" si="6"/>
        <v>33</v>
      </c>
      <c r="N162" t="str">
        <f t="shared" si="7"/>
        <v>Excelsa</v>
      </c>
      <c r="O162" t="str">
        <f t="shared" si="8"/>
        <v>Medium</v>
      </c>
      <c r="P162" t="str">
        <f>_xlfn.XLOOKUP(CoffeeSales!$C162,customers!$A$1:$A$1001,customers!$I$1:$I$1001,,0)</f>
        <v>No</v>
      </c>
    </row>
    <row r="163" spans="1:16" x14ac:dyDescent="0.25">
      <c r="A163" t="s">
        <v>362</v>
      </c>
      <c r="B163">
        <v>44207</v>
      </c>
      <c r="C163" t="s">
        <v>363</v>
      </c>
      <c r="D163" t="s">
        <v>205</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 MATCH(CoffeeSales!$D163,products!$A$1:$A$49,0),MATCH(CoffeeSales!I$1,products!$A$1:$G$1,0))</f>
        <v>Ara</v>
      </c>
      <c r="J163" t="str">
        <f>INDEX(products!$A$1:$G$49, MATCH(CoffeeSales!$D163,products!$A$1:$A$49,0),MATCH(CoffeeSales!J$1,products!$A$1:$G$1,0))</f>
        <v>L</v>
      </c>
      <c r="K163">
        <f>INDEX(products!$A$1:$G$49, MATCH(CoffeeSales!$D163,products!$A$1:$A$49,0),MATCH(CoffeeSales!K$1,products!$A$1:$G$1,0))</f>
        <v>0.5</v>
      </c>
      <c r="L163">
        <f>INDEX(products!$A$1:$G$49, MATCH(CoffeeSales!$D163,products!$A$1:$A$49,0),MATCH(CoffeeSales!L$1,products!$A$1:$G$1,0))</f>
        <v>7.77</v>
      </c>
      <c r="M163">
        <f t="shared" si="6"/>
        <v>23.31</v>
      </c>
      <c r="N163" t="str">
        <f t="shared" si="7"/>
        <v>Arabica</v>
      </c>
      <c r="O163" t="str">
        <f t="shared" si="8"/>
        <v>Light</v>
      </c>
      <c r="P163" t="str">
        <f>_xlfn.XLOOKUP(CoffeeSales!$C163,customers!$A$1:$A$1001,customers!$I$1:$I$1001,,0)</f>
        <v>No</v>
      </c>
    </row>
    <row r="164" spans="1:16" x14ac:dyDescent="0.25">
      <c r="A164" t="s">
        <v>364</v>
      </c>
      <c r="B164">
        <v>44515</v>
      </c>
      <c r="C164" t="s">
        <v>365</v>
      </c>
      <c r="D164" t="s">
        <v>29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 MATCH(CoffeeSales!$D164,products!$A$1:$A$49,0),MATCH(CoffeeSales!I$1,products!$A$1:$G$1,0))</f>
        <v>Exc</v>
      </c>
      <c r="J164" t="str">
        <f>INDEX(products!$A$1:$G$49, MATCH(CoffeeSales!$D164,products!$A$1:$A$49,0),MATCH(CoffeeSales!J$1,products!$A$1:$G$1,0))</f>
        <v>D</v>
      </c>
      <c r="K164">
        <f>INDEX(products!$A$1:$G$49, MATCH(CoffeeSales!$D164,products!$A$1:$A$49,0),MATCH(CoffeeSales!K$1,products!$A$1:$G$1,0))</f>
        <v>0.5</v>
      </c>
      <c r="L164">
        <f>INDEX(products!$A$1:$G$49, MATCH(CoffeeSales!$D164,products!$A$1:$A$49,0),MATCH(CoffeeSales!L$1,products!$A$1:$G$1,0))</f>
        <v>7.29</v>
      </c>
      <c r="M164">
        <f t="shared" si="6"/>
        <v>21.87</v>
      </c>
      <c r="N164" t="str">
        <f t="shared" si="7"/>
        <v>Excelsa</v>
      </c>
      <c r="O164" t="str">
        <f t="shared" si="8"/>
        <v>Dark</v>
      </c>
      <c r="P164" t="str">
        <f>_xlfn.XLOOKUP(CoffeeSales!$C164,customers!$A$1:$A$1001,customers!$I$1:$I$1001,,0)</f>
        <v>Yes</v>
      </c>
    </row>
    <row r="165" spans="1:16" x14ac:dyDescent="0.25">
      <c r="A165" t="s">
        <v>366</v>
      </c>
      <c r="B165">
        <v>43619</v>
      </c>
      <c r="C165" t="s">
        <v>367</v>
      </c>
      <c r="D165" t="s">
        <v>114</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 MATCH(CoffeeSales!$D165,products!$A$1:$A$49,0),MATCH(CoffeeSales!I$1,products!$A$1:$G$1,0))</f>
        <v>Rob</v>
      </c>
      <c r="J165" t="str">
        <f>INDEX(products!$A$1:$G$49, MATCH(CoffeeSales!$D165,products!$A$1:$A$49,0),MATCH(CoffeeSales!J$1,products!$A$1:$G$1,0))</f>
        <v>D</v>
      </c>
      <c r="K165">
        <f>INDEX(products!$A$1:$G$49, MATCH(CoffeeSales!$D165,products!$A$1:$A$49,0),MATCH(CoffeeSales!K$1,products!$A$1:$G$1,0))</f>
        <v>0.2</v>
      </c>
      <c r="L165">
        <f>INDEX(products!$A$1:$G$49, MATCH(CoffeeSales!$D165,products!$A$1:$A$49,0),MATCH(CoffeeSales!L$1,products!$A$1:$G$1,0))</f>
        <v>2.6849999999999996</v>
      </c>
      <c r="M165">
        <f t="shared" si="6"/>
        <v>16.11</v>
      </c>
      <c r="N165" t="str">
        <f t="shared" si="7"/>
        <v>Robusta</v>
      </c>
      <c r="O165" t="str">
        <f t="shared" si="8"/>
        <v>Dark</v>
      </c>
      <c r="P165" t="str">
        <f>_xlfn.XLOOKUP(CoffeeSales!$C165,customers!$A$1:$A$1001,customers!$I$1:$I$1001,,0)</f>
        <v>No</v>
      </c>
    </row>
    <row r="166" spans="1:16" x14ac:dyDescent="0.25">
      <c r="A166" t="s">
        <v>368</v>
      </c>
      <c r="B166">
        <v>44182</v>
      </c>
      <c r="C166" t="s">
        <v>369</v>
      </c>
      <c r="D166" t="s">
        <v>29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 MATCH(CoffeeSales!$D166,products!$A$1:$A$49,0),MATCH(CoffeeSales!I$1,products!$A$1:$G$1,0))</f>
        <v>Exc</v>
      </c>
      <c r="J166" t="str">
        <f>INDEX(products!$A$1:$G$49, MATCH(CoffeeSales!$D166,products!$A$1:$A$49,0),MATCH(CoffeeSales!J$1,products!$A$1:$G$1,0))</f>
        <v>D</v>
      </c>
      <c r="K166">
        <f>INDEX(products!$A$1:$G$49, MATCH(CoffeeSales!$D166,products!$A$1:$A$49,0),MATCH(CoffeeSales!K$1,products!$A$1:$G$1,0))</f>
        <v>0.5</v>
      </c>
      <c r="L166">
        <f>INDEX(products!$A$1:$G$49, MATCH(CoffeeSales!$D166,products!$A$1:$A$49,0),MATCH(CoffeeSales!L$1,products!$A$1:$G$1,0))</f>
        <v>7.29</v>
      </c>
      <c r="M166">
        <f t="shared" si="6"/>
        <v>29.16</v>
      </c>
      <c r="N166" t="str">
        <f t="shared" si="7"/>
        <v>Excelsa</v>
      </c>
      <c r="O166" t="str">
        <f t="shared" si="8"/>
        <v>Dark</v>
      </c>
      <c r="P166" t="str">
        <f>_xlfn.XLOOKUP(CoffeeSales!$C166,customers!$A$1:$A$1001,customers!$I$1:$I$1001,,0)</f>
        <v>No</v>
      </c>
    </row>
    <row r="167" spans="1:16" x14ac:dyDescent="0.25">
      <c r="A167" t="s">
        <v>370</v>
      </c>
      <c r="B167">
        <v>44234</v>
      </c>
      <c r="C167" t="s">
        <v>371</v>
      </c>
      <c r="D167" t="s">
        <v>192</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 MATCH(CoffeeSales!$D167,products!$A$1:$A$49,0),MATCH(CoffeeSales!I$1,products!$A$1:$G$1,0))</f>
        <v>Rob</v>
      </c>
      <c r="J167" t="str">
        <f>INDEX(products!$A$1:$G$49, MATCH(CoffeeSales!$D167,products!$A$1:$A$49,0),MATCH(CoffeeSales!J$1,products!$A$1:$G$1,0))</f>
        <v>D</v>
      </c>
      <c r="K167">
        <f>INDEX(products!$A$1:$G$49, MATCH(CoffeeSales!$D167,products!$A$1:$A$49,0),MATCH(CoffeeSales!K$1,products!$A$1:$G$1,0))</f>
        <v>1</v>
      </c>
      <c r="L167">
        <f>INDEX(products!$A$1:$G$49, MATCH(CoffeeSales!$D167,products!$A$1:$A$49,0),MATCH(CoffeeSales!L$1,products!$A$1:$G$1,0))</f>
        <v>8.9499999999999993</v>
      </c>
      <c r="M167">
        <f t="shared" si="6"/>
        <v>53.699999999999996</v>
      </c>
      <c r="N167" t="str">
        <f t="shared" si="7"/>
        <v>Robusta</v>
      </c>
      <c r="O167" t="str">
        <f t="shared" si="8"/>
        <v>Dark</v>
      </c>
      <c r="P167" t="str">
        <f>_xlfn.XLOOKUP(CoffeeSales!$C167,customers!$A$1:$A$1001,customers!$I$1:$I$1001,,0)</f>
        <v>Yes</v>
      </c>
    </row>
    <row r="168" spans="1:16" x14ac:dyDescent="0.25">
      <c r="A168" t="s">
        <v>372</v>
      </c>
      <c r="B168">
        <v>44270</v>
      </c>
      <c r="C168" t="s">
        <v>373</v>
      </c>
      <c r="D168" t="s">
        <v>159</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 MATCH(CoffeeSales!$D168,products!$A$1:$A$49,0),MATCH(CoffeeSales!I$1,products!$A$1:$G$1,0))</f>
        <v>Rob</v>
      </c>
      <c r="J168" t="str">
        <f>INDEX(products!$A$1:$G$49, MATCH(CoffeeSales!$D168,products!$A$1:$A$49,0),MATCH(CoffeeSales!J$1,products!$A$1:$G$1,0))</f>
        <v>D</v>
      </c>
      <c r="K168">
        <f>INDEX(products!$A$1:$G$49, MATCH(CoffeeSales!$D168,products!$A$1:$A$49,0),MATCH(CoffeeSales!K$1,products!$A$1:$G$1,0))</f>
        <v>0.5</v>
      </c>
      <c r="L168">
        <f>INDEX(products!$A$1:$G$49, MATCH(CoffeeSales!$D168,products!$A$1:$A$49,0),MATCH(CoffeeSales!L$1,products!$A$1:$G$1,0))</f>
        <v>5.3699999999999992</v>
      </c>
      <c r="M168">
        <f t="shared" si="6"/>
        <v>26.849999999999994</v>
      </c>
      <c r="N168" t="str">
        <f t="shared" si="7"/>
        <v>Robusta</v>
      </c>
      <c r="O168" t="str">
        <f t="shared" si="8"/>
        <v>Dark</v>
      </c>
      <c r="P168" t="str">
        <f>_xlfn.XLOOKUP(CoffeeSales!$C168,customers!$A$1:$A$1001,customers!$I$1:$I$1001,,0)</f>
        <v>Yes</v>
      </c>
    </row>
    <row r="169" spans="1:16" x14ac:dyDescent="0.25">
      <c r="A169" t="s">
        <v>374</v>
      </c>
      <c r="B169">
        <v>44777</v>
      </c>
      <c r="C169" t="s">
        <v>375</v>
      </c>
      <c r="D169" t="s">
        <v>16</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 MATCH(CoffeeSales!$D169,products!$A$1:$A$49,0),MATCH(CoffeeSales!I$1,products!$A$1:$G$1,0))</f>
        <v>Exc</v>
      </c>
      <c r="J169" t="str">
        <f>INDEX(products!$A$1:$G$49, MATCH(CoffeeSales!$D169,products!$A$1:$A$49,0),MATCH(CoffeeSales!J$1,products!$A$1:$G$1,0))</f>
        <v>M</v>
      </c>
      <c r="K169">
        <f>INDEX(products!$A$1:$G$49, MATCH(CoffeeSales!$D169,products!$A$1:$A$49,0),MATCH(CoffeeSales!K$1,products!$A$1:$G$1,0))</f>
        <v>0.5</v>
      </c>
      <c r="L169">
        <f>INDEX(products!$A$1:$G$49, MATCH(CoffeeSales!$D169,products!$A$1:$A$49,0),MATCH(CoffeeSales!L$1,products!$A$1:$G$1,0))</f>
        <v>8.25</v>
      </c>
      <c r="M169">
        <f t="shared" si="6"/>
        <v>41.25</v>
      </c>
      <c r="N169" t="str">
        <f t="shared" si="7"/>
        <v>Excelsa</v>
      </c>
      <c r="O169" t="str">
        <f t="shared" si="8"/>
        <v>Medium</v>
      </c>
      <c r="P169" t="str">
        <f>_xlfn.XLOOKUP(CoffeeSales!$C169,customers!$A$1:$A$1001,customers!$I$1:$I$1001,,0)</f>
        <v>Yes</v>
      </c>
    </row>
    <row r="170" spans="1:16" x14ac:dyDescent="0.25">
      <c r="A170" t="s">
        <v>376</v>
      </c>
      <c r="B170">
        <v>43484</v>
      </c>
      <c r="C170" t="s">
        <v>377</v>
      </c>
      <c r="D170" t="s">
        <v>80</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 MATCH(CoffeeSales!$D170,products!$A$1:$A$49,0),MATCH(CoffeeSales!I$1,products!$A$1:$G$1,0))</f>
        <v>Ara</v>
      </c>
      <c r="J170" t="str">
        <f>INDEX(products!$A$1:$G$49, MATCH(CoffeeSales!$D170,products!$A$1:$A$49,0),MATCH(CoffeeSales!J$1,products!$A$1:$G$1,0))</f>
        <v>M</v>
      </c>
      <c r="K170">
        <f>INDEX(products!$A$1:$G$49, MATCH(CoffeeSales!$D170,products!$A$1:$A$49,0),MATCH(CoffeeSales!K$1,products!$A$1:$G$1,0))</f>
        <v>0.5</v>
      </c>
      <c r="L170">
        <f>INDEX(products!$A$1:$G$49, MATCH(CoffeeSales!$D170,products!$A$1:$A$49,0),MATCH(CoffeeSales!L$1,products!$A$1:$G$1,0))</f>
        <v>6.75</v>
      </c>
      <c r="M170">
        <f t="shared" si="6"/>
        <v>40.5</v>
      </c>
      <c r="N170" t="str">
        <f t="shared" si="7"/>
        <v>Arabica</v>
      </c>
      <c r="O170" t="str">
        <f t="shared" si="8"/>
        <v>Medium</v>
      </c>
      <c r="P170" t="str">
        <f>_xlfn.XLOOKUP(CoffeeSales!$C170,customers!$A$1:$A$1001,customers!$I$1:$I$1001,,0)</f>
        <v>No</v>
      </c>
    </row>
    <row r="171" spans="1:16" x14ac:dyDescent="0.25">
      <c r="A171" t="s">
        <v>378</v>
      </c>
      <c r="B171">
        <v>44643</v>
      </c>
      <c r="C171" t="s">
        <v>379</v>
      </c>
      <c r="D171" t="s">
        <v>192</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 MATCH(CoffeeSales!$D171,products!$A$1:$A$49,0),MATCH(CoffeeSales!I$1,products!$A$1:$G$1,0))</f>
        <v>Rob</v>
      </c>
      <c r="J171" t="str">
        <f>INDEX(products!$A$1:$G$49, MATCH(CoffeeSales!$D171,products!$A$1:$A$49,0),MATCH(CoffeeSales!J$1,products!$A$1:$G$1,0))</f>
        <v>D</v>
      </c>
      <c r="K171">
        <f>INDEX(products!$A$1:$G$49, MATCH(CoffeeSales!$D171,products!$A$1:$A$49,0),MATCH(CoffeeSales!K$1,products!$A$1:$G$1,0))</f>
        <v>1</v>
      </c>
      <c r="L171">
        <f>INDEX(products!$A$1:$G$49, MATCH(CoffeeSales!$D171,products!$A$1:$A$49,0),MATCH(CoffeeSales!L$1,products!$A$1:$G$1,0))</f>
        <v>8.9499999999999993</v>
      </c>
      <c r="M171">
        <f t="shared" si="6"/>
        <v>17.899999999999999</v>
      </c>
      <c r="N171" t="str">
        <f t="shared" si="7"/>
        <v>Robusta</v>
      </c>
      <c r="O171" t="str">
        <f t="shared" si="8"/>
        <v>Dark</v>
      </c>
      <c r="P171" t="str">
        <f>_xlfn.XLOOKUP(CoffeeSales!$C171,customers!$A$1:$A$1001,customers!$I$1:$I$1001,,0)</f>
        <v>No</v>
      </c>
    </row>
    <row r="172" spans="1:16" x14ac:dyDescent="0.25">
      <c r="A172" t="s">
        <v>380</v>
      </c>
      <c r="B172">
        <v>44476</v>
      </c>
      <c r="C172" t="s">
        <v>381</v>
      </c>
      <c r="D172" t="s">
        <v>43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 MATCH(CoffeeSales!$D172,products!$A$1:$A$49,0),MATCH(CoffeeSales!I$1,products!$A$1:$G$1,0))</f>
        <v>Exc</v>
      </c>
      <c r="J172" t="str">
        <f>INDEX(products!$A$1:$G$49, MATCH(CoffeeSales!$D172,products!$A$1:$A$49,0),MATCH(CoffeeSales!J$1,products!$A$1:$G$1,0))</f>
        <v>L</v>
      </c>
      <c r="K172">
        <f>INDEX(products!$A$1:$G$49, MATCH(CoffeeSales!$D172,products!$A$1:$A$49,0),MATCH(CoffeeSales!K$1,products!$A$1:$G$1,0))</f>
        <v>2.5</v>
      </c>
      <c r="L172">
        <f>INDEX(products!$A$1:$G$49, MATCH(CoffeeSales!$D172,products!$A$1:$A$49,0),MATCH(CoffeeSales!L$1,products!$A$1:$G$1,0))</f>
        <v>34.154999999999994</v>
      </c>
      <c r="M172">
        <f t="shared" si="6"/>
        <v>68.309999999999988</v>
      </c>
      <c r="N172" t="str">
        <f t="shared" si="7"/>
        <v>Excelsa</v>
      </c>
      <c r="O172" t="str">
        <f t="shared" si="8"/>
        <v>Light</v>
      </c>
      <c r="P172" t="str">
        <f>_xlfn.XLOOKUP(CoffeeSales!$C172,customers!$A$1:$A$1001,customers!$I$1:$I$1001,,0)</f>
        <v>No</v>
      </c>
    </row>
    <row r="173" spans="1:16" x14ac:dyDescent="0.25">
      <c r="A173" t="s">
        <v>382</v>
      </c>
      <c r="B173">
        <v>43544</v>
      </c>
      <c r="C173" t="s">
        <v>383</v>
      </c>
      <c r="D173" t="s">
        <v>125</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 MATCH(CoffeeSales!$D173,products!$A$1:$A$49,0),MATCH(CoffeeSales!I$1,products!$A$1:$G$1,0))</f>
        <v>Exc</v>
      </c>
      <c r="J173" t="str">
        <f>INDEX(products!$A$1:$G$49, MATCH(CoffeeSales!$D173,products!$A$1:$A$49,0),MATCH(CoffeeSales!J$1,products!$A$1:$G$1,0))</f>
        <v>M</v>
      </c>
      <c r="K173">
        <f>INDEX(products!$A$1:$G$49, MATCH(CoffeeSales!$D173,products!$A$1:$A$49,0),MATCH(CoffeeSales!K$1,products!$A$1:$G$1,0))</f>
        <v>2.5</v>
      </c>
      <c r="L173">
        <f>INDEX(products!$A$1:$G$49, MATCH(CoffeeSales!$D173,products!$A$1:$A$49,0),MATCH(CoffeeSales!L$1,products!$A$1:$G$1,0))</f>
        <v>31.624999999999996</v>
      </c>
      <c r="M173">
        <f t="shared" si="6"/>
        <v>63.249999999999993</v>
      </c>
      <c r="N173" t="str">
        <f t="shared" si="7"/>
        <v>Excelsa</v>
      </c>
      <c r="O173" t="str">
        <f t="shared" si="8"/>
        <v>Medium</v>
      </c>
      <c r="P173" t="str">
        <f>_xlfn.XLOOKUP(CoffeeSales!$C173,customers!$A$1:$A$1001,customers!$I$1:$I$1001,,0)</f>
        <v>Yes</v>
      </c>
    </row>
    <row r="174" spans="1:16" x14ac:dyDescent="0.25">
      <c r="A174" t="s">
        <v>384</v>
      </c>
      <c r="B174">
        <v>44545</v>
      </c>
      <c r="C174" t="s">
        <v>385</v>
      </c>
      <c r="D174" t="s">
        <v>29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 MATCH(CoffeeSales!$D174,products!$A$1:$A$49,0),MATCH(CoffeeSales!I$1,products!$A$1:$G$1,0))</f>
        <v>Exc</v>
      </c>
      <c r="J174" t="str">
        <f>INDEX(products!$A$1:$G$49, MATCH(CoffeeSales!$D174,products!$A$1:$A$49,0),MATCH(CoffeeSales!J$1,products!$A$1:$G$1,0))</f>
        <v>D</v>
      </c>
      <c r="K174">
        <f>INDEX(products!$A$1:$G$49, MATCH(CoffeeSales!$D174,products!$A$1:$A$49,0),MATCH(CoffeeSales!K$1,products!$A$1:$G$1,0))</f>
        <v>0.5</v>
      </c>
      <c r="L174">
        <f>INDEX(products!$A$1:$G$49, MATCH(CoffeeSales!$D174,products!$A$1:$A$49,0),MATCH(CoffeeSales!L$1,products!$A$1:$G$1,0))</f>
        <v>7.29</v>
      </c>
      <c r="M174">
        <f t="shared" si="6"/>
        <v>21.87</v>
      </c>
      <c r="N174" t="str">
        <f t="shared" si="7"/>
        <v>Excelsa</v>
      </c>
      <c r="O174" t="str">
        <f t="shared" si="8"/>
        <v>Dark</v>
      </c>
      <c r="P174" t="str">
        <f>_xlfn.XLOOKUP(CoffeeSales!$C174,customers!$A$1:$A$1001,customers!$I$1:$I$1001,,0)</f>
        <v>No</v>
      </c>
    </row>
    <row r="175" spans="1:16" x14ac:dyDescent="0.25">
      <c r="A175" t="s">
        <v>386</v>
      </c>
      <c r="B175">
        <v>44720</v>
      </c>
      <c r="C175" t="s">
        <v>387</v>
      </c>
      <c r="D175" t="s">
        <v>54</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 MATCH(CoffeeSales!$D175,products!$A$1:$A$49,0),MATCH(CoffeeSales!I$1,products!$A$1:$G$1,0))</f>
        <v>Rob</v>
      </c>
      <c r="J175" t="str">
        <f>INDEX(products!$A$1:$G$49, MATCH(CoffeeSales!$D175,products!$A$1:$A$49,0),MATCH(CoffeeSales!J$1,products!$A$1:$G$1,0))</f>
        <v>M</v>
      </c>
      <c r="K175">
        <f>INDEX(products!$A$1:$G$49, MATCH(CoffeeSales!$D175,products!$A$1:$A$49,0),MATCH(CoffeeSales!K$1,products!$A$1:$G$1,0))</f>
        <v>2.5</v>
      </c>
      <c r="L175">
        <f>INDEX(products!$A$1:$G$49, MATCH(CoffeeSales!$D175,products!$A$1:$A$49,0),MATCH(CoffeeSales!L$1,products!$A$1:$G$1,0))</f>
        <v>22.884999999999998</v>
      </c>
      <c r="M175">
        <f t="shared" si="6"/>
        <v>91.539999999999992</v>
      </c>
      <c r="N175" t="str">
        <f t="shared" si="7"/>
        <v>Robusta</v>
      </c>
      <c r="O175" t="str">
        <f t="shared" si="8"/>
        <v>Medium</v>
      </c>
      <c r="P175" t="str">
        <f>_xlfn.XLOOKUP(CoffeeSales!$C175,customers!$A$1:$A$1001,customers!$I$1:$I$1001,,0)</f>
        <v>No</v>
      </c>
    </row>
    <row r="176" spans="1:16" x14ac:dyDescent="0.25">
      <c r="A176" t="s">
        <v>388</v>
      </c>
      <c r="B176">
        <v>43813</v>
      </c>
      <c r="C176" t="s">
        <v>389</v>
      </c>
      <c r="D176" t="s">
        <v>43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 MATCH(CoffeeSales!$D176,products!$A$1:$A$49,0),MATCH(CoffeeSales!I$1,products!$A$1:$G$1,0))</f>
        <v>Exc</v>
      </c>
      <c r="J176" t="str">
        <f>INDEX(products!$A$1:$G$49, MATCH(CoffeeSales!$D176,products!$A$1:$A$49,0),MATCH(CoffeeSales!J$1,products!$A$1:$G$1,0))</f>
        <v>L</v>
      </c>
      <c r="K176">
        <f>INDEX(products!$A$1:$G$49, MATCH(CoffeeSales!$D176,products!$A$1:$A$49,0),MATCH(CoffeeSales!K$1,products!$A$1:$G$1,0))</f>
        <v>2.5</v>
      </c>
      <c r="L176">
        <f>INDEX(products!$A$1:$G$49, MATCH(CoffeeSales!$D176,products!$A$1:$A$49,0),MATCH(CoffeeSales!L$1,products!$A$1:$G$1,0))</f>
        <v>34.154999999999994</v>
      </c>
      <c r="M176">
        <f t="shared" si="6"/>
        <v>204.92999999999995</v>
      </c>
      <c r="N176" t="str">
        <f t="shared" si="7"/>
        <v>Excelsa</v>
      </c>
      <c r="O176" t="str">
        <f t="shared" si="8"/>
        <v>Light</v>
      </c>
      <c r="P176" t="str">
        <f>_xlfn.XLOOKUP(CoffeeSales!$C176,customers!$A$1:$A$1001,customers!$I$1:$I$1001,,0)</f>
        <v>Yes</v>
      </c>
    </row>
    <row r="177" spans="1:16" x14ac:dyDescent="0.25">
      <c r="A177" t="s">
        <v>390</v>
      </c>
      <c r="B177">
        <v>44296</v>
      </c>
      <c r="C177" t="s">
        <v>391</v>
      </c>
      <c r="D177" t="s">
        <v>125</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 MATCH(CoffeeSales!$D177,products!$A$1:$A$49,0),MATCH(CoffeeSales!I$1,products!$A$1:$G$1,0))</f>
        <v>Exc</v>
      </c>
      <c r="J177" t="str">
        <f>INDEX(products!$A$1:$G$49, MATCH(CoffeeSales!$D177,products!$A$1:$A$49,0),MATCH(CoffeeSales!J$1,products!$A$1:$G$1,0))</f>
        <v>M</v>
      </c>
      <c r="K177">
        <f>INDEX(products!$A$1:$G$49, MATCH(CoffeeSales!$D177,products!$A$1:$A$49,0),MATCH(CoffeeSales!K$1,products!$A$1:$G$1,0))</f>
        <v>2.5</v>
      </c>
      <c r="L177">
        <f>INDEX(products!$A$1:$G$49, MATCH(CoffeeSales!$D177,products!$A$1:$A$49,0),MATCH(CoffeeSales!L$1,products!$A$1:$G$1,0))</f>
        <v>31.624999999999996</v>
      </c>
      <c r="M177">
        <f t="shared" si="6"/>
        <v>63.249999999999993</v>
      </c>
      <c r="N177" t="str">
        <f t="shared" si="7"/>
        <v>Excelsa</v>
      </c>
      <c r="O177" t="str">
        <f t="shared" si="8"/>
        <v>Medium</v>
      </c>
      <c r="P177" t="str">
        <f>_xlfn.XLOOKUP(CoffeeSales!$C177,customers!$A$1:$A$1001,customers!$I$1:$I$1001,,0)</f>
        <v>Yes</v>
      </c>
    </row>
    <row r="178" spans="1:16" x14ac:dyDescent="0.25">
      <c r="A178" t="s">
        <v>392</v>
      </c>
      <c r="B178">
        <v>43900</v>
      </c>
      <c r="C178" t="s">
        <v>393</v>
      </c>
      <c r="D178" t="s">
        <v>43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 MATCH(CoffeeSales!$D178,products!$A$1:$A$49,0),MATCH(CoffeeSales!I$1,products!$A$1:$G$1,0))</f>
        <v>Exc</v>
      </c>
      <c r="J178" t="str">
        <f>INDEX(products!$A$1:$G$49, MATCH(CoffeeSales!$D178,products!$A$1:$A$49,0),MATCH(CoffeeSales!J$1,products!$A$1:$G$1,0))</f>
        <v>L</v>
      </c>
      <c r="K178">
        <f>INDEX(products!$A$1:$G$49, MATCH(CoffeeSales!$D178,products!$A$1:$A$49,0),MATCH(CoffeeSales!K$1,products!$A$1:$G$1,0))</f>
        <v>2.5</v>
      </c>
      <c r="L178">
        <f>INDEX(products!$A$1:$G$49, MATCH(CoffeeSales!$D178,products!$A$1:$A$49,0),MATCH(CoffeeSales!L$1,products!$A$1:$G$1,0))</f>
        <v>34.154999999999994</v>
      </c>
      <c r="M178">
        <f t="shared" si="6"/>
        <v>34.154999999999994</v>
      </c>
      <c r="N178" t="str">
        <f t="shared" si="7"/>
        <v>Excelsa</v>
      </c>
      <c r="O178" t="str">
        <f t="shared" si="8"/>
        <v>Light</v>
      </c>
      <c r="P178" t="str">
        <f>_xlfn.XLOOKUP(CoffeeSales!$C178,customers!$A$1:$A$1001,customers!$I$1:$I$1001,,0)</f>
        <v>Yes</v>
      </c>
    </row>
    <row r="179" spans="1:16" x14ac:dyDescent="0.25">
      <c r="A179" t="s">
        <v>394</v>
      </c>
      <c r="B179">
        <v>44120</v>
      </c>
      <c r="C179" t="s">
        <v>395</v>
      </c>
      <c r="D179" t="s">
        <v>23</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 MATCH(CoffeeSales!$D179,products!$A$1:$A$49,0),MATCH(CoffeeSales!I$1,products!$A$1:$G$1,0))</f>
        <v>Rob</v>
      </c>
      <c r="J179" t="str">
        <f>INDEX(products!$A$1:$G$49, MATCH(CoffeeSales!$D179,products!$A$1:$A$49,0),MATCH(CoffeeSales!J$1,products!$A$1:$G$1,0))</f>
        <v>L</v>
      </c>
      <c r="K179">
        <f>INDEX(products!$A$1:$G$49, MATCH(CoffeeSales!$D179,products!$A$1:$A$49,0),MATCH(CoffeeSales!K$1,products!$A$1:$G$1,0))</f>
        <v>2.5</v>
      </c>
      <c r="L179">
        <f>INDEX(products!$A$1:$G$49, MATCH(CoffeeSales!$D179,products!$A$1:$A$49,0),MATCH(CoffeeSales!L$1,products!$A$1:$G$1,0))</f>
        <v>27.484999999999996</v>
      </c>
      <c r="M179">
        <f t="shared" si="6"/>
        <v>109.93999999999998</v>
      </c>
      <c r="N179" t="str">
        <f t="shared" si="7"/>
        <v>Robusta</v>
      </c>
      <c r="O179" t="str">
        <f t="shared" si="8"/>
        <v>Light</v>
      </c>
      <c r="P179" t="str">
        <f>_xlfn.XLOOKUP(CoffeeSales!$C179,customers!$A$1:$A$1001,customers!$I$1:$I$1001,,0)</f>
        <v>Yes</v>
      </c>
    </row>
    <row r="180" spans="1:16" x14ac:dyDescent="0.25">
      <c r="A180" t="s">
        <v>396</v>
      </c>
      <c r="B180">
        <v>43746</v>
      </c>
      <c r="C180" t="s">
        <v>397</v>
      </c>
      <c r="D180" t="s">
        <v>19</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 MATCH(CoffeeSales!$D180,products!$A$1:$A$49,0),MATCH(CoffeeSales!I$1,products!$A$1:$G$1,0))</f>
        <v>Ara</v>
      </c>
      <c r="J180" t="str">
        <f>INDEX(products!$A$1:$G$49, MATCH(CoffeeSales!$D180,products!$A$1:$A$49,0),MATCH(CoffeeSales!J$1,products!$A$1:$G$1,0))</f>
        <v>L</v>
      </c>
      <c r="K180">
        <f>INDEX(products!$A$1:$G$49, MATCH(CoffeeSales!$D180,products!$A$1:$A$49,0),MATCH(CoffeeSales!K$1,products!$A$1:$G$1,0))</f>
        <v>1</v>
      </c>
      <c r="L180">
        <f>INDEX(products!$A$1:$G$49, MATCH(CoffeeSales!$D180,products!$A$1:$A$49,0),MATCH(CoffeeSales!L$1,products!$A$1:$G$1,0))</f>
        <v>12.95</v>
      </c>
      <c r="M180">
        <f t="shared" si="6"/>
        <v>25.9</v>
      </c>
      <c r="N180" t="str">
        <f t="shared" si="7"/>
        <v>Arabica</v>
      </c>
      <c r="O180" t="str">
        <f t="shared" si="8"/>
        <v>Light</v>
      </c>
      <c r="P180" t="str">
        <f>_xlfn.XLOOKUP(CoffeeSales!$C180,customers!$A$1:$A$1001,customers!$I$1:$I$1001,,0)</f>
        <v>No</v>
      </c>
    </row>
    <row r="181" spans="1:16" x14ac:dyDescent="0.25">
      <c r="A181" t="s">
        <v>398</v>
      </c>
      <c r="B181">
        <v>43830</v>
      </c>
      <c r="C181" t="s">
        <v>399</v>
      </c>
      <c r="D181" t="s">
        <v>67</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 MATCH(CoffeeSales!$D181,products!$A$1:$A$49,0),MATCH(CoffeeSales!I$1,products!$A$1:$G$1,0))</f>
        <v>Ara</v>
      </c>
      <c r="J181" t="str">
        <f>INDEX(products!$A$1:$G$49, MATCH(CoffeeSales!$D181,products!$A$1:$A$49,0),MATCH(CoffeeSales!J$1,products!$A$1:$G$1,0))</f>
        <v>D</v>
      </c>
      <c r="K181">
        <f>INDEX(products!$A$1:$G$49, MATCH(CoffeeSales!$D181,products!$A$1:$A$49,0),MATCH(CoffeeSales!K$1,products!$A$1:$G$1,0))</f>
        <v>0.2</v>
      </c>
      <c r="L181">
        <f>INDEX(products!$A$1:$G$49, MATCH(CoffeeSales!$D181,products!$A$1:$A$49,0),MATCH(CoffeeSales!L$1,products!$A$1:$G$1,0))</f>
        <v>2.9849999999999999</v>
      </c>
      <c r="M181">
        <f t="shared" si="6"/>
        <v>2.9849999999999999</v>
      </c>
      <c r="N181" t="str">
        <f t="shared" si="7"/>
        <v>Arabica</v>
      </c>
      <c r="O181" t="str">
        <f t="shared" si="8"/>
        <v>Dark</v>
      </c>
      <c r="P181" t="str">
        <f>_xlfn.XLOOKUP(CoffeeSales!$C181,customers!$A$1:$A$1001,customers!$I$1:$I$1001,,0)</f>
        <v>No</v>
      </c>
    </row>
    <row r="182" spans="1:16" x14ac:dyDescent="0.25">
      <c r="A182" t="s">
        <v>400</v>
      </c>
      <c r="B182">
        <v>43910</v>
      </c>
      <c r="C182" t="s">
        <v>401</v>
      </c>
      <c r="D182" t="s">
        <v>267</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 MATCH(CoffeeSales!$D182,products!$A$1:$A$49,0),MATCH(CoffeeSales!I$1,products!$A$1:$G$1,0))</f>
        <v>Exc</v>
      </c>
      <c r="J182" t="str">
        <f>INDEX(products!$A$1:$G$49, MATCH(CoffeeSales!$D182,products!$A$1:$A$49,0),MATCH(CoffeeSales!J$1,products!$A$1:$G$1,0))</f>
        <v>L</v>
      </c>
      <c r="K182">
        <f>INDEX(products!$A$1:$G$49, MATCH(CoffeeSales!$D182,products!$A$1:$A$49,0),MATCH(CoffeeSales!K$1,products!$A$1:$G$1,0))</f>
        <v>0.2</v>
      </c>
      <c r="L182">
        <f>INDEX(products!$A$1:$G$49, MATCH(CoffeeSales!$D182,products!$A$1:$A$49,0),MATCH(CoffeeSales!L$1,products!$A$1:$G$1,0))</f>
        <v>4.4550000000000001</v>
      </c>
      <c r="M182">
        <f t="shared" si="6"/>
        <v>22.274999999999999</v>
      </c>
      <c r="N182" t="str">
        <f t="shared" si="7"/>
        <v>Excelsa</v>
      </c>
      <c r="O182" t="str">
        <f t="shared" si="8"/>
        <v>Light</v>
      </c>
      <c r="P182" t="str">
        <f>_xlfn.XLOOKUP(CoffeeSales!$C182,customers!$A$1:$A$1001,customers!$I$1:$I$1001,,0)</f>
        <v>No</v>
      </c>
    </row>
    <row r="183" spans="1:16" x14ac:dyDescent="0.25">
      <c r="A183" t="s">
        <v>400</v>
      </c>
      <c r="B183">
        <v>43910</v>
      </c>
      <c r="C183" t="s">
        <v>401</v>
      </c>
      <c r="D183" t="s">
        <v>85</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 MATCH(CoffeeSales!$D183,products!$A$1:$A$49,0),MATCH(CoffeeSales!I$1,products!$A$1:$G$1,0))</f>
        <v>Ara</v>
      </c>
      <c r="J183" t="str">
        <f>INDEX(products!$A$1:$G$49, MATCH(CoffeeSales!$D183,products!$A$1:$A$49,0),MATCH(CoffeeSales!J$1,products!$A$1:$G$1,0))</f>
        <v>D</v>
      </c>
      <c r="K183">
        <f>INDEX(products!$A$1:$G$49, MATCH(CoffeeSales!$D183,products!$A$1:$A$49,0),MATCH(CoffeeSales!K$1,products!$A$1:$G$1,0))</f>
        <v>0.5</v>
      </c>
      <c r="L183">
        <f>INDEX(products!$A$1:$G$49, MATCH(CoffeeSales!$D183,products!$A$1:$A$49,0),MATCH(CoffeeSales!L$1,products!$A$1:$G$1,0))</f>
        <v>5.97</v>
      </c>
      <c r="M183">
        <f t="shared" si="6"/>
        <v>29.849999999999998</v>
      </c>
      <c r="N183" t="str">
        <f t="shared" si="7"/>
        <v>Arabica</v>
      </c>
      <c r="O183" t="str">
        <f t="shared" si="8"/>
        <v>Dark</v>
      </c>
      <c r="P183" t="str">
        <f>_xlfn.XLOOKUP(CoffeeSales!$C183,customers!$A$1:$A$1001,customers!$I$1:$I$1001,,0)</f>
        <v>No</v>
      </c>
    </row>
    <row r="184" spans="1:16" x14ac:dyDescent="0.25">
      <c r="A184" t="s">
        <v>402</v>
      </c>
      <c r="B184">
        <v>44284</v>
      </c>
      <c r="C184" t="s">
        <v>403</v>
      </c>
      <c r="D184" t="s">
        <v>159</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 MATCH(CoffeeSales!$D184,products!$A$1:$A$49,0),MATCH(CoffeeSales!I$1,products!$A$1:$G$1,0))</f>
        <v>Rob</v>
      </c>
      <c r="J184" t="str">
        <f>INDEX(products!$A$1:$G$49, MATCH(CoffeeSales!$D184,products!$A$1:$A$49,0),MATCH(CoffeeSales!J$1,products!$A$1:$G$1,0))</f>
        <v>D</v>
      </c>
      <c r="K184">
        <f>INDEX(products!$A$1:$G$49, MATCH(CoffeeSales!$D184,products!$A$1:$A$49,0),MATCH(CoffeeSales!K$1,products!$A$1:$G$1,0))</f>
        <v>0.5</v>
      </c>
      <c r="L184">
        <f>INDEX(products!$A$1:$G$49, MATCH(CoffeeSales!$D184,products!$A$1:$A$49,0),MATCH(CoffeeSales!L$1,products!$A$1:$G$1,0))</f>
        <v>5.3699999999999992</v>
      </c>
      <c r="M184">
        <f t="shared" si="6"/>
        <v>32.22</v>
      </c>
      <c r="N184" t="str">
        <f t="shared" si="7"/>
        <v>Robusta</v>
      </c>
      <c r="O184" t="str">
        <f t="shared" si="8"/>
        <v>Dark</v>
      </c>
      <c r="P184" t="str">
        <f>_xlfn.XLOOKUP(CoffeeSales!$C184,customers!$A$1:$A$1001,customers!$I$1:$I$1001,,0)</f>
        <v>No</v>
      </c>
    </row>
    <row r="185" spans="1:16" x14ac:dyDescent="0.25">
      <c r="A185" t="s">
        <v>404</v>
      </c>
      <c r="B185">
        <v>44512</v>
      </c>
      <c r="C185" t="s">
        <v>405</v>
      </c>
      <c r="D185" t="s">
        <v>77</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 MATCH(CoffeeSales!$D185,products!$A$1:$A$49,0),MATCH(CoffeeSales!I$1,products!$A$1:$G$1,0))</f>
        <v>Exc</v>
      </c>
      <c r="J185" t="str">
        <f>INDEX(products!$A$1:$G$49, MATCH(CoffeeSales!$D185,products!$A$1:$A$49,0),MATCH(CoffeeSales!J$1,products!$A$1:$G$1,0))</f>
        <v>M</v>
      </c>
      <c r="K185">
        <f>INDEX(products!$A$1:$G$49, MATCH(CoffeeSales!$D185,products!$A$1:$A$49,0),MATCH(CoffeeSales!K$1,products!$A$1:$G$1,0))</f>
        <v>0.2</v>
      </c>
      <c r="L185">
        <f>INDEX(products!$A$1:$G$49, MATCH(CoffeeSales!$D185,products!$A$1:$A$49,0),MATCH(CoffeeSales!L$1,products!$A$1:$G$1,0))</f>
        <v>4.125</v>
      </c>
      <c r="M185">
        <f t="shared" si="6"/>
        <v>8.25</v>
      </c>
      <c r="N185" t="str">
        <f t="shared" si="7"/>
        <v>Excelsa</v>
      </c>
      <c r="O185" t="str">
        <f t="shared" si="8"/>
        <v>Medium</v>
      </c>
      <c r="P185" t="str">
        <f>_xlfn.XLOOKUP(CoffeeSales!$C185,customers!$A$1:$A$1001,customers!$I$1:$I$1001,,0)</f>
        <v>No</v>
      </c>
    </row>
    <row r="186" spans="1:16" x14ac:dyDescent="0.25">
      <c r="A186" t="s">
        <v>406</v>
      </c>
      <c r="B186">
        <v>44397</v>
      </c>
      <c r="C186" t="s">
        <v>407</v>
      </c>
      <c r="D186" t="s">
        <v>205</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 MATCH(CoffeeSales!$D186,products!$A$1:$A$49,0),MATCH(CoffeeSales!I$1,products!$A$1:$G$1,0))</f>
        <v>Ara</v>
      </c>
      <c r="J186" t="str">
        <f>INDEX(products!$A$1:$G$49, MATCH(CoffeeSales!$D186,products!$A$1:$A$49,0),MATCH(CoffeeSales!J$1,products!$A$1:$G$1,0))</f>
        <v>L</v>
      </c>
      <c r="K186">
        <f>INDEX(products!$A$1:$G$49, MATCH(CoffeeSales!$D186,products!$A$1:$A$49,0),MATCH(CoffeeSales!K$1,products!$A$1:$G$1,0))</f>
        <v>0.5</v>
      </c>
      <c r="L186">
        <f>INDEX(products!$A$1:$G$49, MATCH(CoffeeSales!$D186,products!$A$1:$A$49,0),MATCH(CoffeeSales!L$1,products!$A$1:$G$1,0))</f>
        <v>7.77</v>
      </c>
      <c r="M186">
        <f t="shared" si="6"/>
        <v>31.08</v>
      </c>
      <c r="N186" t="str">
        <f t="shared" si="7"/>
        <v>Arabica</v>
      </c>
      <c r="O186" t="str">
        <f t="shared" si="8"/>
        <v>Light</v>
      </c>
      <c r="P186" t="str">
        <f>_xlfn.XLOOKUP(CoffeeSales!$C186,customers!$A$1:$A$1001,customers!$I$1:$I$1001,,0)</f>
        <v>No</v>
      </c>
    </row>
    <row r="187" spans="1:16" x14ac:dyDescent="0.25">
      <c r="A187" t="s">
        <v>408</v>
      </c>
      <c r="B187">
        <v>43483</v>
      </c>
      <c r="C187" t="s">
        <v>409</v>
      </c>
      <c r="D187" t="s">
        <v>29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 MATCH(CoffeeSales!$D187,products!$A$1:$A$49,0),MATCH(CoffeeSales!I$1,products!$A$1:$G$1,0))</f>
        <v>Exc</v>
      </c>
      <c r="J187" t="str">
        <f>INDEX(products!$A$1:$G$49, MATCH(CoffeeSales!$D187,products!$A$1:$A$49,0),MATCH(CoffeeSales!J$1,products!$A$1:$G$1,0))</f>
        <v>D</v>
      </c>
      <c r="K187">
        <f>INDEX(products!$A$1:$G$49, MATCH(CoffeeSales!$D187,products!$A$1:$A$49,0),MATCH(CoffeeSales!K$1,products!$A$1:$G$1,0))</f>
        <v>0.5</v>
      </c>
      <c r="L187">
        <f>INDEX(products!$A$1:$G$49, MATCH(CoffeeSales!$D187,products!$A$1:$A$49,0),MATCH(CoffeeSales!L$1,products!$A$1:$G$1,0))</f>
        <v>7.29</v>
      </c>
      <c r="M187">
        <f t="shared" si="6"/>
        <v>36.450000000000003</v>
      </c>
      <c r="N187" t="str">
        <f t="shared" si="7"/>
        <v>Excelsa</v>
      </c>
      <c r="O187" t="str">
        <f t="shared" si="8"/>
        <v>Dark</v>
      </c>
      <c r="P187" t="str">
        <f>_xlfn.XLOOKUP(CoffeeSales!$C187,customers!$A$1:$A$1001,customers!$I$1:$I$1001,,0)</f>
        <v>Yes</v>
      </c>
    </row>
    <row r="188" spans="1:16" x14ac:dyDescent="0.25">
      <c r="A188" t="s">
        <v>410</v>
      </c>
      <c r="B188">
        <v>43684</v>
      </c>
      <c r="C188" t="s">
        <v>411</v>
      </c>
      <c r="D188" t="s">
        <v>54</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 MATCH(CoffeeSales!$D188,products!$A$1:$A$49,0),MATCH(CoffeeSales!I$1,products!$A$1:$G$1,0))</f>
        <v>Rob</v>
      </c>
      <c r="J188" t="str">
        <f>INDEX(products!$A$1:$G$49, MATCH(CoffeeSales!$D188,products!$A$1:$A$49,0),MATCH(CoffeeSales!J$1,products!$A$1:$G$1,0))</f>
        <v>M</v>
      </c>
      <c r="K188">
        <f>INDEX(products!$A$1:$G$49, MATCH(CoffeeSales!$D188,products!$A$1:$A$49,0),MATCH(CoffeeSales!K$1,products!$A$1:$G$1,0))</f>
        <v>2.5</v>
      </c>
      <c r="L188">
        <f>INDEX(products!$A$1:$G$49, MATCH(CoffeeSales!$D188,products!$A$1:$A$49,0),MATCH(CoffeeSales!L$1,products!$A$1:$G$1,0))</f>
        <v>22.884999999999998</v>
      </c>
      <c r="M188">
        <f t="shared" si="6"/>
        <v>68.655000000000001</v>
      </c>
      <c r="N188" t="str">
        <f t="shared" si="7"/>
        <v>Robusta</v>
      </c>
      <c r="O188" t="str">
        <f t="shared" si="8"/>
        <v>Medium</v>
      </c>
      <c r="P188" t="str">
        <f>_xlfn.XLOOKUP(CoffeeSales!$C188,customers!$A$1:$A$1001,customers!$I$1:$I$1001,,0)</f>
        <v>No</v>
      </c>
    </row>
    <row r="189" spans="1:16" x14ac:dyDescent="0.25">
      <c r="A189" t="s">
        <v>412</v>
      </c>
      <c r="B189">
        <v>44633</v>
      </c>
      <c r="C189" t="s">
        <v>413</v>
      </c>
      <c r="D189" t="s">
        <v>91</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 MATCH(CoffeeSales!$D189,products!$A$1:$A$49,0),MATCH(CoffeeSales!I$1,products!$A$1:$G$1,0))</f>
        <v>Lib</v>
      </c>
      <c r="J189" t="str">
        <f>INDEX(products!$A$1:$G$49, MATCH(CoffeeSales!$D189,products!$A$1:$A$49,0),MATCH(CoffeeSales!J$1,products!$A$1:$G$1,0))</f>
        <v>M</v>
      </c>
      <c r="K189">
        <f>INDEX(products!$A$1:$G$49, MATCH(CoffeeSales!$D189,products!$A$1:$A$49,0),MATCH(CoffeeSales!K$1,products!$A$1:$G$1,0))</f>
        <v>0.5</v>
      </c>
      <c r="L189">
        <f>INDEX(products!$A$1:$G$49, MATCH(CoffeeSales!$D189,products!$A$1:$A$49,0),MATCH(CoffeeSales!L$1,products!$A$1:$G$1,0))</f>
        <v>8.73</v>
      </c>
      <c r="M189">
        <f t="shared" si="6"/>
        <v>43.650000000000006</v>
      </c>
      <c r="N189" t="str">
        <f t="shared" si="7"/>
        <v>Liberica</v>
      </c>
      <c r="O189" t="str">
        <f t="shared" si="8"/>
        <v>Medium</v>
      </c>
      <c r="P189" t="str">
        <f>_xlfn.XLOOKUP(CoffeeSales!$C189,customers!$A$1:$A$1001,customers!$I$1:$I$1001,,0)</f>
        <v>Yes</v>
      </c>
    </row>
    <row r="190" spans="1:16" x14ac:dyDescent="0.25">
      <c r="A190" t="s">
        <v>414</v>
      </c>
      <c r="B190">
        <v>44698</v>
      </c>
      <c r="C190" t="s">
        <v>415</v>
      </c>
      <c r="D190" t="s">
        <v>267</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 MATCH(CoffeeSales!$D190,products!$A$1:$A$49,0),MATCH(CoffeeSales!I$1,products!$A$1:$G$1,0))</f>
        <v>Exc</v>
      </c>
      <c r="J190" t="str">
        <f>INDEX(products!$A$1:$G$49, MATCH(CoffeeSales!$D190,products!$A$1:$A$49,0),MATCH(CoffeeSales!J$1,products!$A$1:$G$1,0))</f>
        <v>L</v>
      </c>
      <c r="K190">
        <f>INDEX(products!$A$1:$G$49, MATCH(CoffeeSales!$D190,products!$A$1:$A$49,0),MATCH(CoffeeSales!K$1,products!$A$1:$G$1,0))</f>
        <v>0.2</v>
      </c>
      <c r="L190">
        <f>INDEX(products!$A$1:$G$49, MATCH(CoffeeSales!$D190,products!$A$1:$A$49,0),MATCH(CoffeeSales!L$1,products!$A$1:$G$1,0))</f>
        <v>4.4550000000000001</v>
      </c>
      <c r="M190">
        <f t="shared" si="6"/>
        <v>4.4550000000000001</v>
      </c>
      <c r="N190" t="str">
        <f t="shared" si="7"/>
        <v>Excelsa</v>
      </c>
      <c r="O190" t="str">
        <f t="shared" si="8"/>
        <v>Light</v>
      </c>
      <c r="P190" t="str">
        <f>_xlfn.XLOOKUP(CoffeeSales!$C190,customers!$A$1:$A$1001,customers!$I$1:$I$1001,,0)</f>
        <v>Yes</v>
      </c>
    </row>
    <row r="191" spans="1:16" x14ac:dyDescent="0.25">
      <c r="A191" t="s">
        <v>416</v>
      </c>
      <c r="B191">
        <v>43813</v>
      </c>
      <c r="C191" t="s">
        <v>417</v>
      </c>
      <c r="D191" t="s">
        <v>109</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 MATCH(CoffeeSales!$D191,products!$A$1:$A$49,0),MATCH(CoffeeSales!I$1,products!$A$1:$G$1,0))</f>
        <v>Lib</v>
      </c>
      <c r="J191" t="str">
        <f>INDEX(products!$A$1:$G$49, MATCH(CoffeeSales!$D191,products!$A$1:$A$49,0),MATCH(CoffeeSales!J$1,products!$A$1:$G$1,0))</f>
        <v>M</v>
      </c>
      <c r="K191">
        <f>INDEX(products!$A$1:$G$49, MATCH(CoffeeSales!$D191,products!$A$1:$A$49,0),MATCH(CoffeeSales!K$1,products!$A$1:$G$1,0))</f>
        <v>1</v>
      </c>
      <c r="L191">
        <f>INDEX(products!$A$1:$G$49, MATCH(CoffeeSales!$D191,products!$A$1:$A$49,0),MATCH(CoffeeSales!L$1,products!$A$1:$G$1,0))</f>
        <v>14.55</v>
      </c>
      <c r="M191">
        <f t="shared" si="6"/>
        <v>43.650000000000006</v>
      </c>
      <c r="N191" t="str">
        <f t="shared" si="7"/>
        <v>Liberica</v>
      </c>
      <c r="O191" t="str">
        <f t="shared" si="8"/>
        <v>Medium</v>
      </c>
      <c r="P191" t="str">
        <f>_xlfn.XLOOKUP(CoffeeSales!$C191,customers!$A$1:$A$1001,customers!$I$1:$I$1001,,0)</f>
        <v>Yes</v>
      </c>
    </row>
    <row r="192" spans="1:16" x14ac:dyDescent="0.25">
      <c r="A192" t="s">
        <v>418</v>
      </c>
      <c r="B192">
        <v>43845</v>
      </c>
      <c r="C192" t="s">
        <v>419</v>
      </c>
      <c r="D192" t="s">
        <v>210</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 MATCH(CoffeeSales!$D192,products!$A$1:$A$49,0),MATCH(CoffeeSales!I$1,products!$A$1:$G$1,0))</f>
        <v>Lib</v>
      </c>
      <c r="J192" t="str">
        <f>INDEX(products!$A$1:$G$49, MATCH(CoffeeSales!$D192,products!$A$1:$A$49,0),MATCH(CoffeeSales!J$1,products!$A$1:$G$1,0))</f>
        <v>M</v>
      </c>
      <c r="K192">
        <f>INDEX(products!$A$1:$G$49, MATCH(CoffeeSales!$D192,products!$A$1:$A$49,0),MATCH(CoffeeSales!K$1,products!$A$1:$G$1,0))</f>
        <v>2.5</v>
      </c>
      <c r="L192">
        <f>INDEX(products!$A$1:$G$49, MATCH(CoffeeSales!$D192,products!$A$1:$A$49,0),MATCH(CoffeeSales!L$1,products!$A$1:$G$1,0))</f>
        <v>33.464999999999996</v>
      </c>
      <c r="M192">
        <f t="shared" si="6"/>
        <v>33.464999999999996</v>
      </c>
      <c r="N192" t="str">
        <f t="shared" si="7"/>
        <v>Liberica</v>
      </c>
      <c r="O192" t="str">
        <f t="shared" si="8"/>
        <v>Medium</v>
      </c>
      <c r="P192" t="str">
        <f>_xlfn.XLOOKUP(CoffeeSales!$C192,customers!$A$1:$A$1001,customers!$I$1:$I$1001,,0)</f>
        <v>Yes</v>
      </c>
    </row>
    <row r="193" spans="1:16" x14ac:dyDescent="0.25">
      <c r="A193" t="s">
        <v>420</v>
      </c>
      <c r="B193">
        <v>43567</v>
      </c>
      <c r="C193" t="s">
        <v>421</v>
      </c>
      <c r="D193" t="s">
        <v>51</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 MATCH(CoffeeSales!$D193,products!$A$1:$A$49,0),MATCH(CoffeeSales!I$1,products!$A$1:$G$1,0))</f>
        <v>Lib</v>
      </c>
      <c r="J193" t="str">
        <f>INDEX(products!$A$1:$G$49, MATCH(CoffeeSales!$D193,products!$A$1:$A$49,0),MATCH(CoffeeSales!J$1,products!$A$1:$G$1,0))</f>
        <v>D</v>
      </c>
      <c r="K193">
        <f>INDEX(products!$A$1:$G$49, MATCH(CoffeeSales!$D193,products!$A$1:$A$49,0),MATCH(CoffeeSales!K$1,products!$A$1:$G$1,0))</f>
        <v>0.2</v>
      </c>
      <c r="L193">
        <f>INDEX(products!$A$1:$G$49, MATCH(CoffeeSales!$D193,products!$A$1:$A$49,0),MATCH(CoffeeSales!L$1,products!$A$1:$G$1,0))</f>
        <v>3.8849999999999998</v>
      </c>
      <c r="M193">
        <f t="shared" si="6"/>
        <v>19.424999999999997</v>
      </c>
      <c r="N193" t="str">
        <f t="shared" si="7"/>
        <v>Liberica</v>
      </c>
      <c r="O193" t="str">
        <f t="shared" si="8"/>
        <v>Dark</v>
      </c>
      <c r="P193" t="str">
        <f>_xlfn.XLOOKUP(CoffeeSales!$C193,customers!$A$1:$A$1001,customers!$I$1:$I$1001,,0)</f>
        <v>Yes</v>
      </c>
    </row>
    <row r="194" spans="1:16" x14ac:dyDescent="0.25">
      <c r="A194" t="s">
        <v>422</v>
      </c>
      <c r="B194">
        <v>43919</v>
      </c>
      <c r="C194" t="s">
        <v>423</v>
      </c>
      <c r="D194" t="s">
        <v>258</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 MATCH(CoffeeSales!$D194,products!$A$1:$A$49,0),MATCH(CoffeeSales!I$1,products!$A$1:$G$1,0))</f>
        <v>Exc</v>
      </c>
      <c r="J194" t="str">
        <f>INDEX(products!$A$1:$G$49, MATCH(CoffeeSales!$D194,products!$A$1:$A$49,0),MATCH(CoffeeSales!J$1,products!$A$1:$G$1,0))</f>
        <v>D</v>
      </c>
      <c r="K194">
        <f>INDEX(products!$A$1:$G$49, MATCH(CoffeeSales!$D194,products!$A$1:$A$49,0),MATCH(CoffeeSales!K$1,products!$A$1:$G$1,0))</f>
        <v>1</v>
      </c>
      <c r="L194">
        <f>INDEX(products!$A$1:$G$49, MATCH(CoffeeSales!$D194,products!$A$1:$A$49,0),MATCH(CoffeeSales!L$1,products!$A$1:$G$1,0))</f>
        <v>12.15</v>
      </c>
      <c r="M194">
        <f t="shared" si="6"/>
        <v>72.900000000000006</v>
      </c>
      <c r="N194" t="str">
        <f t="shared" si="7"/>
        <v>Excelsa</v>
      </c>
      <c r="O194" t="str">
        <f t="shared" si="8"/>
        <v>Dark</v>
      </c>
      <c r="P194" t="str">
        <f>_xlfn.XLOOKUP(CoffeeSales!$C194,customers!$A$1:$A$1001,customers!$I$1:$I$1001,,0)</f>
        <v>Yes</v>
      </c>
    </row>
    <row r="195" spans="1:16" x14ac:dyDescent="0.25">
      <c r="A195" t="s">
        <v>424</v>
      </c>
      <c r="B195">
        <v>44644</v>
      </c>
      <c r="C195" t="s">
        <v>425</v>
      </c>
      <c r="D195" t="s">
        <v>150</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 MATCH(CoffeeSales!$D195,products!$A$1:$A$49,0),MATCH(CoffeeSales!I$1,products!$A$1:$G$1,0))</f>
        <v>Exc</v>
      </c>
      <c r="J195" t="str">
        <f>INDEX(products!$A$1:$G$49, MATCH(CoffeeSales!$D195,products!$A$1:$A$49,0),MATCH(CoffeeSales!J$1,products!$A$1:$G$1,0))</f>
        <v>L</v>
      </c>
      <c r="K195">
        <f>INDEX(products!$A$1:$G$49, MATCH(CoffeeSales!$D195,products!$A$1:$A$49,0),MATCH(CoffeeSales!K$1,products!$A$1:$G$1,0))</f>
        <v>1</v>
      </c>
      <c r="L195">
        <f>INDEX(products!$A$1:$G$49, MATCH(CoffeeSales!$D195,products!$A$1:$A$49,0),MATCH(CoffeeSales!L$1,products!$A$1:$G$1,0))</f>
        <v>14.85</v>
      </c>
      <c r="M195">
        <f t="shared" ref="M195:M258" si="9">L195*E195</f>
        <v>44.55</v>
      </c>
      <c r="N195" t="str">
        <f t="shared" ref="N195:N258" si="10">IF(I195="Rob","Robusta",IF(I195="Exc","Excelsa",IF(I195="Ara","Arabica",IF(I195="Lib","Liberica",""))))</f>
        <v>Excelsa</v>
      </c>
      <c r="O195" t="str">
        <f t="shared" ref="O195:O258" si="11">IF(J195="M","Medium",IF(J195="L","Light", IF(J195="D", "Dark","")))</f>
        <v>Light</v>
      </c>
      <c r="P195" t="str">
        <f>_xlfn.XLOOKUP(CoffeeSales!$C195,customers!$A$1:$A$1001,customers!$I$1:$I$1001,,0)</f>
        <v>No</v>
      </c>
    </row>
    <row r="196" spans="1:16" x14ac:dyDescent="0.25">
      <c r="A196" t="s">
        <v>426</v>
      </c>
      <c r="B196">
        <v>44398</v>
      </c>
      <c r="C196" t="s">
        <v>427</v>
      </c>
      <c r="D196" t="s">
        <v>29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 MATCH(CoffeeSales!$D196,products!$A$1:$A$49,0),MATCH(CoffeeSales!I$1,products!$A$1:$G$1,0))</f>
        <v>Exc</v>
      </c>
      <c r="J196" t="str">
        <f>INDEX(products!$A$1:$G$49, MATCH(CoffeeSales!$D196,products!$A$1:$A$49,0),MATCH(CoffeeSales!J$1,products!$A$1:$G$1,0))</f>
        <v>D</v>
      </c>
      <c r="K196">
        <f>INDEX(products!$A$1:$G$49, MATCH(CoffeeSales!$D196,products!$A$1:$A$49,0),MATCH(CoffeeSales!K$1,products!$A$1:$G$1,0))</f>
        <v>0.5</v>
      </c>
      <c r="L196">
        <f>INDEX(products!$A$1:$G$49, MATCH(CoffeeSales!$D196,products!$A$1:$A$49,0),MATCH(CoffeeSales!L$1,products!$A$1:$G$1,0))</f>
        <v>7.29</v>
      </c>
      <c r="M196">
        <f t="shared" si="9"/>
        <v>36.450000000000003</v>
      </c>
      <c r="N196" t="str">
        <f t="shared" si="10"/>
        <v>Excelsa</v>
      </c>
      <c r="O196" t="str">
        <f t="shared" si="11"/>
        <v>Dark</v>
      </c>
      <c r="P196" t="str">
        <f>_xlfn.XLOOKUP(CoffeeSales!$C196,customers!$A$1:$A$1001,customers!$I$1:$I$1001,,0)</f>
        <v>No</v>
      </c>
    </row>
    <row r="197" spans="1:16" x14ac:dyDescent="0.25">
      <c r="A197" t="s">
        <v>428</v>
      </c>
      <c r="B197">
        <v>43683</v>
      </c>
      <c r="C197" t="s">
        <v>429</v>
      </c>
      <c r="D197" t="s">
        <v>19</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 MATCH(CoffeeSales!$D197,products!$A$1:$A$49,0),MATCH(CoffeeSales!I$1,products!$A$1:$G$1,0))</f>
        <v>Ara</v>
      </c>
      <c r="J197" t="str">
        <f>INDEX(products!$A$1:$G$49, MATCH(CoffeeSales!$D197,products!$A$1:$A$49,0),MATCH(CoffeeSales!J$1,products!$A$1:$G$1,0))</f>
        <v>L</v>
      </c>
      <c r="K197">
        <f>INDEX(products!$A$1:$G$49, MATCH(CoffeeSales!$D197,products!$A$1:$A$49,0),MATCH(CoffeeSales!K$1,products!$A$1:$G$1,0))</f>
        <v>1</v>
      </c>
      <c r="L197">
        <f>INDEX(products!$A$1:$G$49, MATCH(CoffeeSales!$D197,products!$A$1:$A$49,0),MATCH(CoffeeSales!L$1,products!$A$1:$G$1,0))</f>
        <v>12.95</v>
      </c>
      <c r="M197">
        <f t="shared" si="9"/>
        <v>38.849999999999994</v>
      </c>
      <c r="N197" t="str">
        <f t="shared" si="10"/>
        <v>Arabica</v>
      </c>
      <c r="O197" t="str">
        <f t="shared" si="11"/>
        <v>Light</v>
      </c>
      <c r="P197" t="str">
        <f>_xlfn.XLOOKUP(CoffeeSales!$C197,customers!$A$1:$A$1001,customers!$I$1:$I$1001,,0)</f>
        <v>No</v>
      </c>
    </row>
    <row r="198" spans="1:16" x14ac:dyDescent="0.25">
      <c r="A198" t="s">
        <v>430</v>
      </c>
      <c r="B198">
        <v>44339</v>
      </c>
      <c r="C198" t="s">
        <v>431</v>
      </c>
      <c r="D198" t="s">
        <v>189</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 MATCH(CoffeeSales!$D198,products!$A$1:$A$49,0),MATCH(CoffeeSales!I$1,products!$A$1:$G$1,0))</f>
        <v>Exc</v>
      </c>
      <c r="J198" t="str">
        <f>INDEX(products!$A$1:$G$49, MATCH(CoffeeSales!$D198,products!$A$1:$A$49,0),MATCH(CoffeeSales!J$1,products!$A$1:$G$1,0))</f>
        <v>L</v>
      </c>
      <c r="K198">
        <f>INDEX(products!$A$1:$G$49, MATCH(CoffeeSales!$D198,products!$A$1:$A$49,0),MATCH(CoffeeSales!K$1,products!$A$1:$G$1,0))</f>
        <v>0.5</v>
      </c>
      <c r="L198">
        <f>INDEX(products!$A$1:$G$49, MATCH(CoffeeSales!$D198,products!$A$1:$A$49,0),MATCH(CoffeeSales!L$1,products!$A$1:$G$1,0))</f>
        <v>8.91</v>
      </c>
      <c r="M198">
        <f t="shared" si="9"/>
        <v>53.46</v>
      </c>
      <c r="N198" t="str">
        <f t="shared" si="10"/>
        <v>Excelsa</v>
      </c>
      <c r="O198" t="str">
        <f t="shared" si="11"/>
        <v>Light</v>
      </c>
      <c r="P198" t="str">
        <f>_xlfn.XLOOKUP(CoffeeSales!$C198,customers!$A$1:$A$1001,customers!$I$1:$I$1001,,0)</f>
        <v>No</v>
      </c>
    </row>
    <row r="199" spans="1:16" x14ac:dyDescent="0.25">
      <c r="A199" t="s">
        <v>430</v>
      </c>
      <c r="B199">
        <v>44339</v>
      </c>
      <c r="C199" t="s">
        <v>431</v>
      </c>
      <c r="D199" t="s">
        <v>122</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 MATCH(CoffeeSales!$D199,products!$A$1:$A$49,0),MATCH(CoffeeSales!I$1,products!$A$1:$G$1,0))</f>
        <v>Lib</v>
      </c>
      <c r="J199" t="str">
        <f>INDEX(products!$A$1:$G$49, MATCH(CoffeeSales!$D199,products!$A$1:$A$49,0),MATCH(CoffeeSales!J$1,products!$A$1:$G$1,0))</f>
        <v>D</v>
      </c>
      <c r="K199">
        <f>INDEX(products!$A$1:$G$49, MATCH(CoffeeSales!$D199,products!$A$1:$A$49,0),MATCH(CoffeeSales!K$1,products!$A$1:$G$1,0))</f>
        <v>2.5</v>
      </c>
      <c r="L199">
        <f>INDEX(products!$A$1:$G$49, MATCH(CoffeeSales!$D199,products!$A$1:$A$49,0),MATCH(CoffeeSales!L$1,products!$A$1:$G$1,0))</f>
        <v>29.784999999999997</v>
      </c>
      <c r="M199">
        <f t="shared" si="9"/>
        <v>59.569999999999993</v>
      </c>
      <c r="N199" t="str">
        <f t="shared" si="10"/>
        <v>Liberica</v>
      </c>
      <c r="O199" t="str">
        <f t="shared" si="11"/>
        <v>Dark</v>
      </c>
      <c r="P199" t="str">
        <f>_xlfn.XLOOKUP(CoffeeSales!$C199,customers!$A$1:$A$1001,customers!$I$1:$I$1001,,0)</f>
        <v>No</v>
      </c>
    </row>
    <row r="200" spans="1:16" x14ac:dyDescent="0.25">
      <c r="A200" t="s">
        <v>430</v>
      </c>
      <c r="B200">
        <v>44339</v>
      </c>
      <c r="C200" t="s">
        <v>431</v>
      </c>
      <c r="D200" t="s">
        <v>122</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 MATCH(CoffeeSales!$D200,products!$A$1:$A$49,0),MATCH(CoffeeSales!I$1,products!$A$1:$G$1,0))</f>
        <v>Lib</v>
      </c>
      <c r="J200" t="str">
        <f>INDEX(products!$A$1:$G$49, MATCH(CoffeeSales!$D200,products!$A$1:$A$49,0),MATCH(CoffeeSales!J$1,products!$A$1:$G$1,0))</f>
        <v>D</v>
      </c>
      <c r="K200">
        <f>INDEX(products!$A$1:$G$49, MATCH(CoffeeSales!$D200,products!$A$1:$A$49,0),MATCH(CoffeeSales!K$1,products!$A$1:$G$1,0))</f>
        <v>2.5</v>
      </c>
      <c r="L200">
        <f>INDEX(products!$A$1:$G$49, MATCH(CoffeeSales!$D200,products!$A$1:$A$49,0),MATCH(CoffeeSales!L$1,products!$A$1:$G$1,0))</f>
        <v>29.784999999999997</v>
      </c>
      <c r="M200">
        <f t="shared" si="9"/>
        <v>89.35499999999999</v>
      </c>
      <c r="N200" t="str">
        <f t="shared" si="10"/>
        <v>Liberica</v>
      </c>
      <c r="O200" t="str">
        <f t="shared" si="11"/>
        <v>Dark</v>
      </c>
      <c r="P200" t="str">
        <f>_xlfn.XLOOKUP(CoffeeSales!$C200,customers!$A$1:$A$1001,customers!$I$1:$I$1001,,0)</f>
        <v>No</v>
      </c>
    </row>
    <row r="201" spans="1:16" x14ac:dyDescent="0.25">
      <c r="A201" t="s">
        <v>430</v>
      </c>
      <c r="B201">
        <v>44339</v>
      </c>
      <c r="C201" t="s">
        <v>431</v>
      </c>
      <c r="D201" t="s">
        <v>96</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 MATCH(CoffeeSales!$D201,products!$A$1:$A$49,0),MATCH(CoffeeSales!I$1,products!$A$1:$G$1,0))</f>
        <v>Lib</v>
      </c>
      <c r="J201" t="str">
        <f>INDEX(products!$A$1:$G$49, MATCH(CoffeeSales!$D201,products!$A$1:$A$49,0),MATCH(CoffeeSales!J$1,products!$A$1:$G$1,0))</f>
        <v>L</v>
      </c>
      <c r="K201">
        <f>INDEX(products!$A$1:$G$49, MATCH(CoffeeSales!$D201,products!$A$1:$A$49,0),MATCH(CoffeeSales!K$1,products!$A$1:$G$1,0))</f>
        <v>0.5</v>
      </c>
      <c r="L201">
        <f>INDEX(products!$A$1:$G$49, MATCH(CoffeeSales!$D201,products!$A$1:$A$49,0),MATCH(CoffeeSales!L$1,products!$A$1:$G$1,0))</f>
        <v>9.51</v>
      </c>
      <c r="M201">
        <f t="shared" si="9"/>
        <v>38.04</v>
      </c>
      <c r="N201" t="str">
        <f t="shared" si="10"/>
        <v>Liberica</v>
      </c>
      <c r="O201" t="str">
        <f t="shared" si="11"/>
        <v>Light</v>
      </c>
      <c r="P201" t="str">
        <f>_xlfn.XLOOKUP(CoffeeSales!$C201,customers!$A$1:$A$1001,customers!$I$1:$I$1001,,0)</f>
        <v>No</v>
      </c>
    </row>
    <row r="202" spans="1:16" x14ac:dyDescent="0.25">
      <c r="A202" t="s">
        <v>430</v>
      </c>
      <c r="B202">
        <v>44339</v>
      </c>
      <c r="C202" t="s">
        <v>431</v>
      </c>
      <c r="D202" t="s">
        <v>22</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 MATCH(CoffeeSales!$D202,products!$A$1:$A$49,0),MATCH(CoffeeSales!I$1,products!$A$1:$G$1,0))</f>
        <v>Exc</v>
      </c>
      <c r="J202" t="str">
        <f>INDEX(products!$A$1:$G$49, MATCH(CoffeeSales!$D202,products!$A$1:$A$49,0),MATCH(CoffeeSales!J$1,products!$A$1:$G$1,0))</f>
        <v>M</v>
      </c>
      <c r="K202">
        <f>INDEX(products!$A$1:$G$49, MATCH(CoffeeSales!$D202,products!$A$1:$A$49,0),MATCH(CoffeeSales!K$1,products!$A$1:$G$1,0))</f>
        <v>1</v>
      </c>
      <c r="L202">
        <f>INDEX(products!$A$1:$G$49, MATCH(CoffeeSales!$D202,products!$A$1:$A$49,0),MATCH(CoffeeSales!L$1,products!$A$1:$G$1,0))</f>
        <v>13.75</v>
      </c>
      <c r="M202">
        <f t="shared" si="9"/>
        <v>41.25</v>
      </c>
      <c r="N202" t="str">
        <f t="shared" si="10"/>
        <v>Excelsa</v>
      </c>
      <c r="O202" t="str">
        <f t="shared" si="11"/>
        <v>Medium</v>
      </c>
      <c r="P202" t="str">
        <f>_xlfn.XLOOKUP(CoffeeSales!$C202,customers!$A$1:$A$1001,customers!$I$1:$I$1001,,0)</f>
        <v>No</v>
      </c>
    </row>
    <row r="203" spans="1:16" x14ac:dyDescent="0.25">
      <c r="A203" t="s">
        <v>432</v>
      </c>
      <c r="B203">
        <v>44294</v>
      </c>
      <c r="C203" t="s">
        <v>433</v>
      </c>
      <c r="D203" t="s">
        <v>96</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 MATCH(CoffeeSales!$D203,products!$A$1:$A$49,0),MATCH(CoffeeSales!I$1,products!$A$1:$G$1,0))</f>
        <v>Lib</v>
      </c>
      <c r="J203" t="str">
        <f>INDEX(products!$A$1:$G$49, MATCH(CoffeeSales!$D203,products!$A$1:$A$49,0),MATCH(CoffeeSales!J$1,products!$A$1:$G$1,0))</f>
        <v>L</v>
      </c>
      <c r="K203">
        <f>INDEX(products!$A$1:$G$49, MATCH(CoffeeSales!$D203,products!$A$1:$A$49,0),MATCH(CoffeeSales!K$1,products!$A$1:$G$1,0))</f>
        <v>0.5</v>
      </c>
      <c r="L203">
        <f>INDEX(products!$A$1:$G$49, MATCH(CoffeeSales!$D203,products!$A$1:$A$49,0),MATCH(CoffeeSales!L$1,products!$A$1:$G$1,0))</f>
        <v>9.51</v>
      </c>
      <c r="M203">
        <f t="shared" si="9"/>
        <v>57.06</v>
      </c>
      <c r="N203" t="str">
        <f t="shared" si="10"/>
        <v>Liberica</v>
      </c>
      <c r="O203" t="str">
        <f t="shared" si="11"/>
        <v>Light</v>
      </c>
      <c r="P203" t="str">
        <f>_xlfn.XLOOKUP(CoffeeSales!$C203,customers!$A$1:$A$1001,customers!$I$1:$I$1001,,0)</f>
        <v>No</v>
      </c>
    </row>
    <row r="204" spans="1:16" x14ac:dyDescent="0.25">
      <c r="A204" t="s">
        <v>434</v>
      </c>
      <c r="B204">
        <v>44486</v>
      </c>
      <c r="C204" t="s">
        <v>435</v>
      </c>
      <c r="D204" t="s">
        <v>122</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 MATCH(CoffeeSales!$D204,products!$A$1:$A$49,0),MATCH(CoffeeSales!I$1,products!$A$1:$G$1,0))</f>
        <v>Lib</v>
      </c>
      <c r="J204" t="str">
        <f>INDEX(products!$A$1:$G$49, MATCH(CoffeeSales!$D204,products!$A$1:$A$49,0),MATCH(CoffeeSales!J$1,products!$A$1:$G$1,0))</f>
        <v>D</v>
      </c>
      <c r="K204">
        <f>INDEX(products!$A$1:$G$49, MATCH(CoffeeSales!$D204,products!$A$1:$A$49,0),MATCH(CoffeeSales!K$1,products!$A$1:$G$1,0))</f>
        <v>2.5</v>
      </c>
      <c r="L204">
        <f>INDEX(products!$A$1:$G$49, MATCH(CoffeeSales!$D204,products!$A$1:$A$49,0),MATCH(CoffeeSales!L$1,products!$A$1:$G$1,0))</f>
        <v>29.784999999999997</v>
      </c>
      <c r="M204">
        <f t="shared" si="9"/>
        <v>178.70999999999998</v>
      </c>
      <c r="N204" t="str">
        <f t="shared" si="10"/>
        <v>Liberica</v>
      </c>
      <c r="O204" t="str">
        <f t="shared" si="11"/>
        <v>Dark</v>
      </c>
      <c r="P204" t="str">
        <f>_xlfn.XLOOKUP(CoffeeSales!$C204,customers!$A$1:$A$1001,customers!$I$1:$I$1001,,0)</f>
        <v>Yes</v>
      </c>
    </row>
    <row r="205" spans="1:16" x14ac:dyDescent="0.25">
      <c r="A205" t="s">
        <v>436</v>
      </c>
      <c r="B205">
        <v>44608</v>
      </c>
      <c r="C205" t="s">
        <v>437</v>
      </c>
      <c r="D205" t="s">
        <v>32</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 MATCH(CoffeeSales!$D205,products!$A$1:$A$49,0),MATCH(CoffeeSales!I$1,products!$A$1:$G$1,0))</f>
        <v>Lib</v>
      </c>
      <c r="J205" t="str">
        <f>INDEX(products!$A$1:$G$49, MATCH(CoffeeSales!$D205,products!$A$1:$A$49,0),MATCH(CoffeeSales!J$1,products!$A$1:$G$1,0))</f>
        <v>L</v>
      </c>
      <c r="K205">
        <f>INDEX(products!$A$1:$G$49, MATCH(CoffeeSales!$D205,products!$A$1:$A$49,0),MATCH(CoffeeSales!K$1,products!$A$1:$G$1,0))</f>
        <v>0.2</v>
      </c>
      <c r="L205">
        <f>INDEX(products!$A$1:$G$49, MATCH(CoffeeSales!$D205,products!$A$1:$A$49,0),MATCH(CoffeeSales!L$1,products!$A$1:$G$1,0))</f>
        <v>4.7549999999999999</v>
      </c>
      <c r="M205">
        <f t="shared" si="9"/>
        <v>4.7549999999999999</v>
      </c>
      <c r="N205" t="str">
        <f t="shared" si="10"/>
        <v>Liberica</v>
      </c>
      <c r="O205" t="str">
        <f t="shared" si="11"/>
        <v>Light</v>
      </c>
      <c r="P205" t="str">
        <f>_xlfn.XLOOKUP(CoffeeSales!$C205,customers!$A$1:$A$1001,customers!$I$1:$I$1001,,0)</f>
        <v>No</v>
      </c>
    </row>
    <row r="206" spans="1:16" x14ac:dyDescent="0.25">
      <c r="A206" t="s">
        <v>438</v>
      </c>
      <c r="B206">
        <v>44027</v>
      </c>
      <c r="C206" t="s">
        <v>439</v>
      </c>
      <c r="D206" t="s">
        <v>22</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 MATCH(CoffeeSales!$D206,products!$A$1:$A$49,0),MATCH(CoffeeSales!I$1,products!$A$1:$G$1,0))</f>
        <v>Exc</v>
      </c>
      <c r="J206" t="str">
        <f>INDEX(products!$A$1:$G$49, MATCH(CoffeeSales!$D206,products!$A$1:$A$49,0),MATCH(CoffeeSales!J$1,products!$A$1:$G$1,0))</f>
        <v>M</v>
      </c>
      <c r="K206">
        <f>INDEX(products!$A$1:$G$49, MATCH(CoffeeSales!$D206,products!$A$1:$A$49,0),MATCH(CoffeeSales!K$1,products!$A$1:$G$1,0))</f>
        <v>1</v>
      </c>
      <c r="L206">
        <f>INDEX(products!$A$1:$G$49, MATCH(CoffeeSales!$D206,products!$A$1:$A$49,0),MATCH(CoffeeSales!L$1,products!$A$1:$G$1,0))</f>
        <v>13.75</v>
      </c>
      <c r="M206">
        <f t="shared" si="9"/>
        <v>82.5</v>
      </c>
      <c r="N206" t="str">
        <f t="shared" si="10"/>
        <v>Excelsa</v>
      </c>
      <c r="O206" t="str">
        <f t="shared" si="11"/>
        <v>Medium</v>
      </c>
      <c r="P206" t="str">
        <f>_xlfn.XLOOKUP(CoffeeSales!$C206,customers!$A$1:$A$1001,customers!$I$1:$I$1001,,0)</f>
        <v>No</v>
      </c>
    </row>
    <row r="207" spans="1:16" x14ac:dyDescent="0.25">
      <c r="A207" t="s">
        <v>440</v>
      </c>
      <c r="B207">
        <v>43883</v>
      </c>
      <c r="C207" t="s">
        <v>441</v>
      </c>
      <c r="D207" t="s">
        <v>114</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 MATCH(CoffeeSales!$D207,products!$A$1:$A$49,0),MATCH(CoffeeSales!I$1,products!$A$1:$G$1,0))</f>
        <v>Rob</v>
      </c>
      <c r="J207" t="str">
        <f>INDEX(products!$A$1:$G$49, MATCH(CoffeeSales!$D207,products!$A$1:$A$49,0),MATCH(CoffeeSales!J$1,products!$A$1:$G$1,0))</f>
        <v>D</v>
      </c>
      <c r="K207">
        <f>INDEX(products!$A$1:$G$49, MATCH(CoffeeSales!$D207,products!$A$1:$A$49,0),MATCH(CoffeeSales!K$1,products!$A$1:$G$1,0))</f>
        <v>0.2</v>
      </c>
      <c r="L207">
        <f>INDEX(products!$A$1:$G$49, MATCH(CoffeeSales!$D207,products!$A$1:$A$49,0),MATCH(CoffeeSales!L$1,products!$A$1:$G$1,0))</f>
        <v>2.6849999999999996</v>
      </c>
      <c r="M207">
        <f t="shared" si="9"/>
        <v>8.0549999999999997</v>
      </c>
      <c r="N207" t="str">
        <f t="shared" si="10"/>
        <v>Robusta</v>
      </c>
      <c r="O207" t="str">
        <f t="shared" si="11"/>
        <v>Dark</v>
      </c>
      <c r="P207" t="str">
        <f>_xlfn.XLOOKUP(CoffeeSales!$C207,customers!$A$1:$A$1001,customers!$I$1:$I$1001,,0)</f>
        <v>Yes</v>
      </c>
    </row>
    <row r="208" spans="1:16" x14ac:dyDescent="0.25">
      <c r="A208" t="s">
        <v>442</v>
      </c>
      <c r="B208">
        <v>44211</v>
      </c>
      <c r="C208" t="s">
        <v>443</v>
      </c>
      <c r="D208" t="s">
        <v>74</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 MATCH(CoffeeSales!$D208,products!$A$1:$A$49,0),MATCH(CoffeeSales!I$1,products!$A$1:$G$1,0))</f>
        <v>Ara</v>
      </c>
      <c r="J208" t="str">
        <f>INDEX(products!$A$1:$G$49, MATCH(CoffeeSales!$D208,products!$A$1:$A$49,0),MATCH(CoffeeSales!J$1,products!$A$1:$G$1,0))</f>
        <v>M</v>
      </c>
      <c r="K208">
        <f>INDEX(products!$A$1:$G$49, MATCH(CoffeeSales!$D208,products!$A$1:$A$49,0),MATCH(CoffeeSales!K$1,products!$A$1:$G$1,0))</f>
        <v>1</v>
      </c>
      <c r="L208">
        <f>INDEX(products!$A$1:$G$49, MATCH(CoffeeSales!$D208,products!$A$1:$A$49,0),MATCH(CoffeeSales!L$1,products!$A$1:$G$1,0))</f>
        <v>11.25</v>
      </c>
      <c r="M208">
        <f t="shared" si="9"/>
        <v>22.5</v>
      </c>
      <c r="N208" t="str">
        <f t="shared" si="10"/>
        <v>Arabica</v>
      </c>
      <c r="O208" t="str">
        <f t="shared" si="11"/>
        <v>Medium</v>
      </c>
      <c r="P208" t="str">
        <f>_xlfn.XLOOKUP(CoffeeSales!$C208,customers!$A$1:$A$1001,customers!$I$1:$I$1001,,0)</f>
        <v>No</v>
      </c>
    </row>
    <row r="209" spans="1:16" x14ac:dyDescent="0.25">
      <c r="A209" t="s">
        <v>444</v>
      </c>
      <c r="B209">
        <v>44207</v>
      </c>
      <c r="C209" t="s">
        <v>445</v>
      </c>
      <c r="D209" t="s">
        <v>80</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 MATCH(CoffeeSales!$D209,products!$A$1:$A$49,0),MATCH(CoffeeSales!I$1,products!$A$1:$G$1,0))</f>
        <v>Ara</v>
      </c>
      <c r="J209" t="str">
        <f>INDEX(products!$A$1:$G$49, MATCH(CoffeeSales!$D209,products!$A$1:$A$49,0),MATCH(CoffeeSales!J$1,products!$A$1:$G$1,0))</f>
        <v>M</v>
      </c>
      <c r="K209">
        <f>INDEX(products!$A$1:$G$49, MATCH(CoffeeSales!$D209,products!$A$1:$A$49,0),MATCH(CoffeeSales!K$1,products!$A$1:$G$1,0))</f>
        <v>0.5</v>
      </c>
      <c r="L209">
        <f>INDEX(products!$A$1:$G$49, MATCH(CoffeeSales!$D209,products!$A$1:$A$49,0),MATCH(CoffeeSales!L$1,products!$A$1:$G$1,0))</f>
        <v>6.75</v>
      </c>
      <c r="M209">
        <f t="shared" si="9"/>
        <v>40.5</v>
      </c>
      <c r="N209" t="str">
        <f t="shared" si="10"/>
        <v>Arabica</v>
      </c>
      <c r="O209" t="str">
        <f t="shared" si="11"/>
        <v>Medium</v>
      </c>
      <c r="P209" t="str">
        <f>_xlfn.XLOOKUP(CoffeeSales!$C209,customers!$A$1:$A$1001,customers!$I$1:$I$1001,,0)</f>
        <v>Yes</v>
      </c>
    </row>
    <row r="210" spans="1:16" x14ac:dyDescent="0.25">
      <c r="A210" t="s">
        <v>446</v>
      </c>
      <c r="B210">
        <v>44659</v>
      </c>
      <c r="C210" t="s">
        <v>447</v>
      </c>
      <c r="D210" t="s">
        <v>29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 MATCH(CoffeeSales!$D210,products!$A$1:$A$49,0),MATCH(CoffeeSales!I$1,products!$A$1:$G$1,0))</f>
        <v>Exc</v>
      </c>
      <c r="J210" t="str">
        <f>INDEX(products!$A$1:$G$49, MATCH(CoffeeSales!$D210,products!$A$1:$A$49,0),MATCH(CoffeeSales!J$1,products!$A$1:$G$1,0))</f>
        <v>D</v>
      </c>
      <c r="K210">
        <f>INDEX(products!$A$1:$G$49, MATCH(CoffeeSales!$D210,products!$A$1:$A$49,0),MATCH(CoffeeSales!K$1,products!$A$1:$G$1,0))</f>
        <v>0.5</v>
      </c>
      <c r="L210">
        <f>INDEX(products!$A$1:$G$49, MATCH(CoffeeSales!$D210,products!$A$1:$A$49,0),MATCH(CoffeeSales!L$1,products!$A$1:$G$1,0))</f>
        <v>7.29</v>
      </c>
      <c r="M210">
        <f t="shared" si="9"/>
        <v>29.16</v>
      </c>
      <c r="N210" t="str">
        <f t="shared" si="10"/>
        <v>Excelsa</v>
      </c>
      <c r="O210" t="str">
        <f t="shared" si="11"/>
        <v>Dark</v>
      </c>
      <c r="P210" t="str">
        <f>_xlfn.XLOOKUP(CoffeeSales!$C210,customers!$A$1:$A$1001,customers!$I$1:$I$1001,,0)</f>
        <v>Yes</v>
      </c>
    </row>
    <row r="211" spans="1:16" x14ac:dyDescent="0.25">
      <c r="A211" t="s">
        <v>448</v>
      </c>
      <c r="B211">
        <v>44105</v>
      </c>
      <c r="C211" t="s">
        <v>449</v>
      </c>
      <c r="D211" t="s">
        <v>80</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 MATCH(CoffeeSales!$D211,products!$A$1:$A$49,0),MATCH(CoffeeSales!I$1,products!$A$1:$G$1,0))</f>
        <v>Ara</v>
      </c>
      <c r="J211" t="str">
        <f>INDEX(products!$A$1:$G$49, MATCH(CoffeeSales!$D211,products!$A$1:$A$49,0),MATCH(CoffeeSales!J$1,products!$A$1:$G$1,0))</f>
        <v>M</v>
      </c>
      <c r="K211">
        <f>INDEX(products!$A$1:$G$49, MATCH(CoffeeSales!$D211,products!$A$1:$A$49,0),MATCH(CoffeeSales!K$1,products!$A$1:$G$1,0))</f>
        <v>0.5</v>
      </c>
      <c r="L211">
        <f>INDEX(products!$A$1:$G$49, MATCH(CoffeeSales!$D211,products!$A$1:$A$49,0),MATCH(CoffeeSales!L$1,products!$A$1:$G$1,0))</f>
        <v>6.75</v>
      </c>
      <c r="M211">
        <f t="shared" si="9"/>
        <v>6.75</v>
      </c>
      <c r="N211" t="str">
        <f t="shared" si="10"/>
        <v>Arabica</v>
      </c>
      <c r="O211" t="str">
        <f t="shared" si="11"/>
        <v>Medium</v>
      </c>
      <c r="P211" t="str">
        <f>_xlfn.XLOOKUP(CoffeeSales!$C211,customers!$A$1:$A$1001,customers!$I$1:$I$1001,,0)</f>
        <v>No</v>
      </c>
    </row>
    <row r="212" spans="1:16" x14ac:dyDescent="0.25">
      <c r="A212" t="s">
        <v>450</v>
      </c>
      <c r="B212">
        <v>43766</v>
      </c>
      <c r="C212" t="s">
        <v>451</v>
      </c>
      <c r="D212" t="s">
        <v>26</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 MATCH(CoffeeSales!$D212,products!$A$1:$A$49,0),MATCH(CoffeeSales!I$1,products!$A$1:$G$1,0))</f>
        <v>Lib</v>
      </c>
      <c r="J212" t="str">
        <f>INDEX(products!$A$1:$G$49, MATCH(CoffeeSales!$D212,products!$A$1:$A$49,0),MATCH(CoffeeSales!J$1,products!$A$1:$G$1,0))</f>
        <v>D</v>
      </c>
      <c r="K212">
        <f>INDEX(products!$A$1:$G$49, MATCH(CoffeeSales!$D212,products!$A$1:$A$49,0),MATCH(CoffeeSales!K$1,products!$A$1:$G$1,0))</f>
        <v>1</v>
      </c>
      <c r="L212">
        <f>INDEX(products!$A$1:$G$49, MATCH(CoffeeSales!$D212,products!$A$1:$A$49,0),MATCH(CoffeeSales!L$1,products!$A$1:$G$1,0))</f>
        <v>12.95</v>
      </c>
      <c r="M212">
        <f t="shared" si="9"/>
        <v>51.8</v>
      </c>
      <c r="N212" t="str">
        <f t="shared" si="10"/>
        <v>Liberica</v>
      </c>
      <c r="O212" t="str">
        <f t="shared" si="11"/>
        <v>Dark</v>
      </c>
      <c r="P212" t="str">
        <f>_xlfn.XLOOKUP(CoffeeSales!$C212,customers!$A$1:$A$1001,customers!$I$1:$I$1001,,0)</f>
        <v>Yes</v>
      </c>
    </row>
    <row r="213" spans="1:16" x14ac:dyDescent="0.25">
      <c r="A213" t="s">
        <v>452</v>
      </c>
      <c r="B213">
        <v>44283</v>
      </c>
      <c r="C213" t="s">
        <v>453</v>
      </c>
      <c r="D213" t="s">
        <v>189</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 MATCH(CoffeeSales!$D213,products!$A$1:$A$49,0),MATCH(CoffeeSales!I$1,products!$A$1:$G$1,0))</f>
        <v>Exc</v>
      </c>
      <c r="J213" t="str">
        <f>INDEX(products!$A$1:$G$49, MATCH(CoffeeSales!$D213,products!$A$1:$A$49,0),MATCH(CoffeeSales!J$1,products!$A$1:$G$1,0))</f>
        <v>L</v>
      </c>
      <c r="K213">
        <f>INDEX(products!$A$1:$G$49, MATCH(CoffeeSales!$D213,products!$A$1:$A$49,0),MATCH(CoffeeSales!K$1,products!$A$1:$G$1,0))</f>
        <v>0.5</v>
      </c>
      <c r="L213">
        <f>INDEX(products!$A$1:$G$49, MATCH(CoffeeSales!$D213,products!$A$1:$A$49,0),MATCH(CoffeeSales!L$1,products!$A$1:$G$1,0))</f>
        <v>8.91</v>
      </c>
      <c r="M213">
        <f t="shared" si="9"/>
        <v>53.46</v>
      </c>
      <c r="N213" t="str">
        <f t="shared" si="10"/>
        <v>Excelsa</v>
      </c>
      <c r="O213" t="str">
        <f t="shared" si="11"/>
        <v>Light</v>
      </c>
      <c r="P213" t="str">
        <f>_xlfn.XLOOKUP(CoffeeSales!$C213,customers!$A$1:$A$1001,customers!$I$1:$I$1001,,0)</f>
        <v>No</v>
      </c>
    </row>
    <row r="214" spans="1:16" x14ac:dyDescent="0.25">
      <c r="A214" t="s">
        <v>454</v>
      </c>
      <c r="B214">
        <v>43921</v>
      </c>
      <c r="C214" t="s">
        <v>455</v>
      </c>
      <c r="D214" t="s">
        <v>64</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 MATCH(CoffeeSales!$D214,products!$A$1:$A$49,0),MATCH(CoffeeSales!I$1,products!$A$1:$G$1,0))</f>
        <v>Exc</v>
      </c>
      <c r="J214" t="str">
        <f>INDEX(products!$A$1:$G$49, MATCH(CoffeeSales!$D214,products!$A$1:$A$49,0),MATCH(CoffeeSales!J$1,products!$A$1:$G$1,0))</f>
        <v>D</v>
      </c>
      <c r="K214">
        <f>INDEX(products!$A$1:$G$49, MATCH(CoffeeSales!$D214,products!$A$1:$A$49,0),MATCH(CoffeeSales!K$1,products!$A$1:$G$1,0))</f>
        <v>0.2</v>
      </c>
      <c r="L214">
        <f>INDEX(products!$A$1:$G$49, MATCH(CoffeeSales!$D214,products!$A$1:$A$49,0),MATCH(CoffeeSales!L$1,products!$A$1:$G$1,0))</f>
        <v>3.645</v>
      </c>
      <c r="M214">
        <f t="shared" si="9"/>
        <v>14.58</v>
      </c>
      <c r="N214" t="str">
        <f t="shared" si="10"/>
        <v>Excelsa</v>
      </c>
      <c r="O214" t="str">
        <f t="shared" si="11"/>
        <v>Dark</v>
      </c>
      <c r="P214" t="str">
        <f>_xlfn.XLOOKUP(CoffeeSales!$C214,customers!$A$1:$A$1001,customers!$I$1:$I$1001,,0)</f>
        <v>Yes</v>
      </c>
    </row>
    <row r="215" spans="1:16" x14ac:dyDescent="0.25">
      <c r="A215" t="s">
        <v>456</v>
      </c>
      <c r="B215">
        <v>44646</v>
      </c>
      <c r="C215" t="s">
        <v>457</v>
      </c>
      <c r="D215" t="s">
        <v>48</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 MATCH(CoffeeSales!$D215,products!$A$1:$A$49,0),MATCH(CoffeeSales!I$1,products!$A$1:$G$1,0))</f>
        <v>Rob</v>
      </c>
      <c r="J215" t="str">
        <f>INDEX(products!$A$1:$G$49, MATCH(CoffeeSales!$D215,products!$A$1:$A$49,0),MATCH(CoffeeSales!J$1,products!$A$1:$G$1,0))</f>
        <v>D</v>
      </c>
      <c r="K215">
        <f>INDEX(products!$A$1:$G$49, MATCH(CoffeeSales!$D215,products!$A$1:$A$49,0),MATCH(CoffeeSales!K$1,products!$A$1:$G$1,0))</f>
        <v>2.5</v>
      </c>
      <c r="L215">
        <f>INDEX(products!$A$1:$G$49, MATCH(CoffeeSales!$D215,products!$A$1:$A$49,0),MATCH(CoffeeSales!L$1,products!$A$1:$G$1,0))</f>
        <v>20.584999999999997</v>
      </c>
      <c r="M215">
        <f t="shared" si="9"/>
        <v>20.584999999999997</v>
      </c>
      <c r="N215" t="str">
        <f t="shared" si="10"/>
        <v>Robusta</v>
      </c>
      <c r="O215" t="str">
        <f t="shared" si="11"/>
        <v>Dark</v>
      </c>
      <c r="P215" t="str">
        <f>_xlfn.XLOOKUP(CoffeeSales!$C215,customers!$A$1:$A$1001,customers!$I$1:$I$1001,,0)</f>
        <v>No</v>
      </c>
    </row>
    <row r="216" spans="1:16" x14ac:dyDescent="0.25">
      <c r="A216" t="s">
        <v>458</v>
      </c>
      <c r="B216">
        <v>43775</v>
      </c>
      <c r="C216" t="s">
        <v>459</v>
      </c>
      <c r="D216" t="s">
        <v>145</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 MATCH(CoffeeSales!$D216,products!$A$1:$A$49,0),MATCH(CoffeeSales!I$1,products!$A$1:$G$1,0))</f>
        <v>Lib</v>
      </c>
      <c r="J216" t="str">
        <f>INDEX(products!$A$1:$G$49, MATCH(CoffeeSales!$D216,products!$A$1:$A$49,0),MATCH(CoffeeSales!J$1,products!$A$1:$G$1,0))</f>
        <v>L</v>
      </c>
      <c r="K216">
        <f>INDEX(products!$A$1:$G$49, MATCH(CoffeeSales!$D216,products!$A$1:$A$49,0),MATCH(CoffeeSales!K$1,products!$A$1:$G$1,0))</f>
        <v>1</v>
      </c>
      <c r="L216">
        <f>INDEX(products!$A$1:$G$49, MATCH(CoffeeSales!$D216,products!$A$1:$A$49,0),MATCH(CoffeeSales!L$1,products!$A$1:$G$1,0))</f>
        <v>15.85</v>
      </c>
      <c r="M216">
        <f t="shared" si="9"/>
        <v>31.7</v>
      </c>
      <c r="N216" t="str">
        <f t="shared" si="10"/>
        <v>Liberica</v>
      </c>
      <c r="O216" t="str">
        <f t="shared" si="11"/>
        <v>Light</v>
      </c>
      <c r="P216" t="str">
        <f>_xlfn.XLOOKUP(CoffeeSales!$C216,customers!$A$1:$A$1001,customers!$I$1:$I$1001,,0)</f>
        <v>No</v>
      </c>
    </row>
    <row r="217" spans="1:16" x14ac:dyDescent="0.25">
      <c r="A217" t="s">
        <v>460</v>
      </c>
      <c r="B217">
        <v>43829</v>
      </c>
      <c r="C217" t="s">
        <v>461</v>
      </c>
      <c r="D217" t="s">
        <v>51</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 MATCH(CoffeeSales!$D217,products!$A$1:$A$49,0),MATCH(CoffeeSales!I$1,products!$A$1:$G$1,0))</f>
        <v>Lib</v>
      </c>
      <c r="J217" t="str">
        <f>INDEX(products!$A$1:$G$49, MATCH(CoffeeSales!$D217,products!$A$1:$A$49,0),MATCH(CoffeeSales!J$1,products!$A$1:$G$1,0))</f>
        <v>D</v>
      </c>
      <c r="K217">
        <f>INDEX(products!$A$1:$G$49, MATCH(CoffeeSales!$D217,products!$A$1:$A$49,0),MATCH(CoffeeSales!K$1,products!$A$1:$G$1,0))</f>
        <v>0.2</v>
      </c>
      <c r="L217">
        <f>INDEX(products!$A$1:$G$49, MATCH(CoffeeSales!$D217,products!$A$1:$A$49,0),MATCH(CoffeeSales!L$1,products!$A$1:$G$1,0))</f>
        <v>3.8849999999999998</v>
      </c>
      <c r="M217">
        <f t="shared" si="9"/>
        <v>23.31</v>
      </c>
      <c r="N217" t="str">
        <f t="shared" si="10"/>
        <v>Liberica</v>
      </c>
      <c r="O217" t="str">
        <f t="shared" si="11"/>
        <v>Dark</v>
      </c>
      <c r="P217" t="str">
        <f>_xlfn.XLOOKUP(CoffeeSales!$C217,customers!$A$1:$A$1001,customers!$I$1:$I$1001,,0)</f>
        <v>No</v>
      </c>
    </row>
    <row r="218" spans="1:16" x14ac:dyDescent="0.25">
      <c r="A218" t="s">
        <v>462</v>
      </c>
      <c r="B218">
        <v>44470</v>
      </c>
      <c r="C218" t="s">
        <v>463</v>
      </c>
      <c r="D218" t="s">
        <v>109</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 MATCH(CoffeeSales!$D218,products!$A$1:$A$49,0),MATCH(CoffeeSales!I$1,products!$A$1:$G$1,0))</f>
        <v>Lib</v>
      </c>
      <c r="J218" t="str">
        <f>INDEX(products!$A$1:$G$49, MATCH(CoffeeSales!$D218,products!$A$1:$A$49,0),MATCH(CoffeeSales!J$1,products!$A$1:$G$1,0))</f>
        <v>M</v>
      </c>
      <c r="K218">
        <f>INDEX(products!$A$1:$G$49, MATCH(CoffeeSales!$D218,products!$A$1:$A$49,0),MATCH(CoffeeSales!K$1,products!$A$1:$G$1,0))</f>
        <v>1</v>
      </c>
      <c r="L218">
        <f>INDEX(products!$A$1:$G$49, MATCH(CoffeeSales!$D218,products!$A$1:$A$49,0),MATCH(CoffeeSales!L$1,products!$A$1:$G$1,0))</f>
        <v>14.55</v>
      </c>
      <c r="M218">
        <f t="shared" si="9"/>
        <v>58.2</v>
      </c>
      <c r="N218" t="str">
        <f t="shared" si="10"/>
        <v>Liberica</v>
      </c>
      <c r="O218" t="str">
        <f t="shared" si="11"/>
        <v>Medium</v>
      </c>
      <c r="P218" t="str">
        <f>_xlfn.XLOOKUP(CoffeeSales!$C218,customers!$A$1:$A$1001,customers!$I$1:$I$1001,,0)</f>
        <v>Yes</v>
      </c>
    </row>
    <row r="219" spans="1:16" x14ac:dyDescent="0.25">
      <c r="A219" t="s">
        <v>464</v>
      </c>
      <c r="B219">
        <v>44174</v>
      </c>
      <c r="C219" t="s">
        <v>465</v>
      </c>
      <c r="D219" t="s">
        <v>189</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 MATCH(CoffeeSales!$D219,products!$A$1:$A$49,0),MATCH(CoffeeSales!I$1,products!$A$1:$G$1,0))</f>
        <v>Exc</v>
      </c>
      <c r="J219" t="str">
        <f>INDEX(products!$A$1:$G$49, MATCH(CoffeeSales!$D219,products!$A$1:$A$49,0),MATCH(CoffeeSales!J$1,products!$A$1:$G$1,0))</f>
        <v>L</v>
      </c>
      <c r="K219">
        <f>INDEX(products!$A$1:$G$49, MATCH(CoffeeSales!$D219,products!$A$1:$A$49,0),MATCH(CoffeeSales!K$1,products!$A$1:$G$1,0))</f>
        <v>0.5</v>
      </c>
      <c r="L219">
        <f>INDEX(products!$A$1:$G$49, MATCH(CoffeeSales!$D219,products!$A$1:$A$49,0),MATCH(CoffeeSales!L$1,products!$A$1:$G$1,0))</f>
        <v>8.91</v>
      </c>
      <c r="M219">
        <f t="shared" si="9"/>
        <v>35.64</v>
      </c>
      <c r="N219" t="str">
        <f t="shared" si="10"/>
        <v>Excelsa</v>
      </c>
      <c r="O219" t="str">
        <f t="shared" si="11"/>
        <v>Light</v>
      </c>
      <c r="P219" t="str">
        <f>_xlfn.XLOOKUP(CoffeeSales!$C219,customers!$A$1:$A$1001,customers!$I$1:$I$1001,,0)</f>
        <v>No</v>
      </c>
    </row>
    <row r="220" spans="1:16" x14ac:dyDescent="0.25">
      <c r="A220" t="s">
        <v>466</v>
      </c>
      <c r="B220">
        <v>44317</v>
      </c>
      <c r="C220" t="s">
        <v>467</v>
      </c>
      <c r="D220" t="s">
        <v>74</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 MATCH(CoffeeSales!$D220,products!$A$1:$A$49,0),MATCH(CoffeeSales!I$1,products!$A$1:$G$1,0))</f>
        <v>Ara</v>
      </c>
      <c r="J220" t="str">
        <f>INDEX(products!$A$1:$G$49, MATCH(CoffeeSales!$D220,products!$A$1:$A$49,0),MATCH(CoffeeSales!J$1,products!$A$1:$G$1,0))</f>
        <v>M</v>
      </c>
      <c r="K220">
        <f>INDEX(products!$A$1:$G$49, MATCH(CoffeeSales!$D220,products!$A$1:$A$49,0),MATCH(CoffeeSales!K$1,products!$A$1:$G$1,0))</f>
        <v>1</v>
      </c>
      <c r="L220">
        <f>INDEX(products!$A$1:$G$49, MATCH(CoffeeSales!$D220,products!$A$1:$A$49,0),MATCH(CoffeeSales!L$1,products!$A$1:$G$1,0))</f>
        <v>11.25</v>
      </c>
      <c r="M220">
        <f t="shared" si="9"/>
        <v>56.25</v>
      </c>
      <c r="N220" t="str">
        <f t="shared" si="10"/>
        <v>Arabica</v>
      </c>
      <c r="O220" t="str">
        <f t="shared" si="11"/>
        <v>Medium</v>
      </c>
      <c r="P220" t="str">
        <f>_xlfn.XLOOKUP(CoffeeSales!$C220,customers!$A$1:$A$1001,customers!$I$1:$I$1001,,0)</f>
        <v>Yes</v>
      </c>
    </row>
    <row r="221" spans="1:16" x14ac:dyDescent="0.25">
      <c r="A221" t="s">
        <v>468</v>
      </c>
      <c r="B221">
        <v>44777</v>
      </c>
      <c r="C221" t="s">
        <v>469</v>
      </c>
      <c r="D221" t="s">
        <v>195</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 MATCH(CoffeeSales!$D221,products!$A$1:$A$49,0),MATCH(CoffeeSales!I$1,products!$A$1:$G$1,0))</f>
        <v>Rob</v>
      </c>
      <c r="J221" t="str">
        <f>INDEX(products!$A$1:$G$49, MATCH(CoffeeSales!$D221,products!$A$1:$A$49,0),MATCH(CoffeeSales!J$1,products!$A$1:$G$1,0))</f>
        <v>L</v>
      </c>
      <c r="K221">
        <f>INDEX(products!$A$1:$G$49, MATCH(CoffeeSales!$D221,products!$A$1:$A$49,0),MATCH(CoffeeSales!K$1,products!$A$1:$G$1,0))</f>
        <v>0.2</v>
      </c>
      <c r="L221">
        <f>INDEX(products!$A$1:$G$49, MATCH(CoffeeSales!$D221,products!$A$1:$A$49,0),MATCH(CoffeeSales!L$1,products!$A$1:$G$1,0))</f>
        <v>3.5849999999999995</v>
      </c>
      <c r="M221">
        <f t="shared" si="9"/>
        <v>10.754999999999999</v>
      </c>
      <c r="N221" t="str">
        <f t="shared" si="10"/>
        <v>Robusta</v>
      </c>
      <c r="O221" t="str">
        <f t="shared" si="11"/>
        <v>Light</v>
      </c>
      <c r="P221" t="str">
        <f>_xlfn.XLOOKUP(CoffeeSales!$C221,customers!$A$1:$A$1001,customers!$I$1:$I$1001,,0)</f>
        <v>No</v>
      </c>
    </row>
    <row r="222" spans="1:16" x14ac:dyDescent="0.25">
      <c r="A222" t="s">
        <v>468</v>
      </c>
      <c r="B222">
        <v>44777</v>
      </c>
      <c r="C222" t="s">
        <v>469</v>
      </c>
      <c r="D222" t="s">
        <v>175</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 MATCH(CoffeeSales!$D222,products!$A$1:$A$49,0),MATCH(CoffeeSales!I$1,products!$A$1:$G$1,0))</f>
        <v>Rob</v>
      </c>
      <c r="J222" t="str">
        <f>INDEX(products!$A$1:$G$49, MATCH(CoffeeSales!$D222,products!$A$1:$A$49,0),MATCH(CoffeeSales!J$1,products!$A$1:$G$1,0))</f>
        <v>M</v>
      </c>
      <c r="K222">
        <f>INDEX(products!$A$1:$G$49, MATCH(CoffeeSales!$D222,products!$A$1:$A$49,0),MATCH(CoffeeSales!K$1,products!$A$1:$G$1,0))</f>
        <v>0.2</v>
      </c>
      <c r="L222">
        <f>INDEX(products!$A$1:$G$49, MATCH(CoffeeSales!$D222,products!$A$1:$A$49,0),MATCH(CoffeeSales!L$1,products!$A$1:$G$1,0))</f>
        <v>2.9849999999999999</v>
      </c>
      <c r="M222">
        <f t="shared" si="9"/>
        <v>14.924999999999999</v>
      </c>
      <c r="N222" t="str">
        <f t="shared" si="10"/>
        <v>Robusta</v>
      </c>
      <c r="O222" t="str">
        <f t="shared" si="11"/>
        <v>Medium</v>
      </c>
      <c r="P222" t="str">
        <f>_xlfn.XLOOKUP(CoffeeSales!$C222,customers!$A$1:$A$1001,customers!$I$1:$I$1001,,0)</f>
        <v>No</v>
      </c>
    </row>
    <row r="223" spans="1:16" x14ac:dyDescent="0.25">
      <c r="A223" t="s">
        <v>470</v>
      </c>
      <c r="B223">
        <v>44513</v>
      </c>
      <c r="C223" t="s">
        <v>471</v>
      </c>
      <c r="D223" t="s">
        <v>19</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 MATCH(CoffeeSales!$D223,products!$A$1:$A$49,0),MATCH(CoffeeSales!I$1,products!$A$1:$G$1,0))</f>
        <v>Ara</v>
      </c>
      <c r="J223" t="str">
        <f>INDEX(products!$A$1:$G$49, MATCH(CoffeeSales!$D223,products!$A$1:$A$49,0),MATCH(CoffeeSales!J$1,products!$A$1:$G$1,0))</f>
        <v>L</v>
      </c>
      <c r="K223">
        <f>INDEX(products!$A$1:$G$49, MATCH(CoffeeSales!$D223,products!$A$1:$A$49,0),MATCH(CoffeeSales!K$1,products!$A$1:$G$1,0))</f>
        <v>1</v>
      </c>
      <c r="L223">
        <f>INDEX(products!$A$1:$G$49, MATCH(CoffeeSales!$D223,products!$A$1:$A$49,0),MATCH(CoffeeSales!L$1,products!$A$1:$G$1,0))</f>
        <v>12.95</v>
      </c>
      <c r="M223">
        <f t="shared" si="9"/>
        <v>77.699999999999989</v>
      </c>
      <c r="N223" t="str">
        <f t="shared" si="10"/>
        <v>Arabica</v>
      </c>
      <c r="O223" t="str">
        <f t="shared" si="11"/>
        <v>Light</v>
      </c>
      <c r="P223" t="str">
        <f>_xlfn.XLOOKUP(CoffeeSales!$C223,customers!$A$1:$A$1001,customers!$I$1:$I$1001,,0)</f>
        <v>Yes</v>
      </c>
    </row>
    <row r="224" spans="1:16" x14ac:dyDescent="0.25">
      <c r="A224" t="s">
        <v>472</v>
      </c>
      <c r="B224">
        <v>44090</v>
      </c>
      <c r="C224" t="s">
        <v>473</v>
      </c>
      <c r="D224" t="s">
        <v>136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 MATCH(CoffeeSales!$D224,products!$A$1:$A$49,0),MATCH(CoffeeSales!I$1,products!$A$1:$G$1,0))</f>
        <v>Lib</v>
      </c>
      <c r="J224" t="str">
        <f>INDEX(products!$A$1:$G$49, MATCH(CoffeeSales!$D224,products!$A$1:$A$49,0),MATCH(CoffeeSales!J$1,products!$A$1:$G$1,0))</f>
        <v>D</v>
      </c>
      <c r="K224">
        <f>INDEX(products!$A$1:$G$49, MATCH(CoffeeSales!$D224,products!$A$1:$A$49,0),MATCH(CoffeeSales!K$1,products!$A$1:$G$1,0))</f>
        <v>0.5</v>
      </c>
      <c r="L224">
        <f>INDEX(products!$A$1:$G$49, MATCH(CoffeeSales!$D224,products!$A$1:$A$49,0),MATCH(CoffeeSales!L$1,products!$A$1:$G$1,0))</f>
        <v>7.77</v>
      </c>
      <c r="M224">
        <f t="shared" si="9"/>
        <v>23.31</v>
      </c>
      <c r="N224" t="str">
        <f t="shared" si="10"/>
        <v>Liberica</v>
      </c>
      <c r="O224" t="str">
        <f t="shared" si="11"/>
        <v>Dark</v>
      </c>
      <c r="P224" t="str">
        <f>_xlfn.XLOOKUP(CoffeeSales!$C224,customers!$A$1:$A$1001,customers!$I$1:$I$1001,,0)</f>
        <v>No</v>
      </c>
    </row>
    <row r="225" spans="1:16" x14ac:dyDescent="0.25">
      <c r="A225" t="s">
        <v>474</v>
      </c>
      <c r="B225">
        <v>44109</v>
      </c>
      <c r="C225" t="s">
        <v>475</v>
      </c>
      <c r="D225" t="s">
        <v>150</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 MATCH(CoffeeSales!$D225,products!$A$1:$A$49,0),MATCH(CoffeeSales!I$1,products!$A$1:$G$1,0))</f>
        <v>Exc</v>
      </c>
      <c r="J225" t="str">
        <f>INDEX(products!$A$1:$G$49, MATCH(CoffeeSales!$D225,products!$A$1:$A$49,0),MATCH(CoffeeSales!J$1,products!$A$1:$G$1,0))</f>
        <v>L</v>
      </c>
      <c r="K225">
        <f>INDEX(products!$A$1:$G$49, MATCH(CoffeeSales!$D225,products!$A$1:$A$49,0),MATCH(CoffeeSales!K$1,products!$A$1:$G$1,0))</f>
        <v>1</v>
      </c>
      <c r="L225">
        <f>INDEX(products!$A$1:$G$49, MATCH(CoffeeSales!$D225,products!$A$1:$A$49,0),MATCH(CoffeeSales!L$1,products!$A$1:$G$1,0))</f>
        <v>14.85</v>
      </c>
      <c r="M225">
        <f t="shared" si="9"/>
        <v>59.4</v>
      </c>
      <c r="N225" t="str">
        <f t="shared" si="10"/>
        <v>Excelsa</v>
      </c>
      <c r="O225" t="str">
        <f t="shared" si="11"/>
        <v>Light</v>
      </c>
      <c r="P225" t="str">
        <f>_xlfn.XLOOKUP(CoffeeSales!$C225,customers!$A$1:$A$1001,customers!$I$1:$I$1001,,0)</f>
        <v>Yes</v>
      </c>
    </row>
    <row r="226" spans="1:16" x14ac:dyDescent="0.25">
      <c r="A226" t="s">
        <v>476</v>
      </c>
      <c r="B226">
        <v>43836</v>
      </c>
      <c r="C226" t="s">
        <v>477</v>
      </c>
      <c r="D226" t="s">
        <v>122</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 MATCH(CoffeeSales!$D226,products!$A$1:$A$49,0),MATCH(CoffeeSales!I$1,products!$A$1:$G$1,0))</f>
        <v>Lib</v>
      </c>
      <c r="J226" t="str">
        <f>INDEX(products!$A$1:$G$49, MATCH(CoffeeSales!$D226,products!$A$1:$A$49,0),MATCH(CoffeeSales!J$1,products!$A$1:$G$1,0))</f>
        <v>D</v>
      </c>
      <c r="K226">
        <f>INDEX(products!$A$1:$G$49, MATCH(CoffeeSales!$D226,products!$A$1:$A$49,0),MATCH(CoffeeSales!K$1,products!$A$1:$G$1,0))</f>
        <v>2.5</v>
      </c>
      <c r="L226">
        <f>INDEX(products!$A$1:$G$49, MATCH(CoffeeSales!$D226,products!$A$1:$A$49,0),MATCH(CoffeeSales!L$1,products!$A$1:$G$1,0))</f>
        <v>29.784999999999997</v>
      </c>
      <c r="M226">
        <f t="shared" si="9"/>
        <v>119.13999999999999</v>
      </c>
      <c r="N226" t="str">
        <f t="shared" si="10"/>
        <v>Liberica</v>
      </c>
      <c r="O226" t="str">
        <f t="shared" si="11"/>
        <v>Dark</v>
      </c>
      <c r="P226" t="str">
        <f>_xlfn.XLOOKUP(CoffeeSales!$C226,customers!$A$1:$A$1001,customers!$I$1:$I$1001,,0)</f>
        <v>Yes</v>
      </c>
    </row>
    <row r="227" spans="1:16" x14ac:dyDescent="0.25">
      <c r="A227" t="s">
        <v>478</v>
      </c>
      <c r="B227">
        <v>44337</v>
      </c>
      <c r="C227" t="s">
        <v>479</v>
      </c>
      <c r="D227" t="s">
        <v>195</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 MATCH(CoffeeSales!$D227,products!$A$1:$A$49,0),MATCH(CoffeeSales!I$1,products!$A$1:$G$1,0))</f>
        <v>Rob</v>
      </c>
      <c r="J227" t="str">
        <f>INDEX(products!$A$1:$G$49, MATCH(CoffeeSales!$D227,products!$A$1:$A$49,0),MATCH(CoffeeSales!J$1,products!$A$1:$G$1,0))</f>
        <v>L</v>
      </c>
      <c r="K227">
        <f>INDEX(products!$A$1:$G$49, MATCH(CoffeeSales!$D227,products!$A$1:$A$49,0),MATCH(CoffeeSales!K$1,products!$A$1:$G$1,0))</f>
        <v>0.2</v>
      </c>
      <c r="L227">
        <f>INDEX(products!$A$1:$G$49, MATCH(CoffeeSales!$D227,products!$A$1:$A$49,0),MATCH(CoffeeSales!L$1,products!$A$1:$G$1,0))</f>
        <v>3.5849999999999995</v>
      </c>
      <c r="M227">
        <f t="shared" si="9"/>
        <v>14.339999999999998</v>
      </c>
      <c r="N227" t="str">
        <f t="shared" si="10"/>
        <v>Robusta</v>
      </c>
      <c r="O227" t="str">
        <f t="shared" si="11"/>
        <v>Light</v>
      </c>
      <c r="P227" t="str">
        <f>_xlfn.XLOOKUP(CoffeeSales!$C227,customers!$A$1:$A$1001,customers!$I$1:$I$1001,,0)</f>
        <v>No</v>
      </c>
    </row>
    <row r="228" spans="1:16" x14ac:dyDescent="0.25">
      <c r="A228" t="s">
        <v>480</v>
      </c>
      <c r="B228">
        <v>43887</v>
      </c>
      <c r="C228" t="s">
        <v>481</v>
      </c>
      <c r="D228" t="s">
        <v>184</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 MATCH(CoffeeSales!$D228,products!$A$1:$A$49,0),MATCH(CoffeeSales!I$1,products!$A$1:$G$1,0))</f>
        <v>Ara</v>
      </c>
      <c r="J228" t="str">
        <f>INDEX(products!$A$1:$G$49, MATCH(CoffeeSales!$D228,products!$A$1:$A$49,0),MATCH(CoffeeSales!J$1,products!$A$1:$G$1,0))</f>
        <v>M</v>
      </c>
      <c r="K228">
        <f>INDEX(products!$A$1:$G$49, MATCH(CoffeeSales!$D228,products!$A$1:$A$49,0),MATCH(CoffeeSales!K$1,products!$A$1:$G$1,0))</f>
        <v>2.5</v>
      </c>
      <c r="L228">
        <f>INDEX(products!$A$1:$G$49, MATCH(CoffeeSales!$D228,products!$A$1:$A$49,0),MATCH(CoffeeSales!L$1,products!$A$1:$G$1,0))</f>
        <v>25.874999999999996</v>
      </c>
      <c r="M228">
        <f t="shared" si="9"/>
        <v>129.37499999999997</v>
      </c>
      <c r="N228" t="str">
        <f t="shared" si="10"/>
        <v>Arabica</v>
      </c>
      <c r="O228" t="str">
        <f t="shared" si="11"/>
        <v>Medium</v>
      </c>
      <c r="P228" t="str">
        <f>_xlfn.XLOOKUP(CoffeeSales!$C228,customers!$A$1:$A$1001,customers!$I$1:$I$1001,,0)</f>
        <v>No</v>
      </c>
    </row>
    <row r="229" spans="1:16" x14ac:dyDescent="0.25">
      <c r="A229" t="s">
        <v>482</v>
      </c>
      <c r="B229">
        <v>43880</v>
      </c>
      <c r="C229" t="s">
        <v>483</v>
      </c>
      <c r="D229" t="s">
        <v>114</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 MATCH(CoffeeSales!$D229,products!$A$1:$A$49,0),MATCH(CoffeeSales!I$1,products!$A$1:$G$1,0))</f>
        <v>Rob</v>
      </c>
      <c r="J229" t="str">
        <f>INDEX(products!$A$1:$G$49, MATCH(CoffeeSales!$D229,products!$A$1:$A$49,0),MATCH(CoffeeSales!J$1,products!$A$1:$G$1,0))</f>
        <v>D</v>
      </c>
      <c r="K229">
        <f>INDEX(products!$A$1:$G$49, MATCH(CoffeeSales!$D229,products!$A$1:$A$49,0),MATCH(CoffeeSales!K$1,products!$A$1:$G$1,0))</f>
        <v>0.2</v>
      </c>
      <c r="L229">
        <f>INDEX(products!$A$1:$G$49, MATCH(CoffeeSales!$D229,products!$A$1:$A$49,0),MATCH(CoffeeSales!L$1,products!$A$1:$G$1,0))</f>
        <v>2.6849999999999996</v>
      </c>
      <c r="M229">
        <f t="shared" si="9"/>
        <v>16.11</v>
      </c>
      <c r="N229" t="str">
        <f t="shared" si="10"/>
        <v>Robusta</v>
      </c>
      <c r="O229" t="str">
        <f t="shared" si="11"/>
        <v>Dark</v>
      </c>
      <c r="P229" t="str">
        <f>_xlfn.XLOOKUP(CoffeeSales!$C229,customers!$A$1:$A$1001,customers!$I$1:$I$1001,,0)</f>
        <v>Yes</v>
      </c>
    </row>
    <row r="230" spans="1:16" x14ac:dyDescent="0.25">
      <c r="A230" t="s">
        <v>484</v>
      </c>
      <c r="B230">
        <v>44376</v>
      </c>
      <c r="C230" t="s">
        <v>485</v>
      </c>
      <c r="D230" t="s">
        <v>195</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 MATCH(CoffeeSales!$D230,products!$A$1:$A$49,0),MATCH(CoffeeSales!I$1,products!$A$1:$G$1,0))</f>
        <v>Rob</v>
      </c>
      <c r="J230" t="str">
        <f>INDEX(products!$A$1:$G$49, MATCH(CoffeeSales!$D230,products!$A$1:$A$49,0),MATCH(CoffeeSales!J$1,products!$A$1:$G$1,0))</f>
        <v>L</v>
      </c>
      <c r="K230">
        <f>INDEX(products!$A$1:$G$49, MATCH(CoffeeSales!$D230,products!$A$1:$A$49,0),MATCH(CoffeeSales!K$1,products!$A$1:$G$1,0))</f>
        <v>0.2</v>
      </c>
      <c r="L230">
        <f>INDEX(products!$A$1:$G$49, MATCH(CoffeeSales!$D230,products!$A$1:$A$49,0),MATCH(CoffeeSales!L$1,products!$A$1:$G$1,0))</f>
        <v>3.5849999999999995</v>
      </c>
      <c r="M230">
        <f t="shared" si="9"/>
        <v>17.924999999999997</v>
      </c>
      <c r="N230" t="str">
        <f t="shared" si="10"/>
        <v>Robusta</v>
      </c>
      <c r="O230" t="str">
        <f t="shared" si="11"/>
        <v>Light</v>
      </c>
      <c r="P230" t="str">
        <f>_xlfn.XLOOKUP(CoffeeSales!$C230,customers!$A$1:$A$1001,customers!$I$1:$I$1001,,0)</f>
        <v>No</v>
      </c>
    </row>
    <row r="231" spans="1:16" x14ac:dyDescent="0.25">
      <c r="A231" t="s">
        <v>486</v>
      </c>
      <c r="B231">
        <v>44282</v>
      </c>
      <c r="C231" t="s">
        <v>487</v>
      </c>
      <c r="D231" t="s">
        <v>90</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 MATCH(CoffeeSales!$D231,products!$A$1:$A$49,0),MATCH(CoffeeSales!I$1,products!$A$1:$G$1,0))</f>
        <v>Lib</v>
      </c>
      <c r="J231" t="str">
        <f>INDEX(products!$A$1:$G$49, MATCH(CoffeeSales!$D231,products!$A$1:$A$49,0),MATCH(CoffeeSales!J$1,products!$A$1:$G$1,0))</f>
        <v>M</v>
      </c>
      <c r="K231">
        <f>INDEX(products!$A$1:$G$49, MATCH(CoffeeSales!$D231,products!$A$1:$A$49,0),MATCH(CoffeeSales!K$1,products!$A$1:$G$1,0))</f>
        <v>0.2</v>
      </c>
      <c r="L231">
        <f>INDEX(products!$A$1:$G$49, MATCH(CoffeeSales!$D231,products!$A$1:$A$49,0),MATCH(CoffeeSales!L$1,products!$A$1:$G$1,0))</f>
        <v>4.3650000000000002</v>
      </c>
      <c r="M231">
        <f t="shared" si="9"/>
        <v>8.73</v>
      </c>
      <c r="N231" t="str">
        <f t="shared" si="10"/>
        <v>Liberica</v>
      </c>
      <c r="O231" t="str">
        <f t="shared" si="11"/>
        <v>Medium</v>
      </c>
      <c r="P231" t="str">
        <f>_xlfn.XLOOKUP(CoffeeSales!$C231,customers!$A$1:$A$1001,customers!$I$1:$I$1001,,0)</f>
        <v>No</v>
      </c>
    </row>
    <row r="232" spans="1:16" x14ac:dyDescent="0.25">
      <c r="A232" t="s">
        <v>488</v>
      </c>
      <c r="B232">
        <v>44496</v>
      </c>
      <c r="C232" t="s">
        <v>489</v>
      </c>
      <c r="D232" t="s">
        <v>184</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 MATCH(CoffeeSales!$D232,products!$A$1:$A$49,0),MATCH(CoffeeSales!I$1,products!$A$1:$G$1,0))</f>
        <v>Ara</v>
      </c>
      <c r="J232" t="str">
        <f>INDEX(products!$A$1:$G$49, MATCH(CoffeeSales!$D232,products!$A$1:$A$49,0),MATCH(CoffeeSales!J$1,products!$A$1:$G$1,0))</f>
        <v>M</v>
      </c>
      <c r="K232">
        <f>INDEX(products!$A$1:$G$49, MATCH(CoffeeSales!$D232,products!$A$1:$A$49,0),MATCH(CoffeeSales!K$1,products!$A$1:$G$1,0))</f>
        <v>2.5</v>
      </c>
      <c r="L232">
        <f>INDEX(products!$A$1:$G$49, MATCH(CoffeeSales!$D232,products!$A$1:$A$49,0),MATCH(CoffeeSales!L$1,products!$A$1:$G$1,0))</f>
        <v>25.874999999999996</v>
      </c>
      <c r="M232">
        <f t="shared" si="9"/>
        <v>51.749999999999993</v>
      </c>
      <c r="N232" t="str">
        <f t="shared" si="10"/>
        <v>Arabica</v>
      </c>
      <c r="O232" t="str">
        <f t="shared" si="11"/>
        <v>Medium</v>
      </c>
      <c r="P232" t="str">
        <f>_xlfn.XLOOKUP(CoffeeSales!$C232,customers!$A$1:$A$1001,customers!$I$1:$I$1001,,0)</f>
        <v>No</v>
      </c>
    </row>
    <row r="233" spans="1:16" x14ac:dyDescent="0.25">
      <c r="A233" t="s">
        <v>490</v>
      </c>
      <c r="B233">
        <v>43628</v>
      </c>
      <c r="C233" t="s">
        <v>491</v>
      </c>
      <c r="D233" t="s">
        <v>90</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 MATCH(CoffeeSales!$D233,products!$A$1:$A$49,0),MATCH(CoffeeSales!I$1,products!$A$1:$G$1,0))</f>
        <v>Lib</v>
      </c>
      <c r="J233" t="str">
        <f>INDEX(products!$A$1:$G$49, MATCH(CoffeeSales!$D233,products!$A$1:$A$49,0),MATCH(CoffeeSales!J$1,products!$A$1:$G$1,0))</f>
        <v>M</v>
      </c>
      <c r="K233">
        <f>INDEX(products!$A$1:$G$49, MATCH(CoffeeSales!$D233,products!$A$1:$A$49,0),MATCH(CoffeeSales!K$1,products!$A$1:$G$1,0))</f>
        <v>0.2</v>
      </c>
      <c r="L233">
        <f>INDEX(products!$A$1:$G$49, MATCH(CoffeeSales!$D233,products!$A$1:$A$49,0),MATCH(CoffeeSales!L$1,products!$A$1:$G$1,0))</f>
        <v>4.3650000000000002</v>
      </c>
      <c r="M233">
        <f t="shared" si="9"/>
        <v>8.73</v>
      </c>
      <c r="N233" t="str">
        <f t="shared" si="10"/>
        <v>Liberica</v>
      </c>
      <c r="O233" t="str">
        <f t="shared" si="11"/>
        <v>Medium</v>
      </c>
      <c r="P233" t="str">
        <f>_xlfn.XLOOKUP(CoffeeSales!$C233,customers!$A$1:$A$1001,customers!$I$1:$I$1001,,0)</f>
        <v>Yes</v>
      </c>
    </row>
    <row r="234" spans="1:16" x14ac:dyDescent="0.25">
      <c r="A234" t="s">
        <v>492</v>
      </c>
      <c r="B234">
        <v>44010</v>
      </c>
      <c r="C234" t="s">
        <v>493</v>
      </c>
      <c r="D234" t="s">
        <v>32</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 MATCH(CoffeeSales!$D234,products!$A$1:$A$49,0),MATCH(CoffeeSales!I$1,products!$A$1:$G$1,0))</f>
        <v>Lib</v>
      </c>
      <c r="J234" t="str">
        <f>INDEX(products!$A$1:$G$49, MATCH(CoffeeSales!$D234,products!$A$1:$A$49,0),MATCH(CoffeeSales!J$1,products!$A$1:$G$1,0))</f>
        <v>L</v>
      </c>
      <c r="K234">
        <f>INDEX(products!$A$1:$G$49, MATCH(CoffeeSales!$D234,products!$A$1:$A$49,0),MATCH(CoffeeSales!K$1,products!$A$1:$G$1,0))</f>
        <v>0.2</v>
      </c>
      <c r="L234">
        <f>INDEX(products!$A$1:$G$49, MATCH(CoffeeSales!$D234,products!$A$1:$A$49,0),MATCH(CoffeeSales!L$1,products!$A$1:$G$1,0))</f>
        <v>4.7549999999999999</v>
      </c>
      <c r="M234">
        <f t="shared" si="9"/>
        <v>23.774999999999999</v>
      </c>
      <c r="N234" t="str">
        <f t="shared" si="10"/>
        <v>Liberica</v>
      </c>
      <c r="O234" t="str">
        <f t="shared" si="11"/>
        <v>Light</v>
      </c>
      <c r="P234" t="str">
        <f>_xlfn.XLOOKUP(CoffeeSales!$C234,customers!$A$1:$A$1001,customers!$I$1:$I$1001,,0)</f>
        <v>No</v>
      </c>
    </row>
    <row r="235" spans="1:16" x14ac:dyDescent="0.25">
      <c r="A235" t="s">
        <v>494</v>
      </c>
      <c r="B235">
        <v>44278</v>
      </c>
      <c r="C235" t="s">
        <v>495</v>
      </c>
      <c r="D235" t="s">
        <v>77</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 MATCH(CoffeeSales!$D235,products!$A$1:$A$49,0),MATCH(CoffeeSales!I$1,products!$A$1:$G$1,0))</f>
        <v>Exc</v>
      </c>
      <c r="J235" t="str">
        <f>INDEX(products!$A$1:$G$49, MATCH(CoffeeSales!$D235,products!$A$1:$A$49,0),MATCH(CoffeeSales!J$1,products!$A$1:$G$1,0))</f>
        <v>M</v>
      </c>
      <c r="K235">
        <f>INDEX(products!$A$1:$G$49, MATCH(CoffeeSales!$D235,products!$A$1:$A$49,0),MATCH(CoffeeSales!K$1,products!$A$1:$G$1,0))</f>
        <v>0.2</v>
      </c>
      <c r="L235">
        <f>INDEX(products!$A$1:$G$49, MATCH(CoffeeSales!$D235,products!$A$1:$A$49,0),MATCH(CoffeeSales!L$1,products!$A$1:$G$1,0))</f>
        <v>4.125</v>
      </c>
      <c r="M235">
        <f t="shared" si="9"/>
        <v>20.625</v>
      </c>
      <c r="N235" t="str">
        <f t="shared" si="10"/>
        <v>Excelsa</v>
      </c>
      <c r="O235" t="str">
        <f t="shared" si="11"/>
        <v>Medium</v>
      </c>
      <c r="P235" t="str">
        <f>_xlfn.XLOOKUP(CoffeeSales!$C235,customers!$A$1:$A$1001,customers!$I$1:$I$1001,,0)</f>
        <v>No</v>
      </c>
    </row>
    <row r="236" spans="1:16" x14ac:dyDescent="0.25">
      <c r="A236" t="s">
        <v>496</v>
      </c>
      <c r="B236">
        <v>44602</v>
      </c>
      <c r="C236" t="s">
        <v>497</v>
      </c>
      <c r="D236" t="s">
        <v>117</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 MATCH(CoffeeSales!$D236,products!$A$1:$A$49,0),MATCH(CoffeeSales!I$1,products!$A$1:$G$1,0))</f>
        <v>Lib</v>
      </c>
      <c r="J236" t="str">
        <f>INDEX(products!$A$1:$G$49, MATCH(CoffeeSales!$D236,products!$A$1:$A$49,0),MATCH(CoffeeSales!J$1,products!$A$1:$G$1,0))</f>
        <v>L</v>
      </c>
      <c r="K236">
        <f>INDEX(products!$A$1:$G$49, MATCH(CoffeeSales!$D236,products!$A$1:$A$49,0),MATCH(CoffeeSales!K$1,products!$A$1:$G$1,0))</f>
        <v>2.5</v>
      </c>
      <c r="L236">
        <f>INDEX(products!$A$1:$G$49, MATCH(CoffeeSales!$D236,products!$A$1:$A$49,0),MATCH(CoffeeSales!L$1,products!$A$1:$G$1,0))</f>
        <v>36.454999999999998</v>
      </c>
      <c r="M236">
        <f t="shared" si="9"/>
        <v>36.454999999999998</v>
      </c>
      <c r="N236" t="str">
        <f t="shared" si="10"/>
        <v>Liberica</v>
      </c>
      <c r="O236" t="str">
        <f t="shared" si="11"/>
        <v>Light</v>
      </c>
      <c r="P236" t="str">
        <f>_xlfn.XLOOKUP(CoffeeSales!$C236,customers!$A$1:$A$1001,customers!$I$1:$I$1001,,0)</f>
        <v>No</v>
      </c>
    </row>
    <row r="237" spans="1:16" x14ac:dyDescent="0.25">
      <c r="A237" t="s">
        <v>498</v>
      </c>
      <c r="B237">
        <v>43571</v>
      </c>
      <c r="C237" t="s">
        <v>499</v>
      </c>
      <c r="D237" t="s">
        <v>117</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 MATCH(CoffeeSales!$D237,products!$A$1:$A$49,0),MATCH(CoffeeSales!I$1,products!$A$1:$G$1,0))</f>
        <v>Lib</v>
      </c>
      <c r="J237" t="str">
        <f>INDEX(products!$A$1:$G$49, MATCH(CoffeeSales!$D237,products!$A$1:$A$49,0),MATCH(CoffeeSales!J$1,products!$A$1:$G$1,0))</f>
        <v>L</v>
      </c>
      <c r="K237">
        <f>INDEX(products!$A$1:$G$49, MATCH(CoffeeSales!$D237,products!$A$1:$A$49,0),MATCH(CoffeeSales!K$1,products!$A$1:$G$1,0))</f>
        <v>2.5</v>
      </c>
      <c r="L237">
        <f>INDEX(products!$A$1:$G$49, MATCH(CoffeeSales!$D237,products!$A$1:$A$49,0),MATCH(CoffeeSales!L$1,products!$A$1:$G$1,0))</f>
        <v>36.454999999999998</v>
      </c>
      <c r="M237">
        <f t="shared" si="9"/>
        <v>182.27499999999998</v>
      </c>
      <c r="N237" t="str">
        <f t="shared" si="10"/>
        <v>Liberica</v>
      </c>
      <c r="O237" t="str">
        <f t="shared" si="11"/>
        <v>Light</v>
      </c>
      <c r="P237" t="str">
        <f>_xlfn.XLOOKUP(CoffeeSales!$C237,customers!$A$1:$A$1001,customers!$I$1:$I$1001,,0)</f>
        <v>No</v>
      </c>
    </row>
    <row r="238" spans="1:16" x14ac:dyDescent="0.25">
      <c r="A238" t="s">
        <v>500</v>
      </c>
      <c r="B238">
        <v>43873</v>
      </c>
      <c r="C238" t="s">
        <v>501</v>
      </c>
      <c r="D238" t="s">
        <v>122</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 MATCH(CoffeeSales!$D238,products!$A$1:$A$49,0),MATCH(CoffeeSales!I$1,products!$A$1:$G$1,0))</f>
        <v>Lib</v>
      </c>
      <c r="J238" t="str">
        <f>INDEX(products!$A$1:$G$49, MATCH(CoffeeSales!$D238,products!$A$1:$A$49,0),MATCH(CoffeeSales!J$1,products!$A$1:$G$1,0))</f>
        <v>D</v>
      </c>
      <c r="K238">
        <f>INDEX(products!$A$1:$G$49, MATCH(CoffeeSales!$D238,products!$A$1:$A$49,0),MATCH(CoffeeSales!K$1,products!$A$1:$G$1,0))</f>
        <v>2.5</v>
      </c>
      <c r="L238">
        <f>INDEX(products!$A$1:$G$49, MATCH(CoffeeSales!$D238,products!$A$1:$A$49,0),MATCH(CoffeeSales!L$1,products!$A$1:$G$1,0))</f>
        <v>29.784999999999997</v>
      </c>
      <c r="M238">
        <f t="shared" si="9"/>
        <v>89.35499999999999</v>
      </c>
      <c r="N238" t="str">
        <f t="shared" si="10"/>
        <v>Liberica</v>
      </c>
      <c r="O238" t="str">
        <f t="shared" si="11"/>
        <v>Dark</v>
      </c>
      <c r="P238" t="str">
        <f>_xlfn.XLOOKUP(CoffeeSales!$C238,customers!$A$1:$A$1001,customers!$I$1:$I$1001,,0)</f>
        <v>No</v>
      </c>
    </row>
    <row r="239" spans="1:16" x14ac:dyDescent="0.25">
      <c r="A239" t="s">
        <v>502</v>
      </c>
      <c r="B239">
        <v>44563</v>
      </c>
      <c r="C239" t="s">
        <v>503</v>
      </c>
      <c r="D239" t="s">
        <v>195</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 MATCH(CoffeeSales!$D239,products!$A$1:$A$49,0),MATCH(CoffeeSales!I$1,products!$A$1:$G$1,0))</f>
        <v>Rob</v>
      </c>
      <c r="J239" t="str">
        <f>INDEX(products!$A$1:$G$49, MATCH(CoffeeSales!$D239,products!$A$1:$A$49,0),MATCH(CoffeeSales!J$1,products!$A$1:$G$1,0))</f>
        <v>L</v>
      </c>
      <c r="K239">
        <f>INDEX(products!$A$1:$G$49, MATCH(CoffeeSales!$D239,products!$A$1:$A$49,0),MATCH(CoffeeSales!K$1,products!$A$1:$G$1,0))</f>
        <v>0.2</v>
      </c>
      <c r="L239">
        <f>INDEX(products!$A$1:$G$49, MATCH(CoffeeSales!$D239,products!$A$1:$A$49,0),MATCH(CoffeeSales!L$1,products!$A$1:$G$1,0))</f>
        <v>3.5849999999999995</v>
      </c>
      <c r="M239">
        <f t="shared" si="9"/>
        <v>3.5849999999999995</v>
      </c>
      <c r="N239" t="str">
        <f t="shared" si="10"/>
        <v>Robusta</v>
      </c>
      <c r="O239" t="str">
        <f t="shared" si="11"/>
        <v>Light</v>
      </c>
      <c r="P239" t="str">
        <f>_xlfn.XLOOKUP(CoffeeSales!$C239,customers!$A$1:$A$1001,customers!$I$1:$I$1001,,0)</f>
        <v>Yes</v>
      </c>
    </row>
    <row r="240" spans="1:16" x14ac:dyDescent="0.25">
      <c r="A240" t="s">
        <v>504</v>
      </c>
      <c r="B240">
        <v>44172</v>
      </c>
      <c r="C240" t="s">
        <v>505</v>
      </c>
      <c r="D240" t="s">
        <v>54</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 MATCH(CoffeeSales!$D240,products!$A$1:$A$49,0),MATCH(CoffeeSales!I$1,products!$A$1:$G$1,0))</f>
        <v>Rob</v>
      </c>
      <c r="J240" t="str">
        <f>INDEX(products!$A$1:$G$49, MATCH(CoffeeSales!$D240,products!$A$1:$A$49,0),MATCH(CoffeeSales!J$1,products!$A$1:$G$1,0))</f>
        <v>M</v>
      </c>
      <c r="K240">
        <f>INDEX(products!$A$1:$G$49, MATCH(CoffeeSales!$D240,products!$A$1:$A$49,0),MATCH(CoffeeSales!K$1,products!$A$1:$G$1,0))</f>
        <v>2.5</v>
      </c>
      <c r="L240">
        <f>INDEX(products!$A$1:$G$49, MATCH(CoffeeSales!$D240,products!$A$1:$A$49,0),MATCH(CoffeeSales!L$1,products!$A$1:$G$1,0))</f>
        <v>22.884999999999998</v>
      </c>
      <c r="M240">
        <f t="shared" si="9"/>
        <v>45.769999999999996</v>
      </c>
      <c r="N240" t="str">
        <f t="shared" si="10"/>
        <v>Robusta</v>
      </c>
      <c r="O240" t="str">
        <f t="shared" si="11"/>
        <v>Medium</v>
      </c>
      <c r="P240" t="str">
        <f>_xlfn.XLOOKUP(CoffeeSales!$C240,customers!$A$1:$A$1001,customers!$I$1:$I$1001,,0)</f>
        <v>Yes</v>
      </c>
    </row>
    <row r="241" spans="1:16" x14ac:dyDescent="0.25">
      <c r="A241" t="s">
        <v>506</v>
      </c>
      <c r="B241">
        <v>43881</v>
      </c>
      <c r="C241" t="s">
        <v>507</v>
      </c>
      <c r="D241" t="s">
        <v>150</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 MATCH(CoffeeSales!$D241,products!$A$1:$A$49,0),MATCH(CoffeeSales!I$1,products!$A$1:$G$1,0))</f>
        <v>Exc</v>
      </c>
      <c r="J241" t="str">
        <f>INDEX(products!$A$1:$G$49, MATCH(CoffeeSales!$D241,products!$A$1:$A$49,0),MATCH(CoffeeSales!J$1,products!$A$1:$G$1,0))</f>
        <v>L</v>
      </c>
      <c r="K241">
        <f>INDEX(products!$A$1:$G$49, MATCH(CoffeeSales!$D241,products!$A$1:$A$49,0),MATCH(CoffeeSales!K$1,products!$A$1:$G$1,0))</f>
        <v>1</v>
      </c>
      <c r="L241">
        <f>INDEX(products!$A$1:$G$49, MATCH(CoffeeSales!$D241,products!$A$1:$A$49,0),MATCH(CoffeeSales!L$1,products!$A$1:$G$1,0))</f>
        <v>14.85</v>
      </c>
      <c r="M241">
        <f t="shared" si="9"/>
        <v>59.4</v>
      </c>
      <c r="N241" t="str">
        <f t="shared" si="10"/>
        <v>Excelsa</v>
      </c>
      <c r="O241" t="str">
        <f t="shared" si="11"/>
        <v>Light</v>
      </c>
      <c r="P241" t="str">
        <f>_xlfn.XLOOKUP(CoffeeSales!$C241,customers!$A$1:$A$1001,customers!$I$1:$I$1001,,0)</f>
        <v>No</v>
      </c>
    </row>
    <row r="242" spans="1:16" x14ac:dyDescent="0.25">
      <c r="A242" t="s">
        <v>508</v>
      </c>
      <c r="B242">
        <v>43993</v>
      </c>
      <c r="C242" t="s">
        <v>509</v>
      </c>
      <c r="D242" t="s">
        <v>184</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 MATCH(CoffeeSales!$D242,products!$A$1:$A$49,0),MATCH(CoffeeSales!I$1,products!$A$1:$G$1,0))</f>
        <v>Ara</v>
      </c>
      <c r="J242" t="str">
        <f>INDEX(products!$A$1:$G$49, MATCH(CoffeeSales!$D242,products!$A$1:$A$49,0),MATCH(CoffeeSales!J$1,products!$A$1:$G$1,0))</f>
        <v>M</v>
      </c>
      <c r="K242">
        <f>INDEX(products!$A$1:$G$49, MATCH(CoffeeSales!$D242,products!$A$1:$A$49,0),MATCH(CoffeeSales!K$1,products!$A$1:$G$1,0))</f>
        <v>2.5</v>
      </c>
      <c r="L242">
        <f>INDEX(products!$A$1:$G$49, MATCH(CoffeeSales!$D242,products!$A$1:$A$49,0),MATCH(CoffeeSales!L$1,products!$A$1:$G$1,0))</f>
        <v>25.874999999999996</v>
      </c>
      <c r="M242">
        <f t="shared" si="9"/>
        <v>155.24999999999997</v>
      </c>
      <c r="N242" t="str">
        <f t="shared" si="10"/>
        <v>Arabica</v>
      </c>
      <c r="O242" t="str">
        <f t="shared" si="11"/>
        <v>Medium</v>
      </c>
      <c r="P242" t="str">
        <f>_xlfn.XLOOKUP(CoffeeSales!$C242,customers!$A$1:$A$1001,customers!$I$1:$I$1001,,0)</f>
        <v>Yes</v>
      </c>
    </row>
    <row r="243" spans="1:16" x14ac:dyDescent="0.25">
      <c r="A243" t="s">
        <v>510</v>
      </c>
      <c r="B243">
        <v>44082</v>
      </c>
      <c r="C243" t="s">
        <v>511</v>
      </c>
      <c r="D243" t="s">
        <v>54</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 MATCH(CoffeeSales!$D243,products!$A$1:$A$49,0),MATCH(CoffeeSales!I$1,products!$A$1:$G$1,0))</f>
        <v>Rob</v>
      </c>
      <c r="J243" t="str">
        <f>INDEX(products!$A$1:$G$49, MATCH(CoffeeSales!$D243,products!$A$1:$A$49,0),MATCH(CoffeeSales!J$1,products!$A$1:$G$1,0))</f>
        <v>M</v>
      </c>
      <c r="K243">
        <f>INDEX(products!$A$1:$G$49, MATCH(CoffeeSales!$D243,products!$A$1:$A$49,0),MATCH(CoffeeSales!K$1,products!$A$1:$G$1,0))</f>
        <v>2.5</v>
      </c>
      <c r="L243">
        <f>INDEX(products!$A$1:$G$49, MATCH(CoffeeSales!$D243,products!$A$1:$A$49,0),MATCH(CoffeeSales!L$1,products!$A$1:$G$1,0))</f>
        <v>22.884999999999998</v>
      </c>
      <c r="M243">
        <f t="shared" si="9"/>
        <v>45.769999999999996</v>
      </c>
      <c r="N243" t="str">
        <f t="shared" si="10"/>
        <v>Robusta</v>
      </c>
      <c r="O243" t="str">
        <f t="shared" si="11"/>
        <v>Medium</v>
      </c>
      <c r="P243" t="str">
        <f>_xlfn.XLOOKUP(CoffeeSales!$C243,customers!$A$1:$A$1001,customers!$I$1:$I$1001,,0)</f>
        <v>No</v>
      </c>
    </row>
    <row r="244" spans="1:16" x14ac:dyDescent="0.25">
      <c r="A244" t="s">
        <v>512</v>
      </c>
      <c r="B244">
        <v>43918</v>
      </c>
      <c r="C244" t="s">
        <v>513</v>
      </c>
      <c r="D244" t="s">
        <v>258</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 MATCH(CoffeeSales!$D244,products!$A$1:$A$49,0),MATCH(CoffeeSales!I$1,products!$A$1:$G$1,0))</f>
        <v>Exc</v>
      </c>
      <c r="J244" t="str">
        <f>INDEX(products!$A$1:$G$49, MATCH(CoffeeSales!$D244,products!$A$1:$A$49,0),MATCH(CoffeeSales!J$1,products!$A$1:$G$1,0))</f>
        <v>D</v>
      </c>
      <c r="K244">
        <f>INDEX(products!$A$1:$G$49, MATCH(CoffeeSales!$D244,products!$A$1:$A$49,0),MATCH(CoffeeSales!K$1,products!$A$1:$G$1,0))</f>
        <v>1</v>
      </c>
      <c r="L244">
        <f>INDEX(products!$A$1:$G$49, MATCH(CoffeeSales!$D244,products!$A$1:$A$49,0),MATCH(CoffeeSales!L$1,products!$A$1:$G$1,0))</f>
        <v>12.15</v>
      </c>
      <c r="M244">
        <f t="shared" si="9"/>
        <v>36.450000000000003</v>
      </c>
      <c r="N244" t="str">
        <f t="shared" si="10"/>
        <v>Excelsa</v>
      </c>
      <c r="O244" t="str">
        <f t="shared" si="11"/>
        <v>Dark</v>
      </c>
      <c r="P244" t="str">
        <f>_xlfn.XLOOKUP(CoffeeSales!$C244,customers!$A$1:$A$1001,customers!$I$1:$I$1001,,0)</f>
        <v>Yes</v>
      </c>
    </row>
    <row r="245" spans="1:16" x14ac:dyDescent="0.25">
      <c r="A245" t="s">
        <v>514</v>
      </c>
      <c r="B245">
        <v>44114</v>
      </c>
      <c r="C245" t="s">
        <v>515</v>
      </c>
      <c r="D245" t="s">
        <v>29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 MATCH(CoffeeSales!$D245,products!$A$1:$A$49,0),MATCH(CoffeeSales!I$1,products!$A$1:$G$1,0))</f>
        <v>Exc</v>
      </c>
      <c r="J245" t="str">
        <f>INDEX(products!$A$1:$G$49, MATCH(CoffeeSales!$D245,products!$A$1:$A$49,0),MATCH(CoffeeSales!J$1,products!$A$1:$G$1,0))</f>
        <v>D</v>
      </c>
      <c r="K245">
        <f>INDEX(products!$A$1:$G$49, MATCH(CoffeeSales!$D245,products!$A$1:$A$49,0),MATCH(CoffeeSales!K$1,products!$A$1:$G$1,0))</f>
        <v>0.5</v>
      </c>
      <c r="L245">
        <f>INDEX(products!$A$1:$G$49, MATCH(CoffeeSales!$D245,products!$A$1:$A$49,0),MATCH(CoffeeSales!L$1,products!$A$1:$G$1,0))</f>
        <v>7.29</v>
      </c>
      <c r="M245">
        <f t="shared" si="9"/>
        <v>29.16</v>
      </c>
      <c r="N245" t="str">
        <f t="shared" si="10"/>
        <v>Excelsa</v>
      </c>
      <c r="O245" t="str">
        <f t="shared" si="11"/>
        <v>Dark</v>
      </c>
      <c r="P245" t="str">
        <f>_xlfn.XLOOKUP(CoffeeSales!$C245,customers!$A$1:$A$1001,customers!$I$1:$I$1001,,0)</f>
        <v>Yes</v>
      </c>
    </row>
    <row r="246" spans="1:16" x14ac:dyDescent="0.25">
      <c r="A246" t="s">
        <v>516</v>
      </c>
      <c r="B246">
        <v>44702</v>
      </c>
      <c r="C246" t="s">
        <v>517</v>
      </c>
      <c r="D246" t="s">
        <v>210</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 MATCH(CoffeeSales!$D246,products!$A$1:$A$49,0),MATCH(CoffeeSales!I$1,products!$A$1:$G$1,0))</f>
        <v>Lib</v>
      </c>
      <c r="J246" t="str">
        <f>INDEX(products!$A$1:$G$49, MATCH(CoffeeSales!$D246,products!$A$1:$A$49,0),MATCH(CoffeeSales!J$1,products!$A$1:$G$1,0))</f>
        <v>M</v>
      </c>
      <c r="K246">
        <f>INDEX(products!$A$1:$G$49, MATCH(CoffeeSales!$D246,products!$A$1:$A$49,0),MATCH(CoffeeSales!K$1,products!$A$1:$G$1,0))</f>
        <v>2.5</v>
      </c>
      <c r="L246">
        <f>INDEX(products!$A$1:$G$49, MATCH(CoffeeSales!$D246,products!$A$1:$A$49,0),MATCH(CoffeeSales!L$1,products!$A$1:$G$1,0))</f>
        <v>33.464999999999996</v>
      </c>
      <c r="M246">
        <f t="shared" si="9"/>
        <v>133.85999999999999</v>
      </c>
      <c r="N246" t="str">
        <f t="shared" si="10"/>
        <v>Liberica</v>
      </c>
      <c r="O246" t="str">
        <f t="shared" si="11"/>
        <v>Medium</v>
      </c>
      <c r="P246" t="str">
        <f>_xlfn.XLOOKUP(CoffeeSales!$C246,customers!$A$1:$A$1001,customers!$I$1:$I$1001,,0)</f>
        <v>No</v>
      </c>
    </row>
    <row r="247" spans="1:16" x14ac:dyDescent="0.25">
      <c r="A247" t="s">
        <v>518</v>
      </c>
      <c r="B247">
        <v>43951</v>
      </c>
      <c r="C247" t="s">
        <v>519</v>
      </c>
      <c r="D247" t="s">
        <v>32</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 MATCH(CoffeeSales!$D247,products!$A$1:$A$49,0),MATCH(CoffeeSales!I$1,products!$A$1:$G$1,0))</f>
        <v>Lib</v>
      </c>
      <c r="J247" t="str">
        <f>INDEX(products!$A$1:$G$49, MATCH(CoffeeSales!$D247,products!$A$1:$A$49,0),MATCH(CoffeeSales!J$1,products!$A$1:$G$1,0))</f>
        <v>L</v>
      </c>
      <c r="K247">
        <f>INDEX(products!$A$1:$G$49, MATCH(CoffeeSales!$D247,products!$A$1:$A$49,0),MATCH(CoffeeSales!K$1,products!$A$1:$G$1,0))</f>
        <v>0.2</v>
      </c>
      <c r="L247">
        <f>INDEX(products!$A$1:$G$49, MATCH(CoffeeSales!$D247,products!$A$1:$A$49,0),MATCH(CoffeeSales!L$1,products!$A$1:$G$1,0))</f>
        <v>4.7549999999999999</v>
      </c>
      <c r="M247">
        <f t="shared" si="9"/>
        <v>23.774999999999999</v>
      </c>
      <c r="N247" t="str">
        <f t="shared" si="10"/>
        <v>Liberica</v>
      </c>
      <c r="O247" t="str">
        <f t="shared" si="11"/>
        <v>Light</v>
      </c>
      <c r="P247" t="str">
        <f>_xlfn.XLOOKUP(CoffeeSales!$C247,customers!$A$1:$A$1001,customers!$I$1:$I$1001,,0)</f>
        <v>Yes</v>
      </c>
    </row>
    <row r="248" spans="1:16" x14ac:dyDescent="0.25">
      <c r="A248" t="s">
        <v>520</v>
      </c>
      <c r="B248">
        <v>44542</v>
      </c>
      <c r="C248" t="s">
        <v>521</v>
      </c>
      <c r="D248" t="s">
        <v>26</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 MATCH(CoffeeSales!$D248,products!$A$1:$A$49,0),MATCH(CoffeeSales!I$1,products!$A$1:$G$1,0))</f>
        <v>Lib</v>
      </c>
      <c r="J248" t="str">
        <f>INDEX(products!$A$1:$G$49, MATCH(CoffeeSales!$D248,products!$A$1:$A$49,0),MATCH(CoffeeSales!J$1,products!$A$1:$G$1,0))</f>
        <v>D</v>
      </c>
      <c r="K248">
        <f>INDEX(products!$A$1:$G$49, MATCH(CoffeeSales!$D248,products!$A$1:$A$49,0),MATCH(CoffeeSales!K$1,products!$A$1:$G$1,0))</f>
        <v>1</v>
      </c>
      <c r="L248">
        <f>INDEX(products!$A$1:$G$49, MATCH(CoffeeSales!$D248,products!$A$1:$A$49,0),MATCH(CoffeeSales!L$1,products!$A$1:$G$1,0))</f>
        <v>12.95</v>
      </c>
      <c r="M248">
        <f t="shared" si="9"/>
        <v>38.849999999999994</v>
      </c>
      <c r="N248" t="str">
        <f t="shared" si="10"/>
        <v>Liberica</v>
      </c>
      <c r="O248" t="str">
        <f t="shared" si="11"/>
        <v>Dark</v>
      </c>
      <c r="P248" t="str">
        <f>_xlfn.XLOOKUP(CoffeeSales!$C248,customers!$A$1:$A$1001,customers!$I$1:$I$1001,,0)</f>
        <v>No</v>
      </c>
    </row>
    <row r="249" spans="1:16" x14ac:dyDescent="0.25">
      <c r="A249" t="s">
        <v>522</v>
      </c>
      <c r="B249">
        <v>44131</v>
      </c>
      <c r="C249" t="s">
        <v>523</v>
      </c>
      <c r="D249" t="s">
        <v>195</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 MATCH(CoffeeSales!$D249,products!$A$1:$A$49,0),MATCH(CoffeeSales!I$1,products!$A$1:$G$1,0))</f>
        <v>Rob</v>
      </c>
      <c r="J249" t="str">
        <f>INDEX(products!$A$1:$G$49, MATCH(CoffeeSales!$D249,products!$A$1:$A$49,0),MATCH(CoffeeSales!J$1,products!$A$1:$G$1,0))</f>
        <v>L</v>
      </c>
      <c r="K249">
        <f>INDEX(products!$A$1:$G$49, MATCH(CoffeeSales!$D249,products!$A$1:$A$49,0),MATCH(CoffeeSales!K$1,products!$A$1:$G$1,0))</f>
        <v>0.2</v>
      </c>
      <c r="L249">
        <f>INDEX(products!$A$1:$G$49, MATCH(CoffeeSales!$D249,products!$A$1:$A$49,0),MATCH(CoffeeSales!L$1,products!$A$1:$G$1,0))</f>
        <v>3.5849999999999995</v>
      </c>
      <c r="M249">
        <f t="shared" si="9"/>
        <v>21.509999999999998</v>
      </c>
      <c r="N249" t="str">
        <f t="shared" si="10"/>
        <v>Robusta</v>
      </c>
      <c r="O249" t="str">
        <f t="shared" si="11"/>
        <v>Light</v>
      </c>
      <c r="P249" t="str">
        <f>_xlfn.XLOOKUP(CoffeeSales!$C249,customers!$A$1:$A$1001,customers!$I$1:$I$1001,,0)</f>
        <v>Yes</v>
      </c>
    </row>
    <row r="250" spans="1:16" x14ac:dyDescent="0.25">
      <c r="A250" t="s">
        <v>524</v>
      </c>
      <c r="B250">
        <v>44019</v>
      </c>
      <c r="C250" t="s">
        <v>525</v>
      </c>
      <c r="D250" t="s">
        <v>40</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 MATCH(CoffeeSales!$D250,products!$A$1:$A$49,0),MATCH(CoffeeSales!I$1,products!$A$1:$G$1,0))</f>
        <v>Ara</v>
      </c>
      <c r="J250" t="str">
        <f>INDEX(products!$A$1:$G$49, MATCH(CoffeeSales!$D250,products!$A$1:$A$49,0),MATCH(CoffeeSales!J$1,products!$A$1:$G$1,0))</f>
        <v>D</v>
      </c>
      <c r="K250">
        <f>INDEX(products!$A$1:$G$49, MATCH(CoffeeSales!$D250,products!$A$1:$A$49,0),MATCH(CoffeeSales!K$1,products!$A$1:$G$1,0))</f>
        <v>1</v>
      </c>
      <c r="L250">
        <f>INDEX(products!$A$1:$G$49, MATCH(CoffeeSales!$D250,products!$A$1:$A$49,0),MATCH(CoffeeSales!L$1,products!$A$1:$G$1,0))</f>
        <v>9.9499999999999993</v>
      </c>
      <c r="M250">
        <f t="shared" si="9"/>
        <v>9.9499999999999993</v>
      </c>
      <c r="N250" t="str">
        <f t="shared" si="10"/>
        <v>Arabica</v>
      </c>
      <c r="O250" t="str">
        <f t="shared" si="11"/>
        <v>Dark</v>
      </c>
      <c r="P250" t="str">
        <f>_xlfn.XLOOKUP(CoffeeSales!$C250,customers!$A$1:$A$1001,customers!$I$1:$I$1001,,0)</f>
        <v>Yes</v>
      </c>
    </row>
    <row r="251" spans="1:16" x14ac:dyDescent="0.25">
      <c r="A251" t="s">
        <v>526</v>
      </c>
      <c r="B251">
        <v>43861</v>
      </c>
      <c r="C251" t="s">
        <v>527</v>
      </c>
      <c r="D251" t="s">
        <v>145</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 MATCH(CoffeeSales!$D251,products!$A$1:$A$49,0),MATCH(CoffeeSales!I$1,products!$A$1:$G$1,0))</f>
        <v>Lib</v>
      </c>
      <c r="J251" t="str">
        <f>INDEX(products!$A$1:$G$49, MATCH(CoffeeSales!$D251,products!$A$1:$A$49,0),MATCH(CoffeeSales!J$1,products!$A$1:$G$1,0))</f>
        <v>L</v>
      </c>
      <c r="K251">
        <f>INDEX(products!$A$1:$G$49, MATCH(CoffeeSales!$D251,products!$A$1:$A$49,0),MATCH(CoffeeSales!K$1,products!$A$1:$G$1,0))</f>
        <v>1</v>
      </c>
      <c r="L251">
        <f>INDEX(products!$A$1:$G$49, MATCH(CoffeeSales!$D251,products!$A$1:$A$49,0),MATCH(CoffeeSales!L$1,products!$A$1:$G$1,0))</f>
        <v>15.85</v>
      </c>
      <c r="M251">
        <f t="shared" si="9"/>
        <v>15.85</v>
      </c>
      <c r="N251" t="str">
        <f t="shared" si="10"/>
        <v>Liberica</v>
      </c>
      <c r="O251" t="str">
        <f t="shared" si="11"/>
        <v>Light</v>
      </c>
      <c r="P251" t="str">
        <f>_xlfn.XLOOKUP(CoffeeSales!$C251,customers!$A$1:$A$1001,customers!$I$1:$I$1001,,0)</f>
        <v>Yes</v>
      </c>
    </row>
    <row r="252" spans="1:16" x14ac:dyDescent="0.25">
      <c r="A252" t="s">
        <v>528</v>
      </c>
      <c r="B252">
        <v>43879</v>
      </c>
      <c r="C252" t="s">
        <v>529</v>
      </c>
      <c r="D252" t="s">
        <v>175</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 MATCH(CoffeeSales!$D252,products!$A$1:$A$49,0),MATCH(CoffeeSales!I$1,products!$A$1:$G$1,0))</f>
        <v>Rob</v>
      </c>
      <c r="J252" t="str">
        <f>INDEX(products!$A$1:$G$49, MATCH(CoffeeSales!$D252,products!$A$1:$A$49,0),MATCH(CoffeeSales!J$1,products!$A$1:$G$1,0))</f>
        <v>M</v>
      </c>
      <c r="K252">
        <f>INDEX(products!$A$1:$G$49, MATCH(CoffeeSales!$D252,products!$A$1:$A$49,0),MATCH(CoffeeSales!K$1,products!$A$1:$G$1,0))</f>
        <v>0.2</v>
      </c>
      <c r="L252">
        <f>INDEX(products!$A$1:$G$49, MATCH(CoffeeSales!$D252,products!$A$1:$A$49,0),MATCH(CoffeeSales!L$1,products!$A$1:$G$1,0))</f>
        <v>2.9849999999999999</v>
      </c>
      <c r="M252">
        <f t="shared" si="9"/>
        <v>2.9849999999999999</v>
      </c>
      <c r="N252" t="str">
        <f t="shared" si="10"/>
        <v>Robusta</v>
      </c>
      <c r="O252" t="str">
        <f t="shared" si="11"/>
        <v>Medium</v>
      </c>
      <c r="P252" t="str">
        <f>_xlfn.XLOOKUP(CoffeeSales!$C252,customers!$A$1:$A$1001,customers!$I$1:$I$1001,,0)</f>
        <v>Yes</v>
      </c>
    </row>
    <row r="253" spans="1:16" x14ac:dyDescent="0.25">
      <c r="A253" t="s">
        <v>530</v>
      </c>
      <c r="B253">
        <v>44360</v>
      </c>
      <c r="C253" t="s">
        <v>531</v>
      </c>
      <c r="D253" t="s">
        <v>22</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 MATCH(CoffeeSales!$D253,products!$A$1:$A$49,0),MATCH(CoffeeSales!I$1,products!$A$1:$G$1,0))</f>
        <v>Exc</v>
      </c>
      <c r="J253" t="str">
        <f>INDEX(products!$A$1:$G$49, MATCH(CoffeeSales!$D253,products!$A$1:$A$49,0),MATCH(CoffeeSales!J$1,products!$A$1:$G$1,0))</f>
        <v>M</v>
      </c>
      <c r="K253">
        <f>INDEX(products!$A$1:$G$49, MATCH(CoffeeSales!$D253,products!$A$1:$A$49,0),MATCH(CoffeeSales!K$1,products!$A$1:$G$1,0))</f>
        <v>1</v>
      </c>
      <c r="L253">
        <f>INDEX(products!$A$1:$G$49, MATCH(CoffeeSales!$D253,products!$A$1:$A$49,0),MATCH(CoffeeSales!L$1,products!$A$1:$G$1,0))</f>
        <v>13.75</v>
      </c>
      <c r="M253">
        <f t="shared" si="9"/>
        <v>68.75</v>
      </c>
      <c r="N253" t="str">
        <f t="shared" si="10"/>
        <v>Excelsa</v>
      </c>
      <c r="O253" t="str">
        <f t="shared" si="11"/>
        <v>Medium</v>
      </c>
      <c r="P253" t="str">
        <f>_xlfn.XLOOKUP(CoffeeSales!$C253,customers!$A$1:$A$1001,customers!$I$1:$I$1001,,0)</f>
        <v>Yes</v>
      </c>
    </row>
    <row r="254" spans="1:16" x14ac:dyDescent="0.25">
      <c r="A254" t="s">
        <v>532</v>
      </c>
      <c r="B254">
        <v>44779</v>
      </c>
      <c r="C254" t="s">
        <v>533</v>
      </c>
      <c r="D254" t="s">
        <v>40</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 MATCH(CoffeeSales!$D254,products!$A$1:$A$49,0),MATCH(CoffeeSales!I$1,products!$A$1:$G$1,0))</f>
        <v>Ara</v>
      </c>
      <c r="J254" t="str">
        <f>INDEX(products!$A$1:$G$49, MATCH(CoffeeSales!$D254,products!$A$1:$A$49,0),MATCH(CoffeeSales!J$1,products!$A$1:$G$1,0))</f>
        <v>D</v>
      </c>
      <c r="K254">
        <f>INDEX(products!$A$1:$G$49, MATCH(CoffeeSales!$D254,products!$A$1:$A$49,0),MATCH(CoffeeSales!K$1,products!$A$1:$G$1,0))</f>
        <v>1</v>
      </c>
      <c r="L254">
        <f>INDEX(products!$A$1:$G$49, MATCH(CoffeeSales!$D254,products!$A$1:$A$49,0),MATCH(CoffeeSales!L$1,products!$A$1:$G$1,0))</f>
        <v>9.9499999999999993</v>
      </c>
      <c r="M254">
        <f t="shared" si="9"/>
        <v>29.849999999999998</v>
      </c>
      <c r="N254" t="str">
        <f t="shared" si="10"/>
        <v>Arabica</v>
      </c>
      <c r="O254" t="str">
        <f t="shared" si="11"/>
        <v>Dark</v>
      </c>
      <c r="P254" t="str">
        <f>_xlfn.XLOOKUP(CoffeeSales!$C254,customers!$A$1:$A$1001,customers!$I$1:$I$1001,,0)</f>
        <v>No</v>
      </c>
    </row>
    <row r="255" spans="1:16" x14ac:dyDescent="0.25">
      <c r="A255" t="s">
        <v>534</v>
      </c>
      <c r="B255">
        <v>44523</v>
      </c>
      <c r="C255" t="s">
        <v>535</v>
      </c>
      <c r="D255" t="s">
        <v>109</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 MATCH(CoffeeSales!$D255,products!$A$1:$A$49,0),MATCH(CoffeeSales!I$1,products!$A$1:$G$1,0))</f>
        <v>Lib</v>
      </c>
      <c r="J255" t="str">
        <f>INDEX(products!$A$1:$G$49, MATCH(CoffeeSales!$D255,products!$A$1:$A$49,0),MATCH(CoffeeSales!J$1,products!$A$1:$G$1,0))</f>
        <v>M</v>
      </c>
      <c r="K255">
        <f>INDEX(products!$A$1:$G$49, MATCH(CoffeeSales!$D255,products!$A$1:$A$49,0),MATCH(CoffeeSales!K$1,products!$A$1:$G$1,0))</f>
        <v>1</v>
      </c>
      <c r="L255">
        <f>INDEX(products!$A$1:$G$49, MATCH(CoffeeSales!$D255,products!$A$1:$A$49,0),MATCH(CoffeeSales!L$1,products!$A$1:$G$1,0))</f>
        <v>14.55</v>
      </c>
      <c r="M255">
        <f t="shared" si="9"/>
        <v>58.2</v>
      </c>
      <c r="N255" t="str">
        <f t="shared" si="10"/>
        <v>Liberica</v>
      </c>
      <c r="O255" t="str">
        <f t="shared" si="11"/>
        <v>Medium</v>
      </c>
      <c r="P255" t="str">
        <f>_xlfn.XLOOKUP(CoffeeSales!$C255,customers!$A$1:$A$1001,customers!$I$1:$I$1001,,0)</f>
        <v>No</v>
      </c>
    </row>
    <row r="256" spans="1:16" x14ac:dyDescent="0.25">
      <c r="A256" t="s">
        <v>536</v>
      </c>
      <c r="B256">
        <v>44482</v>
      </c>
      <c r="C256" t="s">
        <v>537</v>
      </c>
      <c r="D256" t="s">
        <v>170</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 MATCH(CoffeeSales!$D256,products!$A$1:$A$49,0),MATCH(CoffeeSales!I$1,products!$A$1:$G$1,0))</f>
        <v>Rob</v>
      </c>
      <c r="J256" t="str">
        <f>INDEX(products!$A$1:$G$49, MATCH(CoffeeSales!$D256,products!$A$1:$A$49,0),MATCH(CoffeeSales!J$1,products!$A$1:$G$1,0))</f>
        <v>L</v>
      </c>
      <c r="K256">
        <f>INDEX(products!$A$1:$G$49, MATCH(CoffeeSales!$D256,products!$A$1:$A$49,0),MATCH(CoffeeSales!K$1,products!$A$1:$G$1,0))</f>
        <v>0.5</v>
      </c>
      <c r="L256">
        <f>INDEX(products!$A$1:$G$49, MATCH(CoffeeSales!$D256,products!$A$1:$A$49,0),MATCH(CoffeeSales!L$1,products!$A$1:$G$1,0))</f>
        <v>7.169999999999999</v>
      </c>
      <c r="M256">
        <f t="shared" si="9"/>
        <v>28.679999999999996</v>
      </c>
      <c r="N256" t="str">
        <f t="shared" si="10"/>
        <v>Robusta</v>
      </c>
      <c r="O256" t="str">
        <f t="shared" si="11"/>
        <v>Light</v>
      </c>
      <c r="P256" t="str">
        <f>_xlfn.XLOOKUP(CoffeeSales!$C256,customers!$A$1:$A$1001,customers!$I$1:$I$1001,,0)</f>
        <v>No</v>
      </c>
    </row>
    <row r="257" spans="1:16" x14ac:dyDescent="0.25">
      <c r="A257" t="s">
        <v>538</v>
      </c>
      <c r="B257">
        <v>44439</v>
      </c>
      <c r="C257" t="s">
        <v>539</v>
      </c>
      <c r="D257" t="s">
        <v>170</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 MATCH(CoffeeSales!$D257,products!$A$1:$A$49,0),MATCH(CoffeeSales!I$1,products!$A$1:$G$1,0))</f>
        <v>Rob</v>
      </c>
      <c r="J257" t="str">
        <f>INDEX(products!$A$1:$G$49, MATCH(CoffeeSales!$D257,products!$A$1:$A$49,0),MATCH(CoffeeSales!J$1,products!$A$1:$G$1,0))</f>
        <v>L</v>
      </c>
      <c r="K257">
        <f>INDEX(products!$A$1:$G$49, MATCH(CoffeeSales!$D257,products!$A$1:$A$49,0),MATCH(CoffeeSales!K$1,products!$A$1:$G$1,0))</f>
        <v>0.5</v>
      </c>
      <c r="L257">
        <f>INDEX(products!$A$1:$G$49, MATCH(CoffeeSales!$D257,products!$A$1:$A$49,0),MATCH(CoffeeSales!L$1,products!$A$1:$G$1,0))</f>
        <v>7.169999999999999</v>
      </c>
      <c r="M257">
        <f t="shared" si="9"/>
        <v>21.509999999999998</v>
      </c>
      <c r="N257" t="str">
        <f t="shared" si="10"/>
        <v>Robusta</v>
      </c>
      <c r="O257" t="str">
        <f t="shared" si="11"/>
        <v>Light</v>
      </c>
      <c r="P257" t="str">
        <f>_xlfn.XLOOKUP(CoffeeSales!$C257,customers!$A$1:$A$1001,customers!$I$1:$I$1001,,0)</f>
        <v>No</v>
      </c>
    </row>
    <row r="258" spans="1:16" x14ac:dyDescent="0.25">
      <c r="A258" t="s">
        <v>540</v>
      </c>
      <c r="B258">
        <v>43846</v>
      </c>
      <c r="C258" t="s">
        <v>527</v>
      </c>
      <c r="D258" t="s">
        <v>91</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 MATCH(CoffeeSales!$D258,products!$A$1:$A$49,0),MATCH(CoffeeSales!I$1,products!$A$1:$G$1,0))</f>
        <v>Lib</v>
      </c>
      <c r="J258" t="str">
        <f>INDEX(products!$A$1:$G$49, MATCH(CoffeeSales!$D258,products!$A$1:$A$49,0),MATCH(CoffeeSales!J$1,products!$A$1:$G$1,0))</f>
        <v>M</v>
      </c>
      <c r="K258">
        <f>INDEX(products!$A$1:$G$49, MATCH(CoffeeSales!$D258,products!$A$1:$A$49,0),MATCH(CoffeeSales!K$1,products!$A$1:$G$1,0))</f>
        <v>0.5</v>
      </c>
      <c r="L258">
        <f>INDEX(products!$A$1:$G$49, MATCH(CoffeeSales!$D258,products!$A$1:$A$49,0),MATCH(CoffeeSales!L$1,products!$A$1:$G$1,0))</f>
        <v>8.73</v>
      </c>
      <c r="M258">
        <f t="shared" si="9"/>
        <v>17.46</v>
      </c>
      <c r="N258" t="str">
        <f t="shared" si="10"/>
        <v>Liberica</v>
      </c>
      <c r="O258" t="str">
        <f t="shared" si="11"/>
        <v>Medium</v>
      </c>
      <c r="P258" t="str">
        <f>_xlfn.XLOOKUP(CoffeeSales!$C258,customers!$A$1:$A$1001,customers!$I$1:$I$1001,,0)</f>
        <v>Yes</v>
      </c>
    </row>
    <row r="259" spans="1:16" x14ac:dyDescent="0.25">
      <c r="A259" t="s">
        <v>541</v>
      </c>
      <c r="B259">
        <v>44676</v>
      </c>
      <c r="C259" t="s">
        <v>542</v>
      </c>
      <c r="D259" t="s">
        <v>543</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 MATCH(CoffeeSales!$D259,products!$A$1:$A$49,0),MATCH(CoffeeSales!I$1,products!$A$1:$G$1,0))</f>
        <v>Exc</v>
      </c>
      <c r="J259" t="str">
        <f>INDEX(products!$A$1:$G$49, MATCH(CoffeeSales!$D259,products!$A$1:$A$49,0),MATCH(CoffeeSales!J$1,products!$A$1:$G$1,0))</f>
        <v>D</v>
      </c>
      <c r="K259">
        <f>INDEX(products!$A$1:$G$49, MATCH(CoffeeSales!$D259,products!$A$1:$A$49,0),MATCH(CoffeeSales!K$1,products!$A$1:$G$1,0))</f>
        <v>2.5</v>
      </c>
      <c r="L259">
        <f>INDEX(products!$A$1:$G$49, MATCH(CoffeeSales!$D259,products!$A$1:$A$49,0),MATCH(CoffeeSales!L$1,products!$A$1:$G$1,0))</f>
        <v>27.945</v>
      </c>
      <c r="M259">
        <f t="shared" ref="M259:M322" si="12">L259*E259</f>
        <v>27.945</v>
      </c>
      <c r="N259" t="str">
        <f t="shared" ref="N259:N322" si="13">IF(I259="Rob","Robusta",IF(I259="Exc","Excelsa",IF(I259="Ara","Arabica",IF(I259="Lib","Liberica",""))))</f>
        <v>Excelsa</v>
      </c>
      <c r="O259" t="str">
        <f t="shared" ref="O259:O322" si="14">IF(J259="M","Medium",IF(J259="L","Light", IF(J259="D", "Dark","")))</f>
        <v>Dark</v>
      </c>
      <c r="P259" t="str">
        <f>_xlfn.XLOOKUP(CoffeeSales!$C259,customers!$A$1:$A$1001,customers!$I$1:$I$1001,,0)</f>
        <v>Yes</v>
      </c>
    </row>
    <row r="260" spans="1:16" x14ac:dyDescent="0.25">
      <c r="A260" t="s">
        <v>544</v>
      </c>
      <c r="B260">
        <v>44513</v>
      </c>
      <c r="C260" t="s">
        <v>545</v>
      </c>
      <c r="D260" t="s">
        <v>543</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 MATCH(CoffeeSales!$D260,products!$A$1:$A$49,0),MATCH(CoffeeSales!I$1,products!$A$1:$G$1,0))</f>
        <v>Exc</v>
      </c>
      <c r="J260" t="str">
        <f>INDEX(products!$A$1:$G$49, MATCH(CoffeeSales!$D260,products!$A$1:$A$49,0),MATCH(CoffeeSales!J$1,products!$A$1:$G$1,0))</f>
        <v>D</v>
      </c>
      <c r="K260">
        <f>INDEX(products!$A$1:$G$49, MATCH(CoffeeSales!$D260,products!$A$1:$A$49,0),MATCH(CoffeeSales!K$1,products!$A$1:$G$1,0))</f>
        <v>2.5</v>
      </c>
      <c r="L260">
        <f>INDEX(products!$A$1:$G$49, MATCH(CoffeeSales!$D260,products!$A$1:$A$49,0),MATCH(CoffeeSales!L$1,products!$A$1:$G$1,0))</f>
        <v>27.945</v>
      </c>
      <c r="M260">
        <f t="shared" si="12"/>
        <v>139.72499999999999</v>
      </c>
      <c r="N260" t="str">
        <f t="shared" si="13"/>
        <v>Excelsa</v>
      </c>
      <c r="O260" t="str">
        <f t="shared" si="14"/>
        <v>Dark</v>
      </c>
      <c r="P260" t="str">
        <f>_xlfn.XLOOKUP(CoffeeSales!$C260,customers!$A$1:$A$1001,customers!$I$1:$I$1001,,0)</f>
        <v>No</v>
      </c>
    </row>
    <row r="261" spans="1:16" x14ac:dyDescent="0.25">
      <c r="A261" t="s">
        <v>546</v>
      </c>
      <c r="B261">
        <v>44355</v>
      </c>
      <c r="C261" t="s">
        <v>547</v>
      </c>
      <c r="D261" t="s">
        <v>175</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 MATCH(CoffeeSales!$D261,products!$A$1:$A$49,0),MATCH(CoffeeSales!I$1,products!$A$1:$G$1,0))</f>
        <v>Rob</v>
      </c>
      <c r="J261" t="str">
        <f>INDEX(products!$A$1:$G$49, MATCH(CoffeeSales!$D261,products!$A$1:$A$49,0),MATCH(CoffeeSales!J$1,products!$A$1:$G$1,0))</f>
        <v>M</v>
      </c>
      <c r="K261">
        <f>INDEX(products!$A$1:$G$49, MATCH(CoffeeSales!$D261,products!$A$1:$A$49,0),MATCH(CoffeeSales!K$1,products!$A$1:$G$1,0))</f>
        <v>0.2</v>
      </c>
      <c r="L261">
        <f>INDEX(products!$A$1:$G$49, MATCH(CoffeeSales!$D261,products!$A$1:$A$49,0),MATCH(CoffeeSales!L$1,products!$A$1:$G$1,0))</f>
        <v>2.9849999999999999</v>
      </c>
      <c r="M261">
        <f t="shared" si="12"/>
        <v>5.97</v>
      </c>
      <c r="N261" t="str">
        <f t="shared" si="13"/>
        <v>Robusta</v>
      </c>
      <c r="O261" t="str">
        <f t="shared" si="14"/>
        <v>Medium</v>
      </c>
      <c r="P261" t="str">
        <f>_xlfn.XLOOKUP(CoffeeSales!$C261,customers!$A$1:$A$1001,customers!$I$1:$I$1001,,0)</f>
        <v>No</v>
      </c>
    </row>
    <row r="262" spans="1:16" x14ac:dyDescent="0.25">
      <c r="A262" t="s">
        <v>548</v>
      </c>
      <c r="B262">
        <v>44156</v>
      </c>
      <c r="C262" t="s">
        <v>549</v>
      </c>
      <c r="D262" t="s">
        <v>23</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 MATCH(CoffeeSales!$D262,products!$A$1:$A$49,0),MATCH(CoffeeSales!I$1,products!$A$1:$G$1,0))</f>
        <v>Rob</v>
      </c>
      <c r="J262" t="str">
        <f>INDEX(products!$A$1:$G$49, MATCH(CoffeeSales!$D262,products!$A$1:$A$49,0),MATCH(CoffeeSales!J$1,products!$A$1:$G$1,0))</f>
        <v>L</v>
      </c>
      <c r="K262">
        <f>INDEX(products!$A$1:$G$49, MATCH(CoffeeSales!$D262,products!$A$1:$A$49,0),MATCH(CoffeeSales!K$1,products!$A$1:$G$1,0))</f>
        <v>2.5</v>
      </c>
      <c r="L262">
        <f>INDEX(products!$A$1:$G$49, MATCH(CoffeeSales!$D262,products!$A$1:$A$49,0),MATCH(CoffeeSales!L$1,products!$A$1:$G$1,0))</f>
        <v>27.484999999999996</v>
      </c>
      <c r="M262">
        <f t="shared" si="12"/>
        <v>27.484999999999996</v>
      </c>
      <c r="N262" t="str">
        <f t="shared" si="13"/>
        <v>Robusta</v>
      </c>
      <c r="O262" t="str">
        <f t="shared" si="14"/>
        <v>Light</v>
      </c>
      <c r="P262" t="str">
        <f>_xlfn.XLOOKUP(CoffeeSales!$C262,customers!$A$1:$A$1001,customers!$I$1:$I$1001,,0)</f>
        <v>Yes</v>
      </c>
    </row>
    <row r="263" spans="1:16" x14ac:dyDescent="0.25">
      <c r="A263" t="s">
        <v>550</v>
      </c>
      <c r="B263">
        <v>43538</v>
      </c>
      <c r="C263" t="s">
        <v>551</v>
      </c>
      <c r="D263" t="s">
        <v>202</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 MATCH(CoffeeSales!$D263,products!$A$1:$A$49,0),MATCH(CoffeeSales!I$1,products!$A$1:$G$1,0))</f>
        <v>Rob</v>
      </c>
      <c r="J263" t="str">
        <f>INDEX(products!$A$1:$G$49, MATCH(CoffeeSales!$D263,products!$A$1:$A$49,0),MATCH(CoffeeSales!J$1,products!$A$1:$G$1,0))</f>
        <v>L</v>
      </c>
      <c r="K263">
        <f>INDEX(products!$A$1:$G$49, MATCH(CoffeeSales!$D263,products!$A$1:$A$49,0),MATCH(CoffeeSales!K$1,products!$A$1:$G$1,0))</f>
        <v>1</v>
      </c>
      <c r="L263">
        <f>INDEX(products!$A$1:$G$49, MATCH(CoffeeSales!$D263,products!$A$1:$A$49,0),MATCH(CoffeeSales!L$1,products!$A$1:$G$1,0))</f>
        <v>11.95</v>
      </c>
      <c r="M263">
        <f t="shared" si="12"/>
        <v>59.75</v>
      </c>
      <c r="N263" t="str">
        <f t="shared" si="13"/>
        <v>Robusta</v>
      </c>
      <c r="O263" t="str">
        <f t="shared" si="14"/>
        <v>Light</v>
      </c>
      <c r="P263" t="str">
        <f>_xlfn.XLOOKUP(CoffeeSales!$C263,customers!$A$1:$A$1001,customers!$I$1:$I$1001,,0)</f>
        <v>Yes</v>
      </c>
    </row>
    <row r="264" spans="1:16" x14ac:dyDescent="0.25">
      <c r="A264" t="s">
        <v>552</v>
      </c>
      <c r="B264">
        <v>43693</v>
      </c>
      <c r="C264" t="s">
        <v>553</v>
      </c>
      <c r="D264" t="s">
        <v>22</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 MATCH(CoffeeSales!$D264,products!$A$1:$A$49,0),MATCH(CoffeeSales!I$1,products!$A$1:$G$1,0))</f>
        <v>Exc</v>
      </c>
      <c r="J264" t="str">
        <f>INDEX(products!$A$1:$G$49, MATCH(CoffeeSales!$D264,products!$A$1:$A$49,0),MATCH(CoffeeSales!J$1,products!$A$1:$G$1,0))</f>
        <v>M</v>
      </c>
      <c r="K264">
        <f>INDEX(products!$A$1:$G$49, MATCH(CoffeeSales!$D264,products!$A$1:$A$49,0),MATCH(CoffeeSales!K$1,products!$A$1:$G$1,0))</f>
        <v>1</v>
      </c>
      <c r="L264">
        <f>INDEX(products!$A$1:$G$49, MATCH(CoffeeSales!$D264,products!$A$1:$A$49,0),MATCH(CoffeeSales!L$1,products!$A$1:$G$1,0))</f>
        <v>13.75</v>
      </c>
      <c r="M264">
        <f t="shared" si="12"/>
        <v>41.25</v>
      </c>
      <c r="N264" t="str">
        <f t="shared" si="13"/>
        <v>Excelsa</v>
      </c>
      <c r="O264" t="str">
        <f t="shared" si="14"/>
        <v>Medium</v>
      </c>
      <c r="P264" t="str">
        <f>_xlfn.XLOOKUP(CoffeeSales!$C264,customers!$A$1:$A$1001,customers!$I$1:$I$1001,,0)</f>
        <v>No</v>
      </c>
    </row>
    <row r="265" spans="1:16" x14ac:dyDescent="0.25">
      <c r="A265" t="s">
        <v>554</v>
      </c>
      <c r="B265">
        <v>43577</v>
      </c>
      <c r="C265" t="s">
        <v>555</v>
      </c>
      <c r="D265" t="s">
        <v>210</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 MATCH(CoffeeSales!$D265,products!$A$1:$A$49,0),MATCH(CoffeeSales!I$1,products!$A$1:$G$1,0))</f>
        <v>Lib</v>
      </c>
      <c r="J265" t="str">
        <f>INDEX(products!$A$1:$G$49, MATCH(CoffeeSales!$D265,products!$A$1:$A$49,0),MATCH(CoffeeSales!J$1,products!$A$1:$G$1,0))</f>
        <v>M</v>
      </c>
      <c r="K265">
        <f>INDEX(products!$A$1:$G$49, MATCH(CoffeeSales!$D265,products!$A$1:$A$49,0),MATCH(CoffeeSales!K$1,products!$A$1:$G$1,0))</f>
        <v>2.5</v>
      </c>
      <c r="L265">
        <f>INDEX(products!$A$1:$G$49, MATCH(CoffeeSales!$D265,products!$A$1:$A$49,0),MATCH(CoffeeSales!L$1,products!$A$1:$G$1,0))</f>
        <v>33.464999999999996</v>
      </c>
      <c r="M265">
        <f t="shared" si="12"/>
        <v>133.85999999999999</v>
      </c>
      <c r="N265" t="str">
        <f t="shared" si="13"/>
        <v>Liberica</v>
      </c>
      <c r="O265" t="str">
        <f t="shared" si="14"/>
        <v>Medium</v>
      </c>
      <c r="P265" t="str">
        <f>_xlfn.XLOOKUP(CoffeeSales!$C265,customers!$A$1:$A$1001,customers!$I$1:$I$1001,,0)</f>
        <v>No</v>
      </c>
    </row>
    <row r="266" spans="1:16" x14ac:dyDescent="0.25">
      <c r="A266" t="s">
        <v>556</v>
      </c>
      <c r="B266">
        <v>44683</v>
      </c>
      <c r="C266" t="s">
        <v>557</v>
      </c>
      <c r="D266" t="s">
        <v>202</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 MATCH(CoffeeSales!$D266,products!$A$1:$A$49,0),MATCH(CoffeeSales!I$1,products!$A$1:$G$1,0))</f>
        <v>Rob</v>
      </c>
      <c r="J266" t="str">
        <f>INDEX(products!$A$1:$G$49, MATCH(CoffeeSales!$D266,products!$A$1:$A$49,0),MATCH(CoffeeSales!J$1,products!$A$1:$G$1,0))</f>
        <v>L</v>
      </c>
      <c r="K266">
        <f>INDEX(products!$A$1:$G$49, MATCH(CoffeeSales!$D266,products!$A$1:$A$49,0),MATCH(CoffeeSales!K$1,products!$A$1:$G$1,0))</f>
        <v>1</v>
      </c>
      <c r="L266">
        <f>INDEX(products!$A$1:$G$49, MATCH(CoffeeSales!$D266,products!$A$1:$A$49,0),MATCH(CoffeeSales!L$1,products!$A$1:$G$1,0))</f>
        <v>11.95</v>
      </c>
      <c r="M266">
        <f t="shared" si="12"/>
        <v>59.75</v>
      </c>
      <c r="N266" t="str">
        <f t="shared" si="13"/>
        <v>Robusta</v>
      </c>
      <c r="O266" t="str">
        <f t="shared" si="14"/>
        <v>Light</v>
      </c>
      <c r="P266" t="str">
        <f>_xlfn.XLOOKUP(CoffeeSales!$C266,customers!$A$1:$A$1001,customers!$I$1:$I$1001,,0)</f>
        <v>Yes</v>
      </c>
    </row>
    <row r="267" spans="1:16" x14ac:dyDescent="0.25">
      <c r="A267" t="s">
        <v>558</v>
      </c>
      <c r="B267">
        <v>43872</v>
      </c>
      <c r="C267" t="s">
        <v>559</v>
      </c>
      <c r="D267" t="s">
        <v>85</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 MATCH(CoffeeSales!$D267,products!$A$1:$A$49,0),MATCH(CoffeeSales!I$1,products!$A$1:$G$1,0))</f>
        <v>Ara</v>
      </c>
      <c r="J267" t="str">
        <f>INDEX(products!$A$1:$G$49, MATCH(CoffeeSales!$D267,products!$A$1:$A$49,0),MATCH(CoffeeSales!J$1,products!$A$1:$G$1,0))</f>
        <v>D</v>
      </c>
      <c r="K267">
        <f>INDEX(products!$A$1:$G$49, MATCH(CoffeeSales!$D267,products!$A$1:$A$49,0),MATCH(CoffeeSales!K$1,products!$A$1:$G$1,0))</f>
        <v>0.5</v>
      </c>
      <c r="L267">
        <f>INDEX(products!$A$1:$G$49, MATCH(CoffeeSales!$D267,products!$A$1:$A$49,0),MATCH(CoffeeSales!L$1,products!$A$1:$G$1,0))</f>
        <v>5.97</v>
      </c>
      <c r="M267">
        <f t="shared" si="12"/>
        <v>5.97</v>
      </c>
      <c r="N267" t="str">
        <f t="shared" si="13"/>
        <v>Arabica</v>
      </c>
      <c r="O267" t="str">
        <f t="shared" si="14"/>
        <v>Dark</v>
      </c>
      <c r="P267" t="str">
        <f>_xlfn.XLOOKUP(CoffeeSales!$C267,customers!$A$1:$A$1001,customers!$I$1:$I$1001,,0)</f>
        <v>Yes</v>
      </c>
    </row>
    <row r="268" spans="1:16" x14ac:dyDescent="0.25">
      <c r="A268" t="s">
        <v>560</v>
      </c>
      <c r="B268">
        <v>44283</v>
      </c>
      <c r="C268" t="s">
        <v>561</v>
      </c>
      <c r="D268" t="s">
        <v>258</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 MATCH(CoffeeSales!$D268,products!$A$1:$A$49,0),MATCH(CoffeeSales!I$1,products!$A$1:$G$1,0))</f>
        <v>Exc</v>
      </c>
      <c r="J268" t="str">
        <f>INDEX(products!$A$1:$G$49, MATCH(CoffeeSales!$D268,products!$A$1:$A$49,0),MATCH(CoffeeSales!J$1,products!$A$1:$G$1,0))</f>
        <v>D</v>
      </c>
      <c r="K268">
        <f>INDEX(products!$A$1:$G$49, MATCH(CoffeeSales!$D268,products!$A$1:$A$49,0),MATCH(CoffeeSales!K$1,products!$A$1:$G$1,0))</f>
        <v>1</v>
      </c>
      <c r="L268">
        <f>INDEX(products!$A$1:$G$49, MATCH(CoffeeSales!$D268,products!$A$1:$A$49,0),MATCH(CoffeeSales!L$1,products!$A$1:$G$1,0))</f>
        <v>12.15</v>
      </c>
      <c r="M268">
        <f t="shared" si="12"/>
        <v>24.3</v>
      </c>
      <c r="N268" t="str">
        <f t="shared" si="13"/>
        <v>Excelsa</v>
      </c>
      <c r="O268" t="str">
        <f t="shared" si="14"/>
        <v>Dark</v>
      </c>
      <c r="P268" t="str">
        <f>_xlfn.XLOOKUP(CoffeeSales!$C268,customers!$A$1:$A$1001,customers!$I$1:$I$1001,,0)</f>
        <v>No</v>
      </c>
    </row>
    <row r="269" spans="1:16" x14ac:dyDescent="0.25">
      <c r="A269" t="s">
        <v>562</v>
      </c>
      <c r="B269">
        <v>44324</v>
      </c>
      <c r="C269" t="s">
        <v>563</v>
      </c>
      <c r="D269" t="s">
        <v>64</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 MATCH(CoffeeSales!$D269,products!$A$1:$A$49,0),MATCH(CoffeeSales!I$1,products!$A$1:$G$1,0))</f>
        <v>Exc</v>
      </c>
      <c r="J269" t="str">
        <f>INDEX(products!$A$1:$G$49, MATCH(CoffeeSales!$D269,products!$A$1:$A$49,0),MATCH(CoffeeSales!J$1,products!$A$1:$G$1,0))</f>
        <v>D</v>
      </c>
      <c r="K269">
        <f>INDEX(products!$A$1:$G$49, MATCH(CoffeeSales!$D269,products!$A$1:$A$49,0),MATCH(CoffeeSales!K$1,products!$A$1:$G$1,0))</f>
        <v>0.2</v>
      </c>
      <c r="L269">
        <f>INDEX(products!$A$1:$G$49, MATCH(CoffeeSales!$D269,products!$A$1:$A$49,0),MATCH(CoffeeSales!L$1,products!$A$1:$G$1,0))</f>
        <v>3.645</v>
      </c>
      <c r="M269">
        <f t="shared" si="12"/>
        <v>21.87</v>
      </c>
      <c r="N269" t="str">
        <f t="shared" si="13"/>
        <v>Excelsa</v>
      </c>
      <c r="O269" t="str">
        <f t="shared" si="14"/>
        <v>Dark</v>
      </c>
      <c r="P269" t="str">
        <f>_xlfn.XLOOKUP(CoffeeSales!$C269,customers!$A$1:$A$1001,customers!$I$1:$I$1001,,0)</f>
        <v>Yes</v>
      </c>
    </row>
    <row r="270" spans="1:16" x14ac:dyDescent="0.25">
      <c r="A270" t="s">
        <v>564</v>
      </c>
      <c r="B270">
        <v>43790</v>
      </c>
      <c r="C270" t="s">
        <v>451</v>
      </c>
      <c r="D270" t="s">
        <v>40</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 MATCH(CoffeeSales!$D270,products!$A$1:$A$49,0),MATCH(CoffeeSales!I$1,products!$A$1:$G$1,0))</f>
        <v>Ara</v>
      </c>
      <c r="J270" t="str">
        <f>INDEX(products!$A$1:$G$49, MATCH(CoffeeSales!$D270,products!$A$1:$A$49,0),MATCH(CoffeeSales!J$1,products!$A$1:$G$1,0))</f>
        <v>D</v>
      </c>
      <c r="K270">
        <f>INDEX(products!$A$1:$G$49, MATCH(CoffeeSales!$D270,products!$A$1:$A$49,0),MATCH(CoffeeSales!K$1,products!$A$1:$G$1,0))</f>
        <v>1</v>
      </c>
      <c r="L270">
        <f>INDEX(products!$A$1:$G$49, MATCH(CoffeeSales!$D270,products!$A$1:$A$49,0),MATCH(CoffeeSales!L$1,products!$A$1:$G$1,0))</f>
        <v>9.9499999999999993</v>
      </c>
      <c r="M270">
        <f t="shared" si="12"/>
        <v>19.899999999999999</v>
      </c>
      <c r="N270" t="str">
        <f t="shared" si="13"/>
        <v>Arabica</v>
      </c>
      <c r="O270" t="str">
        <f t="shared" si="14"/>
        <v>Dark</v>
      </c>
      <c r="P270" t="str">
        <f>_xlfn.XLOOKUP(CoffeeSales!$C270,customers!$A$1:$A$1001,customers!$I$1:$I$1001,,0)</f>
        <v>Yes</v>
      </c>
    </row>
    <row r="271" spans="1:16" x14ac:dyDescent="0.25">
      <c r="A271" t="s">
        <v>565</v>
      </c>
      <c r="B271">
        <v>44333</v>
      </c>
      <c r="C271" t="s">
        <v>566</v>
      </c>
      <c r="D271" t="s">
        <v>67</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 MATCH(CoffeeSales!$D271,products!$A$1:$A$49,0),MATCH(CoffeeSales!I$1,products!$A$1:$G$1,0))</f>
        <v>Ara</v>
      </c>
      <c r="J271" t="str">
        <f>INDEX(products!$A$1:$G$49, MATCH(CoffeeSales!$D271,products!$A$1:$A$49,0),MATCH(CoffeeSales!J$1,products!$A$1:$G$1,0))</f>
        <v>D</v>
      </c>
      <c r="K271">
        <f>INDEX(products!$A$1:$G$49, MATCH(CoffeeSales!$D271,products!$A$1:$A$49,0),MATCH(CoffeeSales!K$1,products!$A$1:$G$1,0))</f>
        <v>0.2</v>
      </c>
      <c r="L271">
        <f>INDEX(products!$A$1:$G$49, MATCH(CoffeeSales!$D271,products!$A$1:$A$49,0),MATCH(CoffeeSales!L$1,products!$A$1:$G$1,0))</f>
        <v>2.9849999999999999</v>
      </c>
      <c r="M271">
        <f t="shared" si="12"/>
        <v>5.97</v>
      </c>
      <c r="N271" t="str">
        <f t="shared" si="13"/>
        <v>Arabica</v>
      </c>
      <c r="O271" t="str">
        <f t="shared" si="14"/>
        <v>Dark</v>
      </c>
      <c r="P271" t="str">
        <f>_xlfn.XLOOKUP(CoffeeSales!$C271,customers!$A$1:$A$1001,customers!$I$1:$I$1001,,0)</f>
        <v>No</v>
      </c>
    </row>
    <row r="272" spans="1:16" x14ac:dyDescent="0.25">
      <c r="A272" t="s">
        <v>567</v>
      </c>
      <c r="B272">
        <v>43655</v>
      </c>
      <c r="C272" t="s">
        <v>568</v>
      </c>
      <c r="D272" t="s">
        <v>29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 MATCH(CoffeeSales!$D272,products!$A$1:$A$49,0),MATCH(CoffeeSales!I$1,products!$A$1:$G$1,0))</f>
        <v>Exc</v>
      </c>
      <c r="J272" t="str">
        <f>INDEX(products!$A$1:$G$49, MATCH(CoffeeSales!$D272,products!$A$1:$A$49,0),MATCH(CoffeeSales!J$1,products!$A$1:$G$1,0))</f>
        <v>D</v>
      </c>
      <c r="K272">
        <f>INDEX(products!$A$1:$G$49, MATCH(CoffeeSales!$D272,products!$A$1:$A$49,0),MATCH(CoffeeSales!K$1,products!$A$1:$G$1,0))</f>
        <v>0.5</v>
      </c>
      <c r="L272">
        <f>INDEX(products!$A$1:$G$49, MATCH(CoffeeSales!$D272,products!$A$1:$A$49,0),MATCH(CoffeeSales!L$1,products!$A$1:$G$1,0))</f>
        <v>7.29</v>
      </c>
      <c r="M272">
        <f t="shared" si="12"/>
        <v>7.29</v>
      </c>
      <c r="N272" t="str">
        <f t="shared" si="13"/>
        <v>Excelsa</v>
      </c>
      <c r="O272" t="str">
        <f t="shared" si="14"/>
        <v>Dark</v>
      </c>
      <c r="P272" t="str">
        <f>_xlfn.XLOOKUP(CoffeeSales!$C272,customers!$A$1:$A$1001,customers!$I$1:$I$1001,,0)</f>
        <v>Yes</v>
      </c>
    </row>
    <row r="273" spans="1:16" x14ac:dyDescent="0.25">
      <c r="A273" t="s">
        <v>569</v>
      </c>
      <c r="B273">
        <v>43971</v>
      </c>
      <c r="C273" t="s">
        <v>570</v>
      </c>
      <c r="D273" t="s">
        <v>67</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 MATCH(CoffeeSales!$D273,products!$A$1:$A$49,0),MATCH(CoffeeSales!I$1,products!$A$1:$G$1,0))</f>
        <v>Ara</v>
      </c>
      <c r="J273" t="str">
        <f>INDEX(products!$A$1:$G$49, MATCH(CoffeeSales!$D273,products!$A$1:$A$49,0),MATCH(CoffeeSales!J$1,products!$A$1:$G$1,0))</f>
        <v>D</v>
      </c>
      <c r="K273">
        <f>INDEX(products!$A$1:$G$49, MATCH(CoffeeSales!$D273,products!$A$1:$A$49,0),MATCH(CoffeeSales!K$1,products!$A$1:$G$1,0))</f>
        <v>0.2</v>
      </c>
      <c r="L273">
        <f>INDEX(products!$A$1:$G$49, MATCH(CoffeeSales!$D273,products!$A$1:$A$49,0),MATCH(CoffeeSales!L$1,products!$A$1:$G$1,0))</f>
        <v>2.9849999999999999</v>
      </c>
      <c r="M273">
        <f t="shared" si="12"/>
        <v>11.94</v>
      </c>
      <c r="N273" t="str">
        <f t="shared" si="13"/>
        <v>Arabica</v>
      </c>
      <c r="O273" t="str">
        <f t="shared" si="14"/>
        <v>Dark</v>
      </c>
      <c r="P273" t="str">
        <f>_xlfn.XLOOKUP(CoffeeSales!$C273,customers!$A$1:$A$1001,customers!$I$1:$I$1001,,0)</f>
        <v>Yes</v>
      </c>
    </row>
    <row r="274" spans="1:16" x14ac:dyDescent="0.25">
      <c r="A274" t="s">
        <v>571</v>
      </c>
      <c r="B274">
        <v>44435</v>
      </c>
      <c r="C274" t="s">
        <v>572</v>
      </c>
      <c r="D274" t="s">
        <v>202</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 MATCH(CoffeeSales!$D274,products!$A$1:$A$49,0),MATCH(CoffeeSales!I$1,products!$A$1:$G$1,0))</f>
        <v>Rob</v>
      </c>
      <c r="J274" t="str">
        <f>INDEX(products!$A$1:$G$49, MATCH(CoffeeSales!$D274,products!$A$1:$A$49,0),MATCH(CoffeeSales!J$1,products!$A$1:$G$1,0))</f>
        <v>L</v>
      </c>
      <c r="K274">
        <f>INDEX(products!$A$1:$G$49, MATCH(CoffeeSales!$D274,products!$A$1:$A$49,0),MATCH(CoffeeSales!K$1,products!$A$1:$G$1,0))</f>
        <v>1</v>
      </c>
      <c r="L274">
        <f>INDEX(products!$A$1:$G$49, MATCH(CoffeeSales!$D274,products!$A$1:$A$49,0),MATCH(CoffeeSales!L$1,products!$A$1:$G$1,0))</f>
        <v>11.95</v>
      </c>
      <c r="M274">
        <f t="shared" si="12"/>
        <v>71.699999999999989</v>
      </c>
      <c r="N274" t="str">
        <f t="shared" si="13"/>
        <v>Robusta</v>
      </c>
      <c r="O274" t="str">
        <f t="shared" si="14"/>
        <v>Light</v>
      </c>
      <c r="P274" t="str">
        <f>_xlfn.XLOOKUP(CoffeeSales!$C274,customers!$A$1:$A$1001,customers!$I$1:$I$1001,,0)</f>
        <v>Yes</v>
      </c>
    </row>
    <row r="275" spans="1:16" x14ac:dyDescent="0.25">
      <c r="A275" t="s">
        <v>573</v>
      </c>
      <c r="B275">
        <v>44681</v>
      </c>
      <c r="C275" t="s">
        <v>574</v>
      </c>
      <c r="D275" t="s">
        <v>128</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 MATCH(CoffeeSales!$D275,products!$A$1:$A$49,0),MATCH(CoffeeSales!I$1,products!$A$1:$G$1,0))</f>
        <v>Ara</v>
      </c>
      <c r="J275" t="str">
        <f>INDEX(products!$A$1:$G$49, MATCH(CoffeeSales!$D275,products!$A$1:$A$49,0),MATCH(CoffeeSales!J$1,products!$A$1:$G$1,0))</f>
        <v>L</v>
      </c>
      <c r="K275">
        <f>INDEX(products!$A$1:$G$49, MATCH(CoffeeSales!$D275,products!$A$1:$A$49,0),MATCH(CoffeeSales!K$1,products!$A$1:$G$1,0))</f>
        <v>0.2</v>
      </c>
      <c r="L275">
        <f>INDEX(products!$A$1:$G$49, MATCH(CoffeeSales!$D275,products!$A$1:$A$49,0),MATCH(CoffeeSales!L$1,products!$A$1:$G$1,0))</f>
        <v>3.8849999999999998</v>
      </c>
      <c r="M275">
        <f t="shared" si="12"/>
        <v>7.77</v>
      </c>
      <c r="N275" t="str">
        <f t="shared" si="13"/>
        <v>Arabica</v>
      </c>
      <c r="O275" t="str">
        <f t="shared" si="14"/>
        <v>Light</v>
      </c>
      <c r="P275" t="str">
        <f>_xlfn.XLOOKUP(CoffeeSales!$C275,customers!$A$1:$A$1001,customers!$I$1:$I$1001,,0)</f>
        <v>No</v>
      </c>
    </row>
    <row r="276" spans="1:16" x14ac:dyDescent="0.25">
      <c r="A276" t="s">
        <v>575</v>
      </c>
      <c r="B276">
        <v>43985</v>
      </c>
      <c r="C276" t="s">
        <v>576</v>
      </c>
      <c r="D276" t="s">
        <v>184</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 MATCH(CoffeeSales!$D276,products!$A$1:$A$49,0),MATCH(CoffeeSales!I$1,products!$A$1:$G$1,0))</f>
        <v>Ara</v>
      </c>
      <c r="J276" t="str">
        <f>INDEX(products!$A$1:$G$49, MATCH(CoffeeSales!$D276,products!$A$1:$A$49,0),MATCH(CoffeeSales!J$1,products!$A$1:$G$1,0))</f>
        <v>M</v>
      </c>
      <c r="K276">
        <f>INDEX(products!$A$1:$G$49, MATCH(CoffeeSales!$D276,products!$A$1:$A$49,0),MATCH(CoffeeSales!K$1,products!$A$1:$G$1,0))</f>
        <v>2.5</v>
      </c>
      <c r="L276">
        <f>INDEX(products!$A$1:$G$49, MATCH(CoffeeSales!$D276,products!$A$1:$A$49,0),MATCH(CoffeeSales!L$1,products!$A$1:$G$1,0))</f>
        <v>25.874999999999996</v>
      </c>
      <c r="M276">
        <f t="shared" si="12"/>
        <v>25.874999999999996</v>
      </c>
      <c r="N276" t="str">
        <f t="shared" si="13"/>
        <v>Arabica</v>
      </c>
      <c r="O276" t="str">
        <f t="shared" si="14"/>
        <v>Medium</v>
      </c>
      <c r="P276" t="str">
        <f>_xlfn.XLOOKUP(CoffeeSales!$C276,customers!$A$1:$A$1001,customers!$I$1:$I$1001,,0)</f>
        <v>No</v>
      </c>
    </row>
    <row r="277" spans="1:16" x14ac:dyDescent="0.25">
      <c r="A277" t="s">
        <v>577</v>
      </c>
      <c r="B277">
        <v>44725</v>
      </c>
      <c r="C277" t="s">
        <v>578</v>
      </c>
      <c r="D277" t="s">
        <v>43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 MATCH(CoffeeSales!$D277,products!$A$1:$A$49,0),MATCH(CoffeeSales!I$1,products!$A$1:$G$1,0))</f>
        <v>Exc</v>
      </c>
      <c r="J277" t="str">
        <f>INDEX(products!$A$1:$G$49, MATCH(CoffeeSales!$D277,products!$A$1:$A$49,0),MATCH(CoffeeSales!J$1,products!$A$1:$G$1,0))</f>
        <v>L</v>
      </c>
      <c r="K277">
        <f>INDEX(products!$A$1:$G$49, MATCH(CoffeeSales!$D277,products!$A$1:$A$49,0),MATCH(CoffeeSales!K$1,products!$A$1:$G$1,0))</f>
        <v>2.5</v>
      </c>
      <c r="L277">
        <f>INDEX(products!$A$1:$G$49, MATCH(CoffeeSales!$D277,products!$A$1:$A$49,0),MATCH(CoffeeSales!L$1,products!$A$1:$G$1,0))</f>
        <v>34.154999999999994</v>
      </c>
      <c r="M277">
        <f t="shared" si="12"/>
        <v>204.92999999999995</v>
      </c>
      <c r="N277" t="str">
        <f t="shared" si="13"/>
        <v>Excelsa</v>
      </c>
      <c r="O277" t="str">
        <f t="shared" si="14"/>
        <v>Light</v>
      </c>
      <c r="P277" t="str">
        <f>_xlfn.XLOOKUP(CoffeeSales!$C277,customers!$A$1:$A$1001,customers!$I$1:$I$1001,,0)</f>
        <v>No</v>
      </c>
    </row>
    <row r="278" spans="1:16" x14ac:dyDescent="0.25">
      <c r="A278" t="s">
        <v>579</v>
      </c>
      <c r="B278">
        <v>43992</v>
      </c>
      <c r="C278" t="s">
        <v>580</v>
      </c>
      <c r="D278" t="s">
        <v>23</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 MATCH(CoffeeSales!$D278,products!$A$1:$A$49,0),MATCH(CoffeeSales!I$1,products!$A$1:$G$1,0))</f>
        <v>Rob</v>
      </c>
      <c r="J278" t="str">
        <f>INDEX(products!$A$1:$G$49, MATCH(CoffeeSales!$D278,products!$A$1:$A$49,0),MATCH(CoffeeSales!J$1,products!$A$1:$G$1,0))</f>
        <v>L</v>
      </c>
      <c r="K278">
        <f>INDEX(products!$A$1:$G$49, MATCH(CoffeeSales!$D278,products!$A$1:$A$49,0),MATCH(CoffeeSales!K$1,products!$A$1:$G$1,0))</f>
        <v>2.5</v>
      </c>
      <c r="L278">
        <f>INDEX(products!$A$1:$G$49, MATCH(CoffeeSales!$D278,products!$A$1:$A$49,0),MATCH(CoffeeSales!L$1,products!$A$1:$G$1,0))</f>
        <v>27.484999999999996</v>
      </c>
      <c r="M278">
        <f t="shared" si="12"/>
        <v>109.93999999999998</v>
      </c>
      <c r="N278" t="str">
        <f t="shared" si="13"/>
        <v>Robusta</v>
      </c>
      <c r="O278" t="str">
        <f t="shared" si="14"/>
        <v>Light</v>
      </c>
      <c r="P278" t="str">
        <f>_xlfn.XLOOKUP(CoffeeSales!$C278,customers!$A$1:$A$1001,customers!$I$1:$I$1001,,0)</f>
        <v>Yes</v>
      </c>
    </row>
    <row r="279" spans="1:16" x14ac:dyDescent="0.25">
      <c r="A279" t="s">
        <v>581</v>
      </c>
      <c r="B279">
        <v>44183</v>
      </c>
      <c r="C279" t="s">
        <v>582</v>
      </c>
      <c r="D279" t="s">
        <v>150</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 MATCH(CoffeeSales!$D279,products!$A$1:$A$49,0),MATCH(CoffeeSales!I$1,products!$A$1:$G$1,0))</f>
        <v>Exc</v>
      </c>
      <c r="J279" t="str">
        <f>INDEX(products!$A$1:$G$49, MATCH(CoffeeSales!$D279,products!$A$1:$A$49,0),MATCH(CoffeeSales!J$1,products!$A$1:$G$1,0))</f>
        <v>L</v>
      </c>
      <c r="K279">
        <f>INDEX(products!$A$1:$G$49, MATCH(CoffeeSales!$D279,products!$A$1:$A$49,0),MATCH(CoffeeSales!K$1,products!$A$1:$G$1,0))</f>
        <v>1</v>
      </c>
      <c r="L279">
        <f>INDEX(products!$A$1:$G$49, MATCH(CoffeeSales!$D279,products!$A$1:$A$49,0),MATCH(CoffeeSales!L$1,products!$A$1:$G$1,0))</f>
        <v>14.85</v>
      </c>
      <c r="M279">
        <f t="shared" si="12"/>
        <v>89.1</v>
      </c>
      <c r="N279" t="str">
        <f t="shared" si="13"/>
        <v>Excelsa</v>
      </c>
      <c r="O279" t="str">
        <f t="shared" si="14"/>
        <v>Light</v>
      </c>
      <c r="P279" t="str">
        <f>_xlfn.XLOOKUP(CoffeeSales!$C279,customers!$A$1:$A$1001,customers!$I$1:$I$1001,,0)</f>
        <v>No</v>
      </c>
    </row>
    <row r="280" spans="1:16" x14ac:dyDescent="0.25">
      <c r="A280" t="s">
        <v>583</v>
      </c>
      <c r="B280">
        <v>43708</v>
      </c>
      <c r="C280" t="s">
        <v>584</v>
      </c>
      <c r="D280" t="s">
        <v>128</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 MATCH(CoffeeSales!$D280,products!$A$1:$A$49,0),MATCH(CoffeeSales!I$1,products!$A$1:$G$1,0))</f>
        <v>Ara</v>
      </c>
      <c r="J280" t="str">
        <f>INDEX(products!$A$1:$G$49, MATCH(CoffeeSales!$D280,products!$A$1:$A$49,0),MATCH(CoffeeSales!J$1,products!$A$1:$G$1,0))</f>
        <v>L</v>
      </c>
      <c r="K280">
        <f>INDEX(products!$A$1:$G$49, MATCH(CoffeeSales!$D280,products!$A$1:$A$49,0),MATCH(CoffeeSales!K$1,products!$A$1:$G$1,0))</f>
        <v>0.2</v>
      </c>
      <c r="L280">
        <f>INDEX(products!$A$1:$G$49, MATCH(CoffeeSales!$D280,products!$A$1:$A$49,0),MATCH(CoffeeSales!L$1,products!$A$1:$G$1,0))</f>
        <v>3.8849999999999998</v>
      </c>
      <c r="M280">
        <f t="shared" si="12"/>
        <v>7.77</v>
      </c>
      <c r="N280" t="str">
        <f t="shared" si="13"/>
        <v>Arabica</v>
      </c>
      <c r="O280" t="str">
        <f t="shared" si="14"/>
        <v>Light</v>
      </c>
      <c r="P280" t="str">
        <f>_xlfn.XLOOKUP(CoffeeSales!$C280,customers!$A$1:$A$1001,customers!$I$1:$I$1001,,0)</f>
        <v>Yes</v>
      </c>
    </row>
    <row r="281" spans="1:16" x14ac:dyDescent="0.25">
      <c r="A281" t="s">
        <v>585</v>
      </c>
      <c r="B281">
        <v>43521</v>
      </c>
      <c r="C281" t="s">
        <v>586</v>
      </c>
      <c r="D281" t="s">
        <v>210</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 MATCH(CoffeeSales!$D281,products!$A$1:$A$49,0),MATCH(CoffeeSales!I$1,products!$A$1:$G$1,0))</f>
        <v>Lib</v>
      </c>
      <c r="J281" t="str">
        <f>INDEX(products!$A$1:$G$49, MATCH(CoffeeSales!$D281,products!$A$1:$A$49,0),MATCH(CoffeeSales!J$1,products!$A$1:$G$1,0))</f>
        <v>M</v>
      </c>
      <c r="K281">
        <f>INDEX(products!$A$1:$G$49, MATCH(CoffeeSales!$D281,products!$A$1:$A$49,0),MATCH(CoffeeSales!K$1,products!$A$1:$G$1,0))</f>
        <v>2.5</v>
      </c>
      <c r="L281">
        <f>INDEX(products!$A$1:$G$49, MATCH(CoffeeSales!$D281,products!$A$1:$A$49,0),MATCH(CoffeeSales!L$1,products!$A$1:$G$1,0))</f>
        <v>33.464999999999996</v>
      </c>
      <c r="M281">
        <f t="shared" si="12"/>
        <v>33.464999999999996</v>
      </c>
      <c r="N281" t="str">
        <f t="shared" si="13"/>
        <v>Liberica</v>
      </c>
      <c r="O281" t="str">
        <f t="shared" si="14"/>
        <v>Medium</v>
      </c>
      <c r="P281" t="str">
        <f>_xlfn.XLOOKUP(CoffeeSales!$C281,customers!$A$1:$A$1001,customers!$I$1:$I$1001,,0)</f>
        <v>Yes</v>
      </c>
    </row>
    <row r="282" spans="1:16" x14ac:dyDescent="0.25">
      <c r="A282" t="s">
        <v>587</v>
      </c>
      <c r="B282">
        <v>44234</v>
      </c>
      <c r="C282" t="s">
        <v>588</v>
      </c>
      <c r="D282" t="s">
        <v>16</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 MATCH(CoffeeSales!$D282,products!$A$1:$A$49,0),MATCH(CoffeeSales!I$1,products!$A$1:$G$1,0))</f>
        <v>Exc</v>
      </c>
      <c r="J282" t="str">
        <f>INDEX(products!$A$1:$G$49, MATCH(CoffeeSales!$D282,products!$A$1:$A$49,0),MATCH(CoffeeSales!J$1,products!$A$1:$G$1,0))</f>
        <v>M</v>
      </c>
      <c r="K282">
        <f>INDEX(products!$A$1:$G$49, MATCH(CoffeeSales!$D282,products!$A$1:$A$49,0),MATCH(CoffeeSales!K$1,products!$A$1:$G$1,0))</f>
        <v>0.5</v>
      </c>
      <c r="L282">
        <f>INDEX(products!$A$1:$G$49, MATCH(CoffeeSales!$D282,products!$A$1:$A$49,0),MATCH(CoffeeSales!L$1,products!$A$1:$G$1,0))</f>
        <v>8.25</v>
      </c>
      <c r="M282">
        <f t="shared" si="12"/>
        <v>41.25</v>
      </c>
      <c r="N282" t="str">
        <f t="shared" si="13"/>
        <v>Excelsa</v>
      </c>
      <c r="O282" t="str">
        <f t="shared" si="14"/>
        <v>Medium</v>
      </c>
      <c r="P282" t="str">
        <f>_xlfn.XLOOKUP(CoffeeSales!$C282,customers!$A$1:$A$1001,customers!$I$1:$I$1001,,0)</f>
        <v>Yes</v>
      </c>
    </row>
    <row r="283" spans="1:16" x14ac:dyDescent="0.25">
      <c r="A283" t="s">
        <v>589</v>
      </c>
      <c r="B283">
        <v>44210</v>
      </c>
      <c r="C283" t="s">
        <v>590</v>
      </c>
      <c r="D283" t="s">
        <v>150</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 MATCH(CoffeeSales!$D283,products!$A$1:$A$49,0),MATCH(CoffeeSales!I$1,products!$A$1:$G$1,0))</f>
        <v>Exc</v>
      </c>
      <c r="J283" t="str">
        <f>INDEX(products!$A$1:$G$49, MATCH(CoffeeSales!$D283,products!$A$1:$A$49,0),MATCH(CoffeeSales!J$1,products!$A$1:$G$1,0))</f>
        <v>L</v>
      </c>
      <c r="K283">
        <f>INDEX(products!$A$1:$G$49, MATCH(CoffeeSales!$D283,products!$A$1:$A$49,0),MATCH(CoffeeSales!K$1,products!$A$1:$G$1,0))</f>
        <v>1</v>
      </c>
      <c r="L283">
        <f>INDEX(products!$A$1:$G$49, MATCH(CoffeeSales!$D283,products!$A$1:$A$49,0),MATCH(CoffeeSales!L$1,products!$A$1:$G$1,0))</f>
        <v>14.85</v>
      </c>
      <c r="M283">
        <f t="shared" si="12"/>
        <v>59.4</v>
      </c>
      <c r="N283" t="str">
        <f t="shared" si="13"/>
        <v>Excelsa</v>
      </c>
      <c r="O283" t="str">
        <f t="shared" si="14"/>
        <v>Light</v>
      </c>
      <c r="P283" t="str">
        <f>_xlfn.XLOOKUP(CoffeeSales!$C283,customers!$A$1:$A$1001,customers!$I$1:$I$1001,,0)</f>
        <v>Yes</v>
      </c>
    </row>
    <row r="284" spans="1:16" x14ac:dyDescent="0.25">
      <c r="A284" t="s">
        <v>591</v>
      </c>
      <c r="B284">
        <v>43520</v>
      </c>
      <c r="C284" t="s">
        <v>592</v>
      </c>
      <c r="D284" t="s">
        <v>205</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 MATCH(CoffeeSales!$D284,products!$A$1:$A$49,0),MATCH(CoffeeSales!I$1,products!$A$1:$G$1,0))</f>
        <v>Ara</v>
      </c>
      <c r="J284" t="str">
        <f>INDEX(products!$A$1:$G$49, MATCH(CoffeeSales!$D284,products!$A$1:$A$49,0),MATCH(CoffeeSales!J$1,products!$A$1:$G$1,0))</f>
        <v>L</v>
      </c>
      <c r="K284">
        <f>INDEX(products!$A$1:$G$49, MATCH(CoffeeSales!$D284,products!$A$1:$A$49,0),MATCH(CoffeeSales!K$1,products!$A$1:$G$1,0))</f>
        <v>0.5</v>
      </c>
      <c r="L284">
        <f>INDEX(products!$A$1:$G$49, MATCH(CoffeeSales!$D284,products!$A$1:$A$49,0),MATCH(CoffeeSales!L$1,products!$A$1:$G$1,0))</f>
        <v>7.77</v>
      </c>
      <c r="M284">
        <f t="shared" si="12"/>
        <v>7.77</v>
      </c>
      <c r="N284" t="str">
        <f t="shared" si="13"/>
        <v>Arabica</v>
      </c>
      <c r="O284" t="str">
        <f t="shared" si="14"/>
        <v>Light</v>
      </c>
      <c r="P284" t="str">
        <f>_xlfn.XLOOKUP(CoffeeSales!$C284,customers!$A$1:$A$1001,customers!$I$1:$I$1001,,0)</f>
        <v>No</v>
      </c>
    </row>
    <row r="285" spans="1:16" x14ac:dyDescent="0.25">
      <c r="A285" t="s">
        <v>593</v>
      </c>
      <c r="B285">
        <v>43639</v>
      </c>
      <c r="C285" t="s">
        <v>594</v>
      </c>
      <c r="D285" t="s">
        <v>159</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 MATCH(CoffeeSales!$D285,products!$A$1:$A$49,0),MATCH(CoffeeSales!I$1,products!$A$1:$G$1,0))</f>
        <v>Rob</v>
      </c>
      <c r="J285" t="str">
        <f>INDEX(products!$A$1:$G$49, MATCH(CoffeeSales!$D285,products!$A$1:$A$49,0),MATCH(CoffeeSales!J$1,products!$A$1:$G$1,0))</f>
        <v>D</v>
      </c>
      <c r="K285">
        <f>INDEX(products!$A$1:$G$49, MATCH(CoffeeSales!$D285,products!$A$1:$A$49,0),MATCH(CoffeeSales!K$1,products!$A$1:$G$1,0))</f>
        <v>0.5</v>
      </c>
      <c r="L285">
        <f>INDEX(products!$A$1:$G$49, MATCH(CoffeeSales!$D285,products!$A$1:$A$49,0),MATCH(CoffeeSales!L$1,products!$A$1:$G$1,0))</f>
        <v>5.3699999999999992</v>
      </c>
      <c r="M285">
        <f t="shared" si="12"/>
        <v>5.3699999999999992</v>
      </c>
      <c r="N285" t="str">
        <f t="shared" si="13"/>
        <v>Robusta</v>
      </c>
      <c r="O285" t="str">
        <f t="shared" si="14"/>
        <v>Dark</v>
      </c>
      <c r="P285" t="str">
        <f>_xlfn.XLOOKUP(CoffeeSales!$C285,customers!$A$1:$A$1001,customers!$I$1:$I$1001,,0)</f>
        <v>Yes</v>
      </c>
    </row>
    <row r="286" spans="1:16" x14ac:dyDescent="0.25">
      <c r="A286" t="s">
        <v>595</v>
      </c>
      <c r="B286">
        <v>43960</v>
      </c>
      <c r="C286" t="s">
        <v>596</v>
      </c>
      <c r="D286" t="s">
        <v>125</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 MATCH(CoffeeSales!$D286,products!$A$1:$A$49,0),MATCH(CoffeeSales!I$1,products!$A$1:$G$1,0))</f>
        <v>Exc</v>
      </c>
      <c r="J286" t="str">
        <f>INDEX(products!$A$1:$G$49, MATCH(CoffeeSales!$D286,products!$A$1:$A$49,0),MATCH(CoffeeSales!J$1,products!$A$1:$G$1,0))</f>
        <v>M</v>
      </c>
      <c r="K286">
        <f>INDEX(products!$A$1:$G$49, MATCH(CoffeeSales!$D286,products!$A$1:$A$49,0),MATCH(CoffeeSales!K$1,products!$A$1:$G$1,0))</f>
        <v>2.5</v>
      </c>
      <c r="L286">
        <f>INDEX(products!$A$1:$G$49, MATCH(CoffeeSales!$D286,products!$A$1:$A$49,0),MATCH(CoffeeSales!L$1,products!$A$1:$G$1,0))</f>
        <v>31.624999999999996</v>
      </c>
      <c r="M286">
        <f t="shared" si="12"/>
        <v>94.874999999999986</v>
      </c>
      <c r="N286" t="str">
        <f t="shared" si="13"/>
        <v>Excelsa</v>
      </c>
      <c r="O286" t="str">
        <f t="shared" si="14"/>
        <v>Medium</v>
      </c>
      <c r="P286" t="str">
        <f>_xlfn.XLOOKUP(CoffeeSales!$C286,customers!$A$1:$A$1001,customers!$I$1:$I$1001,,0)</f>
        <v>No</v>
      </c>
    </row>
    <row r="287" spans="1:16" x14ac:dyDescent="0.25">
      <c r="A287" t="s">
        <v>597</v>
      </c>
      <c r="B287">
        <v>44030</v>
      </c>
      <c r="C287" t="s">
        <v>598</v>
      </c>
      <c r="D287" t="s">
        <v>117</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 MATCH(CoffeeSales!$D287,products!$A$1:$A$49,0),MATCH(CoffeeSales!I$1,products!$A$1:$G$1,0))</f>
        <v>Lib</v>
      </c>
      <c r="J287" t="str">
        <f>INDEX(products!$A$1:$G$49, MATCH(CoffeeSales!$D287,products!$A$1:$A$49,0),MATCH(CoffeeSales!J$1,products!$A$1:$G$1,0))</f>
        <v>L</v>
      </c>
      <c r="K287">
        <f>INDEX(products!$A$1:$G$49, MATCH(CoffeeSales!$D287,products!$A$1:$A$49,0),MATCH(CoffeeSales!K$1,products!$A$1:$G$1,0))</f>
        <v>2.5</v>
      </c>
      <c r="L287">
        <f>INDEX(products!$A$1:$G$49, MATCH(CoffeeSales!$D287,products!$A$1:$A$49,0),MATCH(CoffeeSales!L$1,products!$A$1:$G$1,0))</f>
        <v>36.454999999999998</v>
      </c>
      <c r="M287">
        <f t="shared" si="12"/>
        <v>36.454999999999998</v>
      </c>
      <c r="N287" t="str">
        <f t="shared" si="13"/>
        <v>Liberica</v>
      </c>
      <c r="O287" t="str">
        <f t="shared" si="14"/>
        <v>Light</v>
      </c>
      <c r="P287" t="str">
        <f>_xlfn.XLOOKUP(CoffeeSales!$C287,customers!$A$1:$A$1001,customers!$I$1:$I$1001,,0)</f>
        <v>No</v>
      </c>
    </row>
    <row r="288" spans="1:16" x14ac:dyDescent="0.25">
      <c r="A288" t="s">
        <v>599</v>
      </c>
      <c r="B288">
        <v>43755</v>
      </c>
      <c r="C288" t="s">
        <v>600</v>
      </c>
      <c r="D288" t="s">
        <v>57</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 MATCH(CoffeeSales!$D288,products!$A$1:$A$49,0),MATCH(CoffeeSales!I$1,products!$A$1:$G$1,0))</f>
        <v>Ara</v>
      </c>
      <c r="J288" t="str">
        <f>INDEX(products!$A$1:$G$49, MATCH(CoffeeSales!$D288,products!$A$1:$A$49,0),MATCH(CoffeeSales!J$1,products!$A$1:$G$1,0))</f>
        <v>M</v>
      </c>
      <c r="K288">
        <f>INDEX(products!$A$1:$G$49, MATCH(CoffeeSales!$D288,products!$A$1:$A$49,0),MATCH(CoffeeSales!K$1,products!$A$1:$G$1,0))</f>
        <v>0.2</v>
      </c>
      <c r="L288">
        <f>INDEX(products!$A$1:$G$49, MATCH(CoffeeSales!$D288,products!$A$1:$A$49,0),MATCH(CoffeeSales!L$1,products!$A$1:$G$1,0))</f>
        <v>3.375</v>
      </c>
      <c r="M288">
        <f t="shared" si="12"/>
        <v>13.5</v>
      </c>
      <c r="N288" t="str">
        <f t="shared" si="13"/>
        <v>Arabica</v>
      </c>
      <c r="O288" t="str">
        <f t="shared" si="14"/>
        <v>Medium</v>
      </c>
      <c r="P288" t="str">
        <f>_xlfn.XLOOKUP(CoffeeSales!$C288,customers!$A$1:$A$1001,customers!$I$1:$I$1001,,0)</f>
        <v>Yes</v>
      </c>
    </row>
    <row r="289" spans="1:16" x14ac:dyDescent="0.25">
      <c r="A289" t="s">
        <v>601</v>
      </c>
      <c r="B289">
        <v>44697</v>
      </c>
      <c r="C289" t="s">
        <v>602</v>
      </c>
      <c r="D289" t="s">
        <v>195</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 MATCH(CoffeeSales!$D289,products!$A$1:$A$49,0),MATCH(CoffeeSales!I$1,products!$A$1:$G$1,0))</f>
        <v>Rob</v>
      </c>
      <c r="J289" t="str">
        <f>INDEX(products!$A$1:$G$49, MATCH(CoffeeSales!$D289,products!$A$1:$A$49,0),MATCH(CoffeeSales!J$1,products!$A$1:$G$1,0))</f>
        <v>L</v>
      </c>
      <c r="K289">
        <f>INDEX(products!$A$1:$G$49, MATCH(CoffeeSales!$D289,products!$A$1:$A$49,0),MATCH(CoffeeSales!K$1,products!$A$1:$G$1,0))</f>
        <v>0.2</v>
      </c>
      <c r="L289">
        <f>INDEX(products!$A$1:$G$49, MATCH(CoffeeSales!$D289,products!$A$1:$A$49,0),MATCH(CoffeeSales!L$1,products!$A$1:$G$1,0))</f>
        <v>3.5849999999999995</v>
      </c>
      <c r="M289">
        <f t="shared" si="12"/>
        <v>14.339999999999998</v>
      </c>
      <c r="N289" t="str">
        <f t="shared" si="13"/>
        <v>Robusta</v>
      </c>
      <c r="O289" t="str">
        <f t="shared" si="14"/>
        <v>Light</v>
      </c>
      <c r="P289" t="str">
        <f>_xlfn.XLOOKUP(CoffeeSales!$C289,customers!$A$1:$A$1001,customers!$I$1:$I$1001,,0)</f>
        <v>No</v>
      </c>
    </row>
    <row r="290" spans="1:16" x14ac:dyDescent="0.25">
      <c r="A290" t="s">
        <v>603</v>
      </c>
      <c r="B290">
        <v>44279</v>
      </c>
      <c r="C290" t="s">
        <v>604</v>
      </c>
      <c r="D290" t="s">
        <v>16</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 MATCH(CoffeeSales!$D290,products!$A$1:$A$49,0),MATCH(CoffeeSales!I$1,products!$A$1:$G$1,0))</f>
        <v>Exc</v>
      </c>
      <c r="J290" t="str">
        <f>INDEX(products!$A$1:$G$49, MATCH(CoffeeSales!$D290,products!$A$1:$A$49,0),MATCH(CoffeeSales!J$1,products!$A$1:$G$1,0))</f>
        <v>M</v>
      </c>
      <c r="K290">
        <f>INDEX(products!$A$1:$G$49, MATCH(CoffeeSales!$D290,products!$A$1:$A$49,0),MATCH(CoffeeSales!K$1,products!$A$1:$G$1,0))</f>
        <v>0.5</v>
      </c>
      <c r="L290">
        <f>INDEX(products!$A$1:$G$49, MATCH(CoffeeSales!$D290,products!$A$1:$A$49,0),MATCH(CoffeeSales!L$1,products!$A$1:$G$1,0))</f>
        <v>8.25</v>
      </c>
      <c r="M290">
        <f t="shared" si="12"/>
        <v>8.25</v>
      </c>
      <c r="N290" t="str">
        <f t="shared" si="13"/>
        <v>Excelsa</v>
      </c>
      <c r="O290" t="str">
        <f t="shared" si="14"/>
        <v>Medium</v>
      </c>
      <c r="P290" t="str">
        <f>_xlfn.XLOOKUP(CoffeeSales!$C290,customers!$A$1:$A$1001,customers!$I$1:$I$1001,,0)</f>
        <v>Yes</v>
      </c>
    </row>
    <row r="291" spans="1:16" x14ac:dyDescent="0.25">
      <c r="A291" t="s">
        <v>605</v>
      </c>
      <c r="B291">
        <v>43772</v>
      </c>
      <c r="C291" t="s">
        <v>606</v>
      </c>
      <c r="D291" t="s">
        <v>114</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 MATCH(CoffeeSales!$D291,products!$A$1:$A$49,0),MATCH(CoffeeSales!I$1,products!$A$1:$G$1,0))</f>
        <v>Rob</v>
      </c>
      <c r="J291" t="str">
        <f>INDEX(products!$A$1:$G$49, MATCH(CoffeeSales!$D291,products!$A$1:$A$49,0),MATCH(CoffeeSales!J$1,products!$A$1:$G$1,0))</f>
        <v>D</v>
      </c>
      <c r="K291">
        <f>INDEX(products!$A$1:$G$49, MATCH(CoffeeSales!$D291,products!$A$1:$A$49,0),MATCH(CoffeeSales!K$1,products!$A$1:$G$1,0))</f>
        <v>0.2</v>
      </c>
      <c r="L291">
        <f>INDEX(products!$A$1:$G$49, MATCH(CoffeeSales!$D291,products!$A$1:$A$49,0),MATCH(CoffeeSales!L$1,products!$A$1:$G$1,0))</f>
        <v>2.6849999999999996</v>
      </c>
      <c r="M291">
        <f t="shared" si="12"/>
        <v>13.424999999999997</v>
      </c>
      <c r="N291" t="str">
        <f t="shared" si="13"/>
        <v>Robusta</v>
      </c>
      <c r="O291" t="str">
        <f t="shared" si="14"/>
        <v>Dark</v>
      </c>
      <c r="P291" t="str">
        <f>_xlfn.XLOOKUP(CoffeeSales!$C291,customers!$A$1:$A$1001,customers!$I$1:$I$1001,,0)</f>
        <v>Yes</v>
      </c>
    </row>
    <row r="292" spans="1:16" x14ac:dyDescent="0.25">
      <c r="A292" t="s">
        <v>607</v>
      </c>
      <c r="B292">
        <v>44497</v>
      </c>
      <c r="C292" t="s">
        <v>608</v>
      </c>
      <c r="D292" t="s">
        <v>40</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 MATCH(CoffeeSales!$D292,products!$A$1:$A$49,0),MATCH(CoffeeSales!I$1,products!$A$1:$G$1,0))</f>
        <v>Ara</v>
      </c>
      <c r="J292" t="str">
        <f>INDEX(products!$A$1:$G$49, MATCH(CoffeeSales!$D292,products!$A$1:$A$49,0),MATCH(CoffeeSales!J$1,products!$A$1:$G$1,0))</f>
        <v>D</v>
      </c>
      <c r="K292">
        <f>INDEX(products!$A$1:$G$49, MATCH(CoffeeSales!$D292,products!$A$1:$A$49,0),MATCH(CoffeeSales!K$1,products!$A$1:$G$1,0))</f>
        <v>1</v>
      </c>
      <c r="L292">
        <f>INDEX(products!$A$1:$G$49, MATCH(CoffeeSales!$D292,products!$A$1:$A$49,0),MATCH(CoffeeSales!L$1,products!$A$1:$G$1,0))</f>
        <v>9.9499999999999993</v>
      </c>
      <c r="M292">
        <f t="shared" si="12"/>
        <v>49.75</v>
      </c>
      <c r="N292" t="str">
        <f t="shared" si="13"/>
        <v>Arabica</v>
      </c>
      <c r="O292" t="str">
        <f t="shared" si="14"/>
        <v>Dark</v>
      </c>
      <c r="P292" t="str">
        <f>_xlfn.XLOOKUP(CoffeeSales!$C292,customers!$A$1:$A$1001,customers!$I$1:$I$1001,,0)</f>
        <v>No</v>
      </c>
    </row>
    <row r="293" spans="1:16" x14ac:dyDescent="0.25">
      <c r="A293" t="s">
        <v>609</v>
      </c>
      <c r="B293">
        <v>44181</v>
      </c>
      <c r="C293" t="s">
        <v>610</v>
      </c>
      <c r="D293" t="s">
        <v>16</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 MATCH(CoffeeSales!$D293,products!$A$1:$A$49,0),MATCH(CoffeeSales!I$1,products!$A$1:$G$1,0))</f>
        <v>Exc</v>
      </c>
      <c r="J293" t="str">
        <f>INDEX(products!$A$1:$G$49, MATCH(CoffeeSales!$D293,products!$A$1:$A$49,0),MATCH(CoffeeSales!J$1,products!$A$1:$G$1,0))</f>
        <v>M</v>
      </c>
      <c r="K293">
        <f>INDEX(products!$A$1:$G$49, MATCH(CoffeeSales!$D293,products!$A$1:$A$49,0),MATCH(CoffeeSales!K$1,products!$A$1:$G$1,0))</f>
        <v>0.5</v>
      </c>
      <c r="L293">
        <f>INDEX(products!$A$1:$G$49, MATCH(CoffeeSales!$D293,products!$A$1:$A$49,0),MATCH(CoffeeSales!L$1,products!$A$1:$G$1,0))</f>
        <v>8.25</v>
      </c>
      <c r="M293">
        <f t="shared" si="12"/>
        <v>16.5</v>
      </c>
      <c r="N293" t="str">
        <f t="shared" si="13"/>
        <v>Excelsa</v>
      </c>
      <c r="O293" t="str">
        <f t="shared" si="14"/>
        <v>Medium</v>
      </c>
      <c r="P293" t="str">
        <f>_xlfn.XLOOKUP(CoffeeSales!$C293,customers!$A$1:$A$1001,customers!$I$1:$I$1001,,0)</f>
        <v>No</v>
      </c>
    </row>
    <row r="294" spans="1:16" x14ac:dyDescent="0.25">
      <c r="A294" t="s">
        <v>611</v>
      </c>
      <c r="B294">
        <v>44529</v>
      </c>
      <c r="C294" t="s">
        <v>612</v>
      </c>
      <c r="D294" t="s">
        <v>85</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 MATCH(CoffeeSales!$D294,products!$A$1:$A$49,0),MATCH(CoffeeSales!I$1,products!$A$1:$G$1,0))</f>
        <v>Ara</v>
      </c>
      <c r="J294" t="str">
        <f>INDEX(products!$A$1:$G$49, MATCH(CoffeeSales!$D294,products!$A$1:$A$49,0),MATCH(CoffeeSales!J$1,products!$A$1:$G$1,0))</f>
        <v>D</v>
      </c>
      <c r="K294">
        <f>INDEX(products!$A$1:$G$49, MATCH(CoffeeSales!$D294,products!$A$1:$A$49,0),MATCH(CoffeeSales!K$1,products!$A$1:$G$1,0))</f>
        <v>0.5</v>
      </c>
      <c r="L294">
        <f>INDEX(products!$A$1:$G$49, MATCH(CoffeeSales!$D294,products!$A$1:$A$49,0),MATCH(CoffeeSales!L$1,products!$A$1:$G$1,0))</f>
        <v>5.97</v>
      </c>
      <c r="M294">
        <f t="shared" si="12"/>
        <v>17.91</v>
      </c>
      <c r="N294" t="str">
        <f t="shared" si="13"/>
        <v>Arabica</v>
      </c>
      <c r="O294" t="str">
        <f t="shared" si="14"/>
        <v>Dark</v>
      </c>
      <c r="P294" t="str">
        <f>_xlfn.XLOOKUP(CoffeeSales!$C294,customers!$A$1:$A$1001,customers!$I$1:$I$1001,,0)</f>
        <v>No</v>
      </c>
    </row>
    <row r="295" spans="1:16" x14ac:dyDescent="0.25">
      <c r="A295" t="s">
        <v>613</v>
      </c>
      <c r="B295">
        <v>44275</v>
      </c>
      <c r="C295" t="s">
        <v>614</v>
      </c>
      <c r="D295" t="s">
        <v>85</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 MATCH(CoffeeSales!$D295,products!$A$1:$A$49,0),MATCH(CoffeeSales!I$1,products!$A$1:$G$1,0))</f>
        <v>Ara</v>
      </c>
      <c r="J295" t="str">
        <f>INDEX(products!$A$1:$G$49, MATCH(CoffeeSales!$D295,products!$A$1:$A$49,0),MATCH(CoffeeSales!J$1,products!$A$1:$G$1,0))</f>
        <v>D</v>
      </c>
      <c r="K295">
        <f>INDEX(products!$A$1:$G$49, MATCH(CoffeeSales!$D295,products!$A$1:$A$49,0),MATCH(CoffeeSales!K$1,products!$A$1:$G$1,0))</f>
        <v>0.5</v>
      </c>
      <c r="L295">
        <f>INDEX(products!$A$1:$G$49, MATCH(CoffeeSales!$D295,products!$A$1:$A$49,0),MATCH(CoffeeSales!L$1,products!$A$1:$G$1,0))</f>
        <v>5.97</v>
      </c>
      <c r="M295">
        <f t="shared" si="12"/>
        <v>29.849999999999998</v>
      </c>
      <c r="N295" t="str">
        <f t="shared" si="13"/>
        <v>Arabica</v>
      </c>
      <c r="O295" t="str">
        <f t="shared" si="14"/>
        <v>Dark</v>
      </c>
      <c r="P295" t="str">
        <f>_xlfn.XLOOKUP(CoffeeSales!$C295,customers!$A$1:$A$1001,customers!$I$1:$I$1001,,0)</f>
        <v>No</v>
      </c>
    </row>
    <row r="296" spans="1:16" x14ac:dyDescent="0.25">
      <c r="A296" t="s">
        <v>615</v>
      </c>
      <c r="B296">
        <v>44659</v>
      </c>
      <c r="C296" t="s">
        <v>616</v>
      </c>
      <c r="D296" t="s">
        <v>150</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 MATCH(CoffeeSales!$D296,products!$A$1:$A$49,0),MATCH(CoffeeSales!I$1,products!$A$1:$G$1,0))</f>
        <v>Exc</v>
      </c>
      <c r="J296" t="str">
        <f>INDEX(products!$A$1:$G$49, MATCH(CoffeeSales!$D296,products!$A$1:$A$49,0),MATCH(CoffeeSales!J$1,products!$A$1:$G$1,0))</f>
        <v>L</v>
      </c>
      <c r="K296">
        <f>INDEX(products!$A$1:$G$49, MATCH(CoffeeSales!$D296,products!$A$1:$A$49,0),MATCH(CoffeeSales!K$1,products!$A$1:$G$1,0))</f>
        <v>1</v>
      </c>
      <c r="L296">
        <f>INDEX(products!$A$1:$G$49, MATCH(CoffeeSales!$D296,products!$A$1:$A$49,0),MATCH(CoffeeSales!L$1,products!$A$1:$G$1,0))</f>
        <v>14.85</v>
      </c>
      <c r="M296">
        <f t="shared" si="12"/>
        <v>44.55</v>
      </c>
      <c r="N296" t="str">
        <f t="shared" si="13"/>
        <v>Excelsa</v>
      </c>
      <c r="O296" t="str">
        <f t="shared" si="14"/>
        <v>Light</v>
      </c>
      <c r="P296" t="str">
        <f>_xlfn.XLOOKUP(CoffeeSales!$C296,customers!$A$1:$A$1001,customers!$I$1:$I$1001,,0)</f>
        <v>No</v>
      </c>
    </row>
    <row r="297" spans="1:16" x14ac:dyDescent="0.25">
      <c r="A297" t="s">
        <v>617</v>
      </c>
      <c r="B297">
        <v>44057</v>
      </c>
      <c r="C297" t="s">
        <v>618</v>
      </c>
      <c r="D297" t="s">
        <v>22</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 MATCH(CoffeeSales!$D297,products!$A$1:$A$49,0),MATCH(CoffeeSales!I$1,products!$A$1:$G$1,0))</f>
        <v>Exc</v>
      </c>
      <c r="J297" t="str">
        <f>INDEX(products!$A$1:$G$49, MATCH(CoffeeSales!$D297,products!$A$1:$A$49,0),MATCH(CoffeeSales!J$1,products!$A$1:$G$1,0))</f>
        <v>M</v>
      </c>
      <c r="K297">
        <f>INDEX(products!$A$1:$G$49, MATCH(CoffeeSales!$D297,products!$A$1:$A$49,0),MATCH(CoffeeSales!K$1,products!$A$1:$G$1,0))</f>
        <v>1</v>
      </c>
      <c r="L297">
        <f>INDEX(products!$A$1:$G$49, MATCH(CoffeeSales!$D297,products!$A$1:$A$49,0),MATCH(CoffeeSales!L$1,products!$A$1:$G$1,0))</f>
        <v>13.75</v>
      </c>
      <c r="M297">
        <f t="shared" si="12"/>
        <v>27.5</v>
      </c>
      <c r="N297" t="str">
        <f t="shared" si="13"/>
        <v>Excelsa</v>
      </c>
      <c r="O297" t="str">
        <f t="shared" si="14"/>
        <v>Medium</v>
      </c>
      <c r="P297" t="str">
        <f>_xlfn.XLOOKUP(CoffeeSales!$C297,customers!$A$1:$A$1001,customers!$I$1:$I$1001,,0)</f>
        <v>No</v>
      </c>
    </row>
    <row r="298" spans="1:16" x14ac:dyDescent="0.25">
      <c r="A298" t="s">
        <v>619</v>
      </c>
      <c r="B298">
        <v>43597</v>
      </c>
      <c r="C298" t="s">
        <v>620</v>
      </c>
      <c r="D298" t="s">
        <v>35</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 MATCH(CoffeeSales!$D298,products!$A$1:$A$49,0),MATCH(CoffeeSales!I$1,products!$A$1:$G$1,0))</f>
        <v>Rob</v>
      </c>
      <c r="J298" t="str">
        <f>INDEX(products!$A$1:$G$49, MATCH(CoffeeSales!$D298,products!$A$1:$A$49,0),MATCH(CoffeeSales!J$1,products!$A$1:$G$1,0))</f>
        <v>M</v>
      </c>
      <c r="K298">
        <f>INDEX(products!$A$1:$G$49, MATCH(CoffeeSales!$D298,products!$A$1:$A$49,0),MATCH(CoffeeSales!K$1,products!$A$1:$G$1,0))</f>
        <v>0.5</v>
      </c>
      <c r="L298">
        <f>INDEX(products!$A$1:$G$49, MATCH(CoffeeSales!$D298,products!$A$1:$A$49,0),MATCH(CoffeeSales!L$1,products!$A$1:$G$1,0))</f>
        <v>5.97</v>
      </c>
      <c r="M298">
        <f t="shared" si="12"/>
        <v>35.82</v>
      </c>
      <c r="N298" t="str">
        <f t="shared" si="13"/>
        <v>Robusta</v>
      </c>
      <c r="O298" t="str">
        <f t="shared" si="14"/>
        <v>Medium</v>
      </c>
      <c r="P298" t="str">
        <f>_xlfn.XLOOKUP(CoffeeSales!$C298,customers!$A$1:$A$1001,customers!$I$1:$I$1001,,0)</f>
        <v>Yes</v>
      </c>
    </row>
    <row r="299" spans="1:16" x14ac:dyDescent="0.25">
      <c r="A299" t="s">
        <v>621</v>
      </c>
      <c r="B299">
        <v>44258</v>
      </c>
      <c r="C299" t="s">
        <v>622</v>
      </c>
      <c r="D299" t="s">
        <v>159</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 MATCH(CoffeeSales!$D299,products!$A$1:$A$49,0),MATCH(CoffeeSales!I$1,products!$A$1:$G$1,0))</f>
        <v>Rob</v>
      </c>
      <c r="J299" t="str">
        <f>INDEX(products!$A$1:$G$49, MATCH(CoffeeSales!$D299,products!$A$1:$A$49,0),MATCH(CoffeeSales!J$1,products!$A$1:$G$1,0))</f>
        <v>D</v>
      </c>
      <c r="K299">
        <f>INDEX(products!$A$1:$G$49, MATCH(CoffeeSales!$D299,products!$A$1:$A$49,0),MATCH(CoffeeSales!K$1,products!$A$1:$G$1,0))</f>
        <v>0.5</v>
      </c>
      <c r="L299">
        <f>INDEX(products!$A$1:$G$49, MATCH(CoffeeSales!$D299,products!$A$1:$A$49,0),MATCH(CoffeeSales!L$1,products!$A$1:$G$1,0))</f>
        <v>5.3699999999999992</v>
      </c>
      <c r="M299">
        <f t="shared" si="12"/>
        <v>16.11</v>
      </c>
      <c r="N299" t="str">
        <f t="shared" si="13"/>
        <v>Robusta</v>
      </c>
      <c r="O299" t="str">
        <f t="shared" si="14"/>
        <v>Dark</v>
      </c>
      <c r="P299" t="str">
        <f>_xlfn.XLOOKUP(CoffeeSales!$C299,customers!$A$1:$A$1001,customers!$I$1:$I$1001,,0)</f>
        <v>Yes</v>
      </c>
    </row>
    <row r="300" spans="1:16" x14ac:dyDescent="0.25">
      <c r="A300" t="s">
        <v>623</v>
      </c>
      <c r="B300">
        <v>43872</v>
      </c>
      <c r="C300" t="s">
        <v>624</v>
      </c>
      <c r="D300" t="s">
        <v>267</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 MATCH(CoffeeSales!$D300,products!$A$1:$A$49,0),MATCH(CoffeeSales!I$1,products!$A$1:$G$1,0))</f>
        <v>Exc</v>
      </c>
      <c r="J300" t="str">
        <f>INDEX(products!$A$1:$G$49, MATCH(CoffeeSales!$D300,products!$A$1:$A$49,0),MATCH(CoffeeSales!J$1,products!$A$1:$G$1,0))</f>
        <v>L</v>
      </c>
      <c r="K300">
        <f>INDEX(products!$A$1:$G$49, MATCH(CoffeeSales!$D300,products!$A$1:$A$49,0),MATCH(CoffeeSales!K$1,products!$A$1:$G$1,0))</f>
        <v>0.2</v>
      </c>
      <c r="L300">
        <f>INDEX(products!$A$1:$G$49, MATCH(CoffeeSales!$D300,products!$A$1:$A$49,0),MATCH(CoffeeSales!L$1,products!$A$1:$G$1,0))</f>
        <v>4.4550000000000001</v>
      </c>
      <c r="M300">
        <f t="shared" si="12"/>
        <v>26.73</v>
      </c>
      <c r="N300" t="str">
        <f t="shared" si="13"/>
        <v>Excelsa</v>
      </c>
      <c r="O300" t="str">
        <f t="shared" si="14"/>
        <v>Light</v>
      </c>
      <c r="P300" t="str">
        <f>_xlfn.XLOOKUP(CoffeeSales!$C300,customers!$A$1:$A$1001,customers!$I$1:$I$1001,,0)</f>
        <v>Yes</v>
      </c>
    </row>
    <row r="301" spans="1:16" x14ac:dyDescent="0.25">
      <c r="A301" t="s">
        <v>625</v>
      </c>
      <c r="B301">
        <v>43582</v>
      </c>
      <c r="C301" t="s">
        <v>626</v>
      </c>
      <c r="D301" t="s">
        <v>43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 MATCH(CoffeeSales!$D301,products!$A$1:$A$49,0),MATCH(CoffeeSales!I$1,products!$A$1:$G$1,0))</f>
        <v>Exc</v>
      </c>
      <c r="J301" t="str">
        <f>INDEX(products!$A$1:$G$49, MATCH(CoffeeSales!$D301,products!$A$1:$A$49,0),MATCH(CoffeeSales!J$1,products!$A$1:$G$1,0))</f>
        <v>L</v>
      </c>
      <c r="K301">
        <f>INDEX(products!$A$1:$G$49, MATCH(CoffeeSales!$D301,products!$A$1:$A$49,0),MATCH(CoffeeSales!K$1,products!$A$1:$G$1,0))</f>
        <v>2.5</v>
      </c>
      <c r="L301">
        <f>INDEX(products!$A$1:$G$49, MATCH(CoffeeSales!$D301,products!$A$1:$A$49,0),MATCH(CoffeeSales!L$1,products!$A$1:$G$1,0))</f>
        <v>34.154999999999994</v>
      </c>
      <c r="M301">
        <f t="shared" si="12"/>
        <v>204.92999999999995</v>
      </c>
      <c r="N301" t="str">
        <f t="shared" si="13"/>
        <v>Excelsa</v>
      </c>
      <c r="O301" t="str">
        <f t="shared" si="14"/>
        <v>Light</v>
      </c>
      <c r="P301" t="str">
        <f>_xlfn.XLOOKUP(CoffeeSales!$C301,customers!$A$1:$A$1001,customers!$I$1:$I$1001,,0)</f>
        <v>Yes</v>
      </c>
    </row>
    <row r="302" spans="1:16" x14ac:dyDescent="0.25">
      <c r="A302" t="s">
        <v>627</v>
      </c>
      <c r="B302">
        <v>44646</v>
      </c>
      <c r="C302" t="s">
        <v>628</v>
      </c>
      <c r="D302" t="s">
        <v>19</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 MATCH(CoffeeSales!$D302,products!$A$1:$A$49,0),MATCH(CoffeeSales!I$1,products!$A$1:$G$1,0))</f>
        <v>Ara</v>
      </c>
      <c r="J302" t="str">
        <f>INDEX(products!$A$1:$G$49, MATCH(CoffeeSales!$D302,products!$A$1:$A$49,0),MATCH(CoffeeSales!J$1,products!$A$1:$G$1,0))</f>
        <v>L</v>
      </c>
      <c r="K302">
        <f>INDEX(products!$A$1:$G$49, MATCH(CoffeeSales!$D302,products!$A$1:$A$49,0),MATCH(CoffeeSales!K$1,products!$A$1:$G$1,0))</f>
        <v>1</v>
      </c>
      <c r="L302">
        <f>INDEX(products!$A$1:$G$49, MATCH(CoffeeSales!$D302,products!$A$1:$A$49,0),MATCH(CoffeeSales!L$1,products!$A$1:$G$1,0))</f>
        <v>12.95</v>
      </c>
      <c r="M302">
        <f t="shared" si="12"/>
        <v>38.849999999999994</v>
      </c>
      <c r="N302" t="str">
        <f t="shared" si="13"/>
        <v>Arabica</v>
      </c>
      <c r="O302" t="str">
        <f t="shared" si="14"/>
        <v>Light</v>
      </c>
      <c r="P302" t="str">
        <f>_xlfn.XLOOKUP(CoffeeSales!$C302,customers!$A$1:$A$1001,customers!$I$1:$I$1001,,0)</f>
        <v>Yes</v>
      </c>
    </row>
    <row r="303" spans="1:16" x14ac:dyDescent="0.25">
      <c r="A303" t="s">
        <v>629</v>
      </c>
      <c r="B303">
        <v>44102</v>
      </c>
      <c r="C303" t="s">
        <v>630</v>
      </c>
      <c r="D303" t="s">
        <v>51</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 MATCH(CoffeeSales!$D303,products!$A$1:$A$49,0),MATCH(CoffeeSales!I$1,products!$A$1:$G$1,0))</f>
        <v>Lib</v>
      </c>
      <c r="J303" t="str">
        <f>INDEX(products!$A$1:$G$49, MATCH(CoffeeSales!$D303,products!$A$1:$A$49,0),MATCH(CoffeeSales!J$1,products!$A$1:$G$1,0))</f>
        <v>D</v>
      </c>
      <c r="K303">
        <f>INDEX(products!$A$1:$G$49, MATCH(CoffeeSales!$D303,products!$A$1:$A$49,0),MATCH(CoffeeSales!K$1,products!$A$1:$G$1,0))</f>
        <v>0.2</v>
      </c>
      <c r="L303">
        <f>INDEX(products!$A$1:$G$49, MATCH(CoffeeSales!$D303,products!$A$1:$A$49,0),MATCH(CoffeeSales!L$1,products!$A$1:$G$1,0))</f>
        <v>3.8849999999999998</v>
      </c>
      <c r="M303">
        <f t="shared" si="12"/>
        <v>15.54</v>
      </c>
      <c r="N303" t="str">
        <f t="shared" si="13"/>
        <v>Liberica</v>
      </c>
      <c r="O303" t="str">
        <f t="shared" si="14"/>
        <v>Dark</v>
      </c>
      <c r="P303" t="str">
        <f>_xlfn.XLOOKUP(CoffeeSales!$C303,customers!$A$1:$A$1001,customers!$I$1:$I$1001,,0)</f>
        <v>Yes</v>
      </c>
    </row>
    <row r="304" spans="1:16" x14ac:dyDescent="0.25">
      <c r="A304" t="s">
        <v>631</v>
      </c>
      <c r="B304">
        <v>43762</v>
      </c>
      <c r="C304" t="s">
        <v>632</v>
      </c>
      <c r="D304" t="s">
        <v>80</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 MATCH(CoffeeSales!$D304,products!$A$1:$A$49,0),MATCH(CoffeeSales!I$1,products!$A$1:$G$1,0))</f>
        <v>Ara</v>
      </c>
      <c r="J304" t="str">
        <f>INDEX(products!$A$1:$G$49, MATCH(CoffeeSales!$D304,products!$A$1:$A$49,0),MATCH(CoffeeSales!J$1,products!$A$1:$G$1,0))</f>
        <v>M</v>
      </c>
      <c r="K304">
        <f>INDEX(products!$A$1:$G$49, MATCH(CoffeeSales!$D304,products!$A$1:$A$49,0),MATCH(CoffeeSales!K$1,products!$A$1:$G$1,0))</f>
        <v>0.5</v>
      </c>
      <c r="L304">
        <f>INDEX(products!$A$1:$G$49, MATCH(CoffeeSales!$D304,products!$A$1:$A$49,0),MATCH(CoffeeSales!L$1,products!$A$1:$G$1,0))</f>
        <v>6.75</v>
      </c>
      <c r="M304">
        <f t="shared" si="12"/>
        <v>6.75</v>
      </c>
      <c r="N304" t="str">
        <f t="shared" si="13"/>
        <v>Arabica</v>
      </c>
      <c r="O304" t="str">
        <f t="shared" si="14"/>
        <v>Medium</v>
      </c>
      <c r="P304" t="str">
        <f>_xlfn.XLOOKUP(CoffeeSales!$C304,customers!$A$1:$A$1001,customers!$I$1:$I$1001,,0)</f>
        <v>No</v>
      </c>
    </row>
    <row r="305" spans="1:16" x14ac:dyDescent="0.25">
      <c r="A305" t="s">
        <v>633</v>
      </c>
      <c r="B305">
        <v>44412</v>
      </c>
      <c r="C305" t="s">
        <v>634</v>
      </c>
      <c r="D305" t="s">
        <v>543</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 MATCH(CoffeeSales!$D305,products!$A$1:$A$49,0),MATCH(CoffeeSales!I$1,products!$A$1:$G$1,0))</f>
        <v>Exc</v>
      </c>
      <c r="J305" t="str">
        <f>INDEX(products!$A$1:$G$49, MATCH(CoffeeSales!$D305,products!$A$1:$A$49,0),MATCH(CoffeeSales!J$1,products!$A$1:$G$1,0))</f>
        <v>D</v>
      </c>
      <c r="K305">
        <f>INDEX(products!$A$1:$G$49, MATCH(CoffeeSales!$D305,products!$A$1:$A$49,0),MATCH(CoffeeSales!K$1,products!$A$1:$G$1,0))</f>
        <v>2.5</v>
      </c>
      <c r="L305">
        <f>INDEX(products!$A$1:$G$49, MATCH(CoffeeSales!$D305,products!$A$1:$A$49,0),MATCH(CoffeeSales!L$1,products!$A$1:$G$1,0))</f>
        <v>27.945</v>
      </c>
      <c r="M305">
        <f t="shared" si="12"/>
        <v>111.78</v>
      </c>
      <c r="N305" t="str">
        <f t="shared" si="13"/>
        <v>Excelsa</v>
      </c>
      <c r="O305" t="str">
        <f t="shared" si="14"/>
        <v>Dark</v>
      </c>
      <c r="P305" t="str">
        <f>_xlfn.XLOOKUP(CoffeeSales!$C305,customers!$A$1:$A$1001,customers!$I$1:$I$1001,,0)</f>
        <v>Yes</v>
      </c>
    </row>
    <row r="306" spans="1:16" x14ac:dyDescent="0.25">
      <c r="A306" t="s">
        <v>635</v>
      </c>
      <c r="B306">
        <v>43828</v>
      </c>
      <c r="C306" t="s">
        <v>636</v>
      </c>
      <c r="D306" t="s">
        <v>128</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 MATCH(CoffeeSales!$D306,products!$A$1:$A$49,0),MATCH(CoffeeSales!I$1,products!$A$1:$G$1,0))</f>
        <v>Ara</v>
      </c>
      <c r="J306" t="str">
        <f>INDEX(products!$A$1:$G$49, MATCH(CoffeeSales!$D306,products!$A$1:$A$49,0),MATCH(CoffeeSales!J$1,products!$A$1:$G$1,0))</f>
        <v>L</v>
      </c>
      <c r="K306">
        <f>INDEX(products!$A$1:$G$49, MATCH(CoffeeSales!$D306,products!$A$1:$A$49,0),MATCH(CoffeeSales!K$1,products!$A$1:$G$1,0))</f>
        <v>0.2</v>
      </c>
      <c r="L306">
        <f>INDEX(products!$A$1:$G$49, MATCH(CoffeeSales!$D306,products!$A$1:$A$49,0),MATCH(CoffeeSales!L$1,products!$A$1:$G$1,0))</f>
        <v>3.8849999999999998</v>
      </c>
      <c r="M306">
        <f t="shared" si="12"/>
        <v>3.8849999999999998</v>
      </c>
      <c r="N306" t="str">
        <f t="shared" si="13"/>
        <v>Arabica</v>
      </c>
      <c r="O306" t="str">
        <f t="shared" si="14"/>
        <v>Light</v>
      </c>
      <c r="P306" t="str">
        <f>_xlfn.XLOOKUP(CoffeeSales!$C306,customers!$A$1:$A$1001,customers!$I$1:$I$1001,,0)</f>
        <v>Yes</v>
      </c>
    </row>
    <row r="307" spans="1:16" x14ac:dyDescent="0.25">
      <c r="A307" t="s">
        <v>637</v>
      </c>
      <c r="B307">
        <v>43796</v>
      </c>
      <c r="C307" t="s">
        <v>638</v>
      </c>
      <c r="D307" t="s">
        <v>90</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 MATCH(CoffeeSales!$D307,products!$A$1:$A$49,0),MATCH(CoffeeSales!I$1,products!$A$1:$G$1,0))</f>
        <v>Lib</v>
      </c>
      <c r="J307" t="str">
        <f>INDEX(products!$A$1:$G$49, MATCH(CoffeeSales!$D307,products!$A$1:$A$49,0),MATCH(CoffeeSales!J$1,products!$A$1:$G$1,0))</f>
        <v>M</v>
      </c>
      <c r="K307">
        <f>INDEX(products!$A$1:$G$49, MATCH(CoffeeSales!$D307,products!$A$1:$A$49,0),MATCH(CoffeeSales!K$1,products!$A$1:$G$1,0))</f>
        <v>0.2</v>
      </c>
      <c r="L307">
        <f>INDEX(products!$A$1:$G$49, MATCH(CoffeeSales!$D307,products!$A$1:$A$49,0),MATCH(CoffeeSales!L$1,products!$A$1:$G$1,0))</f>
        <v>4.3650000000000002</v>
      </c>
      <c r="M307">
        <f t="shared" si="12"/>
        <v>21.825000000000003</v>
      </c>
      <c r="N307" t="str">
        <f t="shared" si="13"/>
        <v>Liberica</v>
      </c>
      <c r="O307" t="str">
        <f t="shared" si="14"/>
        <v>Medium</v>
      </c>
      <c r="P307" t="str">
        <f>_xlfn.XLOOKUP(CoffeeSales!$C307,customers!$A$1:$A$1001,customers!$I$1:$I$1001,,0)</f>
        <v>No</v>
      </c>
    </row>
    <row r="308" spans="1:16" x14ac:dyDescent="0.25">
      <c r="A308" t="s">
        <v>639</v>
      </c>
      <c r="B308">
        <v>43890</v>
      </c>
      <c r="C308" t="s">
        <v>640</v>
      </c>
      <c r="D308" t="s">
        <v>175</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 MATCH(CoffeeSales!$D308,products!$A$1:$A$49,0),MATCH(CoffeeSales!I$1,products!$A$1:$G$1,0))</f>
        <v>Rob</v>
      </c>
      <c r="J308" t="str">
        <f>INDEX(products!$A$1:$G$49, MATCH(CoffeeSales!$D308,products!$A$1:$A$49,0),MATCH(CoffeeSales!J$1,products!$A$1:$G$1,0))</f>
        <v>M</v>
      </c>
      <c r="K308">
        <f>INDEX(products!$A$1:$G$49, MATCH(CoffeeSales!$D308,products!$A$1:$A$49,0),MATCH(CoffeeSales!K$1,products!$A$1:$G$1,0))</f>
        <v>0.2</v>
      </c>
      <c r="L308">
        <f>INDEX(products!$A$1:$G$49, MATCH(CoffeeSales!$D308,products!$A$1:$A$49,0),MATCH(CoffeeSales!L$1,products!$A$1:$G$1,0))</f>
        <v>2.9849999999999999</v>
      </c>
      <c r="M308">
        <f t="shared" si="12"/>
        <v>14.924999999999999</v>
      </c>
      <c r="N308" t="str">
        <f t="shared" si="13"/>
        <v>Robusta</v>
      </c>
      <c r="O308" t="str">
        <f t="shared" si="14"/>
        <v>Medium</v>
      </c>
      <c r="P308" t="str">
        <f>_xlfn.XLOOKUP(CoffeeSales!$C308,customers!$A$1:$A$1001,customers!$I$1:$I$1001,,0)</f>
        <v>No</v>
      </c>
    </row>
    <row r="309" spans="1:16" x14ac:dyDescent="0.25">
      <c r="A309" t="s">
        <v>641</v>
      </c>
      <c r="B309">
        <v>44227</v>
      </c>
      <c r="C309" t="s">
        <v>642</v>
      </c>
      <c r="D309" t="s">
        <v>74</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 MATCH(CoffeeSales!$D309,products!$A$1:$A$49,0),MATCH(CoffeeSales!I$1,products!$A$1:$G$1,0))</f>
        <v>Ara</v>
      </c>
      <c r="J309" t="str">
        <f>INDEX(products!$A$1:$G$49, MATCH(CoffeeSales!$D309,products!$A$1:$A$49,0),MATCH(CoffeeSales!J$1,products!$A$1:$G$1,0))</f>
        <v>M</v>
      </c>
      <c r="K309">
        <f>INDEX(products!$A$1:$G$49, MATCH(CoffeeSales!$D309,products!$A$1:$A$49,0),MATCH(CoffeeSales!K$1,products!$A$1:$G$1,0))</f>
        <v>1</v>
      </c>
      <c r="L309">
        <f>INDEX(products!$A$1:$G$49, MATCH(CoffeeSales!$D309,products!$A$1:$A$49,0),MATCH(CoffeeSales!L$1,products!$A$1:$G$1,0))</f>
        <v>11.25</v>
      </c>
      <c r="M309">
        <f t="shared" si="12"/>
        <v>33.75</v>
      </c>
      <c r="N309" t="str">
        <f t="shared" si="13"/>
        <v>Arabica</v>
      </c>
      <c r="O309" t="str">
        <f t="shared" si="14"/>
        <v>Medium</v>
      </c>
      <c r="P309" t="str">
        <f>_xlfn.XLOOKUP(CoffeeSales!$C309,customers!$A$1:$A$1001,customers!$I$1:$I$1001,,0)</f>
        <v>Yes</v>
      </c>
    </row>
    <row r="310" spans="1:16" x14ac:dyDescent="0.25">
      <c r="A310" t="s">
        <v>643</v>
      </c>
      <c r="B310">
        <v>44729</v>
      </c>
      <c r="C310" t="s">
        <v>644</v>
      </c>
      <c r="D310" t="s">
        <v>74</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 MATCH(CoffeeSales!$D310,products!$A$1:$A$49,0),MATCH(CoffeeSales!I$1,products!$A$1:$G$1,0))</f>
        <v>Ara</v>
      </c>
      <c r="J310" t="str">
        <f>INDEX(products!$A$1:$G$49, MATCH(CoffeeSales!$D310,products!$A$1:$A$49,0),MATCH(CoffeeSales!J$1,products!$A$1:$G$1,0))</f>
        <v>M</v>
      </c>
      <c r="K310">
        <f>INDEX(products!$A$1:$G$49, MATCH(CoffeeSales!$D310,products!$A$1:$A$49,0),MATCH(CoffeeSales!K$1,products!$A$1:$G$1,0))</f>
        <v>1</v>
      </c>
      <c r="L310">
        <f>INDEX(products!$A$1:$G$49, MATCH(CoffeeSales!$D310,products!$A$1:$A$49,0),MATCH(CoffeeSales!L$1,products!$A$1:$G$1,0))</f>
        <v>11.25</v>
      </c>
      <c r="M310">
        <f t="shared" si="12"/>
        <v>33.75</v>
      </c>
      <c r="N310" t="str">
        <f t="shared" si="13"/>
        <v>Arabica</v>
      </c>
      <c r="O310" t="str">
        <f t="shared" si="14"/>
        <v>Medium</v>
      </c>
      <c r="P310" t="str">
        <f>_xlfn.XLOOKUP(CoffeeSales!$C310,customers!$A$1:$A$1001,customers!$I$1:$I$1001,,0)</f>
        <v>No</v>
      </c>
    </row>
    <row r="311" spans="1:16" x14ac:dyDescent="0.25">
      <c r="A311" t="s">
        <v>645</v>
      </c>
      <c r="B311">
        <v>43864</v>
      </c>
      <c r="C311" t="s">
        <v>646</v>
      </c>
      <c r="D311" t="s">
        <v>90</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 MATCH(CoffeeSales!$D311,products!$A$1:$A$49,0),MATCH(CoffeeSales!I$1,products!$A$1:$G$1,0))</f>
        <v>Lib</v>
      </c>
      <c r="J311" t="str">
        <f>INDEX(products!$A$1:$G$49, MATCH(CoffeeSales!$D311,products!$A$1:$A$49,0),MATCH(CoffeeSales!J$1,products!$A$1:$G$1,0))</f>
        <v>M</v>
      </c>
      <c r="K311">
        <f>INDEX(products!$A$1:$G$49, MATCH(CoffeeSales!$D311,products!$A$1:$A$49,0),MATCH(CoffeeSales!K$1,products!$A$1:$G$1,0))</f>
        <v>0.2</v>
      </c>
      <c r="L311">
        <f>INDEX(products!$A$1:$G$49, MATCH(CoffeeSales!$D311,products!$A$1:$A$49,0),MATCH(CoffeeSales!L$1,products!$A$1:$G$1,0))</f>
        <v>4.3650000000000002</v>
      </c>
      <c r="M311">
        <f t="shared" si="12"/>
        <v>26.19</v>
      </c>
      <c r="N311" t="str">
        <f t="shared" si="13"/>
        <v>Liberica</v>
      </c>
      <c r="O311" t="str">
        <f t="shared" si="14"/>
        <v>Medium</v>
      </c>
      <c r="P311" t="str">
        <f>_xlfn.XLOOKUP(CoffeeSales!$C311,customers!$A$1:$A$1001,customers!$I$1:$I$1001,,0)</f>
        <v>Yes</v>
      </c>
    </row>
    <row r="312" spans="1:16" x14ac:dyDescent="0.25">
      <c r="A312" t="s">
        <v>647</v>
      </c>
      <c r="B312">
        <v>44586</v>
      </c>
      <c r="C312" t="s">
        <v>648</v>
      </c>
      <c r="D312" t="s">
        <v>150</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 MATCH(CoffeeSales!$D312,products!$A$1:$A$49,0),MATCH(CoffeeSales!I$1,products!$A$1:$G$1,0))</f>
        <v>Exc</v>
      </c>
      <c r="J312" t="str">
        <f>INDEX(products!$A$1:$G$49, MATCH(CoffeeSales!$D312,products!$A$1:$A$49,0),MATCH(CoffeeSales!J$1,products!$A$1:$G$1,0))</f>
        <v>L</v>
      </c>
      <c r="K312">
        <f>INDEX(products!$A$1:$G$49, MATCH(CoffeeSales!$D312,products!$A$1:$A$49,0),MATCH(CoffeeSales!K$1,products!$A$1:$G$1,0))</f>
        <v>1</v>
      </c>
      <c r="L312">
        <f>INDEX(products!$A$1:$G$49, MATCH(CoffeeSales!$D312,products!$A$1:$A$49,0),MATCH(CoffeeSales!L$1,products!$A$1:$G$1,0))</f>
        <v>14.85</v>
      </c>
      <c r="M312">
        <f t="shared" si="12"/>
        <v>14.85</v>
      </c>
      <c r="N312" t="str">
        <f t="shared" si="13"/>
        <v>Excelsa</v>
      </c>
      <c r="O312" t="str">
        <f t="shared" si="14"/>
        <v>Light</v>
      </c>
      <c r="P312" t="str">
        <f>_xlfn.XLOOKUP(CoffeeSales!$C312,customers!$A$1:$A$1001,customers!$I$1:$I$1001,,0)</f>
        <v>No</v>
      </c>
    </row>
    <row r="313" spans="1:16" x14ac:dyDescent="0.25">
      <c r="A313" t="s">
        <v>649</v>
      </c>
      <c r="B313">
        <v>43951</v>
      </c>
      <c r="C313" t="s">
        <v>636</v>
      </c>
      <c r="D313" t="s">
        <v>125</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 MATCH(CoffeeSales!$D313,products!$A$1:$A$49,0),MATCH(CoffeeSales!I$1,products!$A$1:$G$1,0))</f>
        <v>Exc</v>
      </c>
      <c r="J313" t="str">
        <f>INDEX(products!$A$1:$G$49, MATCH(CoffeeSales!$D313,products!$A$1:$A$49,0),MATCH(CoffeeSales!J$1,products!$A$1:$G$1,0))</f>
        <v>M</v>
      </c>
      <c r="K313">
        <f>INDEX(products!$A$1:$G$49, MATCH(CoffeeSales!$D313,products!$A$1:$A$49,0),MATCH(CoffeeSales!K$1,products!$A$1:$G$1,0))</f>
        <v>2.5</v>
      </c>
      <c r="L313">
        <f>INDEX(products!$A$1:$G$49, MATCH(CoffeeSales!$D313,products!$A$1:$A$49,0),MATCH(CoffeeSales!L$1,products!$A$1:$G$1,0))</f>
        <v>31.624999999999996</v>
      </c>
      <c r="M313">
        <f t="shared" si="12"/>
        <v>189.74999999999997</v>
      </c>
      <c r="N313" t="str">
        <f t="shared" si="13"/>
        <v>Excelsa</v>
      </c>
      <c r="O313" t="str">
        <f t="shared" si="14"/>
        <v>Medium</v>
      </c>
      <c r="P313" t="str">
        <f>_xlfn.XLOOKUP(CoffeeSales!$C313,customers!$A$1:$A$1001,customers!$I$1:$I$1001,,0)</f>
        <v>Yes</v>
      </c>
    </row>
    <row r="314" spans="1:16" x14ac:dyDescent="0.25">
      <c r="A314" t="s">
        <v>650</v>
      </c>
      <c r="B314">
        <v>44317</v>
      </c>
      <c r="C314" t="s">
        <v>651</v>
      </c>
      <c r="D314" t="s">
        <v>35</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 MATCH(CoffeeSales!$D314,products!$A$1:$A$49,0),MATCH(CoffeeSales!I$1,products!$A$1:$G$1,0))</f>
        <v>Rob</v>
      </c>
      <c r="J314" t="str">
        <f>INDEX(products!$A$1:$G$49, MATCH(CoffeeSales!$D314,products!$A$1:$A$49,0),MATCH(CoffeeSales!J$1,products!$A$1:$G$1,0))</f>
        <v>M</v>
      </c>
      <c r="K314">
        <f>INDEX(products!$A$1:$G$49, MATCH(CoffeeSales!$D314,products!$A$1:$A$49,0),MATCH(CoffeeSales!K$1,products!$A$1:$G$1,0))</f>
        <v>0.5</v>
      </c>
      <c r="L314">
        <f>INDEX(products!$A$1:$G$49, MATCH(CoffeeSales!$D314,products!$A$1:$A$49,0),MATCH(CoffeeSales!L$1,products!$A$1:$G$1,0))</f>
        <v>5.97</v>
      </c>
      <c r="M314">
        <f t="shared" si="12"/>
        <v>5.97</v>
      </c>
      <c r="N314" t="str">
        <f t="shared" si="13"/>
        <v>Robusta</v>
      </c>
      <c r="O314" t="str">
        <f t="shared" si="14"/>
        <v>Medium</v>
      </c>
      <c r="P314" t="str">
        <f>_xlfn.XLOOKUP(CoffeeSales!$C314,customers!$A$1:$A$1001,customers!$I$1:$I$1001,,0)</f>
        <v>Yes</v>
      </c>
    </row>
    <row r="315" spans="1:16" x14ac:dyDescent="0.25">
      <c r="A315" t="s">
        <v>652</v>
      </c>
      <c r="B315">
        <v>44497</v>
      </c>
      <c r="C315" t="s">
        <v>653</v>
      </c>
      <c r="D315" t="s">
        <v>15</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 MATCH(CoffeeSales!$D315,products!$A$1:$A$49,0),MATCH(CoffeeSales!I$1,products!$A$1:$G$1,0))</f>
        <v>Rob</v>
      </c>
      <c r="J315" t="str">
        <f>INDEX(products!$A$1:$G$49, MATCH(CoffeeSales!$D315,products!$A$1:$A$49,0),MATCH(CoffeeSales!J$1,products!$A$1:$G$1,0))</f>
        <v>M</v>
      </c>
      <c r="K315">
        <f>INDEX(products!$A$1:$G$49, MATCH(CoffeeSales!$D315,products!$A$1:$A$49,0),MATCH(CoffeeSales!K$1,products!$A$1:$G$1,0))</f>
        <v>1</v>
      </c>
      <c r="L315">
        <f>INDEX(products!$A$1:$G$49, MATCH(CoffeeSales!$D315,products!$A$1:$A$49,0),MATCH(CoffeeSales!L$1,products!$A$1:$G$1,0))</f>
        <v>9.9499999999999993</v>
      </c>
      <c r="M315">
        <f t="shared" si="12"/>
        <v>29.849999999999998</v>
      </c>
      <c r="N315" t="str">
        <f t="shared" si="13"/>
        <v>Robusta</v>
      </c>
      <c r="O315" t="str">
        <f t="shared" si="14"/>
        <v>Medium</v>
      </c>
      <c r="P315" t="str">
        <f>_xlfn.XLOOKUP(CoffeeSales!$C315,customers!$A$1:$A$1001,customers!$I$1:$I$1001,,0)</f>
        <v>Yes</v>
      </c>
    </row>
    <row r="316" spans="1:16" x14ac:dyDescent="0.25">
      <c r="A316" t="s">
        <v>654</v>
      </c>
      <c r="B316">
        <v>44437</v>
      </c>
      <c r="C316" t="s">
        <v>655</v>
      </c>
      <c r="D316" t="s">
        <v>192</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 MATCH(CoffeeSales!$D316,products!$A$1:$A$49,0),MATCH(CoffeeSales!I$1,products!$A$1:$G$1,0))</f>
        <v>Rob</v>
      </c>
      <c r="J316" t="str">
        <f>INDEX(products!$A$1:$G$49, MATCH(CoffeeSales!$D316,products!$A$1:$A$49,0),MATCH(CoffeeSales!J$1,products!$A$1:$G$1,0))</f>
        <v>D</v>
      </c>
      <c r="K316">
        <f>INDEX(products!$A$1:$G$49, MATCH(CoffeeSales!$D316,products!$A$1:$A$49,0),MATCH(CoffeeSales!K$1,products!$A$1:$G$1,0))</f>
        <v>1</v>
      </c>
      <c r="L316">
        <f>INDEX(products!$A$1:$G$49, MATCH(CoffeeSales!$D316,products!$A$1:$A$49,0),MATCH(CoffeeSales!L$1,products!$A$1:$G$1,0))</f>
        <v>8.9499999999999993</v>
      </c>
      <c r="M316">
        <f t="shared" si="12"/>
        <v>44.75</v>
      </c>
      <c r="N316" t="str">
        <f t="shared" si="13"/>
        <v>Robusta</v>
      </c>
      <c r="O316" t="str">
        <f t="shared" si="14"/>
        <v>Dark</v>
      </c>
      <c r="P316" t="str">
        <f>_xlfn.XLOOKUP(CoffeeSales!$C316,customers!$A$1:$A$1001,customers!$I$1:$I$1001,,0)</f>
        <v>No</v>
      </c>
    </row>
    <row r="317" spans="1:16" x14ac:dyDescent="0.25">
      <c r="A317" t="s">
        <v>656</v>
      </c>
      <c r="B317">
        <v>43826</v>
      </c>
      <c r="C317" t="s">
        <v>657</v>
      </c>
      <c r="D317" t="s">
        <v>43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 MATCH(CoffeeSales!$D317,products!$A$1:$A$49,0),MATCH(CoffeeSales!I$1,products!$A$1:$G$1,0))</f>
        <v>Exc</v>
      </c>
      <c r="J317" t="str">
        <f>INDEX(products!$A$1:$G$49, MATCH(CoffeeSales!$D317,products!$A$1:$A$49,0),MATCH(CoffeeSales!J$1,products!$A$1:$G$1,0))</f>
        <v>L</v>
      </c>
      <c r="K317">
        <f>INDEX(products!$A$1:$G$49, MATCH(CoffeeSales!$D317,products!$A$1:$A$49,0),MATCH(CoffeeSales!K$1,products!$A$1:$G$1,0))</f>
        <v>2.5</v>
      </c>
      <c r="L317">
        <f>INDEX(products!$A$1:$G$49, MATCH(CoffeeSales!$D317,products!$A$1:$A$49,0),MATCH(CoffeeSales!L$1,products!$A$1:$G$1,0))</f>
        <v>34.154999999999994</v>
      </c>
      <c r="M317">
        <f t="shared" si="12"/>
        <v>34.154999999999994</v>
      </c>
      <c r="N317" t="str">
        <f t="shared" si="13"/>
        <v>Excelsa</v>
      </c>
      <c r="O317" t="str">
        <f t="shared" si="14"/>
        <v>Light</v>
      </c>
      <c r="P317" t="str">
        <f>_xlfn.XLOOKUP(CoffeeSales!$C317,customers!$A$1:$A$1001,customers!$I$1:$I$1001,,0)</f>
        <v>Yes</v>
      </c>
    </row>
    <row r="318" spans="1:16" x14ac:dyDescent="0.25">
      <c r="A318" t="s">
        <v>658</v>
      </c>
      <c r="B318">
        <v>43641</v>
      </c>
      <c r="C318" t="s">
        <v>659</v>
      </c>
      <c r="D318" t="s">
        <v>43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 MATCH(CoffeeSales!$D318,products!$A$1:$A$49,0),MATCH(CoffeeSales!I$1,products!$A$1:$G$1,0))</f>
        <v>Exc</v>
      </c>
      <c r="J318" t="str">
        <f>INDEX(products!$A$1:$G$49, MATCH(CoffeeSales!$D318,products!$A$1:$A$49,0),MATCH(CoffeeSales!J$1,products!$A$1:$G$1,0))</f>
        <v>L</v>
      </c>
      <c r="K318">
        <f>INDEX(products!$A$1:$G$49, MATCH(CoffeeSales!$D318,products!$A$1:$A$49,0),MATCH(CoffeeSales!K$1,products!$A$1:$G$1,0))</f>
        <v>2.5</v>
      </c>
      <c r="L318">
        <f>INDEX(products!$A$1:$G$49, MATCH(CoffeeSales!$D318,products!$A$1:$A$49,0),MATCH(CoffeeSales!L$1,products!$A$1:$G$1,0))</f>
        <v>34.154999999999994</v>
      </c>
      <c r="M318">
        <f t="shared" si="12"/>
        <v>204.92999999999995</v>
      </c>
      <c r="N318" t="str">
        <f t="shared" si="13"/>
        <v>Excelsa</v>
      </c>
      <c r="O318" t="str">
        <f t="shared" si="14"/>
        <v>Light</v>
      </c>
      <c r="P318" t="str">
        <f>_xlfn.XLOOKUP(CoffeeSales!$C318,customers!$A$1:$A$1001,customers!$I$1:$I$1001,,0)</f>
        <v>No</v>
      </c>
    </row>
    <row r="319" spans="1:16" x14ac:dyDescent="0.25">
      <c r="A319" t="s">
        <v>660</v>
      </c>
      <c r="B319">
        <v>43526</v>
      </c>
      <c r="C319" t="s">
        <v>661</v>
      </c>
      <c r="D319" t="s">
        <v>29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 MATCH(CoffeeSales!$D319,products!$A$1:$A$49,0),MATCH(CoffeeSales!I$1,products!$A$1:$G$1,0))</f>
        <v>Exc</v>
      </c>
      <c r="J319" t="str">
        <f>INDEX(products!$A$1:$G$49, MATCH(CoffeeSales!$D319,products!$A$1:$A$49,0),MATCH(CoffeeSales!J$1,products!$A$1:$G$1,0))</f>
        <v>D</v>
      </c>
      <c r="K319">
        <f>INDEX(products!$A$1:$G$49, MATCH(CoffeeSales!$D319,products!$A$1:$A$49,0),MATCH(CoffeeSales!K$1,products!$A$1:$G$1,0))</f>
        <v>0.5</v>
      </c>
      <c r="L319">
        <f>INDEX(products!$A$1:$G$49, MATCH(CoffeeSales!$D319,products!$A$1:$A$49,0),MATCH(CoffeeSales!L$1,products!$A$1:$G$1,0))</f>
        <v>7.29</v>
      </c>
      <c r="M319">
        <f t="shared" si="12"/>
        <v>21.87</v>
      </c>
      <c r="N319" t="str">
        <f t="shared" si="13"/>
        <v>Excelsa</v>
      </c>
      <c r="O319" t="str">
        <f t="shared" si="14"/>
        <v>Dark</v>
      </c>
      <c r="P319" t="str">
        <f>_xlfn.XLOOKUP(CoffeeSales!$C319,customers!$A$1:$A$1001,customers!$I$1:$I$1001,,0)</f>
        <v>No</v>
      </c>
    </row>
    <row r="320" spans="1:16" x14ac:dyDescent="0.25">
      <c r="A320" t="s">
        <v>662</v>
      </c>
      <c r="B320">
        <v>44563</v>
      </c>
      <c r="C320" t="s">
        <v>663</v>
      </c>
      <c r="D320" t="s">
        <v>184</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 MATCH(CoffeeSales!$D320,products!$A$1:$A$49,0),MATCH(CoffeeSales!I$1,products!$A$1:$G$1,0))</f>
        <v>Ara</v>
      </c>
      <c r="J320" t="str">
        <f>INDEX(products!$A$1:$G$49, MATCH(CoffeeSales!$D320,products!$A$1:$A$49,0),MATCH(CoffeeSales!J$1,products!$A$1:$G$1,0))</f>
        <v>M</v>
      </c>
      <c r="K320">
        <f>INDEX(products!$A$1:$G$49, MATCH(CoffeeSales!$D320,products!$A$1:$A$49,0),MATCH(CoffeeSales!K$1,products!$A$1:$G$1,0))</f>
        <v>2.5</v>
      </c>
      <c r="L320">
        <f>INDEX(products!$A$1:$G$49, MATCH(CoffeeSales!$D320,products!$A$1:$A$49,0),MATCH(CoffeeSales!L$1,products!$A$1:$G$1,0))</f>
        <v>25.874999999999996</v>
      </c>
      <c r="M320">
        <f t="shared" si="12"/>
        <v>51.749999999999993</v>
      </c>
      <c r="N320" t="str">
        <f t="shared" si="13"/>
        <v>Arabica</v>
      </c>
      <c r="O320" t="str">
        <f t="shared" si="14"/>
        <v>Medium</v>
      </c>
      <c r="P320" t="str">
        <f>_xlfn.XLOOKUP(CoffeeSales!$C320,customers!$A$1:$A$1001,customers!$I$1:$I$1001,,0)</f>
        <v>Yes</v>
      </c>
    </row>
    <row r="321" spans="1:16" x14ac:dyDescent="0.25">
      <c r="A321" t="s">
        <v>664</v>
      </c>
      <c r="B321">
        <v>43676</v>
      </c>
      <c r="C321" t="s">
        <v>665</v>
      </c>
      <c r="D321" t="s">
        <v>77</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 MATCH(CoffeeSales!$D321,products!$A$1:$A$49,0),MATCH(CoffeeSales!I$1,products!$A$1:$G$1,0))</f>
        <v>Exc</v>
      </c>
      <c r="J321" t="str">
        <f>INDEX(products!$A$1:$G$49, MATCH(CoffeeSales!$D321,products!$A$1:$A$49,0),MATCH(CoffeeSales!J$1,products!$A$1:$G$1,0))</f>
        <v>M</v>
      </c>
      <c r="K321">
        <f>INDEX(products!$A$1:$G$49, MATCH(CoffeeSales!$D321,products!$A$1:$A$49,0),MATCH(CoffeeSales!K$1,products!$A$1:$G$1,0))</f>
        <v>0.2</v>
      </c>
      <c r="L321">
        <f>INDEX(products!$A$1:$G$49, MATCH(CoffeeSales!$D321,products!$A$1:$A$49,0),MATCH(CoffeeSales!L$1,products!$A$1:$G$1,0))</f>
        <v>4.125</v>
      </c>
      <c r="M321">
        <f t="shared" si="12"/>
        <v>8.25</v>
      </c>
      <c r="N321" t="str">
        <f t="shared" si="13"/>
        <v>Excelsa</v>
      </c>
      <c r="O321" t="str">
        <f t="shared" si="14"/>
        <v>Medium</v>
      </c>
      <c r="P321" t="str">
        <f>_xlfn.XLOOKUP(CoffeeSales!$C321,customers!$A$1:$A$1001,customers!$I$1:$I$1001,,0)</f>
        <v>Yes</v>
      </c>
    </row>
    <row r="322" spans="1:16" x14ac:dyDescent="0.25">
      <c r="A322" t="s">
        <v>664</v>
      </c>
      <c r="B322">
        <v>43676</v>
      </c>
      <c r="C322" t="s">
        <v>665</v>
      </c>
      <c r="D322" t="s">
        <v>128</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 MATCH(CoffeeSales!$D322,products!$A$1:$A$49,0),MATCH(CoffeeSales!I$1,products!$A$1:$G$1,0))</f>
        <v>Ara</v>
      </c>
      <c r="J322" t="str">
        <f>INDEX(products!$A$1:$G$49, MATCH(CoffeeSales!$D322,products!$A$1:$A$49,0),MATCH(CoffeeSales!J$1,products!$A$1:$G$1,0))</f>
        <v>L</v>
      </c>
      <c r="K322">
        <f>INDEX(products!$A$1:$G$49, MATCH(CoffeeSales!$D322,products!$A$1:$A$49,0),MATCH(CoffeeSales!K$1,products!$A$1:$G$1,0))</f>
        <v>0.2</v>
      </c>
      <c r="L322">
        <f>INDEX(products!$A$1:$G$49, MATCH(CoffeeSales!$D322,products!$A$1:$A$49,0),MATCH(CoffeeSales!L$1,products!$A$1:$G$1,0))</f>
        <v>3.8849999999999998</v>
      </c>
      <c r="M322">
        <f t="shared" si="12"/>
        <v>19.424999999999997</v>
      </c>
      <c r="N322" t="str">
        <f t="shared" si="13"/>
        <v>Arabica</v>
      </c>
      <c r="O322" t="str">
        <f t="shared" si="14"/>
        <v>Light</v>
      </c>
      <c r="P322" t="str">
        <f>_xlfn.XLOOKUP(CoffeeSales!$C322,customers!$A$1:$A$1001,customers!$I$1:$I$1001,,0)</f>
        <v>Yes</v>
      </c>
    </row>
    <row r="323" spans="1:16" x14ac:dyDescent="0.25">
      <c r="A323" t="s">
        <v>666</v>
      </c>
      <c r="B323">
        <v>44170</v>
      </c>
      <c r="C323" t="s">
        <v>667</v>
      </c>
      <c r="D323" t="s">
        <v>57</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 MATCH(CoffeeSales!$D323,products!$A$1:$A$49,0),MATCH(CoffeeSales!I$1,products!$A$1:$G$1,0))</f>
        <v>Ara</v>
      </c>
      <c r="J323" t="str">
        <f>INDEX(products!$A$1:$G$49, MATCH(CoffeeSales!$D323,products!$A$1:$A$49,0),MATCH(CoffeeSales!J$1,products!$A$1:$G$1,0))</f>
        <v>M</v>
      </c>
      <c r="K323">
        <f>INDEX(products!$A$1:$G$49, MATCH(CoffeeSales!$D323,products!$A$1:$A$49,0),MATCH(CoffeeSales!K$1,products!$A$1:$G$1,0))</f>
        <v>0.2</v>
      </c>
      <c r="L323">
        <f>INDEX(products!$A$1:$G$49, MATCH(CoffeeSales!$D323,products!$A$1:$A$49,0),MATCH(CoffeeSales!L$1,products!$A$1:$G$1,0))</f>
        <v>3.375</v>
      </c>
      <c r="M323">
        <f t="shared" ref="M323:M386" si="15">L323*E323</f>
        <v>20.25</v>
      </c>
      <c r="N323" t="str">
        <f t="shared" ref="N323:N386" si="16">IF(I323="Rob","Robusta",IF(I323="Exc","Excelsa",IF(I323="Ara","Arabica",IF(I323="Lib","Liberica",""))))</f>
        <v>Arabica</v>
      </c>
      <c r="O323" t="str">
        <f t="shared" ref="O323:O386" si="17">IF(J323="M","Medium",IF(J323="L","Light", IF(J323="D", "Dark","")))</f>
        <v>Medium</v>
      </c>
      <c r="P323" t="str">
        <f>_xlfn.XLOOKUP(CoffeeSales!$C323,customers!$A$1:$A$1001,customers!$I$1:$I$1001,,0)</f>
        <v>Yes</v>
      </c>
    </row>
    <row r="324" spans="1:16" x14ac:dyDescent="0.25">
      <c r="A324" t="s">
        <v>668</v>
      </c>
      <c r="B324">
        <v>44182</v>
      </c>
      <c r="C324" t="s">
        <v>669</v>
      </c>
      <c r="D324" t="s">
        <v>136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 MATCH(CoffeeSales!$D324,products!$A$1:$A$49,0),MATCH(CoffeeSales!I$1,products!$A$1:$G$1,0))</f>
        <v>Lib</v>
      </c>
      <c r="J324" t="str">
        <f>INDEX(products!$A$1:$G$49, MATCH(CoffeeSales!$D324,products!$A$1:$A$49,0),MATCH(CoffeeSales!J$1,products!$A$1:$G$1,0))</f>
        <v>D</v>
      </c>
      <c r="K324">
        <f>INDEX(products!$A$1:$G$49, MATCH(CoffeeSales!$D324,products!$A$1:$A$49,0),MATCH(CoffeeSales!K$1,products!$A$1:$G$1,0))</f>
        <v>0.5</v>
      </c>
      <c r="L324">
        <f>INDEX(products!$A$1:$G$49, MATCH(CoffeeSales!$D324,products!$A$1:$A$49,0),MATCH(CoffeeSales!L$1,products!$A$1:$G$1,0))</f>
        <v>7.77</v>
      </c>
      <c r="M324">
        <f t="shared" si="15"/>
        <v>23.31</v>
      </c>
      <c r="N324" t="str">
        <f t="shared" si="16"/>
        <v>Liberica</v>
      </c>
      <c r="O324" t="str">
        <f t="shared" si="17"/>
        <v>Dark</v>
      </c>
      <c r="P324" t="str">
        <f>_xlfn.XLOOKUP(CoffeeSales!$C324,customers!$A$1:$A$1001,customers!$I$1:$I$1001,,0)</f>
        <v>No</v>
      </c>
    </row>
    <row r="325" spans="1:16" x14ac:dyDescent="0.25">
      <c r="A325" t="s">
        <v>670</v>
      </c>
      <c r="B325">
        <v>44373</v>
      </c>
      <c r="C325" t="s">
        <v>671</v>
      </c>
      <c r="D325" t="s">
        <v>64</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 MATCH(CoffeeSales!$D325,products!$A$1:$A$49,0),MATCH(CoffeeSales!I$1,products!$A$1:$G$1,0))</f>
        <v>Exc</v>
      </c>
      <c r="J325" t="str">
        <f>INDEX(products!$A$1:$G$49, MATCH(CoffeeSales!$D325,products!$A$1:$A$49,0),MATCH(CoffeeSales!J$1,products!$A$1:$G$1,0))</f>
        <v>D</v>
      </c>
      <c r="K325">
        <f>INDEX(products!$A$1:$G$49, MATCH(CoffeeSales!$D325,products!$A$1:$A$49,0),MATCH(CoffeeSales!K$1,products!$A$1:$G$1,0))</f>
        <v>0.2</v>
      </c>
      <c r="L325">
        <f>INDEX(products!$A$1:$G$49, MATCH(CoffeeSales!$D325,products!$A$1:$A$49,0),MATCH(CoffeeSales!L$1,products!$A$1:$G$1,0))</f>
        <v>3.645</v>
      </c>
      <c r="M325">
        <f t="shared" si="15"/>
        <v>18.225000000000001</v>
      </c>
      <c r="N325" t="str">
        <f t="shared" si="16"/>
        <v>Excelsa</v>
      </c>
      <c r="O325" t="str">
        <f t="shared" si="17"/>
        <v>Dark</v>
      </c>
      <c r="P325" t="str">
        <f>_xlfn.XLOOKUP(CoffeeSales!$C325,customers!$A$1:$A$1001,customers!$I$1:$I$1001,,0)</f>
        <v>Yes</v>
      </c>
    </row>
    <row r="326" spans="1:16" x14ac:dyDescent="0.25">
      <c r="A326" t="s">
        <v>672</v>
      </c>
      <c r="B326">
        <v>43666</v>
      </c>
      <c r="C326" t="s">
        <v>673</v>
      </c>
      <c r="D326" t="s">
        <v>22</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 MATCH(CoffeeSales!$D326,products!$A$1:$A$49,0),MATCH(CoffeeSales!I$1,products!$A$1:$G$1,0))</f>
        <v>Exc</v>
      </c>
      <c r="J326" t="str">
        <f>INDEX(products!$A$1:$G$49, MATCH(CoffeeSales!$D326,products!$A$1:$A$49,0),MATCH(CoffeeSales!J$1,products!$A$1:$G$1,0))</f>
        <v>M</v>
      </c>
      <c r="K326">
        <f>INDEX(products!$A$1:$G$49, MATCH(CoffeeSales!$D326,products!$A$1:$A$49,0),MATCH(CoffeeSales!K$1,products!$A$1:$G$1,0))</f>
        <v>1</v>
      </c>
      <c r="L326">
        <f>INDEX(products!$A$1:$G$49, MATCH(CoffeeSales!$D326,products!$A$1:$A$49,0),MATCH(CoffeeSales!L$1,products!$A$1:$G$1,0))</f>
        <v>13.75</v>
      </c>
      <c r="M326">
        <f t="shared" si="15"/>
        <v>13.75</v>
      </c>
      <c r="N326" t="str">
        <f t="shared" si="16"/>
        <v>Excelsa</v>
      </c>
      <c r="O326" t="str">
        <f t="shared" si="17"/>
        <v>Medium</v>
      </c>
      <c r="P326" t="str">
        <f>_xlfn.XLOOKUP(CoffeeSales!$C326,customers!$A$1:$A$1001,customers!$I$1:$I$1001,,0)</f>
        <v>No</v>
      </c>
    </row>
    <row r="327" spans="1:16" x14ac:dyDescent="0.25">
      <c r="A327" t="s">
        <v>674</v>
      </c>
      <c r="B327">
        <v>44756</v>
      </c>
      <c r="C327" t="s">
        <v>675</v>
      </c>
      <c r="D327" t="s">
        <v>217</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 MATCH(CoffeeSales!$D327,products!$A$1:$A$49,0),MATCH(CoffeeSales!I$1,products!$A$1:$G$1,0))</f>
        <v>Ara</v>
      </c>
      <c r="J327" t="str">
        <f>INDEX(products!$A$1:$G$49, MATCH(CoffeeSales!$D327,products!$A$1:$A$49,0),MATCH(CoffeeSales!J$1,products!$A$1:$G$1,0))</f>
        <v>L</v>
      </c>
      <c r="K327">
        <f>INDEX(products!$A$1:$G$49, MATCH(CoffeeSales!$D327,products!$A$1:$A$49,0),MATCH(CoffeeSales!K$1,products!$A$1:$G$1,0))</f>
        <v>2.5</v>
      </c>
      <c r="L327">
        <f>INDEX(products!$A$1:$G$49, MATCH(CoffeeSales!$D327,products!$A$1:$A$49,0),MATCH(CoffeeSales!L$1,products!$A$1:$G$1,0))</f>
        <v>29.784999999999997</v>
      </c>
      <c r="M327">
        <f t="shared" si="15"/>
        <v>29.784999999999997</v>
      </c>
      <c r="N327" t="str">
        <f t="shared" si="16"/>
        <v>Arabica</v>
      </c>
      <c r="O327" t="str">
        <f t="shared" si="17"/>
        <v>Light</v>
      </c>
      <c r="P327" t="str">
        <f>_xlfn.XLOOKUP(CoffeeSales!$C327,customers!$A$1:$A$1001,customers!$I$1:$I$1001,,0)</f>
        <v>Yes</v>
      </c>
    </row>
    <row r="328" spans="1:16" x14ac:dyDescent="0.25">
      <c r="A328" t="s">
        <v>676</v>
      </c>
      <c r="B328">
        <v>44057</v>
      </c>
      <c r="C328" t="s">
        <v>677</v>
      </c>
      <c r="D328" t="s">
        <v>192</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 MATCH(CoffeeSales!$D328,products!$A$1:$A$49,0),MATCH(CoffeeSales!I$1,products!$A$1:$G$1,0))</f>
        <v>Rob</v>
      </c>
      <c r="J328" t="str">
        <f>INDEX(products!$A$1:$G$49, MATCH(CoffeeSales!$D328,products!$A$1:$A$49,0),MATCH(CoffeeSales!J$1,products!$A$1:$G$1,0))</f>
        <v>D</v>
      </c>
      <c r="K328">
        <f>INDEX(products!$A$1:$G$49, MATCH(CoffeeSales!$D328,products!$A$1:$A$49,0),MATCH(CoffeeSales!K$1,products!$A$1:$G$1,0))</f>
        <v>1</v>
      </c>
      <c r="L328">
        <f>INDEX(products!$A$1:$G$49, MATCH(CoffeeSales!$D328,products!$A$1:$A$49,0),MATCH(CoffeeSales!L$1,products!$A$1:$G$1,0))</f>
        <v>8.9499999999999993</v>
      </c>
      <c r="M328">
        <f t="shared" si="15"/>
        <v>44.75</v>
      </c>
      <c r="N328" t="str">
        <f t="shared" si="16"/>
        <v>Robusta</v>
      </c>
      <c r="O328" t="str">
        <f t="shared" si="17"/>
        <v>Dark</v>
      </c>
      <c r="P328" t="str">
        <f>_xlfn.XLOOKUP(CoffeeSales!$C328,customers!$A$1:$A$1001,customers!$I$1:$I$1001,,0)</f>
        <v>No</v>
      </c>
    </row>
    <row r="329" spans="1:16" x14ac:dyDescent="0.25">
      <c r="A329" t="s">
        <v>678</v>
      </c>
      <c r="B329">
        <v>43579</v>
      </c>
      <c r="C329" t="s">
        <v>679</v>
      </c>
      <c r="D329" t="s">
        <v>192</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 MATCH(CoffeeSales!$D329,products!$A$1:$A$49,0),MATCH(CoffeeSales!I$1,products!$A$1:$G$1,0))</f>
        <v>Rob</v>
      </c>
      <c r="J329" t="str">
        <f>INDEX(products!$A$1:$G$49, MATCH(CoffeeSales!$D329,products!$A$1:$A$49,0),MATCH(CoffeeSales!J$1,products!$A$1:$G$1,0))</f>
        <v>D</v>
      </c>
      <c r="K329">
        <f>INDEX(products!$A$1:$G$49, MATCH(CoffeeSales!$D329,products!$A$1:$A$49,0),MATCH(CoffeeSales!K$1,products!$A$1:$G$1,0))</f>
        <v>1</v>
      </c>
      <c r="L329">
        <f>INDEX(products!$A$1:$G$49, MATCH(CoffeeSales!$D329,products!$A$1:$A$49,0),MATCH(CoffeeSales!L$1,products!$A$1:$G$1,0))</f>
        <v>8.9499999999999993</v>
      </c>
      <c r="M329">
        <f t="shared" si="15"/>
        <v>44.75</v>
      </c>
      <c r="N329" t="str">
        <f t="shared" si="16"/>
        <v>Robusta</v>
      </c>
      <c r="O329" t="str">
        <f t="shared" si="17"/>
        <v>Dark</v>
      </c>
      <c r="P329" t="str">
        <f>_xlfn.XLOOKUP(CoffeeSales!$C329,customers!$A$1:$A$1001,customers!$I$1:$I$1001,,0)</f>
        <v>Yes</v>
      </c>
    </row>
    <row r="330" spans="1:16" x14ac:dyDescent="0.25">
      <c r="A330" t="s">
        <v>680</v>
      </c>
      <c r="B330">
        <v>43620</v>
      </c>
      <c r="C330" t="s">
        <v>681</v>
      </c>
      <c r="D330" t="s">
        <v>96</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 MATCH(CoffeeSales!$D330,products!$A$1:$A$49,0),MATCH(CoffeeSales!I$1,products!$A$1:$G$1,0))</f>
        <v>Lib</v>
      </c>
      <c r="J330" t="str">
        <f>INDEX(products!$A$1:$G$49, MATCH(CoffeeSales!$D330,products!$A$1:$A$49,0),MATCH(CoffeeSales!J$1,products!$A$1:$G$1,0))</f>
        <v>L</v>
      </c>
      <c r="K330">
        <f>INDEX(products!$A$1:$G$49, MATCH(CoffeeSales!$D330,products!$A$1:$A$49,0),MATCH(CoffeeSales!K$1,products!$A$1:$G$1,0))</f>
        <v>0.5</v>
      </c>
      <c r="L330">
        <f>INDEX(products!$A$1:$G$49, MATCH(CoffeeSales!$D330,products!$A$1:$A$49,0),MATCH(CoffeeSales!L$1,products!$A$1:$G$1,0))</f>
        <v>9.51</v>
      </c>
      <c r="M330">
        <f t="shared" si="15"/>
        <v>38.04</v>
      </c>
      <c r="N330" t="str">
        <f t="shared" si="16"/>
        <v>Liberica</v>
      </c>
      <c r="O330" t="str">
        <f t="shared" si="17"/>
        <v>Light</v>
      </c>
      <c r="P330" t="str">
        <f>_xlfn.XLOOKUP(CoffeeSales!$C330,customers!$A$1:$A$1001,customers!$I$1:$I$1001,,0)</f>
        <v>Yes</v>
      </c>
    </row>
    <row r="331" spans="1:16" x14ac:dyDescent="0.25">
      <c r="A331" t="s">
        <v>682</v>
      </c>
      <c r="B331">
        <v>44781</v>
      </c>
      <c r="C331" t="s">
        <v>683</v>
      </c>
      <c r="D331" t="s">
        <v>159</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 MATCH(CoffeeSales!$D331,products!$A$1:$A$49,0),MATCH(CoffeeSales!I$1,products!$A$1:$G$1,0))</f>
        <v>Rob</v>
      </c>
      <c r="J331" t="str">
        <f>INDEX(products!$A$1:$G$49, MATCH(CoffeeSales!$D331,products!$A$1:$A$49,0),MATCH(CoffeeSales!J$1,products!$A$1:$G$1,0))</f>
        <v>D</v>
      </c>
      <c r="K331">
        <f>INDEX(products!$A$1:$G$49, MATCH(CoffeeSales!$D331,products!$A$1:$A$49,0),MATCH(CoffeeSales!K$1,products!$A$1:$G$1,0))</f>
        <v>0.5</v>
      </c>
      <c r="L331">
        <f>INDEX(products!$A$1:$G$49, MATCH(CoffeeSales!$D331,products!$A$1:$A$49,0),MATCH(CoffeeSales!L$1,products!$A$1:$G$1,0))</f>
        <v>5.3699999999999992</v>
      </c>
      <c r="M331">
        <f t="shared" si="15"/>
        <v>21.479999999999997</v>
      </c>
      <c r="N331" t="str">
        <f t="shared" si="16"/>
        <v>Robusta</v>
      </c>
      <c r="O331" t="str">
        <f t="shared" si="17"/>
        <v>Dark</v>
      </c>
      <c r="P331" t="str">
        <f>_xlfn.XLOOKUP(CoffeeSales!$C331,customers!$A$1:$A$1001,customers!$I$1:$I$1001,,0)</f>
        <v>Yes</v>
      </c>
    </row>
    <row r="332" spans="1:16" x14ac:dyDescent="0.25">
      <c r="A332" t="s">
        <v>684</v>
      </c>
      <c r="B332">
        <v>43782</v>
      </c>
      <c r="C332" t="s">
        <v>661</v>
      </c>
      <c r="D332" t="s">
        <v>159</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 MATCH(CoffeeSales!$D332,products!$A$1:$A$49,0),MATCH(CoffeeSales!I$1,products!$A$1:$G$1,0))</f>
        <v>Rob</v>
      </c>
      <c r="J332" t="str">
        <f>INDEX(products!$A$1:$G$49, MATCH(CoffeeSales!$D332,products!$A$1:$A$49,0),MATCH(CoffeeSales!J$1,products!$A$1:$G$1,0))</f>
        <v>D</v>
      </c>
      <c r="K332">
        <f>INDEX(products!$A$1:$G$49, MATCH(CoffeeSales!$D332,products!$A$1:$A$49,0),MATCH(CoffeeSales!K$1,products!$A$1:$G$1,0))</f>
        <v>0.5</v>
      </c>
      <c r="L332">
        <f>INDEX(products!$A$1:$G$49, MATCH(CoffeeSales!$D332,products!$A$1:$A$49,0),MATCH(CoffeeSales!L$1,products!$A$1:$G$1,0))</f>
        <v>5.3699999999999992</v>
      </c>
      <c r="M332">
        <f t="shared" si="15"/>
        <v>16.11</v>
      </c>
      <c r="N332" t="str">
        <f t="shared" si="16"/>
        <v>Robusta</v>
      </c>
      <c r="O332" t="str">
        <f t="shared" si="17"/>
        <v>Dark</v>
      </c>
      <c r="P332" t="str">
        <f>_xlfn.XLOOKUP(CoffeeSales!$C332,customers!$A$1:$A$1001,customers!$I$1:$I$1001,,0)</f>
        <v>No</v>
      </c>
    </row>
    <row r="333" spans="1:16" x14ac:dyDescent="0.25">
      <c r="A333" t="s">
        <v>685</v>
      </c>
      <c r="B333">
        <v>43989</v>
      </c>
      <c r="C333" t="s">
        <v>686</v>
      </c>
      <c r="D333" t="s">
        <v>54</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 MATCH(CoffeeSales!$D333,products!$A$1:$A$49,0),MATCH(CoffeeSales!I$1,products!$A$1:$G$1,0))</f>
        <v>Rob</v>
      </c>
      <c r="J333" t="str">
        <f>INDEX(products!$A$1:$G$49, MATCH(CoffeeSales!$D333,products!$A$1:$A$49,0),MATCH(CoffeeSales!J$1,products!$A$1:$G$1,0))</f>
        <v>M</v>
      </c>
      <c r="K333">
        <f>INDEX(products!$A$1:$G$49, MATCH(CoffeeSales!$D333,products!$A$1:$A$49,0),MATCH(CoffeeSales!K$1,products!$A$1:$G$1,0))</f>
        <v>2.5</v>
      </c>
      <c r="L333">
        <f>INDEX(products!$A$1:$G$49, MATCH(CoffeeSales!$D333,products!$A$1:$A$49,0),MATCH(CoffeeSales!L$1,products!$A$1:$G$1,0))</f>
        <v>22.884999999999998</v>
      </c>
      <c r="M333">
        <f t="shared" si="15"/>
        <v>22.884999999999998</v>
      </c>
      <c r="N333" t="str">
        <f t="shared" si="16"/>
        <v>Robusta</v>
      </c>
      <c r="O333" t="str">
        <f t="shared" si="17"/>
        <v>Medium</v>
      </c>
      <c r="P333" t="str">
        <f>_xlfn.XLOOKUP(CoffeeSales!$C333,customers!$A$1:$A$1001,customers!$I$1:$I$1001,,0)</f>
        <v>Yes</v>
      </c>
    </row>
    <row r="334" spans="1:16" x14ac:dyDescent="0.25">
      <c r="A334" t="s">
        <v>687</v>
      </c>
      <c r="B334">
        <v>43689</v>
      </c>
      <c r="C334" t="s">
        <v>688</v>
      </c>
      <c r="D334" t="s">
        <v>85</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 MATCH(CoffeeSales!$D334,products!$A$1:$A$49,0),MATCH(CoffeeSales!I$1,products!$A$1:$G$1,0))</f>
        <v>Ara</v>
      </c>
      <c r="J334" t="str">
        <f>INDEX(products!$A$1:$G$49, MATCH(CoffeeSales!$D334,products!$A$1:$A$49,0),MATCH(CoffeeSales!J$1,products!$A$1:$G$1,0))</f>
        <v>D</v>
      </c>
      <c r="K334">
        <f>INDEX(products!$A$1:$G$49, MATCH(CoffeeSales!$D334,products!$A$1:$A$49,0),MATCH(CoffeeSales!K$1,products!$A$1:$G$1,0))</f>
        <v>0.5</v>
      </c>
      <c r="L334">
        <f>INDEX(products!$A$1:$G$49, MATCH(CoffeeSales!$D334,products!$A$1:$A$49,0),MATCH(CoffeeSales!L$1,products!$A$1:$G$1,0))</f>
        <v>5.97</v>
      </c>
      <c r="M334">
        <f t="shared" si="15"/>
        <v>17.91</v>
      </c>
      <c r="N334" t="str">
        <f t="shared" si="16"/>
        <v>Arabica</v>
      </c>
      <c r="O334" t="str">
        <f t="shared" si="17"/>
        <v>Dark</v>
      </c>
      <c r="P334" t="str">
        <f>_xlfn.XLOOKUP(CoffeeSales!$C334,customers!$A$1:$A$1001,customers!$I$1:$I$1001,,0)</f>
        <v>Yes</v>
      </c>
    </row>
    <row r="335" spans="1:16" x14ac:dyDescent="0.25">
      <c r="A335" t="s">
        <v>689</v>
      </c>
      <c r="B335">
        <v>43712</v>
      </c>
      <c r="C335" t="s">
        <v>690</v>
      </c>
      <c r="D335" t="s">
        <v>35</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 MATCH(CoffeeSales!$D335,products!$A$1:$A$49,0),MATCH(CoffeeSales!I$1,products!$A$1:$G$1,0))</f>
        <v>Rob</v>
      </c>
      <c r="J335" t="str">
        <f>INDEX(products!$A$1:$G$49, MATCH(CoffeeSales!$D335,products!$A$1:$A$49,0),MATCH(CoffeeSales!J$1,products!$A$1:$G$1,0))</f>
        <v>M</v>
      </c>
      <c r="K335">
        <f>INDEX(products!$A$1:$G$49, MATCH(CoffeeSales!$D335,products!$A$1:$A$49,0),MATCH(CoffeeSales!K$1,products!$A$1:$G$1,0))</f>
        <v>0.5</v>
      </c>
      <c r="L335">
        <f>INDEX(products!$A$1:$G$49, MATCH(CoffeeSales!$D335,products!$A$1:$A$49,0),MATCH(CoffeeSales!L$1,products!$A$1:$G$1,0))</f>
        <v>5.97</v>
      </c>
      <c r="M335">
        <f t="shared" si="15"/>
        <v>23.88</v>
      </c>
      <c r="N335" t="str">
        <f t="shared" si="16"/>
        <v>Robusta</v>
      </c>
      <c r="O335" t="str">
        <f t="shared" si="17"/>
        <v>Medium</v>
      </c>
      <c r="P335" t="str">
        <f>_xlfn.XLOOKUP(CoffeeSales!$C335,customers!$A$1:$A$1001,customers!$I$1:$I$1001,,0)</f>
        <v>Yes</v>
      </c>
    </row>
    <row r="336" spans="1:16" x14ac:dyDescent="0.25">
      <c r="A336" t="s">
        <v>691</v>
      </c>
      <c r="B336">
        <v>43742</v>
      </c>
      <c r="C336" t="s">
        <v>692</v>
      </c>
      <c r="D336" t="s">
        <v>202</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 MATCH(CoffeeSales!$D336,products!$A$1:$A$49,0),MATCH(CoffeeSales!I$1,products!$A$1:$G$1,0))</f>
        <v>Rob</v>
      </c>
      <c r="J336" t="str">
        <f>INDEX(products!$A$1:$G$49, MATCH(CoffeeSales!$D336,products!$A$1:$A$49,0),MATCH(CoffeeSales!J$1,products!$A$1:$G$1,0))</f>
        <v>L</v>
      </c>
      <c r="K336">
        <f>INDEX(products!$A$1:$G$49, MATCH(CoffeeSales!$D336,products!$A$1:$A$49,0),MATCH(CoffeeSales!K$1,products!$A$1:$G$1,0))</f>
        <v>1</v>
      </c>
      <c r="L336">
        <f>INDEX(products!$A$1:$G$49, MATCH(CoffeeSales!$D336,products!$A$1:$A$49,0),MATCH(CoffeeSales!L$1,products!$A$1:$G$1,0))</f>
        <v>11.95</v>
      </c>
      <c r="M336">
        <f t="shared" si="15"/>
        <v>59.75</v>
      </c>
      <c r="N336" t="str">
        <f t="shared" si="16"/>
        <v>Robusta</v>
      </c>
      <c r="O336" t="str">
        <f t="shared" si="17"/>
        <v>Light</v>
      </c>
      <c r="P336" t="str">
        <f>_xlfn.XLOOKUP(CoffeeSales!$C336,customers!$A$1:$A$1001,customers!$I$1:$I$1001,,0)</f>
        <v>No</v>
      </c>
    </row>
    <row r="337" spans="1:16" x14ac:dyDescent="0.25">
      <c r="A337" t="s">
        <v>693</v>
      </c>
      <c r="B337">
        <v>43885</v>
      </c>
      <c r="C337" t="s">
        <v>694</v>
      </c>
      <c r="D337" t="s">
        <v>32</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 MATCH(CoffeeSales!$D337,products!$A$1:$A$49,0),MATCH(CoffeeSales!I$1,products!$A$1:$G$1,0))</f>
        <v>Lib</v>
      </c>
      <c r="J337" t="str">
        <f>INDEX(products!$A$1:$G$49, MATCH(CoffeeSales!$D337,products!$A$1:$A$49,0),MATCH(CoffeeSales!J$1,products!$A$1:$G$1,0))</f>
        <v>L</v>
      </c>
      <c r="K337">
        <f>INDEX(products!$A$1:$G$49, MATCH(CoffeeSales!$D337,products!$A$1:$A$49,0),MATCH(CoffeeSales!K$1,products!$A$1:$G$1,0))</f>
        <v>0.2</v>
      </c>
      <c r="L337">
        <f>INDEX(products!$A$1:$G$49, MATCH(CoffeeSales!$D337,products!$A$1:$A$49,0),MATCH(CoffeeSales!L$1,products!$A$1:$G$1,0))</f>
        <v>4.7549999999999999</v>
      </c>
      <c r="M337">
        <f t="shared" si="15"/>
        <v>28.53</v>
      </c>
      <c r="N337" t="str">
        <f t="shared" si="16"/>
        <v>Liberica</v>
      </c>
      <c r="O337" t="str">
        <f t="shared" si="17"/>
        <v>Light</v>
      </c>
      <c r="P337" t="str">
        <f>_xlfn.XLOOKUP(CoffeeSales!$C337,customers!$A$1:$A$1001,customers!$I$1:$I$1001,,0)</f>
        <v>Yes</v>
      </c>
    </row>
    <row r="338" spans="1:16" x14ac:dyDescent="0.25">
      <c r="A338" t="s">
        <v>695</v>
      </c>
      <c r="B338">
        <v>44434</v>
      </c>
      <c r="C338" t="s">
        <v>696</v>
      </c>
      <c r="D338" t="s">
        <v>74</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 MATCH(CoffeeSales!$D338,products!$A$1:$A$49,0),MATCH(CoffeeSales!I$1,products!$A$1:$G$1,0))</f>
        <v>Ara</v>
      </c>
      <c r="J338" t="str">
        <f>INDEX(products!$A$1:$G$49, MATCH(CoffeeSales!$D338,products!$A$1:$A$49,0),MATCH(CoffeeSales!J$1,products!$A$1:$G$1,0))</f>
        <v>M</v>
      </c>
      <c r="K338">
        <f>INDEX(products!$A$1:$G$49, MATCH(CoffeeSales!$D338,products!$A$1:$A$49,0),MATCH(CoffeeSales!K$1,products!$A$1:$G$1,0))</f>
        <v>1</v>
      </c>
      <c r="L338">
        <f>INDEX(products!$A$1:$G$49, MATCH(CoffeeSales!$D338,products!$A$1:$A$49,0),MATCH(CoffeeSales!L$1,products!$A$1:$G$1,0))</f>
        <v>11.25</v>
      </c>
      <c r="M338">
        <f t="shared" si="15"/>
        <v>45</v>
      </c>
      <c r="N338" t="str">
        <f t="shared" si="16"/>
        <v>Arabica</v>
      </c>
      <c r="O338" t="str">
        <f t="shared" si="17"/>
        <v>Medium</v>
      </c>
      <c r="P338" t="str">
        <f>_xlfn.XLOOKUP(CoffeeSales!$C338,customers!$A$1:$A$1001,customers!$I$1:$I$1001,,0)</f>
        <v>No</v>
      </c>
    </row>
    <row r="339" spans="1:16" x14ac:dyDescent="0.25">
      <c r="A339" t="s">
        <v>697</v>
      </c>
      <c r="B339">
        <v>44472</v>
      </c>
      <c r="C339" t="s">
        <v>677</v>
      </c>
      <c r="D339" t="s">
        <v>543</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 MATCH(CoffeeSales!$D339,products!$A$1:$A$49,0),MATCH(CoffeeSales!I$1,products!$A$1:$G$1,0))</f>
        <v>Exc</v>
      </c>
      <c r="J339" t="str">
        <f>INDEX(products!$A$1:$G$49, MATCH(CoffeeSales!$D339,products!$A$1:$A$49,0),MATCH(CoffeeSales!J$1,products!$A$1:$G$1,0))</f>
        <v>D</v>
      </c>
      <c r="K339">
        <f>INDEX(products!$A$1:$G$49, MATCH(CoffeeSales!$D339,products!$A$1:$A$49,0),MATCH(CoffeeSales!K$1,products!$A$1:$G$1,0))</f>
        <v>2.5</v>
      </c>
      <c r="L339">
        <f>INDEX(products!$A$1:$G$49, MATCH(CoffeeSales!$D339,products!$A$1:$A$49,0),MATCH(CoffeeSales!L$1,products!$A$1:$G$1,0))</f>
        <v>27.945</v>
      </c>
      <c r="M339">
        <f t="shared" si="15"/>
        <v>55.89</v>
      </c>
      <c r="N339" t="str">
        <f t="shared" si="16"/>
        <v>Excelsa</v>
      </c>
      <c r="O339" t="str">
        <f t="shared" si="17"/>
        <v>Dark</v>
      </c>
      <c r="P339" t="str">
        <f>_xlfn.XLOOKUP(CoffeeSales!$C339,customers!$A$1:$A$1001,customers!$I$1:$I$1001,,0)</f>
        <v>No</v>
      </c>
    </row>
    <row r="340" spans="1:16" x14ac:dyDescent="0.25">
      <c r="A340" t="s">
        <v>698</v>
      </c>
      <c r="B340">
        <v>43995</v>
      </c>
      <c r="C340" t="s">
        <v>699</v>
      </c>
      <c r="D340" t="s">
        <v>150</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 MATCH(CoffeeSales!$D340,products!$A$1:$A$49,0),MATCH(CoffeeSales!I$1,products!$A$1:$G$1,0))</f>
        <v>Exc</v>
      </c>
      <c r="J340" t="str">
        <f>INDEX(products!$A$1:$G$49, MATCH(CoffeeSales!$D340,products!$A$1:$A$49,0),MATCH(CoffeeSales!J$1,products!$A$1:$G$1,0))</f>
        <v>L</v>
      </c>
      <c r="K340">
        <f>INDEX(products!$A$1:$G$49, MATCH(CoffeeSales!$D340,products!$A$1:$A$49,0),MATCH(CoffeeSales!K$1,products!$A$1:$G$1,0))</f>
        <v>1</v>
      </c>
      <c r="L340">
        <f>INDEX(products!$A$1:$G$49, MATCH(CoffeeSales!$D340,products!$A$1:$A$49,0),MATCH(CoffeeSales!L$1,products!$A$1:$G$1,0))</f>
        <v>14.85</v>
      </c>
      <c r="M340">
        <f t="shared" si="15"/>
        <v>59.4</v>
      </c>
      <c r="N340" t="str">
        <f t="shared" si="16"/>
        <v>Excelsa</v>
      </c>
      <c r="O340" t="str">
        <f t="shared" si="17"/>
        <v>Light</v>
      </c>
      <c r="P340" t="str">
        <f>_xlfn.XLOOKUP(CoffeeSales!$C340,customers!$A$1:$A$1001,customers!$I$1:$I$1001,,0)</f>
        <v>No</v>
      </c>
    </row>
    <row r="341" spans="1:16" x14ac:dyDescent="0.25">
      <c r="A341" t="s">
        <v>700</v>
      </c>
      <c r="B341">
        <v>44256</v>
      </c>
      <c r="C341" t="s">
        <v>701</v>
      </c>
      <c r="D341" t="s">
        <v>64</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 MATCH(CoffeeSales!$D341,products!$A$1:$A$49,0),MATCH(CoffeeSales!I$1,products!$A$1:$G$1,0))</f>
        <v>Exc</v>
      </c>
      <c r="J341" t="str">
        <f>INDEX(products!$A$1:$G$49, MATCH(CoffeeSales!$D341,products!$A$1:$A$49,0),MATCH(CoffeeSales!J$1,products!$A$1:$G$1,0))</f>
        <v>D</v>
      </c>
      <c r="K341">
        <f>INDEX(products!$A$1:$G$49, MATCH(CoffeeSales!$D341,products!$A$1:$A$49,0),MATCH(CoffeeSales!K$1,products!$A$1:$G$1,0))</f>
        <v>0.2</v>
      </c>
      <c r="L341">
        <f>INDEX(products!$A$1:$G$49, MATCH(CoffeeSales!$D341,products!$A$1:$A$49,0),MATCH(CoffeeSales!L$1,products!$A$1:$G$1,0))</f>
        <v>3.645</v>
      </c>
      <c r="M341">
        <f t="shared" si="15"/>
        <v>7.29</v>
      </c>
      <c r="N341" t="str">
        <f t="shared" si="16"/>
        <v>Excelsa</v>
      </c>
      <c r="O341" t="str">
        <f t="shared" si="17"/>
        <v>Dark</v>
      </c>
      <c r="P341" t="str">
        <f>_xlfn.XLOOKUP(CoffeeSales!$C341,customers!$A$1:$A$1001,customers!$I$1:$I$1001,,0)</f>
        <v>Yes</v>
      </c>
    </row>
    <row r="342" spans="1:16" x14ac:dyDescent="0.25">
      <c r="A342" t="s">
        <v>702</v>
      </c>
      <c r="B342">
        <v>43528</v>
      </c>
      <c r="C342" t="s">
        <v>703</v>
      </c>
      <c r="D342" t="s">
        <v>29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 MATCH(CoffeeSales!$D342,products!$A$1:$A$49,0),MATCH(CoffeeSales!I$1,products!$A$1:$G$1,0))</f>
        <v>Exc</v>
      </c>
      <c r="J342" t="str">
        <f>INDEX(products!$A$1:$G$49, MATCH(CoffeeSales!$D342,products!$A$1:$A$49,0),MATCH(CoffeeSales!J$1,products!$A$1:$G$1,0))</f>
        <v>D</v>
      </c>
      <c r="K342">
        <f>INDEX(products!$A$1:$G$49, MATCH(CoffeeSales!$D342,products!$A$1:$A$49,0),MATCH(CoffeeSales!K$1,products!$A$1:$G$1,0))</f>
        <v>0.5</v>
      </c>
      <c r="L342">
        <f>INDEX(products!$A$1:$G$49, MATCH(CoffeeSales!$D342,products!$A$1:$A$49,0),MATCH(CoffeeSales!L$1,products!$A$1:$G$1,0))</f>
        <v>7.29</v>
      </c>
      <c r="M342">
        <f t="shared" si="15"/>
        <v>7.29</v>
      </c>
      <c r="N342" t="str">
        <f t="shared" si="16"/>
        <v>Excelsa</v>
      </c>
      <c r="O342" t="str">
        <f t="shared" si="17"/>
        <v>Dark</v>
      </c>
      <c r="P342" t="str">
        <f>_xlfn.XLOOKUP(CoffeeSales!$C342,customers!$A$1:$A$1001,customers!$I$1:$I$1001,,0)</f>
        <v>Yes</v>
      </c>
    </row>
    <row r="343" spans="1:16" x14ac:dyDescent="0.25">
      <c r="A343" t="s">
        <v>704</v>
      </c>
      <c r="B343">
        <v>43751</v>
      </c>
      <c r="C343" t="s">
        <v>705</v>
      </c>
      <c r="D343" t="s">
        <v>189</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 MATCH(CoffeeSales!$D343,products!$A$1:$A$49,0),MATCH(CoffeeSales!I$1,products!$A$1:$G$1,0))</f>
        <v>Exc</v>
      </c>
      <c r="J343" t="str">
        <f>INDEX(products!$A$1:$G$49, MATCH(CoffeeSales!$D343,products!$A$1:$A$49,0),MATCH(CoffeeSales!J$1,products!$A$1:$G$1,0))</f>
        <v>L</v>
      </c>
      <c r="K343">
        <f>INDEX(products!$A$1:$G$49, MATCH(CoffeeSales!$D343,products!$A$1:$A$49,0),MATCH(CoffeeSales!K$1,products!$A$1:$G$1,0))</f>
        <v>0.5</v>
      </c>
      <c r="L343">
        <f>INDEX(products!$A$1:$G$49, MATCH(CoffeeSales!$D343,products!$A$1:$A$49,0),MATCH(CoffeeSales!L$1,products!$A$1:$G$1,0))</f>
        <v>8.91</v>
      </c>
      <c r="M343">
        <f t="shared" si="15"/>
        <v>17.82</v>
      </c>
      <c r="N343" t="str">
        <f t="shared" si="16"/>
        <v>Excelsa</v>
      </c>
      <c r="O343" t="str">
        <f t="shared" si="17"/>
        <v>Light</v>
      </c>
      <c r="P343" t="str">
        <f>_xlfn.XLOOKUP(CoffeeSales!$C343,customers!$A$1:$A$1001,customers!$I$1:$I$1001,,0)</f>
        <v>No</v>
      </c>
    </row>
    <row r="344" spans="1:16" x14ac:dyDescent="0.25">
      <c r="A344" t="s">
        <v>704</v>
      </c>
      <c r="B344">
        <v>43751</v>
      </c>
      <c r="C344" t="s">
        <v>705</v>
      </c>
      <c r="D344" t="s">
        <v>136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 MATCH(CoffeeSales!$D344,products!$A$1:$A$49,0),MATCH(CoffeeSales!I$1,products!$A$1:$G$1,0))</f>
        <v>Lib</v>
      </c>
      <c r="J344" t="str">
        <f>INDEX(products!$A$1:$G$49, MATCH(CoffeeSales!$D344,products!$A$1:$A$49,0),MATCH(CoffeeSales!J$1,products!$A$1:$G$1,0))</f>
        <v>D</v>
      </c>
      <c r="K344">
        <f>INDEX(products!$A$1:$G$49, MATCH(CoffeeSales!$D344,products!$A$1:$A$49,0),MATCH(CoffeeSales!K$1,products!$A$1:$G$1,0))</f>
        <v>0.5</v>
      </c>
      <c r="L344">
        <f>INDEX(products!$A$1:$G$49, MATCH(CoffeeSales!$D344,products!$A$1:$A$49,0),MATCH(CoffeeSales!L$1,products!$A$1:$G$1,0))</f>
        <v>7.77</v>
      </c>
      <c r="M344">
        <f t="shared" si="15"/>
        <v>38.849999999999994</v>
      </c>
      <c r="N344" t="str">
        <f t="shared" si="16"/>
        <v>Liberica</v>
      </c>
      <c r="O344" t="str">
        <f t="shared" si="17"/>
        <v>Dark</v>
      </c>
      <c r="P344" t="str">
        <f>_xlfn.XLOOKUP(CoffeeSales!$C344,customers!$A$1:$A$1001,customers!$I$1:$I$1001,,0)</f>
        <v>No</v>
      </c>
    </row>
    <row r="345" spans="1:16" x14ac:dyDescent="0.25">
      <c r="A345" t="s">
        <v>706</v>
      </c>
      <c r="B345">
        <v>43692</v>
      </c>
      <c r="C345" t="s">
        <v>707</v>
      </c>
      <c r="D345" t="s">
        <v>159</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 MATCH(CoffeeSales!$D345,products!$A$1:$A$49,0),MATCH(CoffeeSales!I$1,products!$A$1:$G$1,0))</f>
        <v>Rob</v>
      </c>
      <c r="J345" t="str">
        <f>INDEX(products!$A$1:$G$49, MATCH(CoffeeSales!$D345,products!$A$1:$A$49,0),MATCH(CoffeeSales!J$1,products!$A$1:$G$1,0))</f>
        <v>D</v>
      </c>
      <c r="K345">
        <f>INDEX(products!$A$1:$G$49, MATCH(CoffeeSales!$D345,products!$A$1:$A$49,0),MATCH(CoffeeSales!K$1,products!$A$1:$G$1,0))</f>
        <v>0.5</v>
      </c>
      <c r="L345">
        <f>INDEX(products!$A$1:$G$49, MATCH(CoffeeSales!$D345,products!$A$1:$A$49,0),MATCH(CoffeeSales!L$1,products!$A$1:$G$1,0))</f>
        <v>5.3699999999999992</v>
      </c>
      <c r="M345">
        <f t="shared" si="15"/>
        <v>32.22</v>
      </c>
      <c r="N345" t="str">
        <f t="shared" si="16"/>
        <v>Robusta</v>
      </c>
      <c r="O345" t="str">
        <f t="shared" si="17"/>
        <v>Dark</v>
      </c>
      <c r="P345" t="str">
        <f>_xlfn.XLOOKUP(CoffeeSales!$C345,customers!$A$1:$A$1001,customers!$I$1:$I$1001,,0)</f>
        <v>No</v>
      </c>
    </row>
    <row r="346" spans="1:16" x14ac:dyDescent="0.25">
      <c r="A346" t="s">
        <v>708</v>
      </c>
      <c r="B346">
        <v>44529</v>
      </c>
      <c r="C346" t="s">
        <v>709</v>
      </c>
      <c r="D346" t="s">
        <v>15</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 MATCH(CoffeeSales!$D346,products!$A$1:$A$49,0),MATCH(CoffeeSales!I$1,products!$A$1:$G$1,0))</f>
        <v>Rob</v>
      </c>
      <c r="J346" t="str">
        <f>INDEX(products!$A$1:$G$49, MATCH(CoffeeSales!$D346,products!$A$1:$A$49,0),MATCH(CoffeeSales!J$1,products!$A$1:$G$1,0))</f>
        <v>M</v>
      </c>
      <c r="K346">
        <f>INDEX(products!$A$1:$G$49, MATCH(CoffeeSales!$D346,products!$A$1:$A$49,0),MATCH(CoffeeSales!K$1,products!$A$1:$G$1,0))</f>
        <v>1</v>
      </c>
      <c r="L346">
        <f>INDEX(products!$A$1:$G$49, MATCH(CoffeeSales!$D346,products!$A$1:$A$49,0),MATCH(CoffeeSales!L$1,products!$A$1:$G$1,0))</f>
        <v>9.9499999999999993</v>
      </c>
      <c r="M346">
        <f t="shared" si="15"/>
        <v>19.899999999999999</v>
      </c>
      <c r="N346" t="str">
        <f t="shared" si="16"/>
        <v>Robusta</v>
      </c>
      <c r="O346" t="str">
        <f t="shared" si="17"/>
        <v>Medium</v>
      </c>
      <c r="P346" t="str">
        <f>_xlfn.XLOOKUP(CoffeeSales!$C346,customers!$A$1:$A$1001,customers!$I$1:$I$1001,,0)</f>
        <v>Yes</v>
      </c>
    </row>
    <row r="347" spans="1:16" x14ac:dyDescent="0.25">
      <c r="A347" t="s">
        <v>710</v>
      </c>
      <c r="B347">
        <v>43849</v>
      </c>
      <c r="C347" t="s">
        <v>711</v>
      </c>
      <c r="D347" t="s">
        <v>202</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 MATCH(CoffeeSales!$D347,products!$A$1:$A$49,0),MATCH(CoffeeSales!I$1,products!$A$1:$G$1,0))</f>
        <v>Rob</v>
      </c>
      <c r="J347" t="str">
        <f>INDEX(products!$A$1:$G$49, MATCH(CoffeeSales!$D347,products!$A$1:$A$49,0),MATCH(CoffeeSales!J$1,products!$A$1:$G$1,0))</f>
        <v>L</v>
      </c>
      <c r="K347">
        <f>INDEX(products!$A$1:$G$49, MATCH(CoffeeSales!$D347,products!$A$1:$A$49,0),MATCH(CoffeeSales!K$1,products!$A$1:$G$1,0))</f>
        <v>1</v>
      </c>
      <c r="L347">
        <f>INDEX(products!$A$1:$G$49, MATCH(CoffeeSales!$D347,products!$A$1:$A$49,0),MATCH(CoffeeSales!L$1,products!$A$1:$G$1,0))</f>
        <v>11.95</v>
      </c>
      <c r="M347">
        <f t="shared" si="15"/>
        <v>59.75</v>
      </c>
      <c r="N347" t="str">
        <f t="shared" si="16"/>
        <v>Robusta</v>
      </c>
      <c r="O347" t="str">
        <f t="shared" si="17"/>
        <v>Light</v>
      </c>
      <c r="P347" t="str">
        <f>_xlfn.XLOOKUP(CoffeeSales!$C347,customers!$A$1:$A$1001,customers!$I$1:$I$1001,,0)</f>
        <v>No</v>
      </c>
    </row>
    <row r="348" spans="1:16" x14ac:dyDescent="0.25">
      <c r="A348" t="s">
        <v>712</v>
      </c>
      <c r="B348">
        <v>44344</v>
      </c>
      <c r="C348" t="s">
        <v>713</v>
      </c>
      <c r="D348" t="s">
        <v>205</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 MATCH(CoffeeSales!$D348,products!$A$1:$A$49,0),MATCH(CoffeeSales!I$1,products!$A$1:$G$1,0))</f>
        <v>Ara</v>
      </c>
      <c r="J348" t="str">
        <f>INDEX(products!$A$1:$G$49, MATCH(CoffeeSales!$D348,products!$A$1:$A$49,0),MATCH(CoffeeSales!J$1,products!$A$1:$G$1,0))</f>
        <v>L</v>
      </c>
      <c r="K348">
        <f>INDEX(products!$A$1:$G$49, MATCH(CoffeeSales!$D348,products!$A$1:$A$49,0),MATCH(CoffeeSales!K$1,products!$A$1:$G$1,0))</f>
        <v>0.5</v>
      </c>
      <c r="L348">
        <f>INDEX(products!$A$1:$G$49, MATCH(CoffeeSales!$D348,products!$A$1:$A$49,0),MATCH(CoffeeSales!L$1,products!$A$1:$G$1,0))</f>
        <v>7.77</v>
      </c>
      <c r="M348">
        <f t="shared" si="15"/>
        <v>23.31</v>
      </c>
      <c r="N348" t="str">
        <f t="shared" si="16"/>
        <v>Arabica</v>
      </c>
      <c r="O348" t="str">
        <f t="shared" si="17"/>
        <v>Light</v>
      </c>
      <c r="P348" t="str">
        <f>_xlfn.XLOOKUP(CoffeeSales!$C348,customers!$A$1:$A$1001,customers!$I$1:$I$1001,,0)</f>
        <v>Yes</v>
      </c>
    </row>
    <row r="349" spans="1:16" x14ac:dyDescent="0.25">
      <c r="A349" t="s">
        <v>714</v>
      </c>
      <c r="B349">
        <v>44576</v>
      </c>
      <c r="C349" t="s">
        <v>715</v>
      </c>
      <c r="D349" t="s">
        <v>109</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 MATCH(CoffeeSales!$D349,products!$A$1:$A$49,0),MATCH(CoffeeSales!I$1,products!$A$1:$G$1,0))</f>
        <v>Lib</v>
      </c>
      <c r="J349" t="str">
        <f>INDEX(products!$A$1:$G$49, MATCH(CoffeeSales!$D349,products!$A$1:$A$49,0),MATCH(CoffeeSales!J$1,products!$A$1:$G$1,0))</f>
        <v>M</v>
      </c>
      <c r="K349">
        <f>INDEX(products!$A$1:$G$49, MATCH(CoffeeSales!$D349,products!$A$1:$A$49,0),MATCH(CoffeeSales!K$1,products!$A$1:$G$1,0))</f>
        <v>1</v>
      </c>
      <c r="L349">
        <f>INDEX(products!$A$1:$G$49, MATCH(CoffeeSales!$D349,products!$A$1:$A$49,0),MATCH(CoffeeSales!L$1,products!$A$1:$G$1,0))</f>
        <v>14.55</v>
      </c>
      <c r="M349">
        <f t="shared" si="15"/>
        <v>43.650000000000006</v>
      </c>
      <c r="N349" t="str">
        <f t="shared" si="16"/>
        <v>Liberica</v>
      </c>
      <c r="O349" t="str">
        <f t="shared" si="17"/>
        <v>Medium</v>
      </c>
      <c r="P349" t="str">
        <f>_xlfn.XLOOKUP(CoffeeSales!$C349,customers!$A$1:$A$1001,customers!$I$1:$I$1001,,0)</f>
        <v>No</v>
      </c>
    </row>
    <row r="350" spans="1:16" x14ac:dyDescent="0.25">
      <c r="A350" t="s">
        <v>716</v>
      </c>
      <c r="B350">
        <v>43803</v>
      </c>
      <c r="C350" t="s">
        <v>717</v>
      </c>
      <c r="D350" t="s">
        <v>43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 MATCH(CoffeeSales!$D350,products!$A$1:$A$49,0),MATCH(CoffeeSales!I$1,products!$A$1:$G$1,0))</f>
        <v>Exc</v>
      </c>
      <c r="J350" t="str">
        <f>INDEX(products!$A$1:$G$49, MATCH(CoffeeSales!$D350,products!$A$1:$A$49,0),MATCH(CoffeeSales!J$1,products!$A$1:$G$1,0))</f>
        <v>L</v>
      </c>
      <c r="K350">
        <f>INDEX(products!$A$1:$G$49, MATCH(CoffeeSales!$D350,products!$A$1:$A$49,0),MATCH(CoffeeSales!K$1,products!$A$1:$G$1,0))</f>
        <v>2.5</v>
      </c>
      <c r="L350">
        <f>INDEX(products!$A$1:$G$49, MATCH(CoffeeSales!$D350,products!$A$1:$A$49,0),MATCH(CoffeeSales!L$1,products!$A$1:$G$1,0))</f>
        <v>34.154999999999994</v>
      </c>
      <c r="M350">
        <f t="shared" si="15"/>
        <v>204.92999999999995</v>
      </c>
      <c r="N350" t="str">
        <f t="shared" si="16"/>
        <v>Excelsa</v>
      </c>
      <c r="O350" t="str">
        <f t="shared" si="17"/>
        <v>Light</v>
      </c>
      <c r="P350" t="str">
        <f>_xlfn.XLOOKUP(CoffeeSales!$C350,customers!$A$1:$A$1001,customers!$I$1:$I$1001,,0)</f>
        <v>No</v>
      </c>
    </row>
    <row r="351" spans="1:16" x14ac:dyDescent="0.25">
      <c r="A351" t="s">
        <v>718</v>
      </c>
      <c r="B351">
        <v>44743</v>
      </c>
      <c r="C351" t="s">
        <v>719</v>
      </c>
      <c r="D351" t="s">
        <v>195</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 MATCH(CoffeeSales!$D351,products!$A$1:$A$49,0),MATCH(CoffeeSales!I$1,products!$A$1:$G$1,0))</f>
        <v>Rob</v>
      </c>
      <c r="J351" t="str">
        <f>INDEX(products!$A$1:$G$49, MATCH(CoffeeSales!$D351,products!$A$1:$A$49,0),MATCH(CoffeeSales!J$1,products!$A$1:$G$1,0))</f>
        <v>L</v>
      </c>
      <c r="K351">
        <f>INDEX(products!$A$1:$G$49, MATCH(CoffeeSales!$D351,products!$A$1:$A$49,0),MATCH(CoffeeSales!K$1,products!$A$1:$G$1,0))</f>
        <v>0.2</v>
      </c>
      <c r="L351">
        <f>INDEX(products!$A$1:$G$49, MATCH(CoffeeSales!$D351,products!$A$1:$A$49,0),MATCH(CoffeeSales!L$1,products!$A$1:$G$1,0))</f>
        <v>3.5849999999999995</v>
      </c>
      <c r="M351">
        <f t="shared" si="15"/>
        <v>14.339999999999998</v>
      </c>
      <c r="N351" t="str">
        <f t="shared" si="16"/>
        <v>Robusta</v>
      </c>
      <c r="O351" t="str">
        <f t="shared" si="17"/>
        <v>Light</v>
      </c>
      <c r="P351" t="str">
        <f>_xlfn.XLOOKUP(CoffeeSales!$C351,customers!$A$1:$A$1001,customers!$I$1:$I$1001,,0)</f>
        <v>No</v>
      </c>
    </row>
    <row r="352" spans="1:16" x14ac:dyDescent="0.25">
      <c r="A352" t="s">
        <v>720</v>
      </c>
      <c r="B352">
        <v>43592</v>
      </c>
      <c r="C352" t="s">
        <v>721</v>
      </c>
      <c r="D352" t="s">
        <v>85</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 MATCH(CoffeeSales!$D352,products!$A$1:$A$49,0),MATCH(CoffeeSales!I$1,products!$A$1:$G$1,0))</f>
        <v>Ara</v>
      </c>
      <c r="J352" t="str">
        <f>INDEX(products!$A$1:$G$49, MATCH(CoffeeSales!$D352,products!$A$1:$A$49,0),MATCH(CoffeeSales!J$1,products!$A$1:$G$1,0))</f>
        <v>D</v>
      </c>
      <c r="K352">
        <f>INDEX(products!$A$1:$G$49, MATCH(CoffeeSales!$D352,products!$A$1:$A$49,0),MATCH(CoffeeSales!K$1,products!$A$1:$G$1,0))</f>
        <v>0.5</v>
      </c>
      <c r="L352">
        <f>INDEX(products!$A$1:$G$49, MATCH(CoffeeSales!$D352,products!$A$1:$A$49,0),MATCH(CoffeeSales!L$1,products!$A$1:$G$1,0))</f>
        <v>5.97</v>
      </c>
      <c r="M352">
        <f t="shared" si="15"/>
        <v>23.88</v>
      </c>
      <c r="N352" t="str">
        <f t="shared" si="16"/>
        <v>Arabica</v>
      </c>
      <c r="O352" t="str">
        <f t="shared" si="17"/>
        <v>Dark</v>
      </c>
      <c r="P352" t="str">
        <f>_xlfn.XLOOKUP(CoffeeSales!$C352,customers!$A$1:$A$1001,customers!$I$1:$I$1001,,0)</f>
        <v>No</v>
      </c>
    </row>
    <row r="353" spans="1:16" x14ac:dyDescent="0.25">
      <c r="A353" t="s">
        <v>722</v>
      </c>
      <c r="B353">
        <v>44066</v>
      </c>
      <c r="C353" t="s">
        <v>723</v>
      </c>
      <c r="D353" t="s">
        <v>74</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 MATCH(CoffeeSales!$D353,products!$A$1:$A$49,0),MATCH(CoffeeSales!I$1,products!$A$1:$G$1,0))</f>
        <v>Ara</v>
      </c>
      <c r="J353" t="str">
        <f>INDEX(products!$A$1:$G$49, MATCH(CoffeeSales!$D353,products!$A$1:$A$49,0),MATCH(CoffeeSales!J$1,products!$A$1:$G$1,0))</f>
        <v>M</v>
      </c>
      <c r="K353">
        <f>INDEX(products!$A$1:$G$49, MATCH(CoffeeSales!$D353,products!$A$1:$A$49,0),MATCH(CoffeeSales!K$1,products!$A$1:$G$1,0))</f>
        <v>1</v>
      </c>
      <c r="L353">
        <f>INDEX(products!$A$1:$G$49, MATCH(CoffeeSales!$D353,products!$A$1:$A$49,0),MATCH(CoffeeSales!L$1,products!$A$1:$G$1,0))</f>
        <v>11.25</v>
      </c>
      <c r="M353">
        <f t="shared" si="15"/>
        <v>22.5</v>
      </c>
      <c r="N353" t="str">
        <f t="shared" si="16"/>
        <v>Arabica</v>
      </c>
      <c r="O353" t="str">
        <f t="shared" si="17"/>
        <v>Medium</v>
      </c>
      <c r="P353" t="str">
        <f>_xlfn.XLOOKUP(CoffeeSales!$C353,customers!$A$1:$A$1001,customers!$I$1:$I$1001,,0)</f>
        <v>No</v>
      </c>
    </row>
    <row r="354" spans="1:16" x14ac:dyDescent="0.25">
      <c r="A354" t="s">
        <v>724</v>
      </c>
      <c r="B354">
        <v>43984</v>
      </c>
      <c r="C354" t="s">
        <v>677</v>
      </c>
      <c r="D354" t="s">
        <v>29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 MATCH(CoffeeSales!$D354,products!$A$1:$A$49,0),MATCH(CoffeeSales!I$1,products!$A$1:$G$1,0))</f>
        <v>Exc</v>
      </c>
      <c r="J354" t="str">
        <f>INDEX(products!$A$1:$G$49, MATCH(CoffeeSales!$D354,products!$A$1:$A$49,0),MATCH(CoffeeSales!J$1,products!$A$1:$G$1,0))</f>
        <v>D</v>
      </c>
      <c r="K354">
        <f>INDEX(products!$A$1:$G$49, MATCH(CoffeeSales!$D354,products!$A$1:$A$49,0),MATCH(CoffeeSales!K$1,products!$A$1:$G$1,0))</f>
        <v>0.5</v>
      </c>
      <c r="L354">
        <f>INDEX(products!$A$1:$G$49, MATCH(CoffeeSales!$D354,products!$A$1:$A$49,0),MATCH(CoffeeSales!L$1,products!$A$1:$G$1,0))</f>
        <v>7.29</v>
      </c>
      <c r="M354">
        <f t="shared" si="15"/>
        <v>36.450000000000003</v>
      </c>
      <c r="N354" t="str">
        <f t="shared" si="16"/>
        <v>Excelsa</v>
      </c>
      <c r="O354" t="str">
        <f t="shared" si="17"/>
        <v>Dark</v>
      </c>
      <c r="P354" t="str">
        <f>_xlfn.XLOOKUP(CoffeeSales!$C354,customers!$A$1:$A$1001,customers!$I$1:$I$1001,,0)</f>
        <v>No</v>
      </c>
    </row>
    <row r="355" spans="1:16" x14ac:dyDescent="0.25">
      <c r="A355" t="s">
        <v>725</v>
      </c>
      <c r="B355">
        <v>43860</v>
      </c>
      <c r="C355" t="s">
        <v>726</v>
      </c>
      <c r="D355" t="s">
        <v>80</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 MATCH(CoffeeSales!$D355,products!$A$1:$A$49,0),MATCH(CoffeeSales!I$1,products!$A$1:$G$1,0))</f>
        <v>Ara</v>
      </c>
      <c r="J355" t="str">
        <f>INDEX(products!$A$1:$G$49, MATCH(CoffeeSales!$D355,products!$A$1:$A$49,0),MATCH(CoffeeSales!J$1,products!$A$1:$G$1,0))</f>
        <v>M</v>
      </c>
      <c r="K355">
        <f>INDEX(products!$A$1:$G$49, MATCH(CoffeeSales!$D355,products!$A$1:$A$49,0),MATCH(CoffeeSales!K$1,products!$A$1:$G$1,0))</f>
        <v>0.5</v>
      </c>
      <c r="L355">
        <f>INDEX(products!$A$1:$G$49, MATCH(CoffeeSales!$D355,products!$A$1:$A$49,0),MATCH(CoffeeSales!L$1,products!$A$1:$G$1,0))</f>
        <v>6.75</v>
      </c>
      <c r="M355">
        <f t="shared" si="15"/>
        <v>27</v>
      </c>
      <c r="N355" t="str">
        <f t="shared" si="16"/>
        <v>Arabica</v>
      </c>
      <c r="O355" t="str">
        <f t="shared" si="17"/>
        <v>Medium</v>
      </c>
      <c r="P355" t="str">
        <f>_xlfn.XLOOKUP(CoffeeSales!$C355,customers!$A$1:$A$1001,customers!$I$1:$I$1001,,0)</f>
        <v>Yes</v>
      </c>
    </row>
    <row r="356" spans="1:16" x14ac:dyDescent="0.25">
      <c r="A356" t="s">
        <v>727</v>
      </c>
      <c r="B356">
        <v>43876</v>
      </c>
      <c r="C356" t="s">
        <v>728</v>
      </c>
      <c r="D356" t="s">
        <v>184</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 MATCH(CoffeeSales!$D356,products!$A$1:$A$49,0),MATCH(CoffeeSales!I$1,products!$A$1:$G$1,0))</f>
        <v>Ara</v>
      </c>
      <c r="J356" t="str">
        <f>INDEX(products!$A$1:$G$49, MATCH(CoffeeSales!$D356,products!$A$1:$A$49,0),MATCH(CoffeeSales!J$1,products!$A$1:$G$1,0))</f>
        <v>M</v>
      </c>
      <c r="K356">
        <f>INDEX(products!$A$1:$G$49, MATCH(CoffeeSales!$D356,products!$A$1:$A$49,0),MATCH(CoffeeSales!K$1,products!$A$1:$G$1,0))</f>
        <v>2.5</v>
      </c>
      <c r="L356">
        <f>INDEX(products!$A$1:$G$49, MATCH(CoffeeSales!$D356,products!$A$1:$A$49,0),MATCH(CoffeeSales!L$1,products!$A$1:$G$1,0))</f>
        <v>25.874999999999996</v>
      </c>
      <c r="M356">
        <f t="shared" si="15"/>
        <v>155.24999999999997</v>
      </c>
      <c r="N356" t="str">
        <f t="shared" si="16"/>
        <v>Arabica</v>
      </c>
      <c r="O356" t="str">
        <f t="shared" si="17"/>
        <v>Medium</v>
      </c>
      <c r="P356" t="str">
        <f>_xlfn.XLOOKUP(CoffeeSales!$C356,customers!$A$1:$A$1001,customers!$I$1:$I$1001,,0)</f>
        <v>No</v>
      </c>
    </row>
    <row r="357" spans="1:16" x14ac:dyDescent="0.25">
      <c r="A357" t="s">
        <v>729</v>
      </c>
      <c r="B357">
        <v>44358</v>
      </c>
      <c r="C357" t="s">
        <v>730</v>
      </c>
      <c r="D357" t="s">
        <v>131</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 MATCH(CoffeeSales!$D357,products!$A$1:$A$49,0),MATCH(CoffeeSales!I$1,products!$A$1:$G$1,0))</f>
        <v>Ara</v>
      </c>
      <c r="J357" t="str">
        <f>INDEX(products!$A$1:$G$49, MATCH(CoffeeSales!$D357,products!$A$1:$A$49,0),MATCH(CoffeeSales!J$1,products!$A$1:$G$1,0))</f>
        <v>D</v>
      </c>
      <c r="K357">
        <f>INDEX(products!$A$1:$G$49, MATCH(CoffeeSales!$D357,products!$A$1:$A$49,0),MATCH(CoffeeSales!K$1,products!$A$1:$G$1,0))</f>
        <v>2.5</v>
      </c>
      <c r="L357">
        <f>INDEX(products!$A$1:$G$49, MATCH(CoffeeSales!$D357,products!$A$1:$A$49,0),MATCH(CoffeeSales!L$1,products!$A$1:$G$1,0))</f>
        <v>22.884999999999998</v>
      </c>
      <c r="M357">
        <f t="shared" si="15"/>
        <v>114.42499999999998</v>
      </c>
      <c r="N357" t="str">
        <f t="shared" si="16"/>
        <v>Arabica</v>
      </c>
      <c r="O357" t="str">
        <f t="shared" si="17"/>
        <v>Dark</v>
      </c>
      <c r="P357" t="str">
        <f>_xlfn.XLOOKUP(CoffeeSales!$C357,customers!$A$1:$A$1001,customers!$I$1:$I$1001,,0)</f>
        <v>Yes</v>
      </c>
    </row>
    <row r="358" spans="1:16" x14ac:dyDescent="0.25">
      <c r="A358" t="s">
        <v>731</v>
      </c>
      <c r="B358">
        <v>44631</v>
      </c>
      <c r="C358" t="s">
        <v>732</v>
      </c>
      <c r="D358" t="s">
        <v>26</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 MATCH(CoffeeSales!$D358,products!$A$1:$A$49,0),MATCH(CoffeeSales!I$1,products!$A$1:$G$1,0))</f>
        <v>Lib</v>
      </c>
      <c r="J358" t="str">
        <f>INDEX(products!$A$1:$G$49, MATCH(CoffeeSales!$D358,products!$A$1:$A$49,0),MATCH(CoffeeSales!J$1,products!$A$1:$G$1,0))</f>
        <v>D</v>
      </c>
      <c r="K358">
        <f>INDEX(products!$A$1:$G$49, MATCH(CoffeeSales!$D358,products!$A$1:$A$49,0),MATCH(CoffeeSales!K$1,products!$A$1:$G$1,0))</f>
        <v>1</v>
      </c>
      <c r="L358">
        <f>INDEX(products!$A$1:$G$49, MATCH(CoffeeSales!$D358,products!$A$1:$A$49,0),MATCH(CoffeeSales!L$1,products!$A$1:$G$1,0))</f>
        <v>12.95</v>
      </c>
      <c r="M358">
        <f t="shared" si="15"/>
        <v>51.8</v>
      </c>
      <c r="N358" t="str">
        <f t="shared" si="16"/>
        <v>Liberica</v>
      </c>
      <c r="O358" t="str">
        <f t="shared" si="17"/>
        <v>Dark</v>
      </c>
      <c r="P358" t="str">
        <f>_xlfn.XLOOKUP(CoffeeSales!$C358,customers!$A$1:$A$1001,customers!$I$1:$I$1001,,0)</f>
        <v>Yes</v>
      </c>
    </row>
    <row r="359" spans="1:16" x14ac:dyDescent="0.25">
      <c r="A359" t="s">
        <v>733</v>
      </c>
      <c r="B359">
        <v>44448</v>
      </c>
      <c r="C359" t="s">
        <v>734</v>
      </c>
      <c r="D359" t="s">
        <v>184</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 MATCH(CoffeeSales!$D359,products!$A$1:$A$49,0),MATCH(CoffeeSales!I$1,products!$A$1:$G$1,0))</f>
        <v>Ara</v>
      </c>
      <c r="J359" t="str">
        <f>INDEX(products!$A$1:$G$49, MATCH(CoffeeSales!$D359,products!$A$1:$A$49,0),MATCH(CoffeeSales!J$1,products!$A$1:$G$1,0))</f>
        <v>M</v>
      </c>
      <c r="K359">
        <f>INDEX(products!$A$1:$G$49, MATCH(CoffeeSales!$D359,products!$A$1:$A$49,0),MATCH(CoffeeSales!K$1,products!$A$1:$G$1,0))</f>
        <v>2.5</v>
      </c>
      <c r="L359">
        <f>INDEX(products!$A$1:$G$49, MATCH(CoffeeSales!$D359,products!$A$1:$A$49,0),MATCH(CoffeeSales!L$1,products!$A$1:$G$1,0))</f>
        <v>25.874999999999996</v>
      </c>
      <c r="M359">
        <f t="shared" si="15"/>
        <v>155.24999999999997</v>
      </c>
      <c r="N359" t="str">
        <f t="shared" si="16"/>
        <v>Arabica</v>
      </c>
      <c r="O359" t="str">
        <f t="shared" si="17"/>
        <v>Medium</v>
      </c>
      <c r="P359" t="str">
        <f>_xlfn.XLOOKUP(CoffeeSales!$C359,customers!$A$1:$A$1001,customers!$I$1:$I$1001,,0)</f>
        <v>No</v>
      </c>
    </row>
    <row r="360" spans="1:16" x14ac:dyDescent="0.25">
      <c r="A360" t="s">
        <v>735</v>
      </c>
      <c r="B360">
        <v>43599</v>
      </c>
      <c r="C360" t="s">
        <v>736</v>
      </c>
      <c r="D360" t="s">
        <v>217</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 MATCH(CoffeeSales!$D360,products!$A$1:$A$49,0),MATCH(CoffeeSales!I$1,products!$A$1:$G$1,0))</f>
        <v>Ara</v>
      </c>
      <c r="J360" t="str">
        <f>INDEX(products!$A$1:$G$49, MATCH(CoffeeSales!$D360,products!$A$1:$A$49,0),MATCH(CoffeeSales!J$1,products!$A$1:$G$1,0))</f>
        <v>L</v>
      </c>
      <c r="K360">
        <f>INDEX(products!$A$1:$G$49, MATCH(CoffeeSales!$D360,products!$A$1:$A$49,0),MATCH(CoffeeSales!K$1,products!$A$1:$G$1,0))</f>
        <v>2.5</v>
      </c>
      <c r="L360">
        <f>INDEX(products!$A$1:$G$49, MATCH(CoffeeSales!$D360,products!$A$1:$A$49,0),MATCH(CoffeeSales!L$1,products!$A$1:$G$1,0))</f>
        <v>29.784999999999997</v>
      </c>
      <c r="M360">
        <f t="shared" si="15"/>
        <v>29.784999999999997</v>
      </c>
      <c r="N360" t="str">
        <f t="shared" si="16"/>
        <v>Arabica</v>
      </c>
      <c r="O360" t="str">
        <f t="shared" si="17"/>
        <v>Light</v>
      </c>
      <c r="P360" t="str">
        <f>_xlfn.XLOOKUP(CoffeeSales!$C360,customers!$A$1:$A$1001,customers!$I$1:$I$1001,,0)</f>
        <v>No</v>
      </c>
    </row>
    <row r="361" spans="1:16" x14ac:dyDescent="0.25">
      <c r="A361" t="s">
        <v>737</v>
      </c>
      <c r="B361">
        <v>43563</v>
      </c>
      <c r="C361" t="s">
        <v>738</v>
      </c>
      <c r="D361" t="s">
        <v>195</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 MATCH(CoffeeSales!$D361,products!$A$1:$A$49,0),MATCH(CoffeeSales!I$1,products!$A$1:$G$1,0))</f>
        <v>Rob</v>
      </c>
      <c r="J361" t="str">
        <f>INDEX(products!$A$1:$G$49, MATCH(CoffeeSales!$D361,products!$A$1:$A$49,0),MATCH(CoffeeSales!J$1,products!$A$1:$G$1,0))</f>
        <v>L</v>
      </c>
      <c r="K361">
        <f>INDEX(products!$A$1:$G$49, MATCH(CoffeeSales!$D361,products!$A$1:$A$49,0),MATCH(CoffeeSales!K$1,products!$A$1:$G$1,0))</f>
        <v>0.2</v>
      </c>
      <c r="L361">
        <f>INDEX(products!$A$1:$G$49, MATCH(CoffeeSales!$D361,products!$A$1:$A$49,0),MATCH(CoffeeSales!L$1,products!$A$1:$G$1,0))</f>
        <v>3.5849999999999995</v>
      </c>
      <c r="M361">
        <f t="shared" si="15"/>
        <v>21.509999999999998</v>
      </c>
      <c r="N361" t="str">
        <f t="shared" si="16"/>
        <v>Robusta</v>
      </c>
      <c r="O361" t="str">
        <f t="shared" si="17"/>
        <v>Light</v>
      </c>
      <c r="P361" t="str">
        <f>_xlfn.XLOOKUP(CoffeeSales!$C361,customers!$A$1:$A$1001,customers!$I$1:$I$1001,,0)</f>
        <v>No</v>
      </c>
    </row>
    <row r="362" spans="1:16" x14ac:dyDescent="0.25">
      <c r="A362" t="s">
        <v>739</v>
      </c>
      <c r="B362">
        <v>44058</v>
      </c>
      <c r="C362" t="s">
        <v>740</v>
      </c>
      <c r="D362" t="s">
        <v>48</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 MATCH(CoffeeSales!$D362,products!$A$1:$A$49,0),MATCH(CoffeeSales!I$1,products!$A$1:$G$1,0))</f>
        <v>Rob</v>
      </c>
      <c r="J362" t="str">
        <f>INDEX(products!$A$1:$G$49, MATCH(CoffeeSales!$D362,products!$A$1:$A$49,0),MATCH(CoffeeSales!J$1,products!$A$1:$G$1,0))</f>
        <v>D</v>
      </c>
      <c r="K362">
        <f>INDEX(products!$A$1:$G$49, MATCH(CoffeeSales!$D362,products!$A$1:$A$49,0),MATCH(CoffeeSales!K$1,products!$A$1:$G$1,0))</f>
        <v>2.5</v>
      </c>
      <c r="L362">
        <f>INDEX(products!$A$1:$G$49, MATCH(CoffeeSales!$D362,products!$A$1:$A$49,0),MATCH(CoffeeSales!L$1,products!$A$1:$G$1,0))</f>
        <v>20.584999999999997</v>
      </c>
      <c r="M362">
        <f t="shared" si="15"/>
        <v>41.169999999999995</v>
      </c>
      <c r="N362" t="str">
        <f t="shared" si="16"/>
        <v>Robusta</v>
      </c>
      <c r="O362" t="str">
        <f t="shared" si="17"/>
        <v>Dark</v>
      </c>
      <c r="P362" t="str">
        <f>_xlfn.XLOOKUP(CoffeeSales!$C362,customers!$A$1:$A$1001,customers!$I$1:$I$1001,,0)</f>
        <v>No</v>
      </c>
    </row>
    <row r="363" spans="1:16" x14ac:dyDescent="0.25">
      <c r="A363" t="s">
        <v>739</v>
      </c>
      <c r="B363">
        <v>44058</v>
      </c>
      <c r="C363" t="s">
        <v>740</v>
      </c>
      <c r="D363" t="s">
        <v>35</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 MATCH(CoffeeSales!$D363,products!$A$1:$A$49,0),MATCH(CoffeeSales!I$1,products!$A$1:$G$1,0))</f>
        <v>Rob</v>
      </c>
      <c r="J363" t="str">
        <f>INDEX(products!$A$1:$G$49, MATCH(CoffeeSales!$D363,products!$A$1:$A$49,0),MATCH(CoffeeSales!J$1,products!$A$1:$G$1,0))</f>
        <v>M</v>
      </c>
      <c r="K363">
        <f>INDEX(products!$A$1:$G$49, MATCH(CoffeeSales!$D363,products!$A$1:$A$49,0),MATCH(CoffeeSales!K$1,products!$A$1:$G$1,0))</f>
        <v>0.5</v>
      </c>
      <c r="L363">
        <f>INDEX(products!$A$1:$G$49, MATCH(CoffeeSales!$D363,products!$A$1:$A$49,0),MATCH(CoffeeSales!L$1,products!$A$1:$G$1,0))</f>
        <v>5.97</v>
      </c>
      <c r="M363">
        <f t="shared" si="15"/>
        <v>5.97</v>
      </c>
      <c r="N363" t="str">
        <f t="shared" si="16"/>
        <v>Robusta</v>
      </c>
      <c r="O363" t="str">
        <f t="shared" si="17"/>
        <v>Medium</v>
      </c>
      <c r="P363" t="str">
        <f>_xlfn.XLOOKUP(CoffeeSales!$C363,customers!$A$1:$A$1001,customers!$I$1:$I$1001,,0)</f>
        <v>No</v>
      </c>
    </row>
    <row r="364" spans="1:16" x14ac:dyDescent="0.25">
      <c r="A364" t="s">
        <v>741</v>
      </c>
      <c r="B364">
        <v>44686</v>
      </c>
      <c r="C364" t="s">
        <v>742</v>
      </c>
      <c r="D364" t="s">
        <v>150</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 MATCH(CoffeeSales!$D364,products!$A$1:$A$49,0),MATCH(CoffeeSales!I$1,products!$A$1:$G$1,0))</f>
        <v>Exc</v>
      </c>
      <c r="J364" t="str">
        <f>INDEX(products!$A$1:$G$49, MATCH(CoffeeSales!$D364,products!$A$1:$A$49,0),MATCH(CoffeeSales!J$1,products!$A$1:$G$1,0))</f>
        <v>L</v>
      </c>
      <c r="K364">
        <f>INDEX(products!$A$1:$G$49, MATCH(CoffeeSales!$D364,products!$A$1:$A$49,0),MATCH(CoffeeSales!K$1,products!$A$1:$G$1,0))</f>
        <v>1</v>
      </c>
      <c r="L364">
        <f>INDEX(products!$A$1:$G$49, MATCH(CoffeeSales!$D364,products!$A$1:$A$49,0),MATCH(CoffeeSales!L$1,products!$A$1:$G$1,0))</f>
        <v>14.85</v>
      </c>
      <c r="M364">
        <f t="shared" si="15"/>
        <v>74.25</v>
      </c>
      <c r="N364" t="str">
        <f t="shared" si="16"/>
        <v>Excelsa</v>
      </c>
      <c r="O364" t="str">
        <f t="shared" si="17"/>
        <v>Light</v>
      </c>
      <c r="P364" t="str">
        <f>_xlfn.XLOOKUP(CoffeeSales!$C364,customers!$A$1:$A$1001,customers!$I$1:$I$1001,,0)</f>
        <v>Yes</v>
      </c>
    </row>
    <row r="365" spans="1:16" x14ac:dyDescent="0.25">
      <c r="A365" t="s">
        <v>743</v>
      </c>
      <c r="B365">
        <v>44282</v>
      </c>
      <c r="C365" t="s">
        <v>744</v>
      </c>
      <c r="D365" t="s">
        <v>109</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 MATCH(CoffeeSales!$D365,products!$A$1:$A$49,0),MATCH(CoffeeSales!I$1,products!$A$1:$G$1,0))</f>
        <v>Lib</v>
      </c>
      <c r="J365" t="str">
        <f>INDEX(products!$A$1:$G$49, MATCH(CoffeeSales!$D365,products!$A$1:$A$49,0),MATCH(CoffeeSales!J$1,products!$A$1:$G$1,0))</f>
        <v>M</v>
      </c>
      <c r="K365">
        <f>INDEX(products!$A$1:$G$49, MATCH(CoffeeSales!$D365,products!$A$1:$A$49,0),MATCH(CoffeeSales!K$1,products!$A$1:$G$1,0))</f>
        <v>1</v>
      </c>
      <c r="L365">
        <f>INDEX(products!$A$1:$G$49, MATCH(CoffeeSales!$D365,products!$A$1:$A$49,0),MATCH(CoffeeSales!L$1,products!$A$1:$G$1,0))</f>
        <v>14.55</v>
      </c>
      <c r="M365">
        <f t="shared" si="15"/>
        <v>87.300000000000011</v>
      </c>
      <c r="N365" t="str">
        <f t="shared" si="16"/>
        <v>Liberica</v>
      </c>
      <c r="O365" t="str">
        <f t="shared" si="17"/>
        <v>Medium</v>
      </c>
      <c r="P365" t="str">
        <f>_xlfn.XLOOKUP(CoffeeSales!$C365,customers!$A$1:$A$1001,customers!$I$1:$I$1001,,0)</f>
        <v>No</v>
      </c>
    </row>
    <row r="366" spans="1:16" x14ac:dyDescent="0.25">
      <c r="A366" t="s">
        <v>745</v>
      </c>
      <c r="B366">
        <v>43582</v>
      </c>
      <c r="C366" t="s">
        <v>746</v>
      </c>
      <c r="D366" t="s">
        <v>258</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 MATCH(CoffeeSales!$D366,products!$A$1:$A$49,0),MATCH(CoffeeSales!I$1,products!$A$1:$G$1,0))</f>
        <v>Exc</v>
      </c>
      <c r="J366" t="str">
        <f>INDEX(products!$A$1:$G$49, MATCH(CoffeeSales!$D366,products!$A$1:$A$49,0),MATCH(CoffeeSales!J$1,products!$A$1:$G$1,0))</f>
        <v>D</v>
      </c>
      <c r="K366">
        <f>INDEX(products!$A$1:$G$49, MATCH(CoffeeSales!$D366,products!$A$1:$A$49,0),MATCH(CoffeeSales!K$1,products!$A$1:$G$1,0))</f>
        <v>1</v>
      </c>
      <c r="L366">
        <f>INDEX(products!$A$1:$G$49, MATCH(CoffeeSales!$D366,products!$A$1:$A$49,0),MATCH(CoffeeSales!L$1,products!$A$1:$G$1,0))</f>
        <v>12.15</v>
      </c>
      <c r="M366">
        <f t="shared" si="15"/>
        <v>72.900000000000006</v>
      </c>
      <c r="N366" t="str">
        <f t="shared" si="16"/>
        <v>Excelsa</v>
      </c>
      <c r="O366" t="str">
        <f t="shared" si="17"/>
        <v>Dark</v>
      </c>
      <c r="P366" t="str">
        <f>_xlfn.XLOOKUP(CoffeeSales!$C366,customers!$A$1:$A$1001,customers!$I$1:$I$1001,,0)</f>
        <v>Yes</v>
      </c>
    </row>
    <row r="367" spans="1:16" x14ac:dyDescent="0.25">
      <c r="A367" t="s">
        <v>747</v>
      </c>
      <c r="B367">
        <v>44464</v>
      </c>
      <c r="C367" t="s">
        <v>748</v>
      </c>
      <c r="D367" t="s">
        <v>136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 MATCH(CoffeeSales!$D367,products!$A$1:$A$49,0),MATCH(CoffeeSales!I$1,products!$A$1:$G$1,0))</f>
        <v>Lib</v>
      </c>
      <c r="J367" t="str">
        <f>INDEX(products!$A$1:$G$49, MATCH(CoffeeSales!$D367,products!$A$1:$A$49,0),MATCH(CoffeeSales!J$1,products!$A$1:$G$1,0))</f>
        <v>D</v>
      </c>
      <c r="K367">
        <f>INDEX(products!$A$1:$G$49, MATCH(CoffeeSales!$D367,products!$A$1:$A$49,0),MATCH(CoffeeSales!K$1,products!$A$1:$G$1,0))</f>
        <v>0.5</v>
      </c>
      <c r="L367">
        <f>INDEX(products!$A$1:$G$49, MATCH(CoffeeSales!$D367,products!$A$1:$A$49,0),MATCH(CoffeeSales!L$1,products!$A$1:$G$1,0))</f>
        <v>7.77</v>
      </c>
      <c r="M367">
        <f t="shared" si="15"/>
        <v>7.77</v>
      </c>
      <c r="N367" t="str">
        <f t="shared" si="16"/>
        <v>Liberica</v>
      </c>
      <c r="O367" t="str">
        <f t="shared" si="17"/>
        <v>Dark</v>
      </c>
      <c r="P367" t="str">
        <f>_xlfn.XLOOKUP(CoffeeSales!$C367,customers!$A$1:$A$1001,customers!$I$1:$I$1001,,0)</f>
        <v>No</v>
      </c>
    </row>
    <row r="368" spans="1:16" x14ac:dyDescent="0.25">
      <c r="A368" t="s">
        <v>749</v>
      </c>
      <c r="B368">
        <v>43874</v>
      </c>
      <c r="C368" t="s">
        <v>750</v>
      </c>
      <c r="D368" t="s">
        <v>29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 MATCH(CoffeeSales!$D368,products!$A$1:$A$49,0),MATCH(CoffeeSales!I$1,products!$A$1:$G$1,0))</f>
        <v>Exc</v>
      </c>
      <c r="J368" t="str">
        <f>INDEX(products!$A$1:$G$49, MATCH(CoffeeSales!$D368,products!$A$1:$A$49,0),MATCH(CoffeeSales!J$1,products!$A$1:$G$1,0))</f>
        <v>D</v>
      </c>
      <c r="K368">
        <f>INDEX(products!$A$1:$G$49, MATCH(CoffeeSales!$D368,products!$A$1:$A$49,0),MATCH(CoffeeSales!K$1,products!$A$1:$G$1,0))</f>
        <v>0.5</v>
      </c>
      <c r="L368">
        <f>INDEX(products!$A$1:$G$49, MATCH(CoffeeSales!$D368,products!$A$1:$A$49,0),MATCH(CoffeeSales!L$1,products!$A$1:$G$1,0))</f>
        <v>7.29</v>
      </c>
      <c r="M368">
        <f t="shared" si="15"/>
        <v>43.74</v>
      </c>
      <c r="N368" t="str">
        <f t="shared" si="16"/>
        <v>Excelsa</v>
      </c>
      <c r="O368" t="str">
        <f t="shared" si="17"/>
        <v>Dark</v>
      </c>
      <c r="P368" t="str">
        <f>_xlfn.XLOOKUP(CoffeeSales!$C368,customers!$A$1:$A$1001,customers!$I$1:$I$1001,,0)</f>
        <v>No</v>
      </c>
    </row>
    <row r="369" spans="1:16" x14ac:dyDescent="0.25">
      <c r="A369" t="s">
        <v>751</v>
      </c>
      <c r="B369">
        <v>44393</v>
      </c>
      <c r="C369" t="s">
        <v>752</v>
      </c>
      <c r="D369" t="s">
        <v>90</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 MATCH(CoffeeSales!$D369,products!$A$1:$A$49,0),MATCH(CoffeeSales!I$1,products!$A$1:$G$1,0))</f>
        <v>Lib</v>
      </c>
      <c r="J369" t="str">
        <f>INDEX(products!$A$1:$G$49, MATCH(CoffeeSales!$D369,products!$A$1:$A$49,0),MATCH(CoffeeSales!J$1,products!$A$1:$G$1,0))</f>
        <v>M</v>
      </c>
      <c r="K369">
        <f>INDEX(products!$A$1:$G$49, MATCH(CoffeeSales!$D369,products!$A$1:$A$49,0),MATCH(CoffeeSales!K$1,products!$A$1:$G$1,0))</f>
        <v>0.2</v>
      </c>
      <c r="L369">
        <f>INDEX(products!$A$1:$G$49, MATCH(CoffeeSales!$D369,products!$A$1:$A$49,0),MATCH(CoffeeSales!L$1,products!$A$1:$G$1,0))</f>
        <v>4.3650000000000002</v>
      </c>
      <c r="M369">
        <f t="shared" si="15"/>
        <v>8.73</v>
      </c>
      <c r="N369" t="str">
        <f t="shared" si="16"/>
        <v>Liberica</v>
      </c>
      <c r="O369" t="str">
        <f t="shared" si="17"/>
        <v>Medium</v>
      </c>
      <c r="P369" t="str">
        <f>_xlfn.XLOOKUP(CoffeeSales!$C369,customers!$A$1:$A$1001,customers!$I$1:$I$1001,,0)</f>
        <v>Yes</v>
      </c>
    </row>
    <row r="370" spans="1:16" x14ac:dyDescent="0.25">
      <c r="A370" t="s">
        <v>753</v>
      </c>
      <c r="B370">
        <v>44692</v>
      </c>
      <c r="C370" t="s">
        <v>754</v>
      </c>
      <c r="D370" t="s">
        <v>125</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 MATCH(CoffeeSales!$D370,products!$A$1:$A$49,0),MATCH(CoffeeSales!I$1,products!$A$1:$G$1,0))</f>
        <v>Exc</v>
      </c>
      <c r="J370" t="str">
        <f>INDEX(products!$A$1:$G$49, MATCH(CoffeeSales!$D370,products!$A$1:$A$49,0),MATCH(CoffeeSales!J$1,products!$A$1:$G$1,0))</f>
        <v>M</v>
      </c>
      <c r="K370">
        <f>INDEX(products!$A$1:$G$49, MATCH(CoffeeSales!$D370,products!$A$1:$A$49,0),MATCH(CoffeeSales!K$1,products!$A$1:$G$1,0))</f>
        <v>2.5</v>
      </c>
      <c r="L370">
        <f>INDEX(products!$A$1:$G$49, MATCH(CoffeeSales!$D370,products!$A$1:$A$49,0),MATCH(CoffeeSales!L$1,products!$A$1:$G$1,0))</f>
        <v>31.624999999999996</v>
      </c>
      <c r="M370">
        <f t="shared" si="15"/>
        <v>63.249999999999993</v>
      </c>
      <c r="N370" t="str">
        <f t="shared" si="16"/>
        <v>Excelsa</v>
      </c>
      <c r="O370" t="str">
        <f t="shared" si="17"/>
        <v>Medium</v>
      </c>
      <c r="P370" t="str">
        <f>_xlfn.XLOOKUP(CoffeeSales!$C370,customers!$A$1:$A$1001,customers!$I$1:$I$1001,,0)</f>
        <v>No</v>
      </c>
    </row>
    <row r="371" spans="1:16" x14ac:dyDescent="0.25">
      <c r="A371" t="s">
        <v>755</v>
      </c>
      <c r="B371">
        <v>43500</v>
      </c>
      <c r="C371" t="s">
        <v>756</v>
      </c>
      <c r="D371" t="s">
        <v>189</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 MATCH(CoffeeSales!$D371,products!$A$1:$A$49,0),MATCH(CoffeeSales!I$1,products!$A$1:$G$1,0))</f>
        <v>Exc</v>
      </c>
      <c r="J371" t="str">
        <f>INDEX(products!$A$1:$G$49, MATCH(CoffeeSales!$D371,products!$A$1:$A$49,0),MATCH(CoffeeSales!J$1,products!$A$1:$G$1,0))</f>
        <v>L</v>
      </c>
      <c r="K371">
        <f>INDEX(products!$A$1:$G$49, MATCH(CoffeeSales!$D371,products!$A$1:$A$49,0),MATCH(CoffeeSales!K$1,products!$A$1:$G$1,0))</f>
        <v>0.5</v>
      </c>
      <c r="L371">
        <f>INDEX(products!$A$1:$G$49, MATCH(CoffeeSales!$D371,products!$A$1:$A$49,0),MATCH(CoffeeSales!L$1,products!$A$1:$G$1,0))</f>
        <v>8.91</v>
      </c>
      <c r="M371">
        <f t="shared" si="15"/>
        <v>8.91</v>
      </c>
      <c r="N371" t="str">
        <f t="shared" si="16"/>
        <v>Excelsa</v>
      </c>
      <c r="O371" t="str">
        <f t="shared" si="17"/>
        <v>Light</v>
      </c>
      <c r="P371" t="str">
        <f>_xlfn.XLOOKUP(CoffeeSales!$C371,customers!$A$1:$A$1001,customers!$I$1:$I$1001,,0)</f>
        <v>Yes</v>
      </c>
    </row>
    <row r="372" spans="1:16" x14ac:dyDescent="0.25">
      <c r="A372" t="s">
        <v>757</v>
      </c>
      <c r="B372">
        <v>43501</v>
      </c>
      <c r="C372" t="s">
        <v>758</v>
      </c>
      <c r="D372" t="s">
        <v>258</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 MATCH(CoffeeSales!$D372,products!$A$1:$A$49,0),MATCH(CoffeeSales!I$1,products!$A$1:$G$1,0))</f>
        <v>Exc</v>
      </c>
      <c r="J372" t="str">
        <f>INDEX(products!$A$1:$G$49, MATCH(CoffeeSales!$D372,products!$A$1:$A$49,0),MATCH(CoffeeSales!J$1,products!$A$1:$G$1,0))</f>
        <v>D</v>
      </c>
      <c r="K372">
        <f>INDEX(products!$A$1:$G$49, MATCH(CoffeeSales!$D372,products!$A$1:$A$49,0),MATCH(CoffeeSales!K$1,products!$A$1:$G$1,0))</f>
        <v>1</v>
      </c>
      <c r="L372">
        <f>INDEX(products!$A$1:$G$49, MATCH(CoffeeSales!$D372,products!$A$1:$A$49,0),MATCH(CoffeeSales!L$1,products!$A$1:$G$1,0))</f>
        <v>12.15</v>
      </c>
      <c r="M372">
        <f t="shared" si="15"/>
        <v>24.3</v>
      </c>
      <c r="N372" t="str">
        <f t="shared" si="16"/>
        <v>Excelsa</v>
      </c>
      <c r="O372" t="str">
        <f t="shared" si="17"/>
        <v>Dark</v>
      </c>
      <c r="P372" t="str">
        <f>_xlfn.XLOOKUP(CoffeeSales!$C372,customers!$A$1:$A$1001,customers!$I$1:$I$1001,,0)</f>
        <v>Yes</v>
      </c>
    </row>
    <row r="373" spans="1:16" x14ac:dyDescent="0.25">
      <c r="A373" t="s">
        <v>759</v>
      </c>
      <c r="B373">
        <v>44705</v>
      </c>
      <c r="C373" t="s">
        <v>760</v>
      </c>
      <c r="D373" t="s">
        <v>205</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 MATCH(CoffeeSales!$D373,products!$A$1:$A$49,0),MATCH(CoffeeSales!I$1,products!$A$1:$G$1,0))</f>
        <v>Ara</v>
      </c>
      <c r="J373" t="str">
        <f>INDEX(products!$A$1:$G$49, MATCH(CoffeeSales!$D373,products!$A$1:$A$49,0),MATCH(CoffeeSales!J$1,products!$A$1:$G$1,0))</f>
        <v>L</v>
      </c>
      <c r="K373">
        <f>INDEX(products!$A$1:$G$49, MATCH(CoffeeSales!$D373,products!$A$1:$A$49,0),MATCH(CoffeeSales!K$1,products!$A$1:$G$1,0))</f>
        <v>0.5</v>
      </c>
      <c r="L373">
        <f>INDEX(products!$A$1:$G$49, MATCH(CoffeeSales!$D373,products!$A$1:$A$49,0),MATCH(CoffeeSales!L$1,products!$A$1:$G$1,0))</f>
        <v>7.77</v>
      </c>
      <c r="M373">
        <f t="shared" si="15"/>
        <v>46.62</v>
      </c>
      <c r="N373" t="str">
        <f t="shared" si="16"/>
        <v>Arabica</v>
      </c>
      <c r="O373" t="str">
        <f t="shared" si="17"/>
        <v>Light</v>
      </c>
      <c r="P373" t="str">
        <f>_xlfn.XLOOKUP(CoffeeSales!$C373,customers!$A$1:$A$1001,customers!$I$1:$I$1001,,0)</f>
        <v>Yes</v>
      </c>
    </row>
    <row r="374" spans="1:16" x14ac:dyDescent="0.25">
      <c r="A374" t="s">
        <v>761</v>
      </c>
      <c r="B374">
        <v>44108</v>
      </c>
      <c r="C374" t="s">
        <v>762</v>
      </c>
      <c r="D374" t="s">
        <v>170</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 MATCH(CoffeeSales!$D374,products!$A$1:$A$49,0),MATCH(CoffeeSales!I$1,products!$A$1:$G$1,0))</f>
        <v>Rob</v>
      </c>
      <c r="J374" t="str">
        <f>INDEX(products!$A$1:$G$49, MATCH(CoffeeSales!$D374,products!$A$1:$A$49,0),MATCH(CoffeeSales!J$1,products!$A$1:$G$1,0))</f>
        <v>L</v>
      </c>
      <c r="K374">
        <f>INDEX(products!$A$1:$G$49, MATCH(CoffeeSales!$D374,products!$A$1:$A$49,0),MATCH(CoffeeSales!K$1,products!$A$1:$G$1,0))</f>
        <v>0.5</v>
      </c>
      <c r="L374">
        <f>INDEX(products!$A$1:$G$49, MATCH(CoffeeSales!$D374,products!$A$1:$A$49,0),MATCH(CoffeeSales!L$1,products!$A$1:$G$1,0))</f>
        <v>7.169999999999999</v>
      </c>
      <c r="M374">
        <f t="shared" si="15"/>
        <v>43.019999999999996</v>
      </c>
      <c r="N374" t="str">
        <f t="shared" si="16"/>
        <v>Robusta</v>
      </c>
      <c r="O374" t="str">
        <f t="shared" si="17"/>
        <v>Light</v>
      </c>
      <c r="P374" t="str">
        <f>_xlfn.XLOOKUP(CoffeeSales!$C374,customers!$A$1:$A$1001,customers!$I$1:$I$1001,,0)</f>
        <v>No</v>
      </c>
    </row>
    <row r="375" spans="1:16" x14ac:dyDescent="0.25">
      <c r="A375" t="s">
        <v>763</v>
      </c>
      <c r="B375">
        <v>44742</v>
      </c>
      <c r="C375" t="s">
        <v>764</v>
      </c>
      <c r="D375" t="s">
        <v>85</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 MATCH(CoffeeSales!$D375,products!$A$1:$A$49,0),MATCH(CoffeeSales!I$1,products!$A$1:$G$1,0))</f>
        <v>Ara</v>
      </c>
      <c r="J375" t="str">
        <f>INDEX(products!$A$1:$G$49, MATCH(CoffeeSales!$D375,products!$A$1:$A$49,0),MATCH(CoffeeSales!J$1,products!$A$1:$G$1,0))</f>
        <v>D</v>
      </c>
      <c r="K375">
        <f>INDEX(products!$A$1:$G$49, MATCH(CoffeeSales!$D375,products!$A$1:$A$49,0),MATCH(CoffeeSales!K$1,products!$A$1:$G$1,0))</f>
        <v>0.5</v>
      </c>
      <c r="L375">
        <f>INDEX(products!$A$1:$G$49, MATCH(CoffeeSales!$D375,products!$A$1:$A$49,0),MATCH(CoffeeSales!L$1,products!$A$1:$G$1,0))</f>
        <v>5.97</v>
      </c>
      <c r="M375">
        <f t="shared" si="15"/>
        <v>17.91</v>
      </c>
      <c r="N375" t="str">
        <f t="shared" si="16"/>
        <v>Arabica</v>
      </c>
      <c r="O375" t="str">
        <f t="shared" si="17"/>
        <v>Dark</v>
      </c>
      <c r="P375" t="str">
        <f>_xlfn.XLOOKUP(CoffeeSales!$C375,customers!$A$1:$A$1001,customers!$I$1:$I$1001,,0)</f>
        <v>Yes</v>
      </c>
    </row>
    <row r="376" spans="1:16" x14ac:dyDescent="0.25">
      <c r="A376" t="s">
        <v>765</v>
      </c>
      <c r="B376">
        <v>44125</v>
      </c>
      <c r="C376" t="s">
        <v>766</v>
      </c>
      <c r="D376" t="s">
        <v>96</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 MATCH(CoffeeSales!$D376,products!$A$1:$A$49,0),MATCH(CoffeeSales!I$1,products!$A$1:$G$1,0))</f>
        <v>Lib</v>
      </c>
      <c r="J376" t="str">
        <f>INDEX(products!$A$1:$G$49, MATCH(CoffeeSales!$D376,products!$A$1:$A$49,0),MATCH(CoffeeSales!J$1,products!$A$1:$G$1,0))</f>
        <v>L</v>
      </c>
      <c r="K376">
        <f>INDEX(products!$A$1:$G$49, MATCH(CoffeeSales!$D376,products!$A$1:$A$49,0),MATCH(CoffeeSales!K$1,products!$A$1:$G$1,0))</f>
        <v>0.5</v>
      </c>
      <c r="L376">
        <f>INDEX(products!$A$1:$G$49, MATCH(CoffeeSales!$D376,products!$A$1:$A$49,0),MATCH(CoffeeSales!L$1,products!$A$1:$G$1,0))</f>
        <v>9.51</v>
      </c>
      <c r="M376">
        <f t="shared" si="15"/>
        <v>38.04</v>
      </c>
      <c r="N376" t="str">
        <f t="shared" si="16"/>
        <v>Liberica</v>
      </c>
      <c r="O376" t="str">
        <f t="shared" si="17"/>
        <v>Light</v>
      </c>
      <c r="P376" t="str">
        <f>_xlfn.XLOOKUP(CoffeeSales!$C376,customers!$A$1:$A$1001,customers!$I$1:$I$1001,,0)</f>
        <v>Yes</v>
      </c>
    </row>
    <row r="377" spans="1:16" x14ac:dyDescent="0.25">
      <c r="A377" t="s">
        <v>767</v>
      </c>
      <c r="B377">
        <v>44120</v>
      </c>
      <c r="C377" t="s">
        <v>768</v>
      </c>
      <c r="D377" t="s">
        <v>57</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 MATCH(CoffeeSales!$D377,products!$A$1:$A$49,0),MATCH(CoffeeSales!I$1,products!$A$1:$G$1,0))</f>
        <v>Ara</v>
      </c>
      <c r="J377" t="str">
        <f>INDEX(products!$A$1:$G$49, MATCH(CoffeeSales!$D377,products!$A$1:$A$49,0),MATCH(CoffeeSales!J$1,products!$A$1:$G$1,0))</f>
        <v>M</v>
      </c>
      <c r="K377">
        <f>INDEX(products!$A$1:$G$49, MATCH(CoffeeSales!$D377,products!$A$1:$A$49,0),MATCH(CoffeeSales!K$1,products!$A$1:$G$1,0))</f>
        <v>0.2</v>
      </c>
      <c r="L377">
        <f>INDEX(products!$A$1:$G$49, MATCH(CoffeeSales!$D377,products!$A$1:$A$49,0),MATCH(CoffeeSales!L$1,products!$A$1:$G$1,0))</f>
        <v>3.375</v>
      </c>
      <c r="M377">
        <f t="shared" si="15"/>
        <v>6.75</v>
      </c>
      <c r="N377" t="str">
        <f t="shared" si="16"/>
        <v>Arabica</v>
      </c>
      <c r="O377" t="str">
        <f t="shared" si="17"/>
        <v>Medium</v>
      </c>
      <c r="P377" t="str">
        <f>_xlfn.XLOOKUP(CoffeeSales!$C377,customers!$A$1:$A$1001,customers!$I$1:$I$1001,,0)</f>
        <v>Yes</v>
      </c>
    </row>
    <row r="378" spans="1:16" x14ac:dyDescent="0.25">
      <c r="A378" t="s">
        <v>769</v>
      </c>
      <c r="B378">
        <v>44097</v>
      </c>
      <c r="C378" t="s">
        <v>770</v>
      </c>
      <c r="D378" t="s">
        <v>35</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 MATCH(CoffeeSales!$D378,products!$A$1:$A$49,0),MATCH(CoffeeSales!I$1,products!$A$1:$G$1,0))</f>
        <v>Rob</v>
      </c>
      <c r="J378" t="str">
        <f>INDEX(products!$A$1:$G$49, MATCH(CoffeeSales!$D378,products!$A$1:$A$49,0),MATCH(CoffeeSales!J$1,products!$A$1:$G$1,0))</f>
        <v>M</v>
      </c>
      <c r="K378">
        <f>INDEX(products!$A$1:$G$49, MATCH(CoffeeSales!$D378,products!$A$1:$A$49,0),MATCH(CoffeeSales!K$1,products!$A$1:$G$1,0))</f>
        <v>0.5</v>
      </c>
      <c r="L378">
        <f>INDEX(products!$A$1:$G$49, MATCH(CoffeeSales!$D378,products!$A$1:$A$49,0),MATCH(CoffeeSales!L$1,products!$A$1:$G$1,0))</f>
        <v>5.97</v>
      </c>
      <c r="M378">
        <f t="shared" si="15"/>
        <v>5.97</v>
      </c>
      <c r="N378" t="str">
        <f t="shared" si="16"/>
        <v>Robusta</v>
      </c>
      <c r="O378" t="str">
        <f t="shared" si="17"/>
        <v>Medium</v>
      </c>
      <c r="P378" t="str">
        <f>_xlfn.XLOOKUP(CoffeeSales!$C378,customers!$A$1:$A$1001,customers!$I$1:$I$1001,,0)</f>
        <v>Yes</v>
      </c>
    </row>
    <row r="379" spans="1:16" x14ac:dyDescent="0.25">
      <c r="A379" t="s">
        <v>771</v>
      </c>
      <c r="B379">
        <v>43532</v>
      </c>
      <c r="C379" t="s">
        <v>772</v>
      </c>
      <c r="D379" t="s">
        <v>114</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 MATCH(CoffeeSales!$D379,products!$A$1:$A$49,0),MATCH(CoffeeSales!I$1,products!$A$1:$G$1,0))</f>
        <v>Rob</v>
      </c>
      <c r="J379" t="str">
        <f>INDEX(products!$A$1:$G$49, MATCH(CoffeeSales!$D379,products!$A$1:$A$49,0),MATCH(CoffeeSales!J$1,products!$A$1:$G$1,0))</f>
        <v>D</v>
      </c>
      <c r="K379">
        <f>INDEX(products!$A$1:$G$49, MATCH(CoffeeSales!$D379,products!$A$1:$A$49,0),MATCH(CoffeeSales!K$1,products!$A$1:$G$1,0))</f>
        <v>0.2</v>
      </c>
      <c r="L379">
        <f>INDEX(products!$A$1:$G$49, MATCH(CoffeeSales!$D379,products!$A$1:$A$49,0),MATCH(CoffeeSales!L$1,products!$A$1:$G$1,0))</f>
        <v>2.6849999999999996</v>
      </c>
      <c r="M379">
        <f t="shared" si="15"/>
        <v>8.0549999999999997</v>
      </c>
      <c r="N379" t="str">
        <f t="shared" si="16"/>
        <v>Robusta</v>
      </c>
      <c r="O379" t="str">
        <f t="shared" si="17"/>
        <v>Dark</v>
      </c>
      <c r="P379" t="str">
        <f>_xlfn.XLOOKUP(CoffeeSales!$C379,customers!$A$1:$A$1001,customers!$I$1:$I$1001,,0)</f>
        <v>No</v>
      </c>
    </row>
    <row r="380" spans="1:16" x14ac:dyDescent="0.25">
      <c r="A380" t="s">
        <v>773</v>
      </c>
      <c r="B380">
        <v>44377</v>
      </c>
      <c r="C380" t="s">
        <v>774</v>
      </c>
      <c r="D380" t="s">
        <v>205</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 MATCH(CoffeeSales!$D380,products!$A$1:$A$49,0),MATCH(CoffeeSales!I$1,products!$A$1:$G$1,0))</f>
        <v>Ara</v>
      </c>
      <c r="J380" t="str">
        <f>INDEX(products!$A$1:$G$49, MATCH(CoffeeSales!$D380,products!$A$1:$A$49,0),MATCH(CoffeeSales!J$1,products!$A$1:$G$1,0))</f>
        <v>L</v>
      </c>
      <c r="K380">
        <f>INDEX(products!$A$1:$G$49, MATCH(CoffeeSales!$D380,products!$A$1:$A$49,0),MATCH(CoffeeSales!K$1,products!$A$1:$G$1,0))</f>
        <v>0.5</v>
      </c>
      <c r="L380">
        <f>INDEX(products!$A$1:$G$49, MATCH(CoffeeSales!$D380,products!$A$1:$A$49,0),MATCH(CoffeeSales!L$1,products!$A$1:$G$1,0))</f>
        <v>7.77</v>
      </c>
      <c r="M380">
        <f t="shared" si="15"/>
        <v>23.31</v>
      </c>
      <c r="N380" t="str">
        <f t="shared" si="16"/>
        <v>Arabica</v>
      </c>
      <c r="O380" t="str">
        <f t="shared" si="17"/>
        <v>Light</v>
      </c>
      <c r="P380" t="str">
        <f>_xlfn.XLOOKUP(CoffeeSales!$C380,customers!$A$1:$A$1001,customers!$I$1:$I$1001,,0)</f>
        <v>Yes</v>
      </c>
    </row>
    <row r="381" spans="1:16" x14ac:dyDescent="0.25">
      <c r="A381" t="s">
        <v>775</v>
      </c>
      <c r="B381">
        <v>43690</v>
      </c>
      <c r="C381" t="s">
        <v>776</v>
      </c>
      <c r="D381" t="s">
        <v>170</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 MATCH(CoffeeSales!$D381,products!$A$1:$A$49,0),MATCH(CoffeeSales!I$1,products!$A$1:$G$1,0))</f>
        <v>Rob</v>
      </c>
      <c r="J381" t="str">
        <f>INDEX(products!$A$1:$G$49, MATCH(CoffeeSales!$D381,products!$A$1:$A$49,0),MATCH(CoffeeSales!J$1,products!$A$1:$G$1,0))</f>
        <v>L</v>
      </c>
      <c r="K381">
        <f>INDEX(products!$A$1:$G$49, MATCH(CoffeeSales!$D381,products!$A$1:$A$49,0),MATCH(CoffeeSales!K$1,products!$A$1:$G$1,0))</f>
        <v>0.5</v>
      </c>
      <c r="L381">
        <f>INDEX(products!$A$1:$G$49, MATCH(CoffeeSales!$D381,products!$A$1:$A$49,0),MATCH(CoffeeSales!L$1,products!$A$1:$G$1,0))</f>
        <v>7.169999999999999</v>
      </c>
      <c r="M381">
        <f t="shared" si="15"/>
        <v>43.019999999999996</v>
      </c>
      <c r="N381" t="str">
        <f t="shared" si="16"/>
        <v>Robusta</v>
      </c>
      <c r="O381" t="str">
        <f t="shared" si="17"/>
        <v>Light</v>
      </c>
      <c r="P381" t="str">
        <f>_xlfn.XLOOKUP(CoffeeSales!$C381,customers!$A$1:$A$1001,customers!$I$1:$I$1001,,0)</f>
        <v>Yes</v>
      </c>
    </row>
    <row r="382" spans="1:16" x14ac:dyDescent="0.25">
      <c r="A382" t="s">
        <v>777</v>
      </c>
      <c r="B382">
        <v>44249</v>
      </c>
      <c r="C382" t="s">
        <v>677</v>
      </c>
      <c r="D382" t="s">
        <v>136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 MATCH(CoffeeSales!$D382,products!$A$1:$A$49,0),MATCH(CoffeeSales!I$1,products!$A$1:$G$1,0))</f>
        <v>Lib</v>
      </c>
      <c r="J382" t="str">
        <f>INDEX(products!$A$1:$G$49, MATCH(CoffeeSales!$D382,products!$A$1:$A$49,0),MATCH(CoffeeSales!J$1,products!$A$1:$G$1,0))</f>
        <v>D</v>
      </c>
      <c r="K382">
        <f>INDEX(products!$A$1:$G$49, MATCH(CoffeeSales!$D382,products!$A$1:$A$49,0),MATCH(CoffeeSales!K$1,products!$A$1:$G$1,0))</f>
        <v>0.5</v>
      </c>
      <c r="L382">
        <f>INDEX(products!$A$1:$G$49, MATCH(CoffeeSales!$D382,products!$A$1:$A$49,0),MATCH(CoffeeSales!L$1,products!$A$1:$G$1,0))</f>
        <v>7.77</v>
      </c>
      <c r="M382">
        <f t="shared" si="15"/>
        <v>23.31</v>
      </c>
      <c r="N382" t="str">
        <f t="shared" si="16"/>
        <v>Liberica</v>
      </c>
      <c r="O382" t="str">
        <f t="shared" si="17"/>
        <v>Dark</v>
      </c>
      <c r="P382" t="str">
        <f>_xlfn.XLOOKUP(CoffeeSales!$C382,customers!$A$1:$A$1001,customers!$I$1:$I$1001,,0)</f>
        <v>No</v>
      </c>
    </row>
    <row r="383" spans="1:16" x14ac:dyDescent="0.25">
      <c r="A383" t="s">
        <v>778</v>
      </c>
      <c r="B383">
        <v>44646</v>
      </c>
      <c r="C383" t="s">
        <v>779</v>
      </c>
      <c r="D383" t="s">
        <v>67</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 MATCH(CoffeeSales!$D383,products!$A$1:$A$49,0),MATCH(CoffeeSales!I$1,products!$A$1:$G$1,0))</f>
        <v>Ara</v>
      </c>
      <c r="J383" t="str">
        <f>INDEX(products!$A$1:$G$49, MATCH(CoffeeSales!$D383,products!$A$1:$A$49,0),MATCH(CoffeeSales!J$1,products!$A$1:$G$1,0))</f>
        <v>D</v>
      </c>
      <c r="K383">
        <f>INDEX(products!$A$1:$G$49, MATCH(CoffeeSales!$D383,products!$A$1:$A$49,0),MATCH(CoffeeSales!K$1,products!$A$1:$G$1,0))</f>
        <v>0.2</v>
      </c>
      <c r="L383">
        <f>INDEX(products!$A$1:$G$49, MATCH(CoffeeSales!$D383,products!$A$1:$A$49,0),MATCH(CoffeeSales!L$1,products!$A$1:$G$1,0))</f>
        <v>2.9849999999999999</v>
      </c>
      <c r="M383">
        <f t="shared" si="15"/>
        <v>14.924999999999999</v>
      </c>
      <c r="N383" t="str">
        <f t="shared" si="16"/>
        <v>Arabica</v>
      </c>
      <c r="O383" t="str">
        <f t="shared" si="17"/>
        <v>Dark</v>
      </c>
      <c r="P383" t="str">
        <f>_xlfn.XLOOKUP(CoffeeSales!$C383,customers!$A$1:$A$1001,customers!$I$1:$I$1001,,0)</f>
        <v>Yes</v>
      </c>
    </row>
    <row r="384" spans="1:16" x14ac:dyDescent="0.25">
      <c r="A384" t="s">
        <v>780</v>
      </c>
      <c r="B384">
        <v>43840</v>
      </c>
      <c r="C384" t="s">
        <v>781</v>
      </c>
      <c r="D384" t="s">
        <v>29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 MATCH(CoffeeSales!$D384,products!$A$1:$A$49,0),MATCH(CoffeeSales!I$1,products!$A$1:$G$1,0))</f>
        <v>Exc</v>
      </c>
      <c r="J384" t="str">
        <f>INDEX(products!$A$1:$G$49, MATCH(CoffeeSales!$D384,products!$A$1:$A$49,0),MATCH(CoffeeSales!J$1,products!$A$1:$G$1,0))</f>
        <v>D</v>
      </c>
      <c r="K384">
        <f>INDEX(products!$A$1:$G$49, MATCH(CoffeeSales!$D384,products!$A$1:$A$49,0),MATCH(CoffeeSales!K$1,products!$A$1:$G$1,0))</f>
        <v>0.5</v>
      </c>
      <c r="L384">
        <f>INDEX(products!$A$1:$G$49, MATCH(CoffeeSales!$D384,products!$A$1:$A$49,0),MATCH(CoffeeSales!L$1,products!$A$1:$G$1,0))</f>
        <v>7.29</v>
      </c>
      <c r="M384">
        <f t="shared" si="15"/>
        <v>21.87</v>
      </c>
      <c r="N384" t="str">
        <f t="shared" si="16"/>
        <v>Excelsa</v>
      </c>
      <c r="O384" t="str">
        <f t="shared" si="17"/>
        <v>Dark</v>
      </c>
      <c r="P384" t="str">
        <f>_xlfn.XLOOKUP(CoffeeSales!$C384,customers!$A$1:$A$1001,customers!$I$1:$I$1001,,0)</f>
        <v>No</v>
      </c>
    </row>
    <row r="385" spans="1:16" x14ac:dyDescent="0.25">
      <c r="A385" t="s">
        <v>782</v>
      </c>
      <c r="B385">
        <v>43586</v>
      </c>
      <c r="C385" t="s">
        <v>783</v>
      </c>
      <c r="D385" t="s">
        <v>189</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 MATCH(CoffeeSales!$D385,products!$A$1:$A$49,0),MATCH(CoffeeSales!I$1,products!$A$1:$G$1,0))</f>
        <v>Exc</v>
      </c>
      <c r="J385" t="str">
        <f>INDEX(products!$A$1:$G$49, MATCH(CoffeeSales!$D385,products!$A$1:$A$49,0),MATCH(CoffeeSales!J$1,products!$A$1:$G$1,0))</f>
        <v>L</v>
      </c>
      <c r="K385">
        <f>INDEX(products!$A$1:$G$49, MATCH(CoffeeSales!$D385,products!$A$1:$A$49,0),MATCH(CoffeeSales!K$1,products!$A$1:$G$1,0))</f>
        <v>0.5</v>
      </c>
      <c r="L385">
        <f>INDEX(products!$A$1:$G$49, MATCH(CoffeeSales!$D385,products!$A$1:$A$49,0),MATCH(CoffeeSales!L$1,products!$A$1:$G$1,0))</f>
        <v>8.91</v>
      </c>
      <c r="M385">
        <f t="shared" si="15"/>
        <v>53.46</v>
      </c>
      <c r="N385" t="str">
        <f t="shared" si="16"/>
        <v>Excelsa</v>
      </c>
      <c r="O385" t="str">
        <f t="shared" si="17"/>
        <v>Light</v>
      </c>
      <c r="P385" t="str">
        <f>_xlfn.XLOOKUP(CoffeeSales!$C385,customers!$A$1:$A$1001,customers!$I$1:$I$1001,,0)</f>
        <v>Yes</v>
      </c>
    </row>
    <row r="386" spans="1:16" x14ac:dyDescent="0.25">
      <c r="A386" t="s">
        <v>784</v>
      </c>
      <c r="B386">
        <v>43870</v>
      </c>
      <c r="C386" t="s">
        <v>785</v>
      </c>
      <c r="D386" t="s">
        <v>217</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 MATCH(CoffeeSales!$D386,products!$A$1:$A$49,0),MATCH(CoffeeSales!I$1,products!$A$1:$G$1,0))</f>
        <v>Ara</v>
      </c>
      <c r="J386" t="str">
        <f>INDEX(products!$A$1:$G$49, MATCH(CoffeeSales!$D386,products!$A$1:$A$49,0),MATCH(CoffeeSales!J$1,products!$A$1:$G$1,0))</f>
        <v>L</v>
      </c>
      <c r="K386">
        <f>INDEX(products!$A$1:$G$49, MATCH(CoffeeSales!$D386,products!$A$1:$A$49,0),MATCH(CoffeeSales!K$1,products!$A$1:$G$1,0))</f>
        <v>2.5</v>
      </c>
      <c r="L386">
        <f>INDEX(products!$A$1:$G$49, MATCH(CoffeeSales!$D386,products!$A$1:$A$49,0),MATCH(CoffeeSales!L$1,products!$A$1:$G$1,0))</f>
        <v>29.784999999999997</v>
      </c>
      <c r="M386">
        <f t="shared" si="15"/>
        <v>119.13999999999999</v>
      </c>
      <c r="N386" t="str">
        <f t="shared" si="16"/>
        <v>Arabica</v>
      </c>
      <c r="O386" t="str">
        <f t="shared" si="17"/>
        <v>Light</v>
      </c>
      <c r="P386" t="str">
        <f>_xlfn.XLOOKUP(CoffeeSales!$C386,customers!$A$1:$A$1001,customers!$I$1:$I$1001,,0)</f>
        <v>No</v>
      </c>
    </row>
    <row r="387" spans="1:16" x14ac:dyDescent="0.25">
      <c r="A387" t="s">
        <v>786</v>
      </c>
      <c r="B387">
        <v>44559</v>
      </c>
      <c r="C387" t="s">
        <v>787</v>
      </c>
      <c r="D387" t="s">
        <v>91</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 MATCH(CoffeeSales!$D387,products!$A$1:$A$49,0),MATCH(CoffeeSales!I$1,products!$A$1:$G$1,0))</f>
        <v>Lib</v>
      </c>
      <c r="J387" t="str">
        <f>INDEX(products!$A$1:$G$49, MATCH(CoffeeSales!$D387,products!$A$1:$A$49,0),MATCH(CoffeeSales!J$1,products!$A$1:$G$1,0))</f>
        <v>M</v>
      </c>
      <c r="K387">
        <f>INDEX(products!$A$1:$G$49, MATCH(CoffeeSales!$D387,products!$A$1:$A$49,0),MATCH(CoffeeSales!K$1,products!$A$1:$G$1,0))</f>
        <v>0.5</v>
      </c>
      <c r="L387">
        <f>INDEX(products!$A$1:$G$49, MATCH(CoffeeSales!$D387,products!$A$1:$A$49,0),MATCH(CoffeeSales!L$1,products!$A$1:$G$1,0))</f>
        <v>8.73</v>
      </c>
      <c r="M387">
        <f t="shared" ref="M387:M450" si="18">L387*E387</f>
        <v>43.650000000000006</v>
      </c>
      <c r="N387" t="str">
        <f t="shared" ref="N387:N450" si="19">IF(I387="Rob","Robusta",IF(I387="Exc","Excelsa",IF(I387="Ara","Arabica",IF(I387="Lib","Liberica",""))))</f>
        <v>Liberica</v>
      </c>
      <c r="O387" t="str">
        <f t="shared" ref="O387:O450" si="20">IF(J387="M","Medium",IF(J387="L","Light", IF(J387="D", "Dark","")))</f>
        <v>Medium</v>
      </c>
      <c r="P387" t="str">
        <f>_xlfn.XLOOKUP(CoffeeSales!$C387,customers!$A$1:$A$1001,customers!$I$1:$I$1001,,0)</f>
        <v>Yes</v>
      </c>
    </row>
    <row r="388" spans="1:16" x14ac:dyDescent="0.25">
      <c r="A388" t="s">
        <v>788</v>
      </c>
      <c r="B388">
        <v>44083</v>
      </c>
      <c r="C388" t="s">
        <v>789</v>
      </c>
      <c r="D388" t="s">
        <v>67</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 MATCH(CoffeeSales!$D388,products!$A$1:$A$49,0),MATCH(CoffeeSales!I$1,products!$A$1:$G$1,0))</f>
        <v>Ara</v>
      </c>
      <c r="J388" t="str">
        <f>INDEX(products!$A$1:$G$49, MATCH(CoffeeSales!$D388,products!$A$1:$A$49,0),MATCH(CoffeeSales!J$1,products!$A$1:$G$1,0))</f>
        <v>D</v>
      </c>
      <c r="K388">
        <f>INDEX(products!$A$1:$G$49, MATCH(CoffeeSales!$D388,products!$A$1:$A$49,0),MATCH(CoffeeSales!K$1,products!$A$1:$G$1,0))</f>
        <v>0.2</v>
      </c>
      <c r="L388">
        <f>INDEX(products!$A$1:$G$49, MATCH(CoffeeSales!$D388,products!$A$1:$A$49,0),MATCH(CoffeeSales!L$1,products!$A$1:$G$1,0))</f>
        <v>2.9849999999999999</v>
      </c>
      <c r="M388">
        <f t="shared" si="18"/>
        <v>17.91</v>
      </c>
      <c r="N388" t="str">
        <f t="shared" si="19"/>
        <v>Arabica</v>
      </c>
      <c r="O388" t="str">
        <f t="shared" si="20"/>
        <v>Dark</v>
      </c>
      <c r="P388" t="str">
        <f>_xlfn.XLOOKUP(CoffeeSales!$C388,customers!$A$1:$A$1001,customers!$I$1:$I$1001,,0)</f>
        <v>Yes</v>
      </c>
    </row>
    <row r="389" spans="1:16" x14ac:dyDescent="0.25">
      <c r="A389" t="s">
        <v>790</v>
      </c>
      <c r="B389">
        <v>44455</v>
      </c>
      <c r="C389" t="s">
        <v>791</v>
      </c>
      <c r="D389" t="s">
        <v>150</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 MATCH(CoffeeSales!$D389,products!$A$1:$A$49,0),MATCH(CoffeeSales!I$1,products!$A$1:$G$1,0))</f>
        <v>Exc</v>
      </c>
      <c r="J389" t="str">
        <f>INDEX(products!$A$1:$G$49, MATCH(CoffeeSales!$D389,products!$A$1:$A$49,0),MATCH(CoffeeSales!J$1,products!$A$1:$G$1,0))</f>
        <v>L</v>
      </c>
      <c r="K389">
        <f>INDEX(products!$A$1:$G$49, MATCH(CoffeeSales!$D389,products!$A$1:$A$49,0),MATCH(CoffeeSales!K$1,products!$A$1:$G$1,0))</f>
        <v>1</v>
      </c>
      <c r="L389">
        <f>INDEX(products!$A$1:$G$49, MATCH(CoffeeSales!$D389,products!$A$1:$A$49,0),MATCH(CoffeeSales!L$1,products!$A$1:$G$1,0))</f>
        <v>14.85</v>
      </c>
      <c r="M389">
        <f t="shared" si="18"/>
        <v>74.25</v>
      </c>
      <c r="N389" t="str">
        <f t="shared" si="19"/>
        <v>Excelsa</v>
      </c>
      <c r="O389" t="str">
        <f t="shared" si="20"/>
        <v>Light</v>
      </c>
      <c r="P389" t="str">
        <f>_xlfn.XLOOKUP(CoffeeSales!$C389,customers!$A$1:$A$1001,customers!$I$1:$I$1001,,0)</f>
        <v>Yes</v>
      </c>
    </row>
    <row r="390" spans="1:16" x14ac:dyDescent="0.25">
      <c r="A390" t="s">
        <v>792</v>
      </c>
      <c r="B390">
        <v>44130</v>
      </c>
      <c r="C390" t="s">
        <v>793</v>
      </c>
      <c r="D390" t="s">
        <v>51</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 MATCH(CoffeeSales!$D390,products!$A$1:$A$49,0),MATCH(CoffeeSales!I$1,products!$A$1:$G$1,0))</f>
        <v>Lib</v>
      </c>
      <c r="J390" t="str">
        <f>INDEX(products!$A$1:$G$49, MATCH(CoffeeSales!$D390,products!$A$1:$A$49,0),MATCH(CoffeeSales!J$1,products!$A$1:$G$1,0))</f>
        <v>D</v>
      </c>
      <c r="K390">
        <f>INDEX(products!$A$1:$G$49, MATCH(CoffeeSales!$D390,products!$A$1:$A$49,0),MATCH(CoffeeSales!K$1,products!$A$1:$G$1,0))</f>
        <v>0.2</v>
      </c>
      <c r="L390">
        <f>INDEX(products!$A$1:$G$49, MATCH(CoffeeSales!$D390,products!$A$1:$A$49,0),MATCH(CoffeeSales!L$1,products!$A$1:$G$1,0))</f>
        <v>3.8849999999999998</v>
      </c>
      <c r="M390">
        <f t="shared" si="18"/>
        <v>11.654999999999999</v>
      </c>
      <c r="N390" t="str">
        <f t="shared" si="19"/>
        <v>Liberica</v>
      </c>
      <c r="O390" t="str">
        <f t="shared" si="20"/>
        <v>Dark</v>
      </c>
      <c r="P390" t="str">
        <f>_xlfn.XLOOKUP(CoffeeSales!$C390,customers!$A$1:$A$1001,customers!$I$1:$I$1001,,0)</f>
        <v>Yes</v>
      </c>
    </row>
    <row r="391" spans="1:16" x14ac:dyDescent="0.25">
      <c r="A391" t="s">
        <v>794</v>
      </c>
      <c r="B391">
        <v>43536</v>
      </c>
      <c r="C391" t="s">
        <v>795</v>
      </c>
      <c r="D391" t="s">
        <v>136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 MATCH(CoffeeSales!$D391,products!$A$1:$A$49,0),MATCH(CoffeeSales!I$1,products!$A$1:$G$1,0))</f>
        <v>Lib</v>
      </c>
      <c r="J391" t="str">
        <f>INDEX(products!$A$1:$G$49, MATCH(CoffeeSales!$D391,products!$A$1:$A$49,0),MATCH(CoffeeSales!J$1,products!$A$1:$G$1,0))</f>
        <v>D</v>
      </c>
      <c r="K391">
        <f>INDEX(products!$A$1:$G$49, MATCH(CoffeeSales!$D391,products!$A$1:$A$49,0),MATCH(CoffeeSales!K$1,products!$A$1:$G$1,0))</f>
        <v>0.5</v>
      </c>
      <c r="L391">
        <f>INDEX(products!$A$1:$G$49, MATCH(CoffeeSales!$D391,products!$A$1:$A$49,0),MATCH(CoffeeSales!L$1,products!$A$1:$G$1,0))</f>
        <v>7.77</v>
      </c>
      <c r="M391">
        <f t="shared" si="18"/>
        <v>23.31</v>
      </c>
      <c r="N391" t="str">
        <f t="shared" si="19"/>
        <v>Liberica</v>
      </c>
      <c r="O391" t="str">
        <f t="shared" si="20"/>
        <v>Dark</v>
      </c>
      <c r="P391" t="str">
        <f>_xlfn.XLOOKUP(CoffeeSales!$C391,customers!$A$1:$A$1001,customers!$I$1:$I$1001,,0)</f>
        <v>Yes</v>
      </c>
    </row>
    <row r="392" spans="1:16" x14ac:dyDescent="0.25">
      <c r="A392" t="s">
        <v>796</v>
      </c>
      <c r="B392">
        <v>44245</v>
      </c>
      <c r="C392" t="s">
        <v>797</v>
      </c>
      <c r="D392" t="s">
        <v>29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 MATCH(CoffeeSales!$D392,products!$A$1:$A$49,0),MATCH(CoffeeSales!I$1,products!$A$1:$G$1,0))</f>
        <v>Exc</v>
      </c>
      <c r="J392" t="str">
        <f>INDEX(products!$A$1:$G$49, MATCH(CoffeeSales!$D392,products!$A$1:$A$49,0),MATCH(CoffeeSales!J$1,products!$A$1:$G$1,0))</f>
        <v>D</v>
      </c>
      <c r="K392">
        <f>INDEX(products!$A$1:$G$49, MATCH(CoffeeSales!$D392,products!$A$1:$A$49,0),MATCH(CoffeeSales!K$1,products!$A$1:$G$1,0))</f>
        <v>0.5</v>
      </c>
      <c r="L392">
        <f>INDEX(products!$A$1:$G$49, MATCH(CoffeeSales!$D392,products!$A$1:$A$49,0),MATCH(CoffeeSales!L$1,products!$A$1:$G$1,0))</f>
        <v>7.29</v>
      </c>
      <c r="M392">
        <f t="shared" si="18"/>
        <v>14.58</v>
      </c>
      <c r="N392" t="str">
        <f t="shared" si="19"/>
        <v>Excelsa</v>
      </c>
      <c r="O392" t="str">
        <f t="shared" si="20"/>
        <v>Dark</v>
      </c>
      <c r="P392" t="str">
        <f>_xlfn.XLOOKUP(CoffeeSales!$C392,customers!$A$1:$A$1001,customers!$I$1:$I$1001,,0)</f>
        <v>Yes</v>
      </c>
    </row>
    <row r="393" spans="1:16" x14ac:dyDescent="0.25">
      <c r="A393" t="s">
        <v>798</v>
      </c>
      <c r="B393">
        <v>44133</v>
      </c>
      <c r="C393" t="s">
        <v>799</v>
      </c>
      <c r="D393" t="s">
        <v>80</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 MATCH(CoffeeSales!$D393,products!$A$1:$A$49,0),MATCH(CoffeeSales!I$1,products!$A$1:$G$1,0))</f>
        <v>Ara</v>
      </c>
      <c r="J393" t="str">
        <f>INDEX(products!$A$1:$G$49, MATCH(CoffeeSales!$D393,products!$A$1:$A$49,0),MATCH(CoffeeSales!J$1,products!$A$1:$G$1,0))</f>
        <v>M</v>
      </c>
      <c r="K393">
        <f>INDEX(products!$A$1:$G$49, MATCH(CoffeeSales!$D393,products!$A$1:$A$49,0),MATCH(CoffeeSales!K$1,products!$A$1:$G$1,0))</f>
        <v>0.5</v>
      </c>
      <c r="L393">
        <f>INDEX(products!$A$1:$G$49, MATCH(CoffeeSales!$D393,products!$A$1:$A$49,0),MATCH(CoffeeSales!L$1,products!$A$1:$G$1,0))</f>
        <v>6.75</v>
      </c>
      <c r="M393">
        <f t="shared" si="18"/>
        <v>13.5</v>
      </c>
      <c r="N393" t="str">
        <f t="shared" si="19"/>
        <v>Arabica</v>
      </c>
      <c r="O393" t="str">
        <f t="shared" si="20"/>
        <v>Medium</v>
      </c>
      <c r="P393" t="str">
        <f>_xlfn.XLOOKUP(CoffeeSales!$C393,customers!$A$1:$A$1001,customers!$I$1:$I$1001,,0)</f>
        <v>No</v>
      </c>
    </row>
    <row r="394" spans="1:16" x14ac:dyDescent="0.25">
      <c r="A394" t="s">
        <v>800</v>
      </c>
      <c r="B394">
        <v>44445</v>
      </c>
      <c r="C394" t="s">
        <v>801</v>
      </c>
      <c r="D394" t="s">
        <v>150</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 MATCH(CoffeeSales!$D394,products!$A$1:$A$49,0),MATCH(CoffeeSales!I$1,products!$A$1:$G$1,0))</f>
        <v>Exc</v>
      </c>
      <c r="J394" t="str">
        <f>INDEX(products!$A$1:$G$49, MATCH(CoffeeSales!$D394,products!$A$1:$A$49,0),MATCH(CoffeeSales!J$1,products!$A$1:$G$1,0))</f>
        <v>L</v>
      </c>
      <c r="K394">
        <f>INDEX(products!$A$1:$G$49, MATCH(CoffeeSales!$D394,products!$A$1:$A$49,0),MATCH(CoffeeSales!K$1,products!$A$1:$G$1,0))</f>
        <v>1</v>
      </c>
      <c r="L394">
        <f>INDEX(products!$A$1:$G$49, MATCH(CoffeeSales!$D394,products!$A$1:$A$49,0),MATCH(CoffeeSales!L$1,products!$A$1:$G$1,0))</f>
        <v>14.85</v>
      </c>
      <c r="M394">
        <f t="shared" si="18"/>
        <v>89.1</v>
      </c>
      <c r="N394" t="str">
        <f t="shared" si="19"/>
        <v>Excelsa</v>
      </c>
      <c r="O394" t="str">
        <f t="shared" si="20"/>
        <v>Light</v>
      </c>
      <c r="P394" t="str">
        <f>_xlfn.XLOOKUP(CoffeeSales!$C394,customers!$A$1:$A$1001,customers!$I$1:$I$1001,,0)</f>
        <v>No</v>
      </c>
    </row>
    <row r="395" spans="1:16" x14ac:dyDescent="0.25">
      <c r="A395" t="s">
        <v>800</v>
      </c>
      <c r="B395">
        <v>44445</v>
      </c>
      <c r="C395" t="s">
        <v>801</v>
      </c>
      <c r="D395" t="s">
        <v>128</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 MATCH(CoffeeSales!$D395,products!$A$1:$A$49,0),MATCH(CoffeeSales!I$1,products!$A$1:$G$1,0))</f>
        <v>Ara</v>
      </c>
      <c r="J395" t="str">
        <f>INDEX(products!$A$1:$G$49, MATCH(CoffeeSales!$D395,products!$A$1:$A$49,0),MATCH(CoffeeSales!J$1,products!$A$1:$G$1,0))</f>
        <v>L</v>
      </c>
      <c r="K395">
        <f>INDEX(products!$A$1:$G$49, MATCH(CoffeeSales!$D395,products!$A$1:$A$49,0),MATCH(CoffeeSales!K$1,products!$A$1:$G$1,0))</f>
        <v>0.2</v>
      </c>
      <c r="L395">
        <f>INDEX(products!$A$1:$G$49, MATCH(CoffeeSales!$D395,products!$A$1:$A$49,0),MATCH(CoffeeSales!L$1,products!$A$1:$G$1,0))</f>
        <v>3.8849999999999998</v>
      </c>
      <c r="M395">
        <f t="shared" si="18"/>
        <v>3.8849999999999998</v>
      </c>
      <c r="N395" t="str">
        <f t="shared" si="19"/>
        <v>Arabica</v>
      </c>
      <c r="O395" t="str">
        <f t="shared" si="20"/>
        <v>Light</v>
      </c>
      <c r="P395" t="str">
        <f>_xlfn.XLOOKUP(CoffeeSales!$C395,customers!$A$1:$A$1001,customers!$I$1:$I$1001,,0)</f>
        <v>No</v>
      </c>
    </row>
    <row r="396" spans="1:16" x14ac:dyDescent="0.25">
      <c r="A396" t="s">
        <v>802</v>
      </c>
      <c r="B396">
        <v>44083</v>
      </c>
      <c r="C396" t="s">
        <v>803</v>
      </c>
      <c r="D396" t="s">
        <v>23</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 MATCH(CoffeeSales!$D396,products!$A$1:$A$49,0),MATCH(CoffeeSales!I$1,products!$A$1:$G$1,0))</f>
        <v>Rob</v>
      </c>
      <c r="J396" t="str">
        <f>INDEX(products!$A$1:$G$49, MATCH(CoffeeSales!$D396,products!$A$1:$A$49,0),MATCH(CoffeeSales!J$1,products!$A$1:$G$1,0))</f>
        <v>L</v>
      </c>
      <c r="K396">
        <f>INDEX(products!$A$1:$G$49, MATCH(CoffeeSales!$D396,products!$A$1:$A$49,0),MATCH(CoffeeSales!K$1,products!$A$1:$G$1,0))</f>
        <v>2.5</v>
      </c>
      <c r="L396">
        <f>INDEX(products!$A$1:$G$49, MATCH(CoffeeSales!$D396,products!$A$1:$A$49,0),MATCH(CoffeeSales!L$1,products!$A$1:$G$1,0))</f>
        <v>27.484999999999996</v>
      </c>
      <c r="M396">
        <f t="shared" si="18"/>
        <v>109.93999999999998</v>
      </c>
      <c r="N396" t="str">
        <f t="shared" si="19"/>
        <v>Robusta</v>
      </c>
      <c r="O396" t="str">
        <f t="shared" si="20"/>
        <v>Light</v>
      </c>
      <c r="P396" t="str">
        <f>_xlfn.XLOOKUP(CoffeeSales!$C396,customers!$A$1:$A$1001,customers!$I$1:$I$1001,,0)</f>
        <v>No</v>
      </c>
    </row>
    <row r="397" spans="1:16" x14ac:dyDescent="0.25">
      <c r="A397" t="s">
        <v>804</v>
      </c>
      <c r="B397">
        <v>44465</v>
      </c>
      <c r="C397" t="s">
        <v>805</v>
      </c>
      <c r="D397" t="s">
        <v>136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 MATCH(CoffeeSales!$D397,products!$A$1:$A$49,0),MATCH(CoffeeSales!I$1,products!$A$1:$G$1,0))</f>
        <v>Lib</v>
      </c>
      <c r="J397" t="str">
        <f>INDEX(products!$A$1:$G$49, MATCH(CoffeeSales!$D397,products!$A$1:$A$49,0),MATCH(CoffeeSales!J$1,products!$A$1:$G$1,0))</f>
        <v>D</v>
      </c>
      <c r="K397">
        <f>INDEX(products!$A$1:$G$49, MATCH(CoffeeSales!$D397,products!$A$1:$A$49,0),MATCH(CoffeeSales!K$1,products!$A$1:$G$1,0))</f>
        <v>0.5</v>
      </c>
      <c r="L397">
        <f>INDEX(products!$A$1:$G$49, MATCH(CoffeeSales!$D397,products!$A$1:$A$49,0),MATCH(CoffeeSales!L$1,products!$A$1:$G$1,0))</f>
        <v>7.77</v>
      </c>
      <c r="M397">
        <f t="shared" si="18"/>
        <v>46.62</v>
      </c>
      <c r="N397" t="str">
        <f t="shared" si="19"/>
        <v>Liberica</v>
      </c>
      <c r="O397" t="str">
        <f t="shared" si="20"/>
        <v>Dark</v>
      </c>
      <c r="P397" t="str">
        <f>_xlfn.XLOOKUP(CoffeeSales!$C397,customers!$A$1:$A$1001,customers!$I$1:$I$1001,,0)</f>
        <v>Yes</v>
      </c>
    </row>
    <row r="398" spans="1:16" x14ac:dyDescent="0.25">
      <c r="A398" t="s">
        <v>806</v>
      </c>
      <c r="B398">
        <v>44140</v>
      </c>
      <c r="C398" t="s">
        <v>807</v>
      </c>
      <c r="D398" t="s">
        <v>205</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 MATCH(CoffeeSales!$D398,products!$A$1:$A$49,0),MATCH(CoffeeSales!I$1,products!$A$1:$G$1,0))</f>
        <v>Ara</v>
      </c>
      <c r="J398" t="str">
        <f>INDEX(products!$A$1:$G$49, MATCH(CoffeeSales!$D398,products!$A$1:$A$49,0),MATCH(CoffeeSales!J$1,products!$A$1:$G$1,0))</f>
        <v>L</v>
      </c>
      <c r="K398">
        <f>INDEX(products!$A$1:$G$49, MATCH(CoffeeSales!$D398,products!$A$1:$A$49,0),MATCH(CoffeeSales!K$1,products!$A$1:$G$1,0))</f>
        <v>0.5</v>
      </c>
      <c r="L398">
        <f>INDEX(products!$A$1:$G$49, MATCH(CoffeeSales!$D398,products!$A$1:$A$49,0),MATCH(CoffeeSales!L$1,products!$A$1:$G$1,0))</f>
        <v>7.77</v>
      </c>
      <c r="M398">
        <f t="shared" si="18"/>
        <v>38.849999999999994</v>
      </c>
      <c r="N398" t="str">
        <f t="shared" si="19"/>
        <v>Arabica</v>
      </c>
      <c r="O398" t="str">
        <f t="shared" si="20"/>
        <v>Light</v>
      </c>
      <c r="P398" t="str">
        <f>_xlfn.XLOOKUP(CoffeeSales!$C398,customers!$A$1:$A$1001,customers!$I$1:$I$1001,,0)</f>
        <v>No</v>
      </c>
    </row>
    <row r="399" spans="1:16" x14ac:dyDescent="0.25">
      <c r="A399" t="s">
        <v>808</v>
      </c>
      <c r="B399">
        <v>43720</v>
      </c>
      <c r="C399" t="s">
        <v>809</v>
      </c>
      <c r="D399" t="s">
        <v>136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 MATCH(CoffeeSales!$D399,products!$A$1:$A$49,0),MATCH(CoffeeSales!I$1,products!$A$1:$G$1,0))</f>
        <v>Lib</v>
      </c>
      <c r="J399" t="str">
        <f>INDEX(products!$A$1:$G$49, MATCH(CoffeeSales!$D399,products!$A$1:$A$49,0),MATCH(CoffeeSales!J$1,products!$A$1:$G$1,0))</f>
        <v>D</v>
      </c>
      <c r="K399">
        <f>INDEX(products!$A$1:$G$49, MATCH(CoffeeSales!$D399,products!$A$1:$A$49,0),MATCH(CoffeeSales!K$1,products!$A$1:$G$1,0))</f>
        <v>0.5</v>
      </c>
      <c r="L399">
        <f>INDEX(products!$A$1:$G$49, MATCH(CoffeeSales!$D399,products!$A$1:$A$49,0),MATCH(CoffeeSales!L$1,products!$A$1:$G$1,0))</f>
        <v>7.77</v>
      </c>
      <c r="M399">
        <f t="shared" si="18"/>
        <v>31.08</v>
      </c>
      <c r="N399" t="str">
        <f t="shared" si="19"/>
        <v>Liberica</v>
      </c>
      <c r="O399" t="str">
        <f t="shared" si="20"/>
        <v>Dark</v>
      </c>
      <c r="P399" t="str">
        <f>_xlfn.XLOOKUP(CoffeeSales!$C399,customers!$A$1:$A$1001,customers!$I$1:$I$1001,,0)</f>
        <v>Yes</v>
      </c>
    </row>
    <row r="400" spans="1:16" x14ac:dyDescent="0.25">
      <c r="A400" t="s">
        <v>810</v>
      </c>
      <c r="B400">
        <v>43677</v>
      </c>
      <c r="C400" t="s">
        <v>811</v>
      </c>
      <c r="D400" t="s">
        <v>67</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 MATCH(CoffeeSales!$D400,products!$A$1:$A$49,0),MATCH(CoffeeSales!I$1,products!$A$1:$G$1,0))</f>
        <v>Ara</v>
      </c>
      <c r="J400" t="str">
        <f>INDEX(products!$A$1:$G$49, MATCH(CoffeeSales!$D400,products!$A$1:$A$49,0),MATCH(CoffeeSales!J$1,products!$A$1:$G$1,0))</f>
        <v>D</v>
      </c>
      <c r="K400">
        <f>INDEX(products!$A$1:$G$49, MATCH(CoffeeSales!$D400,products!$A$1:$A$49,0),MATCH(CoffeeSales!K$1,products!$A$1:$G$1,0))</f>
        <v>0.2</v>
      </c>
      <c r="L400">
        <f>INDEX(products!$A$1:$G$49, MATCH(CoffeeSales!$D400,products!$A$1:$A$49,0),MATCH(CoffeeSales!L$1,products!$A$1:$G$1,0))</f>
        <v>2.9849999999999999</v>
      </c>
      <c r="M400">
        <f t="shared" si="18"/>
        <v>17.91</v>
      </c>
      <c r="N400" t="str">
        <f t="shared" si="19"/>
        <v>Arabica</v>
      </c>
      <c r="O400" t="str">
        <f t="shared" si="20"/>
        <v>Dark</v>
      </c>
      <c r="P400" t="str">
        <f>_xlfn.XLOOKUP(CoffeeSales!$C400,customers!$A$1:$A$1001,customers!$I$1:$I$1001,,0)</f>
        <v>Yes</v>
      </c>
    </row>
    <row r="401" spans="1:16" x14ac:dyDescent="0.25">
      <c r="A401" t="s">
        <v>812</v>
      </c>
      <c r="B401">
        <v>43539</v>
      </c>
      <c r="C401" t="s">
        <v>813</v>
      </c>
      <c r="D401" t="s">
        <v>543</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 MATCH(CoffeeSales!$D401,products!$A$1:$A$49,0),MATCH(CoffeeSales!I$1,products!$A$1:$G$1,0))</f>
        <v>Exc</v>
      </c>
      <c r="J401" t="str">
        <f>INDEX(products!$A$1:$G$49, MATCH(CoffeeSales!$D401,products!$A$1:$A$49,0),MATCH(CoffeeSales!J$1,products!$A$1:$G$1,0))</f>
        <v>D</v>
      </c>
      <c r="K401">
        <f>INDEX(products!$A$1:$G$49, MATCH(CoffeeSales!$D401,products!$A$1:$A$49,0),MATCH(CoffeeSales!K$1,products!$A$1:$G$1,0))</f>
        <v>2.5</v>
      </c>
      <c r="L401">
        <f>INDEX(products!$A$1:$G$49, MATCH(CoffeeSales!$D401,products!$A$1:$A$49,0),MATCH(CoffeeSales!L$1,products!$A$1:$G$1,0))</f>
        <v>27.945</v>
      </c>
      <c r="M401">
        <f t="shared" si="18"/>
        <v>167.67000000000002</v>
      </c>
      <c r="N401" t="str">
        <f t="shared" si="19"/>
        <v>Excelsa</v>
      </c>
      <c r="O401" t="str">
        <f t="shared" si="20"/>
        <v>Dark</v>
      </c>
      <c r="P401" t="str">
        <f>_xlfn.XLOOKUP(CoffeeSales!$C401,customers!$A$1:$A$1001,customers!$I$1:$I$1001,,0)</f>
        <v>No</v>
      </c>
    </row>
    <row r="402" spans="1:16" x14ac:dyDescent="0.25">
      <c r="A402" t="s">
        <v>814</v>
      </c>
      <c r="B402">
        <v>44332</v>
      </c>
      <c r="C402" t="s">
        <v>815</v>
      </c>
      <c r="D402" t="s">
        <v>145</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 MATCH(CoffeeSales!$D402,products!$A$1:$A$49,0),MATCH(CoffeeSales!I$1,products!$A$1:$G$1,0))</f>
        <v>Lib</v>
      </c>
      <c r="J402" t="str">
        <f>INDEX(products!$A$1:$G$49, MATCH(CoffeeSales!$D402,products!$A$1:$A$49,0),MATCH(CoffeeSales!J$1,products!$A$1:$G$1,0))</f>
        <v>L</v>
      </c>
      <c r="K402">
        <f>INDEX(products!$A$1:$G$49, MATCH(CoffeeSales!$D402,products!$A$1:$A$49,0),MATCH(CoffeeSales!K$1,products!$A$1:$G$1,0))</f>
        <v>1</v>
      </c>
      <c r="L402">
        <f>INDEX(products!$A$1:$G$49, MATCH(CoffeeSales!$D402,products!$A$1:$A$49,0),MATCH(CoffeeSales!L$1,products!$A$1:$G$1,0))</f>
        <v>15.85</v>
      </c>
      <c r="M402">
        <f t="shared" si="18"/>
        <v>63.4</v>
      </c>
      <c r="N402" t="str">
        <f t="shared" si="19"/>
        <v>Liberica</v>
      </c>
      <c r="O402" t="str">
        <f t="shared" si="20"/>
        <v>Light</v>
      </c>
      <c r="P402" t="str">
        <f>_xlfn.XLOOKUP(CoffeeSales!$C402,customers!$A$1:$A$1001,customers!$I$1:$I$1001,,0)</f>
        <v>No</v>
      </c>
    </row>
    <row r="403" spans="1:16" x14ac:dyDescent="0.25">
      <c r="A403" t="s">
        <v>816</v>
      </c>
      <c r="B403">
        <v>43591</v>
      </c>
      <c r="C403" t="s">
        <v>817</v>
      </c>
      <c r="D403" t="s">
        <v>90</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 MATCH(CoffeeSales!$D403,products!$A$1:$A$49,0),MATCH(CoffeeSales!I$1,products!$A$1:$G$1,0))</f>
        <v>Lib</v>
      </c>
      <c r="J403" t="str">
        <f>INDEX(products!$A$1:$G$49, MATCH(CoffeeSales!$D403,products!$A$1:$A$49,0),MATCH(CoffeeSales!J$1,products!$A$1:$G$1,0))</f>
        <v>M</v>
      </c>
      <c r="K403">
        <f>INDEX(products!$A$1:$G$49, MATCH(CoffeeSales!$D403,products!$A$1:$A$49,0),MATCH(CoffeeSales!K$1,products!$A$1:$G$1,0))</f>
        <v>0.2</v>
      </c>
      <c r="L403">
        <f>INDEX(products!$A$1:$G$49, MATCH(CoffeeSales!$D403,products!$A$1:$A$49,0),MATCH(CoffeeSales!L$1,products!$A$1:$G$1,0))</f>
        <v>4.3650000000000002</v>
      </c>
      <c r="M403">
        <f t="shared" si="18"/>
        <v>8.73</v>
      </c>
      <c r="N403" t="str">
        <f t="shared" si="19"/>
        <v>Liberica</v>
      </c>
      <c r="O403" t="str">
        <f t="shared" si="20"/>
        <v>Medium</v>
      </c>
      <c r="P403" t="str">
        <f>_xlfn.XLOOKUP(CoffeeSales!$C403,customers!$A$1:$A$1001,customers!$I$1:$I$1001,,0)</f>
        <v>Yes</v>
      </c>
    </row>
    <row r="404" spans="1:16" x14ac:dyDescent="0.25">
      <c r="A404" t="s">
        <v>818</v>
      </c>
      <c r="B404">
        <v>43502</v>
      </c>
      <c r="C404" t="s">
        <v>819</v>
      </c>
      <c r="D404" t="s">
        <v>192</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 MATCH(CoffeeSales!$D404,products!$A$1:$A$49,0),MATCH(CoffeeSales!I$1,products!$A$1:$G$1,0))</f>
        <v>Rob</v>
      </c>
      <c r="J404" t="str">
        <f>INDEX(products!$A$1:$G$49, MATCH(CoffeeSales!$D404,products!$A$1:$A$49,0),MATCH(CoffeeSales!J$1,products!$A$1:$G$1,0))</f>
        <v>D</v>
      </c>
      <c r="K404">
        <f>INDEX(products!$A$1:$G$49, MATCH(CoffeeSales!$D404,products!$A$1:$A$49,0),MATCH(CoffeeSales!K$1,products!$A$1:$G$1,0))</f>
        <v>1</v>
      </c>
      <c r="L404">
        <f>INDEX(products!$A$1:$G$49, MATCH(CoffeeSales!$D404,products!$A$1:$A$49,0),MATCH(CoffeeSales!L$1,products!$A$1:$G$1,0))</f>
        <v>8.9499999999999993</v>
      </c>
      <c r="M404">
        <f t="shared" si="18"/>
        <v>26.849999999999998</v>
      </c>
      <c r="N404" t="str">
        <f t="shared" si="19"/>
        <v>Robusta</v>
      </c>
      <c r="O404" t="str">
        <f t="shared" si="20"/>
        <v>Dark</v>
      </c>
      <c r="P404" t="str">
        <f>_xlfn.XLOOKUP(CoffeeSales!$C404,customers!$A$1:$A$1001,customers!$I$1:$I$1001,,0)</f>
        <v>Yes</v>
      </c>
    </row>
    <row r="405" spans="1:16" x14ac:dyDescent="0.25">
      <c r="A405" t="s">
        <v>820</v>
      </c>
      <c r="B405">
        <v>44295</v>
      </c>
      <c r="C405" t="s">
        <v>821</v>
      </c>
      <c r="D405" t="s">
        <v>32</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 MATCH(CoffeeSales!$D405,products!$A$1:$A$49,0),MATCH(CoffeeSales!I$1,products!$A$1:$G$1,0))</f>
        <v>Lib</v>
      </c>
      <c r="J405" t="str">
        <f>INDEX(products!$A$1:$G$49, MATCH(CoffeeSales!$D405,products!$A$1:$A$49,0),MATCH(CoffeeSales!J$1,products!$A$1:$G$1,0))</f>
        <v>L</v>
      </c>
      <c r="K405">
        <f>INDEX(products!$A$1:$G$49, MATCH(CoffeeSales!$D405,products!$A$1:$A$49,0),MATCH(CoffeeSales!K$1,products!$A$1:$G$1,0))</f>
        <v>0.2</v>
      </c>
      <c r="L405">
        <f>INDEX(products!$A$1:$G$49, MATCH(CoffeeSales!$D405,products!$A$1:$A$49,0),MATCH(CoffeeSales!L$1,products!$A$1:$G$1,0))</f>
        <v>4.7549999999999999</v>
      </c>
      <c r="M405">
        <f t="shared" si="18"/>
        <v>9.51</v>
      </c>
      <c r="N405" t="str">
        <f t="shared" si="19"/>
        <v>Liberica</v>
      </c>
      <c r="O405" t="str">
        <f t="shared" si="20"/>
        <v>Light</v>
      </c>
      <c r="P405" t="str">
        <f>_xlfn.XLOOKUP(CoffeeSales!$C405,customers!$A$1:$A$1001,customers!$I$1:$I$1001,,0)</f>
        <v>No</v>
      </c>
    </row>
    <row r="406" spans="1:16" x14ac:dyDescent="0.25">
      <c r="A406" t="s">
        <v>822</v>
      </c>
      <c r="B406">
        <v>43971</v>
      </c>
      <c r="C406" t="s">
        <v>823</v>
      </c>
      <c r="D406" t="s">
        <v>40</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 MATCH(CoffeeSales!$D406,products!$A$1:$A$49,0),MATCH(CoffeeSales!I$1,products!$A$1:$G$1,0))</f>
        <v>Ara</v>
      </c>
      <c r="J406" t="str">
        <f>INDEX(products!$A$1:$G$49, MATCH(CoffeeSales!$D406,products!$A$1:$A$49,0),MATCH(CoffeeSales!J$1,products!$A$1:$G$1,0))</f>
        <v>D</v>
      </c>
      <c r="K406">
        <f>INDEX(products!$A$1:$G$49, MATCH(CoffeeSales!$D406,products!$A$1:$A$49,0),MATCH(CoffeeSales!K$1,products!$A$1:$G$1,0))</f>
        <v>1</v>
      </c>
      <c r="L406">
        <f>INDEX(products!$A$1:$G$49, MATCH(CoffeeSales!$D406,products!$A$1:$A$49,0),MATCH(CoffeeSales!L$1,products!$A$1:$G$1,0))</f>
        <v>9.9499999999999993</v>
      </c>
      <c r="M406">
        <f t="shared" si="18"/>
        <v>39.799999999999997</v>
      </c>
      <c r="N406" t="str">
        <f t="shared" si="19"/>
        <v>Arabica</v>
      </c>
      <c r="O406" t="str">
        <f t="shared" si="20"/>
        <v>Dark</v>
      </c>
      <c r="P406" t="str">
        <f>_xlfn.XLOOKUP(CoffeeSales!$C406,customers!$A$1:$A$1001,customers!$I$1:$I$1001,,0)</f>
        <v>No</v>
      </c>
    </row>
    <row r="407" spans="1:16" x14ac:dyDescent="0.25">
      <c r="A407" t="s">
        <v>824</v>
      </c>
      <c r="B407">
        <v>44167</v>
      </c>
      <c r="C407" t="s">
        <v>825</v>
      </c>
      <c r="D407" t="s">
        <v>16</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 MATCH(CoffeeSales!$D407,products!$A$1:$A$49,0),MATCH(CoffeeSales!I$1,products!$A$1:$G$1,0))</f>
        <v>Exc</v>
      </c>
      <c r="J407" t="str">
        <f>INDEX(products!$A$1:$G$49, MATCH(CoffeeSales!$D407,products!$A$1:$A$49,0),MATCH(CoffeeSales!J$1,products!$A$1:$G$1,0))</f>
        <v>M</v>
      </c>
      <c r="K407">
        <f>INDEX(products!$A$1:$G$49, MATCH(CoffeeSales!$D407,products!$A$1:$A$49,0),MATCH(CoffeeSales!K$1,products!$A$1:$G$1,0))</f>
        <v>0.5</v>
      </c>
      <c r="L407">
        <f>INDEX(products!$A$1:$G$49, MATCH(CoffeeSales!$D407,products!$A$1:$A$49,0),MATCH(CoffeeSales!L$1,products!$A$1:$G$1,0))</f>
        <v>8.25</v>
      </c>
      <c r="M407">
        <f t="shared" si="18"/>
        <v>24.75</v>
      </c>
      <c r="N407" t="str">
        <f t="shared" si="19"/>
        <v>Excelsa</v>
      </c>
      <c r="O407" t="str">
        <f t="shared" si="20"/>
        <v>Medium</v>
      </c>
      <c r="P407" t="str">
        <f>_xlfn.XLOOKUP(CoffeeSales!$C407,customers!$A$1:$A$1001,customers!$I$1:$I$1001,,0)</f>
        <v>Yes</v>
      </c>
    </row>
    <row r="408" spans="1:16" x14ac:dyDescent="0.25">
      <c r="A408" t="s">
        <v>826</v>
      </c>
      <c r="B408">
        <v>44416</v>
      </c>
      <c r="C408" t="s">
        <v>827</v>
      </c>
      <c r="D408" t="s">
        <v>22</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 MATCH(CoffeeSales!$D408,products!$A$1:$A$49,0),MATCH(CoffeeSales!I$1,products!$A$1:$G$1,0))</f>
        <v>Exc</v>
      </c>
      <c r="J408" t="str">
        <f>INDEX(products!$A$1:$G$49, MATCH(CoffeeSales!$D408,products!$A$1:$A$49,0),MATCH(CoffeeSales!J$1,products!$A$1:$G$1,0))</f>
        <v>M</v>
      </c>
      <c r="K408">
        <f>INDEX(products!$A$1:$G$49, MATCH(CoffeeSales!$D408,products!$A$1:$A$49,0),MATCH(CoffeeSales!K$1,products!$A$1:$G$1,0))</f>
        <v>1</v>
      </c>
      <c r="L408">
        <f>INDEX(products!$A$1:$G$49, MATCH(CoffeeSales!$D408,products!$A$1:$A$49,0),MATCH(CoffeeSales!L$1,products!$A$1:$G$1,0))</f>
        <v>13.75</v>
      </c>
      <c r="M408">
        <f t="shared" si="18"/>
        <v>68.75</v>
      </c>
      <c r="N408" t="str">
        <f t="shared" si="19"/>
        <v>Excelsa</v>
      </c>
      <c r="O408" t="str">
        <f t="shared" si="20"/>
        <v>Medium</v>
      </c>
      <c r="P408" t="str">
        <f>_xlfn.XLOOKUP(CoffeeSales!$C408,customers!$A$1:$A$1001,customers!$I$1:$I$1001,,0)</f>
        <v>Yes</v>
      </c>
    </row>
    <row r="409" spans="1:16" x14ac:dyDescent="0.25">
      <c r="A409" t="s">
        <v>828</v>
      </c>
      <c r="B409">
        <v>44595</v>
      </c>
      <c r="C409" t="s">
        <v>829</v>
      </c>
      <c r="D409" t="s">
        <v>16</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 MATCH(CoffeeSales!$D409,products!$A$1:$A$49,0),MATCH(CoffeeSales!I$1,products!$A$1:$G$1,0))</f>
        <v>Exc</v>
      </c>
      <c r="J409" t="str">
        <f>INDEX(products!$A$1:$G$49, MATCH(CoffeeSales!$D409,products!$A$1:$A$49,0),MATCH(CoffeeSales!J$1,products!$A$1:$G$1,0))</f>
        <v>M</v>
      </c>
      <c r="K409">
        <f>INDEX(products!$A$1:$G$49, MATCH(CoffeeSales!$D409,products!$A$1:$A$49,0),MATCH(CoffeeSales!K$1,products!$A$1:$G$1,0))</f>
        <v>0.5</v>
      </c>
      <c r="L409">
        <f>INDEX(products!$A$1:$G$49, MATCH(CoffeeSales!$D409,products!$A$1:$A$49,0),MATCH(CoffeeSales!L$1,products!$A$1:$G$1,0))</f>
        <v>8.25</v>
      </c>
      <c r="M409">
        <f t="shared" si="18"/>
        <v>49.5</v>
      </c>
      <c r="N409" t="str">
        <f t="shared" si="19"/>
        <v>Excelsa</v>
      </c>
      <c r="O409" t="str">
        <f t="shared" si="20"/>
        <v>Medium</v>
      </c>
      <c r="P409" t="str">
        <f>_xlfn.XLOOKUP(CoffeeSales!$C409,customers!$A$1:$A$1001,customers!$I$1:$I$1001,,0)</f>
        <v>No</v>
      </c>
    </row>
    <row r="410" spans="1:16" x14ac:dyDescent="0.25">
      <c r="A410" t="s">
        <v>830</v>
      </c>
      <c r="B410">
        <v>44659</v>
      </c>
      <c r="C410" t="s">
        <v>831</v>
      </c>
      <c r="D410" t="s">
        <v>184</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 MATCH(CoffeeSales!$D410,products!$A$1:$A$49,0),MATCH(CoffeeSales!I$1,products!$A$1:$G$1,0))</f>
        <v>Ara</v>
      </c>
      <c r="J410" t="str">
        <f>INDEX(products!$A$1:$G$49, MATCH(CoffeeSales!$D410,products!$A$1:$A$49,0),MATCH(CoffeeSales!J$1,products!$A$1:$G$1,0))</f>
        <v>M</v>
      </c>
      <c r="K410">
        <f>INDEX(products!$A$1:$G$49, MATCH(CoffeeSales!$D410,products!$A$1:$A$49,0),MATCH(CoffeeSales!K$1,products!$A$1:$G$1,0))</f>
        <v>2.5</v>
      </c>
      <c r="L410">
        <f>INDEX(products!$A$1:$G$49, MATCH(CoffeeSales!$D410,products!$A$1:$A$49,0),MATCH(CoffeeSales!L$1,products!$A$1:$G$1,0))</f>
        <v>25.874999999999996</v>
      </c>
      <c r="M410">
        <f t="shared" si="18"/>
        <v>51.749999999999993</v>
      </c>
      <c r="N410" t="str">
        <f t="shared" si="19"/>
        <v>Arabica</v>
      </c>
      <c r="O410" t="str">
        <f t="shared" si="20"/>
        <v>Medium</v>
      </c>
      <c r="P410" t="str">
        <f>_xlfn.XLOOKUP(CoffeeSales!$C410,customers!$A$1:$A$1001,customers!$I$1:$I$1001,,0)</f>
        <v>Yes</v>
      </c>
    </row>
    <row r="411" spans="1:16" x14ac:dyDescent="0.25">
      <c r="A411" t="s">
        <v>832</v>
      </c>
      <c r="B411">
        <v>44203</v>
      </c>
      <c r="C411" t="s">
        <v>833</v>
      </c>
      <c r="D411" t="s">
        <v>145</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 MATCH(CoffeeSales!$D411,products!$A$1:$A$49,0),MATCH(CoffeeSales!I$1,products!$A$1:$G$1,0))</f>
        <v>Lib</v>
      </c>
      <c r="J411" t="str">
        <f>INDEX(products!$A$1:$G$49, MATCH(CoffeeSales!$D411,products!$A$1:$A$49,0),MATCH(CoffeeSales!J$1,products!$A$1:$G$1,0))</f>
        <v>L</v>
      </c>
      <c r="K411">
        <f>INDEX(products!$A$1:$G$49, MATCH(CoffeeSales!$D411,products!$A$1:$A$49,0),MATCH(CoffeeSales!K$1,products!$A$1:$G$1,0))</f>
        <v>1</v>
      </c>
      <c r="L411">
        <f>INDEX(products!$A$1:$G$49, MATCH(CoffeeSales!$D411,products!$A$1:$A$49,0),MATCH(CoffeeSales!L$1,products!$A$1:$G$1,0))</f>
        <v>15.85</v>
      </c>
      <c r="M411">
        <f t="shared" si="18"/>
        <v>47.55</v>
      </c>
      <c r="N411" t="str">
        <f t="shared" si="19"/>
        <v>Liberica</v>
      </c>
      <c r="O411" t="str">
        <f t="shared" si="20"/>
        <v>Light</v>
      </c>
      <c r="P411" t="str">
        <f>_xlfn.XLOOKUP(CoffeeSales!$C411,customers!$A$1:$A$1001,customers!$I$1:$I$1001,,0)</f>
        <v>Yes</v>
      </c>
    </row>
    <row r="412" spans="1:16" x14ac:dyDescent="0.25">
      <c r="A412" t="s">
        <v>834</v>
      </c>
      <c r="B412">
        <v>44441</v>
      </c>
      <c r="C412" t="s">
        <v>835</v>
      </c>
      <c r="D412" t="s">
        <v>128</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 MATCH(CoffeeSales!$D412,products!$A$1:$A$49,0),MATCH(CoffeeSales!I$1,products!$A$1:$G$1,0))</f>
        <v>Ara</v>
      </c>
      <c r="J412" t="str">
        <f>INDEX(products!$A$1:$G$49, MATCH(CoffeeSales!$D412,products!$A$1:$A$49,0),MATCH(CoffeeSales!J$1,products!$A$1:$G$1,0))</f>
        <v>L</v>
      </c>
      <c r="K412">
        <f>INDEX(products!$A$1:$G$49, MATCH(CoffeeSales!$D412,products!$A$1:$A$49,0),MATCH(CoffeeSales!K$1,products!$A$1:$G$1,0))</f>
        <v>0.2</v>
      </c>
      <c r="L412">
        <f>INDEX(products!$A$1:$G$49, MATCH(CoffeeSales!$D412,products!$A$1:$A$49,0),MATCH(CoffeeSales!L$1,products!$A$1:$G$1,0))</f>
        <v>3.8849999999999998</v>
      </c>
      <c r="M412">
        <f t="shared" si="18"/>
        <v>15.54</v>
      </c>
      <c r="N412" t="str">
        <f t="shared" si="19"/>
        <v>Arabica</v>
      </c>
      <c r="O412" t="str">
        <f t="shared" si="20"/>
        <v>Light</v>
      </c>
      <c r="P412" t="str">
        <f>_xlfn.XLOOKUP(CoffeeSales!$C412,customers!$A$1:$A$1001,customers!$I$1:$I$1001,,0)</f>
        <v>No</v>
      </c>
    </row>
    <row r="413" spans="1:16" x14ac:dyDescent="0.25">
      <c r="A413" t="s">
        <v>836</v>
      </c>
      <c r="B413">
        <v>44504</v>
      </c>
      <c r="C413" t="s">
        <v>837</v>
      </c>
      <c r="D413" t="s">
        <v>109</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 MATCH(CoffeeSales!$D413,products!$A$1:$A$49,0),MATCH(CoffeeSales!I$1,products!$A$1:$G$1,0))</f>
        <v>Lib</v>
      </c>
      <c r="J413" t="str">
        <f>INDEX(products!$A$1:$G$49, MATCH(CoffeeSales!$D413,products!$A$1:$A$49,0),MATCH(CoffeeSales!J$1,products!$A$1:$G$1,0))</f>
        <v>M</v>
      </c>
      <c r="K413">
        <f>INDEX(products!$A$1:$G$49, MATCH(CoffeeSales!$D413,products!$A$1:$A$49,0),MATCH(CoffeeSales!K$1,products!$A$1:$G$1,0))</f>
        <v>1</v>
      </c>
      <c r="L413">
        <f>INDEX(products!$A$1:$G$49, MATCH(CoffeeSales!$D413,products!$A$1:$A$49,0),MATCH(CoffeeSales!L$1,products!$A$1:$G$1,0))</f>
        <v>14.55</v>
      </c>
      <c r="M413">
        <f t="shared" si="18"/>
        <v>87.300000000000011</v>
      </c>
      <c r="N413" t="str">
        <f t="shared" si="19"/>
        <v>Liberica</v>
      </c>
      <c r="O413" t="str">
        <f t="shared" si="20"/>
        <v>Medium</v>
      </c>
      <c r="P413" t="str">
        <f>_xlfn.XLOOKUP(CoffeeSales!$C413,customers!$A$1:$A$1001,customers!$I$1:$I$1001,,0)</f>
        <v>Yes</v>
      </c>
    </row>
    <row r="414" spans="1:16" x14ac:dyDescent="0.25">
      <c r="A414" t="s">
        <v>838</v>
      </c>
      <c r="B414">
        <v>44410</v>
      </c>
      <c r="C414" t="s">
        <v>839</v>
      </c>
      <c r="D414" t="s">
        <v>74</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 MATCH(CoffeeSales!$D414,products!$A$1:$A$49,0),MATCH(CoffeeSales!I$1,products!$A$1:$G$1,0))</f>
        <v>Ara</v>
      </c>
      <c r="J414" t="str">
        <f>INDEX(products!$A$1:$G$49, MATCH(CoffeeSales!$D414,products!$A$1:$A$49,0),MATCH(CoffeeSales!J$1,products!$A$1:$G$1,0))</f>
        <v>M</v>
      </c>
      <c r="K414">
        <f>INDEX(products!$A$1:$G$49, MATCH(CoffeeSales!$D414,products!$A$1:$A$49,0),MATCH(CoffeeSales!K$1,products!$A$1:$G$1,0))</f>
        <v>1</v>
      </c>
      <c r="L414">
        <f>INDEX(products!$A$1:$G$49, MATCH(CoffeeSales!$D414,products!$A$1:$A$49,0),MATCH(CoffeeSales!L$1,products!$A$1:$G$1,0))</f>
        <v>11.25</v>
      </c>
      <c r="M414">
        <f t="shared" si="18"/>
        <v>56.25</v>
      </c>
      <c r="N414" t="str">
        <f t="shared" si="19"/>
        <v>Arabica</v>
      </c>
      <c r="O414" t="str">
        <f t="shared" si="20"/>
        <v>Medium</v>
      </c>
      <c r="P414" t="str">
        <f>_xlfn.XLOOKUP(CoffeeSales!$C414,customers!$A$1:$A$1001,customers!$I$1:$I$1001,,0)</f>
        <v>Yes</v>
      </c>
    </row>
    <row r="415" spans="1:16" x14ac:dyDescent="0.25">
      <c r="A415" t="s">
        <v>840</v>
      </c>
      <c r="B415">
        <v>43857</v>
      </c>
      <c r="C415" t="s">
        <v>841</v>
      </c>
      <c r="D415" t="s">
        <v>117</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 MATCH(CoffeeSales!$D415,products!$A$1:$A$49,0),MATCH(CoffeeSales!I$1,products!$A$1:$G$1,0))</f>
        <v>Lib</v>
      </c>
      <c r="J415" t="str">
        <f>INDEX(products!$A$1:$G$49, MATCH(CoffeeSales!$D415,products!$A$1:$A$49,0),MATCH(CoffeeSales!J$1,products!$A$1:$G$1,0))</f>
        <v>L</v>
      </c>
      <c r="K415">
        <f>INDEX(products!$A$1:$G$49, MATCH(CoffeeSales!$D415,products!$A$1:$A$49,0),MATCH(CoffeeSales!K$1,products!$A$1:$G$1,0))</f>
        <v>2.5</v>
      </c>
      <c r="L415">
        <f>INDEX(products!$A$1:$G$49, MATCH(CoffeeSales!$D415,products!$A$1:$A$49,0),MATCH(CoffeeSales!L$1,products!$A$1:$G$1,0))</f>
        <v>36.454999999999998</v>
      </c>
      <c r="M415">
        <f t="shared" si="18"/>
        <v>36.454999999999998</v>
      </c>
      <c r="N415" t="str">
        <f t="shared" si="19"/>
        <v>Liberica</v>
      </c>
      <c r="O415" t="str">
        <f t="shared" si="20"/>
        <v>Light</v>
      </c>
      <c r="P415" t="str">
        <f>_xlfn.XLOOKUP(CoffeeSales!$C415,customers!$A$1:$A$1001,customers!$I$1:$I$1001,,0)</f>
        <v>Yes</v>
      </c>
    </row>
    <row r="416" spans="1:16" x14ac:dyDescent="0.25">
      <c r="A416" t="s">
        <v>842</v>
      </c>
      <c r="B416">
        <v>43802</v>
      </c>
      <c r="C416" t="s">
        <v>843</v>
      </c>
      <c r="D416" t="s">
        <v>195</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 MATCH(CoffeeSales!$D416,products!$A$1:$A$49,0),MATCH(CoffeeSales!I$1,products!$A$1:$G$1,0))</f>
        <v>Rob</v>
      </c>
      <c r="J416" t="str">
        <f>INDEX(products!$A$1:$G$49, MATCH(CoffeeSales!$D416,products!$A$1:$A$49,0),MATCH(CoffeeSales!J$1,products!$A$1:$G$1,0))</f>
        <v>L</v>
      </c>
      <c r="K416">
        <f>INDEX(products!$A$1:$G$49, MATCH(CoffeeSales!$D416,products!$A$1:$A$49,0),MATCH(CoffeeSales!K$1,products!$A$1:$G$1,0))</f>
        <v>0.2</v>
      </c>
      <c r="L416">
        <f>INDEX(products!$A$1:$G$49, MATCH(CoffeeSales!$D416,products!$A$1:$A$49,0),MATCH(CoffeeSales!L$1,products!$A$1:$G$1,0))</f>
        <v>3.5849999999999995</v>
      </c>
      <c r="M416">
        <f t="shared" si="18"/>
        <v>10.754999999999999</v>
      </c>
      <c r="N416" t="str">
        <f t="shared" si="19"/>
        <v>Robusta</v>
      </c>
      <c r="O416" t="str">
        <f t="shared" si="20"/>
        <v>Light</v>
      </c>
      <c r="P416" t="str">
        <f>_xlfn.XLOOKUP(CoffeeSales!$C416,customers!$A$1:$A$1001,customers!$I$1:$I$1001,,0)</f>
        <v>Yes</v>
      </c>
    </row>
    <row r="417" spans="1:16" x14ac:dyDescent="0.25">
      <c r="A417" t="s">
        <v>844</v>
      </c>
      <c r="B417">
        <v>43683</v>
      </c>
      <c r="C417" t="s">
        <v>845</v>
      </c>
      <c r="D417" t="s">
        <v>175</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 MATCH(CoffeeSales!$D417,products!$A$1:$A$49,0),MATCH(CoffeeSales!I$1,products!$A$1:$G$1,0))</f>
        <v>Rob</v>
      </c>
      <c r="J417" t="str">
        <f>INDEX(products!$A$1:$G$49, MATCH(CoffeeSales!$D417,products!$A$1:$A$49,0),MATCH(CoffeeSales!J$1,products!$A$1:$G$1,0))</f>
        <v>M</v>
      </c>
      <c r="K417">
        <f>INDEX(products!$A$1:$G$49, MATCH(CoffeeSales!$D417,products!$A$1:$A$49,0),MATCH(CoffeeSales!K$1,products!$A$1:$G$1,0))</f>
        <v>0.2</v>
      </c>
      <c r="L417">
        <f>INDEX(products!$A$1:$G$49, MATCH(CoffeeSales!$D417,products!$A$1:$A$49,0),MATCH(CoffeeSales!L$1,products!$A$1:$G$1,0))</f>
        <v>2.9849999999999999</v>
      </c>
      <c r="M417">
        <f t="shared" si="18"/>
        <v>8.9550000000000001</v>
      </c>
      <c r="N417" t="str">
        <f t="shared" si="19"/>
        <v>Robusta</v>
      </c>
      <c r="O417" t="str">
        <f t="shared" si="20"/>
        <v>Medium</v>
      </c>
      <c r="P417" t="str">
        <f>_xlfn.XLOOKUP(CoffeeSales!$C417,customers!$A$1:$A$1001,customers!$I$1:$I$1001,,0)</f>
        <v>No</v>
      </c>
    </row>
    <row r="418" spans="1:16" x14ac:dyDescent="0.25">
      <c r="A418" t="s">
        <v>846</v>
      </c>
      <c r="B418">
        <v>43901</v>
      </c>
      <c r="C418" t="s">
        <v>847</v>
      </c>
      <c r="D418" t="s">
        <v>205</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 MATCH(CoffeeSales!$D418,products!$A$1:$A$49,0),MATCH(CoffeeSales!I$1,products!$A$1:$G$1,0))</f>
        <v>Ara</v>
      </c>
      <c r="J418" t="str">
        <f>INDEX(products!$A$1:$G$49, MATCH(CoffeeSales!$D418,products!$A$1:$A$49,0),MATCH(CoffeeSales!J$1,products!$A$1:$G$1,0))</f>
        <v>L</v>
      </c>
      <c r="K418">
        <f>INDEX(products!$A$1:$G$49, MATCH(CoffeeSales!$D418,products!$A$1:$A$49,0),MATCH(CoffeeSales!K$1,products!$A$1:$G$1,0))</f>
        <v>0.5</v>
      </c>
      <c r="L418">
        <f>INDEX(products!$A$1:$G$49, MATCH(CoffeeSales!$D418,products!$A$1:$A$49,0),MATCH(CoffeeSales!L$1,products!$A$1:$G$1,0))</f>
        <v>7.77</v>
      </c>
      <c r="M418">
        <f t="shared" si="18"/>
        <v>23.31</v>
      </c>
      <c r="N418" t="str">
        <f t="shared" si="19"/>
        <v>Arabica</v>
      </c>
      <c r="O418" t="str">
        <f t="shared" si="20"/>
        <v>Light</v>
      </c>
      <c r="P418" t="str">
        <f>_xlfn.XLOOKUP(CoffeeSales!$C418,customers!$A$1:$A$1001,customers!$I$1:$I$1001,,0)</f>
        <v>Yes</v>
      </c>
    </row>
    <row r="419" spans="1:16" x14ac:dyDescent="0.25">
      <c r="A419" t="s">
        <v>848</v>
      </c>
      <c r="B419">
        <v>44457</v>
      </c>
      <c r="C419" t="s">
        <v>849</v>
      </c>
      <c r="D419" t="s">
        <v>217</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 MATCH(CoffeeSales!$D419,products!$A$1:$A$49,0),MATCH(CoffeeSales!I$1,products!$A$1:$G$1,0))</f>
        <v>Ara</v>
      </c>
      <c r="J419" t="str">
        <f>INDEX(products!$A$1:$G$49, MATCH(CoffeeSales!$D419,products!$A$1:$A$49,0),MATCH(CoffeeSales!J$1,products!$A$1:$G$1,0))</f>
        <v>L</v>
      </c>
      <c r="K419">
        <f>INDEX(products!$A$1:$G$49, MATCH(CoffeeSales!$D419,products!$A$1:$A$49,0),MATCH(CoffeeSales!K$1,products!$A$1:$G$1,0))</f>
        <v>2.5</v>
      </c>
      <c r="L419">
        <f>INDEX(products!$A$1:$G$49, MATCH(CoffeeSales!$D419,products!$A$1:$A$49,0),MATCH(CoffeeSales!L$1,products!$A$1:$G$1,0))</f>
        <v>29.784999999999997</v>
      </c>
      <c r="M419">
        <f t="shared" si="18"/>
        <v>29.784999999999997</v>
      </c>
      <c r="N419" t="str">
        <f t="shared" si="19"/>
        <v>Arabica</v>
      </c>
      <c r="O419" t="str">
        <f t="shared" si="20"/>
        <v>Light</v>
      </c>
      <c r="P419" t="str">
        <f>_xlfn.XLOOKUP(CoffeeSales!$C419,customers!$A$1:$A$1001,customers!$I$1:$I$1001,,0)</f>
        <v>Yes</v>
      </c>
    </row>
    <row r="420" spans="1:16" x14ac:dyDescent="0.25">
      <c r="A420" t="s">
        <v>850</v>
      </c>
      <c r="B420">
        <v>44142</v>
      </c>
      <c r="C420" t="s">
        <v>851</v>
      </c>
      <c r="D420" t="s">
        <v>217</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 MATCH(CoffeeSales!$D420,products!$A$1:$A$49,0),MATCH(CoffeeSales!I$1,products!$A$1:$G$1,0))</f>
        <v>Ara</v>
      </c>
      <c r="J420" t="str">
        <f>INDEX(products!$A$1:$G$49, MATCH(CoffeeSales!$D420,products!$A$1:$A$49,0),MATCH(CoffeeSales!J$1,products!$A$1:$G$1,0))</f>
        <v>L</v>
      </c>
      <c r="K420">
        <f>INDEX(products!$A$1:$G$49, MATCH(CoffeeSales!$D420,products!$A$1:$A$49,0),MATCH(CoffeeSales!K$1,products!$A$1:$G$1,0))</f>
        <v>2.5</v>
      </c>
      <c r="L420">
        <f>INDEX(products!$A$1:$G$49, MATCH(CoffeeSales!$D420,products!$A$1:$A$49,0),MATCH(CoffeeSales!L$1,products!$A$1:$G$1,0))</f>
        <v>29.784999999999997</v>
      </c>
      <c r="M420">
        <f t="shared" si="18"/>
        <v>148.92499999999998</v>
      </c>
      <c r="N420" t="str">
        <f t="shared" si="19"/>
        <v>Arabica</v>
      </c>
      <c r="O420" t="str">
        <f t="shared" si="20"/>
        <v>Light</v>
      </c>
      <c r="P420" t="str">
        <f>_xlfn.XLOOKUP(CoffeeSales!$C420,customers!$A$1:$A$1001,customers!$I$1:$I$1001,,0)</f>
        <v>Yes</v>
      </c>
    </row>
    <row r="421" spans="1:16" x14ac:dyDescent="0.25">
      <c r="A421" t="s">
        <v>852</v>
      </c>
      <c r="B421">
        <v>44739</v>
      </c>
      <c r="C421" t="s">
        <v>853</v>
      </c>
      <c r="D421" t="s">
        <v>91</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 MATCH(CoffeeSales!$D421,products!$A$1:$A$49,0),MATCH(CoffeeSales!I$1,products!$A$1:$G$1,0))</f>
        <v>Lib</v>
      </c>
      <c r="J421" t="str">
        <f>INDEX(products!$A$1:$G$49, MATCH(CoffeeSales!$D421,products!$A$1:$A$49,0),MATCH(CoffeeSales!J$1,products!$A$1:$G$1,0))</f>
        <v>M</v>
      </c>
      <c r="K421">
        <f>INDEX(products!$A$1:$G$49, MATCH(CoffeeSales!$D421,products!$A$1:$A$49,0),MATCH(CoffeeSales!K$1,products!$A$1:$G$1,0))</f>
        <v>0.5</v>
      </c>
      <c r="L421">
        <f>INDEX(products!$A$1:$G$49, MATCH(CoffeeSales!$D421,products!$A$1:$A$49,0),MATCH(CoffeeSales!L$1,products!$A$1:$G$1,0))</f>
        <v>8.73</v>
      </c>
      <c r="M421">
        <f t="shared" si="18"/>
        <v>8.73</v>
      </c>
      <c r="N421" t="str">
        <f t="shared" si="19"/>
        <v>Liberica</v>
      </c>
      <c r="O421" t="str">
        <f t="shared" si="20"/>
        <v>Medium</v>
      </c>
      <c r="P421" t="str">
        <f>_xlfn.XLOOKUP(CoffeeSales!$C421,customers!$A$1:$A$1001,customers!$I$1:$I$1001,,0)</f>
        <v>Yes</v>
      </c>
    </row>
    <row r="422" spans="1:16" x14ac:dyDescent="0.25">
      <c r="A422" t="s">
        <v>854</v>
      </c>
      <c r="B422">
        <v>43866</v>
      </c>
      <c r="C422" t="s">
        <v>762</v>
      </c>
      <c r="D422" t="s">
        <v>136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 MATCH(CoffeeSales!$D422,products!$A$1:$A$49,0),MATCH(CoffeeSales!I$1,products!$A$1:$G$1,0))</f>
        <v>Lib</v>
      </c>
      <c r="J422" t="str">
        <f>INDEX(products!$A$1:$G$49, MATCH(CoffeeSales!$D422,products!$A$1:$A$49,0),MATCH(CoffeeSales!J$1,products!$A$1:$G$1,0))</f>
        <v>D</v>
      </c>
      <c r="K422">
        <f>INDEX(products!$A$1:$G$49, MATCH(CoffeeSales!$D422,products!$A$1:$A$49,0),MATCH(CoffeeSales!K$1,products!$A$1:$G$1,0))</f>
        <v>0.5</v>
      </c>
      <c r="L422">
        <f>INDEX(products!$A$1:$G$49, MATCH(CoffeeSales!$D422,products!$A$1:$A$49,0),MATCH(CoffeeSales!L$1,products!$A$1:$G$1,0))</f>
        <v>7.77</v>
      </c>
      <c r="M422">
        <f t="shared" si="18"/>
        <v>31.08</v>
      </c>
      <c r="N422" t="str">
        <f t="shared" si="19"/>
        <v>Liberica</v>
      </c>
      <c r="O422" t="str">
        <f t="shared" si="20"/>
        <v>Dark</v>
      </c>
      <c r="P422" t="str">
        <f>_xlfn.XLOOKUP(CoffeeSales!$C422,customers!$A$1:$A$1001,customers!$I$1:$I$1001,,0)</f>
        <v>No</v>
      </c>
    </row>
    <row r="423" spans="1:16" x14ac:dyDescent="0.25">
      <c r="A423" t="s">
        <v>854</v>
      </c>
      <c r="B423">
        <v>43866</v>
      </c>
      <c r="C423" t="s">
        <v>762</v>
      </c>
      <c r="D423" t="s">
        <v>131</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 MATCH(CoffeeSales!$D423,products!$A$1:$A$49,0),MATCH(CoffeeSales!I$1,products!$A$1:$G$1,0))</f>
        <v>Ara</v>
      </c>
      <c r="J423" t="str">
        <f>INDEX(products!$A$1:$G$49, MATCH(CoffeeSales!$D423,products!$A$1:$A$49,0),MATCH(CoffeeSales!J$1,products!$A$1:$G$1,0))</f>
        <v>D</v>
      </c>
      <c r="K423">
        <f>INDEX(products!$A$1:$G$49, MATCH(CoffeeSales!$D423,products!$A$1:$A$49,0),MATCH(CoffeeSales!K$1,products!$A$1:$G$1,0))</f>
        <v>2.5</v>
      </c>
      <c r="L423">
        <f>INDEX(products!$A$1:$G$49, MATCH(CoffeeSales!$D423,products!$A$1:$A$49,0),MATCH(CoffeeSales!L$1,products!$A$1:$G$1,0))</f>
        <v>22.884999999999998</v>
      </c>
      <c r="M423">
        <f t="shared" si="18"/>
        <v>137.31</v>
      </c>
      <c r="N423" t="str">
        <f t="shared" si="19"/>
        <v>Arabica</v>
      </c>
      <c r="O423" t="str">
        <f t="shared" si="20"/>
        <v>Dark</v>
      </c>
      <c r="P423" t="str">
        <f>_xlfn.XLOOKUP(CoffeeSales!$C423,customers!$A$1:$A$1001,customers!$I$1:$I$1001,,0)</f>
        <v>No</v>
      </c>
    </row>
    <row r="424" spans="1:16" x14ac:dyDescent="0.25">
      <c r="A424" t="s">
        <v>855</v>
      </c>
      <c r="B424">
        <v>43868</v>
      </c>
      <c r="C424" t="s">
        <v>856</v>
      </c>
      <c r="D424" t="s">
        <v>85</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 MATCH(CoffeeSales!$D424,products!$A$1:$A$49,0),MATCH(CoffeeSales!I$1,products!$A$1:$G$1,0))</f>
        <v>Ara</v>
      </c>
      <c r="J424" t="str">
        <f>INDEX(products!$A$1:$G$49, MATCH(CoffeeSales!$D424,products!$A$1:$A$49,0),MATCH(CoffeeSales!J$1,products!$A$1:$G$1,0))</f>
        <v>D</v>
      </c>
      <c r="K424">
        <f>INDEX(products!$A$1:$G$49, MATCH(CoffeeSales!$D424,products!$A$1:$A$49,0),MATCH(CoffeeSales!K$1,products!$A$1:$G$1,0))</f>
        <v>0.5</v>
      </c>
      <c r="L424">
        <f>INDEX(products!$A$1:$G$49, MATCH(CoffeeSales!$D424,products!$A$1:$A$49,0),MATCH(CoffeeSales!L$1,products!$A$1:$G$1,0))</f>
        <v>5.97</v>
      </c>
      <c r="M424">
        <f t="shared" si="18"/>
        <v>29.849999999999998</v>
      </c>
      <c r="N424" t="str">
        <f t="shared" si="19"/>
        <v>Arabica</v>
      </c>
      <c r="O424" t="str">
        <f t="shared" si="20"/>
        <v>Dark</v>
      </c>
      <c r="P424" t="str">
        <f>_xlfn.XLOOKUP(CoffeeSales!$C424,customers!$A$1:$A$1001,customers!$I$1:$I$1001,,0)</f>
        <v>No</v>
      </c>
    </row>
    <row r="425" spans="1:16" x14ac:dyDescent="0.25">
      <c r="A425" t="s">
        <v>857</v>
      </c>
      <c r="B425">
        <v>44183</v>
      </c>
      <c r="C425" t="s">
        <v>858</v>
      </c>
      <c r="D425" t="s">
        <v>35</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 MATCH(CoffeeSales!$D425,products!$A$1:$A$49,0),MATCH(CoffeeSales!I$1,products!$A$1:$G$1,0))</f>
        <v>Rob</v>
      </c>
      <c r="J425" t="str">
        <f>INDEX(products!$A$1:$G$49, MATCH(CoffeeSales!$D425,products!$A$1:$A$49,0),MATCH(CoffeeSales!J$1,products!$A$1:$G$1,0))</f>
        <v>M</v>
      </c>
      <c r="K425">
        <f>INDEX(products!$A$1:$G$49, MATCH(CoffeeSales!$D425,products!$A$1:$A$49,0),MATCH(CoffeeSales!K$1,products!$A$1:$G$1,0))</f>
        <v>0.5</v>
      </c>
      <c r="L425">
        <f>INDEX(products!$A$1:$G$49, MATCH(CoffeeSales!$D425,products!$A$1:$A$49,0),MATCH(CoffeeSales!L$1,products!$A$1:$G$1,0))</f>
        <v>5.97</v>
      </c>
      <c r="M425">
        <f t="shared" si="18"/>
        <v>17.91</v>
      </c>
      <c r="N425" t="str">
        <f t="shared" si="19"/>
        <v>Robusta</v>
      </c>
      <c r="O425" t="str">
        <f t="shared" si="20"/>
        <v>Medium</v>
      </c>
      <c r="P425" t="str">
        <f>_xlfn.XLOOKUP(CoffeeSales!$C425,customers!$A$1:$A$1001,customers!$I$1:$I$1001,,0)</f>
        <v>No</v>
      </c>
    </row>
    <row r="426" spans="1:16" x14ac:dyDescent="0.25">
      <c r="A426" t="s">
        <v>859</v>
      </c>
      <c r="B426">
        <v>44431</v>
      </c>
      <c r="C426" t="s">
        <v>860</v>
      </c>
      <c r="D426" t="s">
        <v>189</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 MATCH(CoffeeSales!$D426,products!$A$1:$A$49,0),MATCH(CoffeeSales!I$1,products!$A$1:$G$1,0))</f>
        <v>Exc</v>
      </c>
      <c r="J426" t="str">
        <f>INDEX(products!$A$1:$G$49, MATCH(CoffeeSales!$D426,products!$A$1:$A$49,0),MATCH(CoffeeSales!J$1,products!$A$1:$G$1,0))</f>
        <v>L</v>
      </c>
      <c r="K426">
        <f>INDEX(products!$A$1:$G$49, MATCH(CoffeeSales!$D426,products!$A$1:$A$49,0),MATCH(CoffeeSales!K$1,products!$A$1:$G$1,0))</f>
        <v>0.5</v>
      </c>
      <c r="L426">
        <f>INDEX(products!$A$1:$G$49, MATCH(CoffeeSales!$D426,products!$A$1:$A$49,0),MATCH(CoffeeSales!L$1,products!$A$1:$G$1,0))</f>
        <v>8.91</v>
      </c>
      <c r="M426">
        <f t="shared" si="18"/>
        <v>26.73</v>
      </c>
      <c r="N426" t="str">
        <f t="shared" si="19"/>
        <v>Excelsa</v>
      </c>
      <c r="O426" t="str">
        <f t="shared" si="20"/>
        <v>Light</v>
      </c>
      <c r="P426" t="str">
        <f>_xlfn.XLOOKUP(CoffeeSales!$C426,customers!$A$1:$A$1001,customers!$I$1:$I$1001,,0)</f>
        <v>Yes</v>
      </c>
    </row>
    <row r="427" spans="1:16" x14ac:dyDescent="0.25">
      <c r="A427" t="s">
        <v>861</v>
      </c>
      <c r="B427">
        <v>44428</v>
      </c>
      <c r="C427" t="s">
        <v>862</v>
      </c>
      <c r="D427" t="s">
        <v>192</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 MATCH(CoffeeSales!$D427,products!$A$1:$A$49,0),MATCH(CoffeeSales!I$1,products!$A$1:$G$1,0))</f>
        <v>Rob</v>
      </c>
      <c r="J427" t="str">
        <f>INDEX(products!$A$1:$G$49, MATCH(CoffeeSales!$D427,products!$A$1:$A$49,0),MATCH(CoffeeSales!J$1,products!$A$1:$G$1,0))</f>
        <v>D</v>
      </c>
      <c r="K427">
        <f>INDEX(products!$A$1:$G$49, MATCH(CoffeeSales!$D427,products!$A$1:$A$49,0),MATCH(CoffeeSales!K$1,products!$A$1:$G$1,0))</f>
        <v>1</v>
      </c>
      <c r="L427">
        <f>INDEX(products!$A$1:$G$49, MATCH(CoffeeSales!$D427,products!$A$1:$A$49,0),MATCH(CoffeeSales!L$1,products!$A$1:$G$1,0))</f>
        <v>8.9499999999999993</v>
      </c>
      <c r="M427">
        <f t="shared" si="18"/>
        <v>17.899999999999999</v>
      </c>
      <c r="N427" t="str">
        <f t="shared" si="19"/>
        <v>Robusta</v>
      </c>
      <c r="O427" t="str">
        <f t="shared" si="20"/>
        <v>Dark</v>
      </c>
      <c r="P427" t="str">
        <f>_xlfn.XLOOKUP(CoffeeSales!$C427,customers!$A$1:$A$1001,customers!$I$1:$I$1001,,0)</f>
        <v>No</v>
      </c>
    </row>
    <row r="428" spans="1:16" x14ac:dyDescent="0.25">
      <c r="A428" t="s">
        <v>863</v>
      </c>
      <c r="B428">
        <v>43556</v>
      </c>
      <c r="C428" t="s">
        <v>864</v>
      </c>
      <c r="D428" t="s">
        <v>195</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 MATCH(CoffeeSales!$D428,products!$A$1:$A$49,0),MATCH(CoffeeSales!I$1,products!$A$1:$G$1,0))</f>
        <v>Rob</v>
      </c>
      <c r="J428" t="str">
        <f>INDEX(products!$A$1:$G$49, MATCH(CoffeeSales!$D428,products!$A$1:$A$49,0),MATCH(CoffeeSales!J$1,products!$A$1:$G$1,0))</f>
        <v>L</v>
      </c>
      <c r="K428">
        <f>INDEX(products!$A$1:$G$49, MATCH(CoffeeSales!$D428,products!$A$1:$A$49,0),MATCH(CoffeeSales!K$1,products!$A$1:$G$1,0))</f>
        <v>0.2</v>
      </c>
      <c r="L428">
        <f>INDEX(products!$A$1:$G$49, MATCH(CoffeeSales!$D428,products!$A$1:$A$49,0),MATCH(CoffeeSales!L$1,products!$A$1:$G$1,0))</f>
        <v>3.5849999999999995</v>
      </c>
      <c r="M428">
        <f t="shared" si="18"/>
        <v>14.339999999999998</v>
      </c>
      <c r="N428" t="str">
        <f t="shared" si="19"/>
        <v>Robusta</v>
      </c>
      <c r="O428" t="str">
        <f t="shared" si="20"/>
        <v>Light</v>
      </c>
      <c r="P428" t="str">
        <f>_xlfn.XLOOKUP(CoffeeSales!$C428,customers!$A$1:$A$1001,customers!$I$1:$I$1001,,0)</f>
        <v>Yes</v>
      </c>
    </row>
    <row r="429" spans="1:16" x14ac:dyDescent="0.25">
      <c r="A429" t="s">
        <v>865</v>
      </c>
      <c r="B429">
        <v>44224</v>
      </c>
      <c r="C429" t="s">
        <v>866</v>
      </c>
      <c r="D429" t="s">
        <v>184</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 MATCH(CoffeeSales!$D429,products!$A$1:$A$49,0),MATCH(CoffeeSales!I$1,products!$A$1:$G$1,0))</f>
        <v>Ara</v>
      </c>
      <c r="J429" t="str">
        <f>INDEX(products!$A$1:$G$49, MATCH(CoffeeSales!$D429,products!$A$1:$A$49,0),MATCH(CoffeeSales!J$1,products!$A$1:$G$1,0))</f>
        <v>M</v>
      </c>
      <c r="K429">
        <f>INDEX(products!$A$1:$G$49, MATCH(CoffeeSales!$D429,products!$A$1:$A$49,0),MATCH(CoffeeSales!K$1,products!$A$1:$G$1,0))</f>
        <v>2.5</v>
      </c>
      <c r="L429">
        <f>INDEX(products!$A$1:$G$49, MATCH(CoffeeSales!$D429,products!$A$1:$A$49,0),MATCH(CoffeeSales!L$1,products!$A$1:$G$1,0))</f>
        <v>25.874999999999996</v>
      </c>
      <c r="M429">
        <f t="shared" si="18"/>
        <v>77.624999999999986</v>
      </c>
      <c r="N429" t="str">
        <f t="shared" si="19"/>
        <v>Arabica</v>
      </c>
      <c r="O429" t="str">
        <f t="shared" si="20"/>
        <v>Medium</v>
      </c>
      <c r="P429" t="str">
        <f>_xlfn.XLOOKUP(CoffeeSales!$C429,customers!$A$1:$A$1001,customers!$I$1:$I$1001,,0)</f>
        <v>Yes</v>
      </c>
    </row>
    <row r="430" spans="1:16" x14ac:dyDescent="0.25">
      <c r="A430" t="s">
        <v>867</v>
      </c>
      <c r="B430">
        <v>43759</v>
      </c>
      <c r="C430" t="s">
        <v>868</v>
      </c>
      <c r="D430" t="s">
        <v>202</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 MATCH(CoffeeSales!$D430,products!$A$1:$A$49,0),MATCH(CoffeeSales!I$1,products!$A$1:$G$1,0))</f>
        <v>Rob</v>
      </c>
      <c r="J430" t="str">
        <f>INDEX(products!$A$1:$G$49, MATCH(CoffeeSales!$D430,products!$A$1:$A$49,0),MATCH(CoffeeSales!J$1,products!$A$1:$G$1,0))</f>
        <v>L</v>
      </c>
      <c r="K430">
        <f>INDEX(products!$A$1:$G$49, MATCH(CoffeeSales!$D430,products!$A$1:$A$49,0),MATCH(CoffeeSales!K$1,products!$A$1:$G$1,0))</f>
        <v>1</v>
      </c>
      <c r="L430">
        <f>INDEX(products!$A$1:$G$49, MATCH(CoffeeSales!$D430,products!$A$1:$A$49,0),MATCH(CoffeeSales!L$1,products!$A$1:$G$1,0))</f>
        <v>11.95</v>
      </c>
      <c r="M430">
        <f t="shared" si="18"/>
        <v>59.75</v>
      </c>
      <c r="N430" t="str">
        <f t="shared" si="19"/>
        <v>Robusta</v>
      </c>
      <c r="O430" t="str">
        <f t="shared" si="20"/>
        <v>Light</v>
      </c>
      <c r="P430" t="str">
        <f>_xlfn.XLOOKUP(CoffeeSales!$C430,customers!$A$1:$A$1001,customers!$I$1:$I$1001,,0)</f>
        <v>No</v>
      </c>
    </row>
    <row r="431" spans="1:16" x14ac:dyDescent="0.25">
      <c r="A431" t="s">
        <v>869</v>
      </c>
      <c r="B431">
        <v>44367</v>
      </c>
      <c r="C431" t="s">
        <v>762</v>
      </c>
      <c r="D431" t="s">
        <v>19</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 MATCH(CoffeeSales!$D431,products!$A$1:$A$49,0),MATCH(CoffeeSales!I$1,products!$A$1:$G$1,0))</f>
        <v>Ara</v>
      </c>
      <c r="J431" t="str">
        <f>INDEX(products!$A$1:$G$49, MATCH(CoffeeSales!$D431,products!$A$1:$A$49,0),MATCH(CoffeeSales!J$1,products!$A$1:$G$1,0))</f>
        <v>L</v>
      </c>
      <c r="K431">
        <f>INDEX(products!$A$1:$G$49, MATCH(CoffeeSales!$D431,products!$A$1:$A$49,0),MATCH(CoffeeSales!K$1,products!$A$1:$G$1,0))</f>
        <v>1</v>
      </c>
      <c r="L431">
        <f>INDEX(products!$A$1:$G$49, MATCH(CoffeeSales!$D431,products!$A$1:$A$49,0),MATCH(CoffeeSales!L$1,products!$A$1:$G$1,0))</f>
        <v>12.95</v>
      </c>
      <c r="M431">
        <f t="shared" si="18"/>
        <v>77.699999999999989</v>
      </c>
      <c r="N431" t="str">
        <f t="shared" si="19"/>
        <v>Arabica</v>
      </c>
      <c r="O431" t="str">
        <f t="shared" si="20"/>
        <v>Light</v>
      </c>
      <c r="P431" t="str">
        <f>_xlfn.XLOOKUP(CoffeeSales!$C431,customers!$A$1:$A$1001,customers!$I$1:$I$1001,,0)</f>
        <v>No</v>
      </c>
    </row>
    <row r="432" spans="1:16" x14ac:dyDescent="0.25">
      <c r="A432" t="s">
        <v>870</v>
      </c>
      <c r="B432">
        <v>44504</v>
      </c>
      <c r="C432" t="s">
        <v>871</v>
      </c>
      <c r="D432" t="s">
        <v>114</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 MATCH(CoffeeSales!$D432,products!$A$1:$A$49,0),MATCH(CoffeeSales!I$1,products!$A$1:$G$1,0))</f>
        <v>Rob</v>
      </c>
      <c r="J432" t="str">
        <f>INDEX(products!$A$1:$G$49, MATCH(CoffeeSales!$D432,products!$A$1:$A$49,0),MATCH(CoffeeSales!J$1,products!$A$1:$G$1,0))</f>
        <v>D</v>
      </c>
      <c r="K432">
        <f>INDEX(products!$A$1:$G$49, MATCH(CoffeeSales!$D432,products!$A$1:$A$49,0),MATCH(CoffeeSales!K$1,products!$A$1:$G$1,0))</f>
        <v>0.2</v>
      </c>
      <c r="L432">
        <f>INDEX(products!$A$1:$G$49, MATCH(CoffeeSales!$D432,products!$A$1:$A$49,0),MATCH(CoffeeSales!L$1,products!$A$1:$G$1,0))</f>
        <v>2.6849999999999996</v>
      </c>
      <c r="M432">
        <f t="shared" si="18"/>
        <v>5.3699999999999992</v>
      </c>
      <c r="N432" t="str">
        <f t="shared" si="19"/>
        <v>Robusta</v>
      </c>
      <c r="O432" t="str">
        <f t="shared" si="20"/>
        <v>Dark</v>
      </c>
      <c r="P432" t="str">
        <f>_xlfn.XLOOKUP(CoffeeSales!$C432,customers!$A$1:$A$1001,customers!$I$1:$I$1001,,0)</f>
        <v>Yes</v>
      </c>
    </row>
    <row r="433" spans="1:16" x14ac:dyDescent="0.25">
      <c r="A433" t="s">
        <v>872</v>
      </c>
      <c r="B433">
        <v>44291</v>
      </c>
      <c r="C433" t="s">
        <v>873</v>
      </c>
      <c r="D433" t="s">
        <v>543</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 MATCH(CoffeeSales!$D433,products!$A$1:$A$49,0),MATCH(CoffeeSales!I$1,products!$A$1:$G$1,0))</f>
        <v>Exc</v>
      </c>
      <c r="J433" t="str">
        <f>INDEX(products!$A$1:$G$49, MATCH(CoffeeSales!$D433,products!$A$1:$A$49,0),MATCH(CoffeeSales!J$1,products!$A$1:$G$1,0))</f>
        <v>D</v>
      </c>
      <c r="K433">
        <f>INDEX(products!$A$1:$G$49, MATCH(CoffeeSales!$D433,products!$A$1:$A$49,0),MATCH(CoffeeSales!K$1,products!$A$1:$G$1,0))</f>
        <v>2.5</v>
      </c>
      <c r="L433">
        <f>INDEX(products!$A$1:$G$49, MATCH(CoffeeSales!$D433,products!$A$1:$A$49,0),MATCH(CoffeeSales!L$1,products!$A$1:$G$1,0))</f>
        <v>27.945</v>
      </c>
      <c r="M433">
        <f t="shared" si="18"/>
        <v>83.835000000000008</v>
      </c>
      <c r="N433" t="str">
        <f t="shared" si="19"/>
        <v>Excelsa</v>
      </c>
      <c r="O433" t="str">
        <f t="shared" si="20"/>
        <v>Dark</v>
      </c>
      <c r="P433" t="str">
        <f>_xlfn.XLOOKUP(CoffeeSales!$C433,customers!$A$1:$A$1001,customers!$I$1:$I$1001,,0)</f>
        <v>Yes</v>
      </c>
    </row>
    <row r="434" spans="1:16" x14ac:dyDescent="0.25">
      <c r="A434" t="s">
        <v>874</v>
      </c>
      <c r="B434">
        <v>43808</v>
      </c>
      <c r="C434" t="s">
        <v>875</v>
      </c>
      <c r="D434" t="s">
        <v>74</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 MATCH(CoffeeSales!$D434,products!$A$1:$A$49,0),MATCH(CoffeeSales!I$1,products!$A$1:$G$1,0))</f>
        <v>Ara</v>
      </c>
      <c r="J434" t="str">
        <f>INDEX(products!$A$1:$G$49, MATCH(CoffeeSales!$D434,products!$A$1:$A$49,0),MATCH(CoffeeSales!J$1,products!$A$1:$G$1,0))</f>
        <v>M</v>
      </c>
      <c r="K434">
        <f>INDEX(products!$A$1:$G$49, MATCH(CoffeeSales!$D434,products!$A$1:$A$49,0),MATCH(CoffeeSales!K$1,products!$A$1:$G$1,0))</f>
        <v>1</v>
      </c>
      <c r="L434">
        <f>INDEX(products!$A$1:$G$49, MATCH(CoffeeSales!$D434,products!$A$1:$A$49,0),MATCH(CoffeeSales!L$1,products!$A$1:$G$1,0))</f>
        <v>11.25</v>
      </c>
      <c r="M434">
        <f t="shared" si="18"/>
        <v>22.5</v>
      </c>
      <c r="N434" t="str">
        <f t="shared" si="19"/>
        <v>Arabica</v>
      </c>
      <c r="O434" t="str">
        <f t="shared" si="20"/>
        <v>Medium</v>
      </c>
      <c r="P434" t="str">
        <f>_xlfn.XLOOKUP(CoffeeSales!$C434,customers!$A$1:$A$1001,customers!$I$1:$I$1001,,0)</f>
        <v>No</v>
      </c>
    </row>
    <row r="435" spans="1:16" x14ac:dyDescent="0.25">
      <c r="A435" t="s">
        <v>876</v>
      </c>
      <c r="B435">
        <v>44563</v>
      </c>
      <c r="C435" t="s">
        <v>877</v>
      </c>
      <c r="D435" t="s">
        <v>210</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 MATCH(CoffeeSales!$D435,products!$A$1:$A$49,0),MATCH(CoffeeSales!I$1,products!$A$1:$G$1,0))</f>
        <v>Lib</v>
      </c>
      <c r="J435" t="str">
        <f>INDEX(products!$A$1:$G$49, MATCH(CoffeeSales!$D435,products!$A$1:$A$49,0),MATCH(CoffeeSales!J$1,products!$A$1:$G$1,0))</f>
        <v>M</v>
      </c>
      <c r="K435">
        <f>INDEX(products!$A$1:$G$49, MATCH(CoffeeSales!$D435,products!$A$1:$A$49,0),MATCH(CoffeeSales!K$1,products!$A$1:$G$1,0))</f>
        <v>2.5</v>
      </c>
      <c r="L435">
        <f>INDEX(products!$A$1:$G$49, MATCH(CoffeeSales!$D435,products!$A$1:$A$49,0),MATCH(CoffeeSales!L$1,products!$A$1:$G$1,0))</f>
        <v>33.464999999999996</v>
      </c>
      <c r="M435">
        <f t="shared" si="18"/>
        <v>200.78999999999996</v>
      </c>
      <c r="N435" t="str">
        <f t="shared" si="19"/>
        <v>Liberica</v>
      </c>
      <c r="O435" t="str">
        <f t="shared" si="20"/>
        <v>Medium</v>
      </c>
      <c r="P435" t="str">
        <f>_xlfn.XLOOKUP(CoffeeSales!$C435,customers!$A$1:$A$1001,customers!$I$1:$I$1001,,0)</f>
        <v>Yes</v>
      </c>
    </row>
    <row r="436" spans="1:16" x14ac:dyDescent="0.25">
      <c r="A436" t="s">
        <v>878</v>
      </c>
      <c r="B436">
        <v>43807</v>
      </c>
      <c r="C436" t="s">
        <v>879</v>
      </c>
      <c r="D436" t="s">
        <v>74</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 MATCH(CoffeeSales!$D436,products!$A$1:$A$49,0),MATCH(CoffeeSales!I$1,products!$A$1:$G$1,0))</f>
        <v>Ara</v>
      </c>
      <c r="J436" t="str">
        <f>INDEX(products!$A$1:$G$49, MATCH(CoffeeSales!$D436,products!$A$1:$A$49,0),MATCH(CoffeeSales!J$1,products!$A$1:$G$1,0))</f>
        <v>M</v>
      </c>
      <c r="K436">
        <f>INDEX(products!$A$1:$G$49, MATCH(CoffeeSales!$D436,products!$A$1:$A$49,0),MATCH(CoffeeSales!K$1,products!$A$1:$G$1,0))</f>
        <v>1</v>
      </c>
      <c r="L436">
        <f>INDEX(products!$A$1:$G$49, MATCH(CoffeeSales!$D436,products!$A$1:$A$49,0),MATCH(CoffeeSales!L$1,products!$A$1:$G$1,0))</f>
        <v>11.25</v>
      </c>
      <c r="M436">
        <f t="shared" si="18"/>
        <v>67.5</v>
      </c>
      <c r="N436" t="str">
        <f t="shared" si="19"/>
        <v>Arabica</v>
      </c>
      <c r="O436" t="str">
        <f t="shared" si="20"/>
        <v>Medium</v>
      </c>
      <c r="P436" t="str">
        <f>_xlfn.XLOOKUP(CoffeeSales!$C436,customers!$A$1:$A$1001,customers!$I$1:$I$1001,,0)</f>
        <v>No</v>
      </c>
    </row>
    <row r="437" spans="1:16" x14ac:dyDescent="0.25">
      <c r="A437" t="s">
        <v>880</v>
      </c>
      <c r="B437">
        <v>44528</v>
      </c>
      <c r="C437" t="s">
        <v>881</v>
      </c>
      <c r="D437" t="s">
        <v>16</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 MATCH(CoffeeSales!$D437,products!$A$1:$A$49,0),MATCH(CoffeeSales!I$1,products!$A$1:$G$1,0))</f>
        <v>Exc</v>
      </c>
      <c r="J437" t="str">
        <f>INDEX(products!$A$1:$G$49, MATCH(CoffeeSales!$D437,products!$A$1:$A$49,0),MATCH(CoffeeSales!J$1,products!$A$1:$G$1,0))</f>
        <v>M</v>
      </c>
      <c r="K437">
        <f>INDEX(products!$A$1:$G$49, MATCH(CoffeeSales!$D437,products!$A$1:$A$49,0),MATCH(CoffeeSales!K$1,products!$A$1:$G$1,0))</f>
        <v>0.5</v>
      </c>
      <c r="L437">
        <f>INDEX(products!$A$1:$G$49, MATCH(CoffeeSales!$D437,products!$A$1:$A$49,0),MATCH(CoffeeSales!L$1,products!$A$1:$G$1,0))</f>
        <v>8.25</v>
      </c>
      <c r="M437">
        <f t="shared" si="18"/>
        <v>8.25</v>
      </c>
      <c r="N437" t="str">
        <f t="shared" si="19"/>
        <v>Excelsa</v>
      </c>
      <c r="O437" t="str">
        <f t="shared" si="20"/>
        <v>Medium</v>
      </c>
      <c r="P437" t="str">
        <f>_xlfn.XLOOKUP(CoffeeSales!$C437,customers!$A$1:$A$1001,customers!$I$1:$I$1001,,0)</f>
        <v>No</v>
      </c>
    </row>
    <row r="438" spans="1:16" x14ac:dyDescent="0.25">
      <c r="A438" t="s">
        <v>882</v>
      </c>
      <c r="B438">
        <v>44631</v>
      </c>
      <c r="C438" t="s">
        <v>883</v>
      </c>
      <c r="D438" t="s">
        <v>32</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 MATCH(CoffeeSales!$D438,products!$A$1:$A$49,0),MATCH(CoffeeSales!I$1,products!$A$1:$G$1,0))</f>
        <v>Lib</v>
      </c>
      <c r="J438" t="str">
        <f>INDEX(products!$A$1:$G$49, MATCH(CoffeeSales!$D438,products!$A$1:$A$49,0),MATCH(CoffeeSales!J$1,products!$A$1:$G$1,0))</f>
        <v>L</v>
      </c>
      <c r="K438">
        <f>INDEX(products!$A$1:$G$49, MATCH(CoffeeSales!$D438,products!$A$1:$A$49,0),MATCH(CoffeeSales!K$1,products!$A$1:$G$1,0))</f>
        <v>0.2</v>
      </c>
      <c r="L438">
        <f>INDEX(products!$A$1:$G$49, MATCH(CoffeeSales!$D438,products!$A$1:$A$49,0),MATCH(CoffeeSales!L$1,products!$A$1:$G$1,0))</f>
        <v>4.7549999999999999</v>
      </c>
      <c r="M438">
        <f t="shared" si="18"/>
        <v>9.51</v>
      </c>
      <c r="N438" t="str">
        <f t="shared" si="19"/>
        <v>Liberica</v>
      </c>
      <c r="O438" t="str">
        <f t="shared" si="20"/>
        <v>Light</v>
      </c>
      <c r="P438" t="str">
        <f>_xlfn.XLOOKUP(CoffeeSales!$C438,customers!$A$1:$A$1001,customers!$I$1:$I$1001,,0)</f>
        <v>Yes</v>
      </c>
    </row>
    <row r="439" spans="1:16" x14ac:dyDescent="0.25">
      <c r="A439" t="s">
        <v>884</v>
      </c>
      <c r="B439">
        <v>44213</v>
      </c>
      <c r="C439" t="s">
        <v>885</v>
      </c>
      <c r="D439" t="s">
        <v>122</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 MATCH(CoffeeSales!$D439,products!$A$1:$A$49,0),MATCH(CoffeeSales!I$1,products!$A$1:$G$1,0))</f>
        <v>Lib</v>
      </c>
      <c r="J439" t="str">
        <f>INDEX(products!$A$1:$G$49, MATCH(CoffeeSales!$D439,products!$A$1:$A$49,0),MATCH(CoffeeSales!J$1,products!$A$1:$G$1,0))</f>
        <v>D</v>
      </c>
      <c r="K439">
        <f>INDEX(products!$A$1:$G$49, MATCH(CoffeeSales!$D439,products!$A$1:$A$49,0),MATCH(CoffeeSales!K$1,products!$A$1:$G$1,0))</f>
        <v>2.5</v>
      </c>
      <c r="L439">
        <f>INDEX(products!$A$1:$G$49, MATCH(CoffeeSales!$D439,products!$A$1:$A$49,0),MATCH(CoffeeSales!L$1,products!$A$1:$G$1,0))</f>
        <v>29.784999999999997</v>
      </c>
      <c r="M439">
        <f t="shared" si="18"/>
        <v>29.784999999999997</v>
      </c>
      <c r="N439" t="str">
        <f t="shared" si="19"/>
        <v>Liberica</v>
      </c>
      <c r="O439" t="str">
        <f t="shared" si="20"/>
        <v>Dark</v>
      </c>
      <c r="P439" t="str">
        <f>_xlfn.XLOOKUP(CoffeeSales!$C439,customers!$A$1:$A$1001,customers!$I$1:$I$1001,,0)</f>
        <v>No</v>
      </c>
    </row>
    <row r="440" spans="1:16" x14ac:dyDescent="0.25">
      <c r="A440" t="s">
        <v>886</v>
      </c>
      <c r="B440">
        <v>43483</v>
      </c>
      <c r="C440" t="s">
        <v>887</v>
      </c>
      <c r="D440" t="s">
        <v>136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 MATCH(CoffeeSales!$D440,products!$A$1:$A$49,0),MATCH(CoffeeSales!I$1,products!$A$1:$G$1,0))</f>
        <v>Lib</v>
      </c>
      <c r="J440" t="str">
        <f>INDEX(products!$A$1:$G$49, MATCH(CoffeeSales!$D440,products!$A$1:$A$49,0),MATCH(CoffeeSales!J$1,products!$A$1:$G$1,0))</f>
        <v>D</v>
      </c>
      <c r="K440">
        <f>INDEX(products!$A$1:$G$49, MATCH(CoffeeSales!$D440,products!$A$1:$A$49,0),MATCH(CoffeeSales!K$1,products!$A$1:$G$1,0))</f>
        <v>0.5</v>
      </c>
      <c r="L440">
        <f>INDEX(products!$A$1:$G$49, MATCH(CoffeeSales!$D440,products!$A$1:$A$49,0),MATCH(CoffeeSales!L$1,products!$A$1:$G$1,0))</f>
        <v>7.77</v>
      </c>
      <c r="M440">
        <f t="shared" si="18"/>
        <v>15.54</v>
      </c>
      <c r="N440" t="str">
        <f t="shared" si="19"/>
        <v>Liberica</v>
      </c>
      <c r="O440" t="str">
        <f t="shared" si="20"/>
        <v>Dark</v>
      </c>
      <c r="P440" t="str">
        <f>_xlfn.XLOOKUP(CoffeeSales!$C440,customers!$A$1:$A$1001,customers!$I$1:$I$1001,,0)</f>
        <v>No</v>
      </c>
    </row>
    <row r="441" spans="1:16" x14ac:dyDescent="0.25">
      <c r="A441" t="s">
        <v>888</v>
      </c>
      <c r="B441">
        <v>43562</v>
      </c>
      <c r="C441" t="s">
        <v>889</v>
      </c>
      <c r="D441" t="s">
        <v>189</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 MATCH(CoffeeSales!$D441,products!$A$1:$A$49,0),MATCH(CoffeeSales!I$1,products!$A$1:$G$1,0))</f>
        <v>Exc</v>
      </c>
      <c r="J441" t="str">
        <f>INDEX(products!$A$1:$G$49, MATCH(CoffeeSales!$D441,products!$A$1:$A$49,0),MATCH(CoffeeSales!J$1,products!$A$1:$G$1,0))</f>
        <v>L</v>
      </c>
      <c r="K441">
        <f>INDEX(products!$A$1:$G$49, MATCH(CoffeeSales!$D441,products!$A$1:$A$49,0),MATCH(CoffeeSales!K$1,products!$A$1:$G$1,0))</f>
        <v>0.5</v>
      </c>
      <c r="L441">
        <f>INDEX(products!$A$1:$G$49, MATCH(CoffeeSales!$D441,products!$A$1:$A$49,0),MATCH(CoffeeSales!L$1,products!$A$1:$G$1,0))</f>
        <v>8.91</v>
      </c>
      <c r="M441">
        <f t="shared" si="18"/>
        <v>35.64</v>
      </c>
      <c r="N441" t="str">
        <f t="shared" si="19"/>
        <v>Excelsa</v>
      </c>
      <c r="O441" t="str">
        <f t="shared" si="20"/>
        <v>Light</v>
      </c>
      <c r="P441" t="str">
        <f>_xlfn.XLOOKUP(CoffeeSales!$C441,customers!$A$1:$A$1001,customers!$I$1:$I$1001,,0)</f>
        <v>No</v>
      </c>
    </row>
    <row r="442" spans="1:16" x14ac:dyDescent="0.25">
      <c r="A442" t="s">
        <v>890</v>
      </c>
      <c r="B442">
        <v>44230</v>
      </c>
      <c r="C442" t="s">
        <v>891</v>
      </c>
      <c r="D442" t="s">
        <v>184</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 MATCH(CoffeeSales!$D442,products!$A$1:$A$49,0),MATCH(CoffeeSales!I$1,products!$A$1:$G$1,0))</f>
        <v>Ara</v>
      </c>
      <c r="J442" t="str">
        <f>INDEX(products!$A$1:$G$49, MATCH(CoffeeSales!$D442,products!$A$1:$A$49,0),MATCH(CoffeeSales!J$1,products!$A$1:$G$1,0))</f>
        <v>M</v>
      </c>
      <c r="K442">
        <f>INDEX(products!$A$1:$G$49, MATCH(CoffeeSales!$D442,products!$A$1:$A$49,0),MATCH(CoffeeSales!K$1,products!$A$1:$G$1,0))</f>
        <v>2.5</v>
      </c>
      <c r="L442">
        <f>INDEX(products!$A$1:$G$49, MATCH(CoffeeSales!$D442,products!$A$1:$A$49,0),MATCH(CoffeeSales!L$1,products!$A$1:$G$1,0))</f>
        <v>25.874999999999996</v>
      </c>
      <c r="M442">
        <f t="shared" si="18"/>
        <v>103.49999999999999</v>
      </c>
      <c r="N442" t="str">
        <f t="shared" si="19"/>
        <v>Arabica</v>
      </c>
      <c r="O442" t="str">
        <f t="shared" si="20"/>
        <v>Medium</v>
      </c>
      <c r="P442" t="str">
        <f>_xlfn.XLOOKUP(CoffeeSales!$C442,customers!$A$1:$A$1001,customers!$I$1:$I$1001,,0)</f>
        <v>Yes</v>
      </c>
    </row>
    <row r="443" spans="1:16" x14ac:dyDescent="0.25">
      <c r="A443" t="s">
        <v>892</v>
      </c>
      <c r="B443">
        <v>43573</v>
      </c>
      <c r="C443" t="s">
        <v>893</v>
      </c>
      <c r="D443" t="s">
        <v>258</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 MATCH(CoffeeSales!$D443,products!$A$1:$A$49,0),MATCH(CoffeeSales!I$1,products!$A$1:$G$1,0))</f>
        <v>Exc</v>
      </c>
      <c r="J443" t="str">
        <f>INDEX(products!$A$1:$G$49, MATCH(CoffeeSales!$D443,products!$A$1:$A$49,0),MATCH(CoffeeSales!J$1,products!$A$1:$G$1,0))</f>
        <v>D</v>
      </c>
      <c r="K443">
        <f>INDEX(products!$A$1:$G$49, MATCH(CoffeeSales!$D443,products!$A$1:$A$49,0),MATCH(CoffeeSales!K$1,products!$A$1:$G$1,0))</f>
        <v>1</v>
      </c>
      <c r="L443">
        <f>INDEX(products!$A$1:$G$49, MATCH(CoffeeSales!$D443,products!$A$1:$A$49,0),MATCH(CoffeeSales!L$1,products!$A$1:$G$1,0))</f>
        <v>12.15</v>
      </c>
      <c r="M443">
        <f t="shared" si="18"/>
        <v>36.450000000000003</v>
      </c>
      <c r="N443" t="str">
        <f t="shared" si="19"/>
        <v>Excelsa</v>
      </c>
      <c r="O443" t="str">
        <f t="shared" si="20"/>
        <v>Dark</v>
      </c>
      <c r="P443" t="str">
        <f>_xlfn.XLOOKUP(CoffeeSales!$C443,customers!$A$1:$A$1001,customers!$I$1:$I$1001,,0)</f>
        <v>Yes</v>
      </c>
    </row>
    <row r="444" spans="1:16" x14ac:dyDescent="0.25">
      <c r="A444" t="s">
        <v>894</v>
      </c>
      <c r="B444">
        <v>44384</v>
      </c>
      <c r="C444" t="s">
        <v>895</v>
      </c>
      <c r="D444" t="s">
        <v>170</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 MATCH(CoffeeSales!$D444,products!$A$1:$A$49,0),MATCH(CoffeeSales!I$1,products!$A$1:$G$1,0))</f>
        <v>Rob</v>
      </c>
      <c r="J444" t="str">
        <f>INDEX(products!$A$1:$G$49, MATCH(CoffeeSales!$D444,products!$A$1:$A$49,0),MATCH(CoffeeSales!J$1,products!$A$1:$G$1,0))</f>
        <v>L</v>
      </c>
      <c r="K444">
        <f>INDEX(products!$A$1:$G$49, MATCH(CoffeeSales!$D444,products!$A$1:$A$49,0),MATCH(CoffeeSales!K$1,products!$A$1:$G$1,0))</f>
        <v>0.5</v>
      </c>
      <c r="L444">
        <f>INDEX(products!$A$1:$G$49, MATCH(CoffeeSales!$D444,products!$A$1:$A$49,0),MATCH(CoffeeSales!L$1,products!$A$1:$G$1,0))</f>
        <v>7.169999999999999</v>
      </c>
      <c r="M444">
        <f t="shared" si="18"/>
        <v>35.849999999999994</v>
      </c>
      <c r="N444" t="str">
        <f t="shared" si="19"/>
        <v>Robusta</v>
      </c>
      <c r="O444" t="str">
        <f t="shared" si="20"/>
        <v>Light</v>
      </c>
      <c r="P444" t="str">
        <f>_xlfn.XLOOKUP(CoffeeSales!$C444,customers!$A$1:$A$1001,customers!$I$1:$I$1001,,0)</f>
        <v>No</v>
      </c>
    </row>
    <row r="445" spans="1:16" x14ac:dyDescent="0.25">
      <c r="A445" t="s">
        <v>896</v>
      </c>
      <c r="B445">
        <v>44250</v>
      </c>
      <c r="C445" t="s">
        <v>897</v>
      </c>
      <c r="D445" t="s">
        <v>267</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 MATCH(CoffeeSales!$D445,products!$A$1:$A$49,0),MATCH(CoffeeSales!I$1,products!$A$1:$G$1,0))</f>
        <v>Exc</v>
      </c>
      <c r="J445" t="str">
        <f>INDEX(products!$A$1:$G$49, MATCH(CoffeeSales!$D445,products!$A$1:$A$49,0),MATCH(CoffeeSales!J$1,products!$A$1:$G$1,0))</f>
        <v>L</v>
      </c>
      <c r="K445">
        <f>INDEX(products!$A$1:$G$49, MATCH(CoffeeSales!$D445,products!$A$1:$A$49,0),MATCH(CoffeeSales!K$1,products!$A$1:$G$1,0))</f>
        <v>0.2</v>
      </c>
      <c r="L445">
        <f>INDEX(products!$A$1:$G$49, MATCH(CoffeeSales!$D445,products!$A$1:$A$49,0),MATCH(CoffeeSales!L$1,products!$A$1:$G$1,0))</f>
        <v>4.4550000000000001</v>
      </c>
      <c r="M445">
        <f t="shared" si="18"/>
        <v>22.274999999999999</v>
      </c>
      <c r="N445" t="str">
        <f t="shared" si="19"/>
        <v>Excelsa</v>
      </c>
      <c r="O445" t="str">
        <f t="shared" si="20"/>
        <v>Light</v>
      </c>
      <c r="P445" t="str">
        <f>_xlfn.XLOOKUP(CoffeeSales!$C445,customers!$A$1:$A$1001,customers!$I$1:$I$1001,,0)</f>
        <v>Yes</v>
      </c>
    </row>
    <row r="446" spans="1:16" x14ac:dyDescent="0.25">
      <c r="A446" t="s">
        <v>898</v>
      </c>
      <c r="B446">
        <v>44418</v>
      </c>
      <c r="C446" t="s">
        <v>899</v>
      </c>
      <c r="D446" t="s">
        <v>77</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 MATCH(CoffeeSales!$D446,products!$A$1:$A$49,0),MATCH(CoffeeSales!I$1,products!$A$1:$G$1,0))</f>
        <v>Exc</v>
      </c>
      <c r="J446" t="str">
        <f>INDEX(products!$A$1:$G$49, MATCH(CoffeeSales!$D446,products!$A$1:$A$49,0),MATCH(CoffeeSales!J$1,products!$A$1:$G$1,0))</f>
        <v>M</v>
      </c>
      <c r="K446">
        <f>INDEX(products!$A$1:$G$49, MATCH(CoffeeSales!$D446,products!$A$1:$A$49,0),MATCH(CoffeeSales!K$1,products!$A$1:$G$1,0))</f>
        <v>0.2</v>
      </c>
      <c r="L446">
        <f>INDEX(products!$A$1:$G$49, MATCH(CoffeeSales!$D446,products!$A$1:$A$49,0),MATCH(CoffeeSales!L$1,products!$A$1:$G$1,0))</f>
        <v>4.125</v>
      </c>
      <c r="M446">
        <f t="shared" si="18"/>
        <v>24.75</v>
      </c>
      <c r="N446" t="str">
        <f t="shared" si="19"/>
        <v>Excelsa</v>
      </c>
      <c r="O446" t="str">
        <f t="shared" si="20"/>
        <v>Medium</v>
      </c>
      <c r="P446" t="str">
        <f>_xlfn.XLOOKUP(CoffeeSales!$C446,customers!$A$1:$A$1001,customers!$I$1:$I$1001,,0)</f>
        <v>No</v>
      </c>
    </row>
    <row r="447" spans="1:16" x14ac:dyDescent="0.25">
      <c r="A447" t="s">
        <v>900</v>
      </c>
      <c r="B447">
        <v>43784</v>
      </c>
      <c r="C447" t="s">
        <v>901</v>
      </c>
      <c r="D447" t="s">
        <v>210</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 MATCH(CoffeeSales!$D447,products!$A$1:$A$49,0),MATCH(CoffeeSales!I$1,products!$A$1:$G$1,0))</f>
        <v>Lib</v>
      </c>
      <c r="J447" t="str">
        <f>INDEX(products!$A$1:$G$49, MATCH(CoffeeSales!$D447,products!$A$1:$A$49,0),MATCH(CoffeeSales!J$1,products!$A$1:$G$1,0))</f>
        <v>M</v>
      </c>
      <c r="K447">
        <f>INDEX(products!$A$1:$G$49, MATCH(CoffeeSales!$D447,products!$A$1:$A$49,0),MATCH(CoffeeSales!K$1,products!$A$1:$G$1,0))</f>
        <v>2.5</v>
      </c>
      <c r="L447">
        <f>INDEX(products!$A$1:$G$49, MATCH(CoffeeSales!$D447,products!$A$1:$A$49,0),MATCH(CoffeeSales!L$1,products!$A$1:$G$1,0))</f>
        <v>33.464999999999996</v>
      </c>
      <c r="M447">
        <f t="shared" si="18"/>
        <v>66.929999999999993</v>
      </c>
      <c r="N447" t="str">
        <f t="shared" si="19"/>
        <v>Liberica</v>
      </c>
      <c r="O447" t="str">
        <f t="shared" si="20"/>
        <v>Medium</v>
      </c>
      <c r="P447" t="str">
        <f>_xlfn.XLOOKUP(CoffeeSales!$C447,customers!$A$1:$A$1001,customers!$I$1:$I$1001,,0)</f>
        <v>Yes</v>
      </c>
    </row>
    <row r="448" spans="1:16" x14ac:dyDescent="0.25">
      <c r="A448" t="s">
        <v>902</v>
      </c>
      <c r="B448">
        <v>43816</v>
      </c>
      <c r="C448" t="s">
        <v>903</v>
      </c>
      <c r="D448" t="s">
        <v>91</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 MATCH(CoffeeSales!$D448,products!$A$1:$A$49,0),MATCH(CoffeeSales!I$1,products!$A$1:$G$1,0))</f>
        <v>Lib</v>
      </c>
      <c r="J448" t="str">
        <f>INDEX(products!$A$1:$G$49, MATCH(CoffeeSales!$D448,products!$A$1:$A$49,0),MATCH(CoffeeSales!J$1,products!$A$1:$G$1,0))</f>
        <v>M</v>
      </c>
      <c r="K448">
        <f>INDEX(products!$A$1:$G$49, MATCH(CoffeeSales!$D448,products!$A$1:$A$49,0),MATCH(CoffeeSales!K$1,products!$A$1:$G$1,0))</f>
        <v>0.5</v>
      </c>
      <c r="L448">
        <f>INDEX(products!$A$1:$G$49, MATCH(CoffeeSales!$D448,products!$A$1:$A$49,0),MATCH(CoffeeSales!L$1,products!$A$1:$G$1,0))</f>
        <v>8.73</v>
      </c>
      <c r="M448">
        <f t="shared" si="18"/>
        <v>8.73</v>
      </c>
      <c r="N448" t="str">
        <f t="shared" si="19"/>
        <v>Liberica</v>
      </c>
      <c r="O448" t="str">
        <f t="shared" si="20"/>
        <v>Medium</v>
      </c>
      <c r="P448" t="str">
        <f>_xlfn.XLOOKUP(CoffeeSales!$C448,customers!$A$1:$A$1001,customers!$I$1:$I$1001,,0)</f>
        <v>Yes</v>
      </c>
    </row>
    <row r="449" spans="1:16" x14ac:dyDescent="0.25">
      <c r="A449" t="s">
        <v>904</v>
      </c>
      <c r="B449">
        <v>43908</v>
      </c>
      <c r="C449" t="s">
        <v>905</v>
      </c>
      <c r="D449" t="s">
        <v>35</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 MATCH(CoffeeSales!$D449,products!$A$1:$A$49,0),MATCH(CoffeeSales!I$1,products!$A$1:$G$1,0))</f>
        <v>Rob</v>
      </c>
      <c r="J449" t="str">
        <f>INDEX(products!$A$1:$G$49, MATCH(CoffeeSales!$D449,products!$A$1:$A$49,0),MATCH(CoffeeSales!J$1,products!$A$1:$G$1,0))</f>
        <v>M</v>
      </c>
      <c r="K449">
        <f>INDEX(products!$A$1:$G$49, MATCH(CoffeeSales!$D449,products!$A$1:$A$49,0),MATCH(CoffeeSales!K$1,products!$A$1:$G$1,0))</f>
        <v>0.5</v>
      </c>
      <c r="L449">
        <f>INDEX(products!$A$1:$G$49, MATCH(CoffeeSales!$D449,products!$A$1:$A$49,0),MATCH(CoffeeSales!L$1,products!$A$1:$G$1,0))</f>
        <v>5.97</v>
      </c>
      <c r="M449">
        <f t="shared" si="18"/>
        <v>17.91</v>
      </c>
      <c r="N449" t="str">
        <f t="shared" si="19"/>
        <v>Robusta</v>
      </c>
      <c r="O449" t="str">
        <f t="shared" si="20"/>
        <v>Medium</v>
      </c>
      <c r="P449" t="str">
        <f>_xlfn.XLOOKUP(CoffeeSales!$C449,customers!$A$1:$A$1001,customers!$I$1:$I$1001,,0)</f>
        <v>No</v>
      </c>
    </row>
    <row r="450" spans="1:16" x14ac:dyDescent="0.25">
      <c r="A450" t="s">
        <v>906</v>
      </c>
      <c r="B450">
        <v>44718</v>
      </c>
      <c r="C450" t="s">
        <v>907</v>
      </c>
      <c r="D450" t="s">
        <v>170</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 MATCH(CoffeeSales!$D450,products!$A$1:$A$49,0),MATCH(CoffeeSales!I$1,products!$A$1:$G$1,0))</f>
        <v>Rob</v>
      </c>
      <c r="J450" t="str">
        <f>INDEX(products!$A$1:$G$49, MATCH(CoffeeSales!$D450,products!$A$1:$A$49,0),MATCH(CoffeeSales!J$1,products!$A$1:$G$1,0))</f>
        <v>L</v>
      </c>
      <c r="K450">
        <f>INDEX(products!$A$1:$G$49, MATCH(CoffeeSales!$D450,products!$A$1:$A$49,0),MATCH(CoffeeSales!K$1,products!$A$1:$G$1,0))</f>
        <v>0.5</v>
      </c>
      <c r="L450">
        <f>INDEX(products!$A$1:$G$49, MATCH(CoffeeSales!$D450,products!$A$1:$A$49,0),MATCH(CoffeeSales!L$1,products!$A$1:$G$1,0))</f>
        <v>7.169999999999999</v>
      </c>
      <c r="M450">
        <f t="shared" si="18"/>
        <v>7.169999999999999</v>
      </c>
      <c r="N450" t="str">
        <f t="shared" si="19"/>
        <v>Robusta</v>
      </c>
      <c r="O450" t="str">
        <f t="shared" si="20"/>
        <v>Light</v>
      </c>
      <c r="P450" t="str">
        <f>_xlfn.XLOOKUP(CoffeeSales!$C450,customers!$A$1:$A$1001,customers!$I$1:$I$1001,,0)</f>
        <v>No</v>
      </c>
    </row>
    <row r="451" spans="1:16" x14ac:dyDescent="0.25">
      <c r="A451" t="s">
        <v>908</v>
      </c>
      <c r="B451">
        <v>44336</v>
      </c>
      <c r="C451" t="s">
        <v>909</v>
      </c>
      <c r="D451" t="s">
        <v>114</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 MATCH(CoffeeSales!$D451,products!$A$1:$A$49,0),MATCH(CoffeeSales!I$1,products!$A$1:$G$1,0))</f>
        <v>Rob</v>
      </c>
      <c r="J451" t="str">
        <f>INDEX(products!$A$1:$G$49, MATCH(CoffeeSales!$D451,products!$A$1:$A$49,0),MATCH(CoffeeSales!J$1,products!$A$1:$G$1,0))</f>
        <v>D</v>
      </c>
      <c r="K451">
        <f>INDEX(products!$A$1:$G$49, MATCH(CoffeeSales!$D451,products!$A$1:$A$49,0),MATCH(CoffeeSales!K$1,products!$A$1:$G$1,0))</f>
        <v>0.2</v>
      </c>
      <c r="L451">
        <f>INDEX(products!$A$1:$G$49, MATCH(CoffeeSales!$D451,products!$A$1:$A$49,0),MATCH(CoffeeSales!L$1,products!$A$1:$G$1,0))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 IF(J451="D", "Dark","")))</f>
        <v>Dark</v>
      </c>
      <c r="P451" t="str">
        <f>_xlfn.XLOOKUP(CoffeeSales!$C451,customers!$A$1:$A$1001,customers!$I$1:$I$1001,,0)</f>
        <v>No</v>
      </c>
    </row>
    <row r="452" spans="1:16" x14ac:dyDescent="0.25">
      <c r="A452" t="s">
        <v>910</v>
      </c>
      <c r="B452">
        <v>44207</v>
      </c>
      <c r="C452" t="s">
        <v>911</v>
      </c>
      <c r="D452" t="s">
        <v>32</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 MATCH(CoffeeSales!$D452,products!$A$1:$A$49,0),MATCH(CoffeeSales!I$1,products!$A$1:$G$1,0))</f>
        <v>Lib</v>
      </c>
      <c r="J452" t="str">
        <f>INDEX(products!$A$1:$G$49, MATCH(CoffeeSales!$D452,products!$A$1:$A$49,0),MATCH(CoffeeSales!J$1,products!$A$1:$G$1,0))</f>
        <v>L</v>
      </c>
      <c r="K452">
        <f>INDEX(products!$A$1:$G$49, MATCH(CoffeeSales!$D452,products!$A$1:$A$49,0),MATCH(CoffeeSales!K$1,products!$A$1:$G$1,0))</f>
        <v>0.2</v>
      </c>
      <c r="L452">
        <f>INDEX(products!$A$1:$G$49, MATCH(CoffeeSales!$D452,products!$A$1:$A$49,0),MATCH(CoffeeSales!L$1,products!$A$1:$G$1,0))</f>
        <v>4.7549999999999999</v>
      </c>
      <c r="M452">
        <f t="shared" si="21"/>
        <v>23.774999999999999</v>
      </c>
      <c r="N452" t="str">
        <f t="shared" si="22"/>
        <v>Liberica</v>
      </c>
      <c r="O452" t="str">
        <f t="shared" si="23"/>
        <v>Light</v>
      </c>
      <c r="P452" t="str">
        <f>_xlfn.XLOOKUP(CoffeeSales!$C452,customers!$A$1:$A$1001,customers!$I$1:$I$1001,,0)</f>
        <v>No</v>
      </c>
    </row>
    <row r="453" spans="1:16" x14ac:dyDescent="0.25">
      <c r="A453" t="s">
        <v>912</v>
      </c>
      <c r="B453">
        <v>43518</v>
      </c>
      <c r="C453" t="s">
        <v>913</v>
      </c>
      <c r="D453" t="s">
        <v>48</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 MATCH(CoffeeSales!$D453,products!$A$1:$A$49,0),MATCH(CoffeeSales!I$1,products!$A$1:$G$1,0))</f>
        <v>Rob</v>
      </c>
      <c r="J453" t="str">
        <f>INDEX(products!$A$1:$G$49, MATCH(CoffeeSales!$D453,products!$A$1:$A$49,0),MATCH(CoffeeSales!J$1,products!$A$1:$G$1,0))</f>
        <v>D</v>
      </c>
      <c r="K453">
        <f>INDEX(products!$A$1:$G$49, MATCH(CoffeeSales!$D453,products!$A$1:$A$49,0),MATCH(CoffeeSales!K$1,products!$A$1:$G$1,0))</f>
        <v>2.5</v>
      </c>
      <c r="L453">
        <f>INDEX(products!$A$1:$G$49, MATCH(CoffeeSales!$D453,products!$A$1:$A$49,0),MATCH(CoffeeSales!L$1,products!$A$1:$G$1,0))</f>
        <v>20.584999999999997</v>
      </c>
      <c r="M453">
        <f t="shared" si="21"/>
        <v>41.169999999999995</v>
      </c>
      <c r="N453" t="str">
        <f t="shared" si="22"/>
        <v>Robusta</v>
      </c>
      <c r="O453" t="str">
        <f t="shared" si="23"/>
        <v>Dark</v>
      </c>
      <c r="P453" t="str">
        <f>_xlfn.XLOOKUP(CoffeeSales!$C453,customers!$A$1:$A$1001,customers!$I$1:$I$1001,,0)</f>
        <v>Yes</v>
      </c>
    </row>
    <row r="454" spans="1:16" x14ac:dyDescent="0.25">
      <c r="A454" t="s">
        <v>914</v>
      </c>
      <c r="B454">
        <v>44524</v>
      </c>
      <c r="C454" t="s">
        <v>887</v>
      </c>
      <c r="D454" t="s">
        <v>128</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 MATCH(CoffeeSales!$D454,products!$A$1:$A$49,0),MATCH(CoffeeSales!I$1,products!$A$1:$G$1,0))</f>
        <v>Ara</v>
      </c>
      <c r="J454" t="str">
        <f>INDEX(products!$A$1:$G$49, MATCH(CoffeeSales!$D454,products!$A$1:$A$49,0),MATCH(CoffeeSales!J$1,products!$A$1:$G$1,0))</f>
        <v>L</v>
      </c>
      <c r="K454">
        <f>INDEX(products!$A$1:$G$49, MATCH(CoffeeSales!$D454,products!$A$1:$A$49,0),MATCH(CoffeeSales!K$1,products!$A$1:$G$1,0))</f>
        <v>0.2</v>
      </c>
      <c r="L454">
        <f>INDEX(products!$A$1:$G$49, MATCH(CoffeeSales!$D454,products!$A$1:$A$49,0),MATCH(CoffeeSales!L$1,products!$A$1:$G$1,0))</f>
        <v>3.8849999999999998</v>
      </c>
      <c r="M454">
        <f t="shared" si="21"/>
        <v>11.654999999999999</v>
      </c>
      <c r="N454" t="str">
        <f t="shared" si="22"/>
        <v>Arabica</v>
      </c>
      <c r="O454" t="str">
        <f t="shared" si="23"/>
        <v>Light</v>
      </c>
      <c r="P454" t="str">
        <f>_xlfn.XLOOKUP(CoffeeSales!$C454,customers!$A$1:$A$1001,customers!$I$1:$I$1001,,0)</f>
        <v>No</v>
      </c>
    </row>
    <row r="455" spans="1:16" x14ac:dyDescent="0.25">
      <c r="A455" t="s">
        <v>915</v>
      </c>
      <c r="B455">
        <v>44579</v>
      </c>
      <c r="C455" t="s">
        <v>916</v>
      </c>
      <c r="D455" t="s">
        <v>96</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 MATCH(CoffeeSales!$D455,products!$A$1:$A$49,0),MATCH(CoffeeSales!I$1,products!$A$1:$G$1,0))</f>
        <v>Lib</v>
      </c>
      <c r="J455" t="str">
        <f>INDEX(products!$A$1:$G$49, MATCH(CoffeeSales!$D455,products!$A$1:$A$49,0),MATCH(CoffeeSales!J$1,products!$A$1:$G$1,0))</f>
        <v>L</v>
      </c>
      <c r="K455">
        <f>INDEX(products!$A$1:$G$49, MATCH(CoffeeSales!$D455,products!$A$1:$A$49,0),MATCH(CoffeeSales!K$1,products!$A$1:$G$1,0))</f>
        <v>0.5</v>
      </c>
      <c r="L455">
        <f>INDEX(products!$A$1:$G$49, MATCH(CoffeeSales!$D455,products!$A$1:$A$49,0),MATCH(CoffeeSales!L$1,products!$A$1:$G$1,0))</f>
        <v>9.51</v>
      </c>
      <c r="M455">
        <f t="shared" si="21"/>
        <v>38.04</v>
      </c>
      <c r="N455" t="str">
        <f t="shared" si="22"/>
        <v>Liberica</v>
      </c>
      <c r="O455" t="str">
        <f t="shared" si="23"/>
        <v>Light</v>
      </c>
      <c r="P455" t="str">
        <f>_xlfn.XLOOKUP(CoffeeSales!$C455,customers!$A$1:$A$1001,customers!$I$1:$I$1001,,0)</f>
        <v>No</v>
      </c>
    </row>
    <row r="456" spans="1:16" x14ac:dyDescent="0.25">
      <c r="A456" t="s">
        <v>917</v>
      </c>
      <c r="B456">
        <v>44421</v>
      </c>
      <c r="C456" t="s">
        <v>918</v>
      </c>
      <c r="D456" t="s">
        <v>48</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 MATCH(CoffeeSales!$D456,products!$A$1:$A$49,0),MATCH(CoffeeSales!I$1,products!$A$1:$G$1,0))</f>
        <v>Rob</v>
      </c>
      <c r="J456" t="str">
        <f>INDEX(products!$A$1:$G$49, MATCH(CoffeeSales!$D456,products!$A$1:$A$49,0),MATCH(CoffeeSales!J$1,products!$A$1:$G$1,0))</f>
        <v>D</v>
      </c>
      <c r="K456">
        <f>INDEX(products!$A$1:$G$49, MATCH(CoffeeSales!$D456,products!$A$1:$A$49,0),MATCH(CoffeeSales!K$1,products!$A$1:$G$1,0))</f>
        <v>2.5</v>
      </c>
      <c r="L456">
        <f>INDEX(products!$A$1:$G$49, MATCH(CoffeeSales!$D456,products!$A$1:$A$49,0),MATCH(CoffeeSales!L$1,products!$A$1:$G$1,0))</f>
        <v>20.584999999999997</v>
      </c>
      <c r="M456">
        <f t="shared" si="21"/>
        <v>82.339999999999989</v>
      </c>
      <c r="N456" t="str">
        <f t="shared" si="22"/>
        <v>Robusta</v>
      </c>
      <c r="O456" t="str">
        <f t="shared" si="23"/>
        <v>Dark</v>
      </c>
      <c r="P456" t="str">
        <f>_xlfn.XLOOKUP(CoffeeSales!$C456,customers!$A$1:$A$1001,customers!$I$1:$I$1001,,0)</f>
        <v>Yes</v>
      </c>
    </row>
    <row r="457" spans="1:16" x14ac:dyDescent="0.25">
      <c r="A457" t="s">
        <v>919</v>
      </c>
      <c r="B457">
        <v>43841</v>
      </c>
      <c r="C457" t="s">
        <v>920</v>
      </c>
      <c r="D457" t="s">
        <v>32</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 MATCH(CoffeeSales!$D457,products!$A$1:$A$49,0),MATCH(CoffeeSales!I$1,products!$A$1:$G$1,0))</f>
        <v>Lib</v>
      </c>
      <c r="J457" t="str">
        <f>INDEX(products!$A$1:$G$49, MATCH(CoffeeSales!$D457,products!$A$1:$A$49,0),MATCH(CoffeeSales!J$1,products!$A$1:$G$1,0))</f>
        <v>L</v>
      </c>
      <c r="K457">
        <f>INDEX(products!$A$1:$G$49, MATCH(CoffeeSales!$D457,products!$A$1:$A$49,0),MATCH(CoffeeSales!K$1,products!$A$1:$G$1,0))</f>
        <v>0.2</v>
      </c>
      <c r="L457">
        <f>INDEX(products!$A$1:$G$49, MATCH(CoffeeSales!$D457,products!$A$1:$A$49,0),MATCH(CoffeeSales!L$1,products!$A$1:$G$1,0))</f>
        <v>4.7549999999999999</v>
      </c>
      <c r="M457">
        <f t="shared" si="21"/>
        <v>9.51</v>
      </c>
      <c r="N457" t="str">
        <f t="shared" si="22"/>
        <v>Liberica</v>
      </c>
      <c r="O457" t="str">
        <f t="shared" si="23"/>
        <v>Light</v>
      </c>
      <c r="P457" t="str">
        <f>_xlfn.XLOOKUP(CoffeeSales!$C457,customers!$A$1:$A$1001,customers!$I$1:$I$1001,,0)</f>
        <v>Yes</v>
      </c>
    </row>
    <row r="458" spans="1:16" x14ac:dyDescent="0.25">
      <c r="A458" t="s">
        <v>921</v>
      </c>
      <c r="B458">
        <v>44017</v>
      </c>
      <c r="C458" t="s">
        <v>922</v>
      </c>
      <c r="D458" t="s">
        <v>48</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 MATCH(CoffeeSales!$D458,products!$A$1:$A$49,0),MATCH(CoffeeSales!I$1,products!$A$1:$G$1,0))</f>
        <v>Rob</v>
      </c>
      <c r="J458" t="str">
        <f>INDEX(products!$A$1:$G$49, MATCH(CoffeeSales!$D458,products!$A$1:$A$49,0),MATCH(CoffeeSales!J$1,products!$A$1:$G$1,0))</f>
        <v>D</v>
      </c>
      <c r="K458">
        <f>INDEX(products!$A$1:$G$49, MATCH(CoffeeSales!$D458,products!$A$1:$A$49,0),MATCH(CoffeeSales!K$1,products!$A$1:$G$1,0))</f>
        <v>2.5</v>
      </c>
      <c r="L458">
        <f>INDEX(products!$A$1:$G$49, MATCH(CoffeeSales!$D458,products!$A$1:$A$49,0),MATCH(CoffeeSales!L$1,products!$A$1:$G$1,0))</f>
        <v>20.584999999999997</v>
      </c>
      <c r="M458">
        <f t="shared" si="21"/>
        <v>41.169999999999995</v>
      </c>
      <c r="N458" t="str">
        <f t="shared" si="22"/>
        <v>Robusta</v>
      </c>
      <c r="O458" t="str">
        <f t="shared" si="23"/>
        <v>Dark</v>
      </c>
      <c r="P458" t="str">
        <f>_xlfn.XLOOKUP(CoffeeSales!$C458,customers!$A$1:$A$1001,customers!$I$1:$I$1001,,0)</f>
        <v>No</v>
      </c>
    </row>
    <row r="459" spans="1:16" x14ac:dyDescent="0.25">
      <c r="A459" t="s">
        <v>923</v>
      </c>
      <c r="B459">
        <v>43671</v>
      </c>
      <c r="C459" t="s">
        <v>924</v>
      </c>
      <c r="D459" t="s">
        <v>96</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 MATCH(CoffeeSales!$D459,products!$A$1:$A$49,0),MATCH(CoffeeSales!I$1,products!$A$1:$G$1,0))</f>
        <v>Lib</v>
      </c>
      <c r="J459" t="str">
        <f>INDEX(products!$A$1:$G$49, MATCH(CoffeeSales!$D459,products!$A$1:$A$49,0),MATCH(CoffeeSales!J$1,products!$A$1:$G$1,0))</f>
        <v>L</v>
      </c>
      <c r="K459">
        <f>INDEX(products!$A$1:$G$49, MATCH(CoffeeSales!$D459,products!$A$1:$A$49,0),MATCH(CoffeeSales!K$1,products!$A$1:$G$1,0))</f>
        <v>0.5</v>
      </c>
      <c r="L459">
        <f>INDEX(products!$A$1:$G$49, MATCH(CoffeeSales!$D459,products!$A$1:$A$49,0),MATCH(CoffeeSales!L$1,products!$A$1:$G$1,0))</f>
        <v>9.51</v>
      </c>
      <c r="M459">
        <f t="shared" si="21"/>
        <v>47.55</v>
      </c>
      <c r="N459" t="str">
        <f t="shared" si="22"/>
        <v>Liberica</v>
      </c>
      <c r="O459" t="str">
        <f t="shared" si="23"/>
        <v>Light</v>
      </c>
      <c r="P459" t="str">
        <f>_xlfn.XLOOKUP(CoffeeSales!$C459,customers!$A$1:$A$1001,customers!$I$1:$I$1001,,0)</f>
        <v>No</v>
      </c>
    </row>
    <row r="460" spans="1:16" x14ac:dyDescent="0.25">
      <c r="A460" t="s">
        <v>925</v>
      </c>
      <c r="B460">
        <v>44707</v>
      </c>
      <c r="C460" t="s">
        <v>926</v>
      </c>
      <c r="D460" t="s">
        <v>74</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 MATCH(CoffeeSales!$D460,products!$A$1:$A$49,0),MATCH(CoffeeSales!I$1,products!$A$1:$G$1,0))</f>
        <v>Ara</v>
      </c>
      <c r="J460" t="str">
        <f>INDEX(products!$A$1:$G$49, MATCH(CoffeeSales!$D460,products!$A$1:$A$49,0),MATCH(CoffeeSales!J$1,products!$A$1:$G$1,0))</f>
        <v>M</v>
      </c>
      <c r="K460">
        <f>INDEX(products!$A$1:$G$49, MATCH(CoffeeSales!$D460,products!$A$1:$A$49,0),MATCH(CoffeeSales!K$1,products!$A$1:$G$1,0))</f>
        <v>1</v>
      </c>
      <c r="L460">
        <f>INDEX(products!$A$1:$G$49, MATCH(CoffeeSales!$D460,products!$A$1:$A$49,0),MATCH(CoffeeSales!L$1,products!$A$1:$G$1,0))</f>
        <v>11.25</v>
      </c>
      <c r="M460">
        <f t="shared" si="21"/>
        <v>45</v>
      </c>
      <c r="N460" t="str">
        <f t="shared" si="22"/>
        <v>Arabica</v>
      </c>
      <c r="O460" t="str">
        <f t="shared" si="23"/>
        <v>Medium</v>
      </c>
      <c r="P460" t="str">
        <f>_xlfn.XLOOKUP(CoffeeSales!$C460,customers!$A$1:$A$1001,customers!$I$1:$I$1001,,0)</f>
        <v>No</v>
      </c>
    </row>
    <row r="461" spans="1:16" x14ac:dyDescent="0.25">
      <c r="A461" t="s">
        <v>927</v>
      </c>
      <c r="B461">
        <v>43840</v>
      </c>
      <c r="C461" t="s">
        <v>928</v>
      </c>
      <c r="D461" t="s">
        <v>32</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 MATCH(CoffeeSales!$D461,products!$A$1:$A$49,0),MATCH(CoffeeSales!I$1,products!$A$1:$G$1,0))</f>
        <v>Lib</v>
      </c>
      <c r="J461" t="str">
        <f>INDEX(products!$A$1:$G$49, MATCH(CoffeeSales!$D461,products!$A$1:$A$49,0),MATCH(CoffeeSales!J$1,products!$A$1:$G$1,0))</f>
        <v>L</v>
      </c>
      <c r="K461">
        <f>INDEX(products!$A$1:$G$49, MATCH(CoffeeSales!$D461,products!$A$1:$A$49,0),MATCH(CoffeeSales!K$1,products!$A$1:$G$1,0))</f>
        <v>0.2</v>
      </c>
      <c r="L461">
        <f>INDEX(products!$A$1:$G$49, MATCH(CoffeeSales!$D461,products!$A$1:$A$49,0),MATCH(CoffeeSales!L$1,products!$A$1:$G$1,0))</f>
        <v>4.7549999999999999</v>
      </c>
      <c r="M461">
        <f t="shared" si="21"/>
        <v>23.774999999999999</v>
      </c>
      <c r="N461" t="str">
        <f t="shared" si="22"/>
        <v>Liberica</v>
      </c>
      <c r="O461" t="str">
        <f t="shared" si="23"/>
        <v>Light</v>
      </c>
      <c r="P461" t="str">
        <f>_xlfn.XLOOKUP(CoffeeSales!$C461,customers!$A$1:$A$1001,customers!$I$1:$I$1001,,0)</f>
        <v>No</v>
      </c>
    </row>
    <row r="462" spans="1:16" x14ac:dyDescent="0.25">
      <c r="A462" t="s">
        <v>929</v>
      </c>
      <c r="B462">
        <v>43602</v>
      </c>
      <c r="C462" t="s">
        <v>930</v>
      </c>
      <c r="D462" t="s">
        <v>159</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 MATCH(CoffeeSales!$D462,products!$A$1:$A$49,0),MATCH(CoffeeSales!I$1,products!$A$1:$G$1,0))</f>
        <v>Rob</v>
      </c>
      <c r="J462" t="str">
        <f>INDEX(products!$A$1:$G$49, MATCH(CoffeeSales!$D462,products!$A$1:$A$49,0),MATCH(CoffeeSales!J$1,products!$A$1:$G$1,0))</f>
        <v>D</v>
      </c>
      <c r="K462">
        <f>INDEX(products!$A$1:$G$49, MATCH(CoffeeSales!$D462,products!$A$1:$A$49,0),MATCH(CoffeeSales!K$1,products!$A$1:$G$1,0))</f>
        <v>0.5</v>
      </c>
      <c r="L462">
        <f>INDEX(products!$A$1:$G$49, MATCH(CoffeeSales!$D462,products!$A$1:$A$49,0),MATCH(CoffeeSales!L$1,products!$A$1:$G$1,0))</f>
        <v>5.3699999999999992</v>
      </c>
      <c r="M462">
        <f t="shared" si="21"/>
        <v>16.11</v>
      </c>
      <c r="N462" t="str">
        <f t="shared" si="22"/>
        <v>Robusta</v>
      </c>
      <c r="O462" t="str">
        <f t="shared" si="23"/>
        <v>Dark</v>
      </c>
      <c r="P462" t="str">
        <f>_xlfn.XLOOKUP(CoffeeSales!$C462,customers!$A$1:$A$1001,customers!$I$1:$I$1001,,0)</f>
        <v>Yes</v>
      </c>
    </row>
    <row r="463" spans="1:16" x14ac:dyDescent="0.25">
      <c r="A463" t="s">
        <v>931</v>
      </c>
      <c r="B463">
        <v>44036</v>
      </c>
      <c r="C463" t="s">
        <v>932</v>
      </c>
      <c r="D463" t="s">
        <v>114</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 MATCH(CoffeeSales!$D463,products!$A$1:$A$49,0),MATCH(CoffeeSales!I$1,products!$A$1:$G$1,0))</f>
        <v>Rob</v>
      </c>
      <c r="J463" t="str">
        <f>INDEX(products!$A$1:$G$49, MATCH(CoffeeSales!$D463,products!$A$1:$A$49,0),MATCH(CoffeeSales!J$1,products!$A$1:$G$1,0))</f>
        <v>D</v>
      </c>
      <c r="K463">
        <f>INDEX(products!$A$1:$G$49, MATCH(CoffeeSales!$D463,products!$A$1:$A$49,0),MATCH(CoffeeSales!K$1,products!$A$1:$G$1,0))</f>
        <v>0.2</v>
      </c>
      <c r="L463">
        <f>INDEX(products!$A$1:$G$49, MATCH(CoffeeSales!$D463,products!$A$1:$A$49,0),MATCH(CoffeeSales!L$1,products!$A$1:$G$1,0))</f>
        <v>2.6849999999999996</v>
      </c>
      <c r="M463">
        <f t="shared" si="21"/>
        <v>10.739999999999998</v>
      </c>
      <c r="N463" t="str">
        <f t="shared" si="22"/>
        <v>Robusta</v>
      </c>
      <c r="O463" t="str">
        <f t="shared" si="23"/>
        <v>Dark</v>
      </c>
      <c r="P463" t="str">
        <f>_xlfn.XLOOKUP(CoffeeSales!$C463,customers!$A$1:$A$1001,customers!$I$1:$I$1001,,0)</f>
        <v>Yes</v>
      </c>
    </row>
    <row r="464" spans="1:16" x14ac:dyDescent="0.25">
      <c r="A464" t="s">
        <v>933</v>
      </c>
      <c r="B464">
        <v>44124</v>
      </c>
      <c r="C464" t="s">
        <v>934</v>
      </c>
      <c r="D464" t="s">
        <v>40</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 MATCH(CoffeeSales!$D464,products!$A$1:$A$49,0),MATCH(CoffeeSales!I$1,products!$A$1:$G$1,0))</f>
        <v>Ara</v>
      </c>
      <c r="J464" t="str">
        <f>INDEX(products!$A$1:$G$49, MATCH(CoffeeSales!$D464,products!$A$1:$A$49,0),MATCH(CoffeeSales!J$1,products!$A$1:$G$1,0))</f>
        <v>D</v>
      </c>
      <c r="K464">
        <f>INDEX(products!$A$1:$G$49, MATCH(CoffeeSales!$D464,products!$A$1:$A$49,0),MATCH(CoffeeSales!K$1,products!$A$1:$G$1,0))</f>
        <v>1</v>
      </c>
      <c r="L464">
        <f>INDEX(products!$A$1:$G$49, MATCH(CoffeeSales!$D464,products!$A$1:$A$49,0),MATCH(CoffeeSales!L$1,products!$A$1:$G$1,0))</f>
        <v>9.9499999999999993</v>
      </c>
      <c r="M464">
        <f t="shared" si="21"/>
        <v>49.75</v>
      </c>
      <c r="N464" t="str">
        <f t="shared" si="22"/>
        <v>Arabica</v>
      </c>
      <c r="O464" t="str">
        <f t="shared" si="23"/>
        <v>Dark</v>
      </c>
      <c r="P464" t="str">
        <f>_xlfn.XLOOKUP(CoffeeSales!$C464,customers!$A$1:$A$1001,customers!$I$1:$I$1001,,0)</f>
        <v>Yes</v>
      </c>
    </row>
    <row r="465" spans="1:16" x14ac:dyDescent="0.25">
      <c r="A465" t="s">
        <v>935</v>
      </c>
      <c r="B465">
        <v>43730</v>
      </c>
      <c r="C465" t="s">
        <v>936</v>
      </c>
      <c r="D465" t="s">
        <v>22</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 MATCH(CoffeeSales!$D465,products!$A$1:$A$49,0),MATCH(CoffeeSales!I$1,products!$A$1:$G$1,0))</f>
        <v>Exc</v>
      </c>
      <c r="J465" t="str">
        <f>INDEX(products!$A$1:$G$49, MATCH(CoffeeSales!$D465,products!$A$1:$A$49,0),MATCH(CoffeeSales!J$1,products!$A$1:$G$1,0))</f>
        <v>M</v>
      </c>
      <c r="K465">
        <f>INDEX(products!$A$1:$G$49, MATCH(CoffeeSales!$D465,products!$A$1:$A$49,0),MATCH(CoffeeSales!K$1,products!$A$1:$G$1,0))</f>
        <v>1</v>
      </c>
      <c r="L465">
        <f>INDEX(products!$A$1:$G$49, MATCH(CoffeeSales!$D465,products!$A$1:$A$49,0),MATCH(CoffeeSales!L$1,products!$A$1:$G$1,0))</f>
        <v>13.75</v>
      </c>
      <c r="M465">
        <f t="shared" si="21"/>
        <v>27.5</v>
      </c>
      <c r="N465" t="str">
        <f t="shared" si="22"/>
        <v>Excelsa</v>
      </c>
      <c r="O465" t="str">
        <f t="shared" si="23"/>
        <v>Medium</v>
      </c>
      <c r="P465" t="str">
        <f>_xlfn.XLOOKUP(CoffeeSales!$C465,customers!$A$1:$A$1001,customers!$I$1:$I$1001,,0)</f>
        <v>No</v>
      </c>
    </row>
    <row r="466" spans="1:16" x14ac:dyDescent="0.25">
      <c r="A466" t="s">
        <v>937</v>
      </c>
      <c r="B466">
        <v>43989</v>
      </c>
      <c r="C466" t="s">
        <v>938</v>
      </c>
      <c r="D466" t="s">
        <v>122</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 MATCH(CoffeeSales!$D466,products!$A$1:$A$49,0),MATCH(CoffeeSales!I$1,products!$A$1:$G$1,0))</f>
        <v>Lib</v>
      </c>
      <c r="J466" t="str">
        <f>INDEX(products!$A$1:$G$49, MATCH(CoffeeSales!$D466,products!$A$1:$A$49,0),MATCH(CoffeeSales!J$1,products!$A$1:$G$1,0))</f>
        <v>D</v>
      </c>
      <c r="K466">
        <f>INDEX(products!$A$1:$G$49, MATCH(CoffeeSales!$D466,products!$A$1:$A$49,0),MATCH(CoffeeSales!K$1,products!$A$1:$G$1,0))</f>
        <v>2.5</v>
      </c>
      <c r="L466">
        <f>INDEX(products!$A$1:$G$49, MATCH(CoffeeSales!$D466,products!$A$1:$A$49,0),MATCH(CoffeeSales!L$1,products!$A$1:$G$1,0))</f>
        <v>29.784999999999997</v>
      </c>
      <c r="M466">
        <f t="shared" si="21"/>
        <v>119.13999999999999</v>
      </c>
      <c r="N466" t="str">
        <f t="shared" si="22"/>
        <v>Liberica</v>
      </c>
      <c r="O466" t="str">
        <f t="shared" si="23"/>
        <v>Dark</v>
      </c>
      <c r="P466" t="str">
        <f>_xlfn.XLOOKUP(CoffeeSales!$C466,customers!$A$1:$A$1001,customers!$I$1:$I$1001,,0)</f>
        <v>No</v>
      </c>
    </row>
    <row r="467" spans="1:16" x14ac:dyDescent="0.25">
      <c r="A467" t="s">
        <v>939</v>
      </c>
      <c r="B467">
        <v>43814</v>
      </c>
      <c r="C467" t="s">
        <v>940</v>
      </c>
      <c r="D467" t="s">
        <v>48</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 MATCH(CoffeeSales!$D467,products!$A$1:$A$49,0),MATCH(CoffeeSales!I$1,products!$A$1:$G$1,0))</f>
        <v>Rob</v>
      </c>
      <c r="J467" t="str">
        <f>INDEX(products!$A$1:$G$49, MATCH(CoffeeSales!$D467,products!$A$1:$A$49,0),MATCH(CoffeeSales!J$1,products!$A$1:$G$1,0))</f>
        <v>D</v>
      </c>
      <c r="K467">
        <f>INDEX(products!$A$1:$G$49, MATCH(CoffeeSales!$D467,products!$A$1:$A$49,0),MATCH(CoffeeSales!K$1,products!$A$1:$G$1,0))</f>
        <v>2.5</v>
      </c>
      <c r="L467">
        <f>INDEX(products!$A$1:$G$49, MATCH(CoffeeSales!$D467,products!$A$1:$A$49,0),MATCH(CoffeeSales!L$1,products!$A$1:$G$1,0))</f>
        <v>20.584999999999997</v>
      </c>
      <c r="M467">
        <f t="shared" si="21"/>
        <v>20.584999999999997</v>
      </c>
      <c r="N467" t="str">
        <f t="shared" si="22"/>
        <v>Robusta</v>
      </c>
      <c r="O467" t="str">
        <f t="shared" si="23"/>
        <v>Dark</v>
      </c>
      <c r="P467" t="str">
        <f>_xlfn.XLOOKUP(CoffeeSales!$C467,customers!$A$1:$A$1001,customers!$I$1:$I$1001,,0)</f>
        <v>Yes</v>
      </c>
    </row>
    <row r="468" spans="1:16" x14ac:dyDescent="0.25">
      <c r="A468" t="s">
        <v>941</v>
      </c>
      <c r="B468">
        <v>44171</v>
      </c>
      <c r="C468" t="s">
        <v>942</v>
      </c>
      <c r="D468" t="s">
        <v>67</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 MATCH(CoffeeSales!$D468,products!$A$1:$A$49,0),MATCH(CoffeeSales!I$1,products!$A$1:$G$1,0))</f>
        <v>Ara</v>
      </c>
      <c r="J468" t="str">
        <f>INDEX(products!$A$1:$G$49, MATCH(CoffeeSales!$D468,products!$A$1:$A$49,0),MATCH(CoffeeSales!J$1,products!$A$1:$G$1,0))</f>
        <v>D</v>
      </c>
      <c r="K468">
        <f>INDEX(products!$A$1:$G$49, MATCH(CoffeeSales!$D468,products!$A$1:$A$49,0),MATCH(CoffeeSales!K$1,products!$A$1:$G$1,0))</f>
        <v>0.2</v>
      </c>
      <c r="L468">
        <f>INDEX(products!$A$1:$G$49, MATCH(CoffeeSales!$D468,products!$A$1:$A$49,0),MATCH(CoffeeSales!L$1,products!$A$1:$G$1,0))</f>
        <v>2.9849999999999999</v>
      </c>
      <c r="M468">
        <f t="shared" si="21"/>
        <v>8.9550000000000001</v>
      </c>
      <c r="N468" t="str">
        <f t="shared" si="22"/>
        <v>Arabica</v>
      </c>
      <c r="O468" t="str">
        <f t="shared" si="23"/>
        <v>Dark</v>
      </c>
      <c r="P468" t="str">
        <f>_xlfn.XLOOKUP(CoffeeSales!$C468,customers!$A$1:$A$1001,customers!$I$1:$I$1001,,0)</f>
        <v>Yes</v>
      </c>
    </row>
    <row r="469" spans="1:16" x14ac:dyDescent="0.25">
      <c r="A469" t="s">
        <v>943</v>
      </c>
      <c r="B469">
        <v>44536</v>
      </c>
      <c r="C469" t="s">
        <v>944</v>
      </c>
      <c r="D469" t="s">
        <v>85</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 MATCH(CoffeeSales!$D469,products!$A$1:$A$49,0),MATCH(CoffeeSales!I$1,products!$A$1:$G$1,0))</f>
        <v>Ara</v>
      </c>
      <c r="J469" t="str">
        <f>INDEX(products!$A$1:$G$49, MATCH(CoffeeSales!$D469,products!$A$1:$A$49,0),MATCH(CoffeeSales!J$1,products!$A$1:$G$1,0))</f>
        <v>D</v>
      </c>
      <c r="K469">
        <f>INDEX(products!$A$1:$G$49, MATCH(CoffeeSales!$D469,products!$A$1:$A$49,0),MATCH(CoffeeSales!K$1,products!$A$1:$G$1,0))</f>
        <v>0.5</v>
      </c>
      <c r="L469">
        <f>INDEX(products!$A$1:$G$49, MATCH(CoffeeSales!$D469,products!$A$1:$A$49,0),MATCH(CoffeeSales!L$1,products!$A$1:$G$1,0))</f>
        <v>5.97</v>
      </c>
      <c r="M469">
        <f t="shared" si="21"/>
        <v>5.97</v>
      </c>
      <c r="N469" t="str">
        <f t="shared" si="22"/>
        <v>Arabica</v>
      </c>
      <c r="O469" t="str">
        <f t="shared" si="23"/>
        <v>Dark</v>
      </c>
      <c r="P469" t="str">
        <f>_xlfn.XLOOKUP(CoffeeSales!$C469,customers!$A$1:$A$1001,customers!$I$1:$I$1001,,0)</f>
        <v>No</v>
      </c>
    </row>
    <row r="470" spans="1:16" x14ac:dyDescent="0.25">
      <c r="A470" t="s">
        <v>945</v>
      </c>
      <c r="B470">
        <v>44023</v>
      </c>
      <c r="C470" t="s">
        <v>946</v>
      </c>
      <c r="D470" t="s">
        <v>22</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 MATCH(CoffeeSales!$D470,products!$A$1:$A$49,0),MATCH(CoffeeSales!I$1,products!$A$1:$G$1,0))</f>
        <v>Exc</v>
      </c>
      <c r="J470" t="str">
        <f>INDEX(products!$A$1:$G$49, MATCH(CoffeeSales!$D470,products!$A$1:$A$49,0),MATCH(CoffeeSales!J$1,products!$A$1:$G$1,0))</f>
        <v>M</v>
      </c>
      <c r="K470">
        <f>INDEX(products!$A$1:$G$49, MATCH(CoffeeSales!$D470,products!$A$1:$A$49,0),MATCH(CoffeeSales!K$1,products!$A$1:$G$1,0))</f>
        <v>1</v>
      </c>
      <c r="L470">
        <f>INDEX(products!$A$1:$G$49, MATCH(CoffeeSales!$D470,products!$A$1:$A$49,0),MATCH(CoffeeSales!L$1,products!$A$1:$G$1,0))</f>
        <v>13.75</v>
      </c>
      <c r="M470">
        <f t="shared" si="21"/>
        <v>41.25</v>
      </c>
      <c r="N470" t="str">
        <f t="shared" si="22"/>
        <v>Excelsa</v>
      </c>
      <c r="O470" t="str">
        <f t="shared" si="23"/>
        <v>Medium</v>
      </c>
      <c r="P470" t="str">
        <f>_xlfn.XLOOKUP(CoffeeSales!$C470,customers!$A$1:$A$1001,customers!$I$1:$I$1001,,0)</f>
        <v>Yes</v>
      </c>
    </row>
    <row r="471" spans="1:16" x14ac:dyDescent="0.25">
      <c r="A471" t="s">
        <v>947</v>
      </c>
      <c r="B471">
        <v>44375</v>
      </c>
      <c r="C471" t="s">
        <v>948</v>
      </c>
      <c r="D471" t="s">
        <v>267</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 MATCH(CoffeeSales!$D471,products!$A$1:$A$49,0),MATCH(CoffeeSales!I$1,products!$A$1:$G$1,0))</f>
        <v>Exc</v>
      </c>
      <c r="J471" t="str">
        <f>INDEX(products!$A$1:$G$49, MATCH(CoffeeSales!$D471,products!$A$1:$A$49,0),MATCH(CoffeeSales!J$1,products!$A$1:$G$1,0))</f>
        <v>L</v>
      </c>
      <c r="K471">
        <f>INDEX(products!$A$1:$G$49, MATCH(CoffeeSales!$D471,products!$A$1:$A$49,0),MATCH(CoffeeSales!K$1,products!$A$1:$G$1,0))</f>
        <v>0.2</v>
      </c>
      <c r="L471">
        <f>INDEX(products!$A$1:$G$49, MATCH(CoffeeSales!$D471,products!$A$1:$A$49,0),MATCH(CoffeeSales!L$1,products!$A$1:$G$1,0))</f>
        <v>4.4550000000000001</v>
      </c>
      <c r="M471">
        <f t="shared" si="21"/>
        <v>22.274999999999999</v>
      </c>
      <c r="N471" t="str">
        <f t="shared" si="22"/>
        <v>Excelsa</v>
      </c>
      <c r="O471" t="str">
        <f t="shared" si="23"/>
        <v>Light</v>
      </c>
      <c r="P471" t="str">
        <f>_xlfn.XLOOKUP(CoffeeSales!$C471,customers!$A$1:$A$1001,customers!$I$1:$I$1001,,0)</f>
        <v>Yes</v>
      </c>
    </row>
    <row r="472" spans="1:16" x14ac:dyDescent="0.25">
      <c r="A472" t="s">
        <v>949</v>
      </c>
      <c r="B472">
        <v>44656</v>
      </c>
      <c r="C472" t="s">
        <v>950</v>
      </c>
      <c r="D472" t="s">
        <v>80</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 MATCH(CoffeeSales!$D472,products!$A$1:$A$49,0),MATCH(CoffeeSales!I$1,products!$A$1:$G$1,0))</f>
        <v>Ara</v>
      </c>
      <c r="J472" t="str">
        <f>INDEX(products!$A$1:$G$49, MATCH(CoffeeSales!$D472,products!$A$1:$A$49,0),MATCH(CoffeeSales!J$1,products!$A$1:$G$1,0))</f>
        <v>M</v>
      </c>
      <c r="K472">
        <f>INDEX(products!$A$1:$G$49, MATCH(CoffeeSales!$D472,products!$A$1:$A$49,0),MATCH(CoffeeSales!K$1,products!$A$1:$G$1,0))</f>
        <v>0.5</v>
      </c>
      <c r="L472">
        <f>INDEX(products!$A$1:$G$49, MATCH(CoffeeSales!$D472,products!$A$1:$A$49,0),MATCH(CoffeeSales!L$1,products!$A$1:$G$1,0))</f>
        <v>6.75</v>
      </c>
      <c r="M472">
        <f t="shared" si="21"/>
        <v>6.75</v>
      </c>
      <c r="N472" t="str">
        <f t="shared" si="22"/>
        <v>Arabica</v>
      </c>
      <c r="O472" t="str">
        <f t="shared" si="23"/>
        <v>Medium</v>
      </c>
      <c r="P472" t="str">
        <f>_xlfn.XLOOKUP(CoffeeSales!$C472,customers!$A$1:$A$1001,customers!$I$1:$I$1001,,0)</f>
        <v>Yes</v>
      </c>
    </row>
    <row r="473" spans="1:16" x14ac:dyDescent="0.25">
      <c r="A473" t="s">
        <v>951</v>
      </c>
      <c r="B473">
        <v>44644</v>
      </c>
      <c r="C473" t="s">
        <v>952</v>
      </c>
      <c r="D473" t="s">
        <v>210</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 MATCH(CoffeeSales!$D473,products!$A$1:$A$49,0),MATCH(CoffeeSales!I$1,products!$A$1:$G$1,0))</f>
        <v>Lib</v>
      </c>
      <c r="J473" t="str">
        <f>INDEX(products!$A$1:$G$49, MATCH(CoffeeSales!$D473,products!$A$1:$A$49,0),MATCH(CoffeeSales!J$1,products!$A$1:$G$1,0))</f>
        <v>M</v>
      </c>
      <c r="K473">
        <f>INDEX(products!$A$1:$G$49, MATCH(CoffeeSales!$D473,products!$A$1:$A$49,0),MATCH(CoffeeSales!K$1,products!$A$1:$G$1,0))</f>
        <v>2.5</v>
      </c>
      <c r="L473">
        <f>INDEX(products!$A$1:$G$49, MATCH(CoffeeSales!$D473,products!$A$1:$A$49,0),MATCH(CoffeeSales!L$1,products!$A$1:$G$1,0))</f>
        <v>33.464999999999996</v>
      </c>
      <c r="M473">
        <f t="shared" si="21"/>
        <v>133.85999999999999</v>
      </c>
      <c r="N473" t="str">
        <f t="shared" si="22"/>
        <v>Liberica</v>
      </c>
      <c r="O473" t="str">
        <f t="shared" si="23"/>
        <v>Medium</v>
      </c>
      <c r="P473" t="str">
        <f>_xlfn.XLOOKUP(CoffeeSales!$C473,customers!$A$1:$A$1001,customers!$I$1:$I$1001,,0)</f>
        <v>Yes</v>
      </c>
    </row>
    <row r="474" spans="1:16" x14ac:dyDescent="0.25">
      <c r="A474" t="s">
        <v>953</v>
      </c>
      <c r="B474">
        <v>43869</v>
      </c>
      <c r="C474" t="s">
        <v>954</v>
      </c>
      <c r="D474" t="s">
        <v>67</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 MATCH(CoffeeSales!$D474,products!$A$1:$A$49,0),MATCH(CoffeeSales!I$1,products!$A$1:$G$1,0))</f>
        <v>Ara</v>
      </c>
      <c r="J474" t="str">
        <f>INDEX(products!$A$1:$G$49, MATCH(CoffeeSales!$D474,products!$A$1:$A$49,0),MATCH(CoffeeSales!J$1,products!$A$1:$G$1,0))</f>
        <v>D</v>
      </c>
      <c r="K474">
        <f>INDEX(products!$A$1:$G$49, MATCH(CoffeeSales!$D474,products!$A$1:$A$49,0),MATCH(CoffeeSales!K$1,products!$A$1:$G$1,0))</f>
        <v>0.2</v>
      </c>
      <c r="L474">
        <f>INDEX(products!$A$1:$G$49, MATCH(CoffeeSales!$D474,products!$A$1:$A$49,0),MATCH(CoffeeSales!L$1,products!$A$1:$G$1,0))</f>
        <v>2.9849999999999999</v>
      </c>
      <c r="M474">
        <f t="shared" si="21"/>
        <v>5.97</v>
      </c>
      <c r="N474" t="str">
        <f t="shared" si="22"/>
        <v>Arabica</v>
      </c>
      <c r="O474" t="str">
        <f t="shared" si="23"/>
        <v>Dark</v>
      </c>
      <c r="P474" t="str">
        <f>_xlfn.XLOOKUP(CoffeeSales!$C474,customers!$A$1:$A$1001,customers!$I$1:$I$1001,,0)</f>
        <v>No</v>
      </c>
    </row>
    <row r="475" spans="1:16" x14ac:dyDescent="0.25">
      <c r="A475" t="s">
        <v>955</v>
      </c>
      <c r="B475">
        <v>44603</v>
      </c>
      <c r="C475" t="s">
        <v>956</v>
      </c>
      <c r="D475" t="s">
        <v>19</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 MATCH(CoffeeSales!$D475,products!$A$1:$A$49,0),MATCH(CoffeeSales!I$1,products!$A$1:$G$1,0))</f>
        <v>Ara</v>
      </c>
      <c r="J475" t="str">
        <f>INDEX(products!$A$1:$G$49, MATCH(CoffeeSales!$D475,products!$A$1:$A$49,0),MATCH(CoffeeSales!J$1,products!$A$1:$G$1,0))</f>
        <v>L</v>
      </c>
      <c r="K475">
        <f>INDEX(products!$A$1:$G$49, MATCH(CoffeeSales!$D475,products!$A$1:$A$49,0),MATCH(CoffeeSales!K$1,products!$A$1:$G$1,0))</f>
        <v>1</v>
      </c>
      <c r="L475">
        <f>INDEX(products!$A$1:$G$49, MATCH(CoffeeSales!$D475,products!$A$1:$A$49,0),MATCH(CoffeeSales!L$1,products!$A$1:$G$1,0))</f>
        <v>12.95</v>
      </c>
      <c r="M475">
        <f t="shared" si="21"/>
        <v>25.9</v>
      </c>
      <c r="N475" t="str">
        <f t="shared" si="22"/>
        <v>Arabica</v>
      </c>
      <c r="O475" t="str">
        <f t="shared" si="23"/>
        <v>Light</v>
      </c>
      <c r="P475" t="str">
        <f>_xlfn.XLOOKUP(CoffeeSales!$C475,customers!$A$1:$A$1001,customers!$I$1:$I$1001,,0)</f>
        <v>No</v>
      </c>
    </row>
    <row r="476" spans="1:16" x14ac:dyDescent="0.25">
      <c r="A476" t="s">
        <v>957</v>
      </c>
      <c r="B476">
        <v>44014</v>
      </c>
      <c r="C476" t="s">
        <v>958</v>
      </c>
      <c r="D476" t="s">
        <v>125</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 MATCH(CoffeeSales!$D476,products!$A$1:$A$49,0),MATCH(CoffeeSales!I$1,products!$A$1:$G$1,0))</f>
        <v>Exc</v>
      </c>
      <c r="J476" t="str">
        <f>INDEX(products!$A$1:$G$49, MATCH(CoffeeSales!$D476,products!$A$1:$A$49,0),MATCH(CoffeeSales!J$1,products!$A$1:$G$1,0))</f>
        <v>M</v>
      </c>
      <c r="K476">
        <f>INDEX(products!$A$1:$G$49, MATCH(CoffeeSales!$D476,products!$A$1:$A$49,0),MATCH(CoffeeSales!K$1,products!$A$1:$G$1,0))</f>
        <v>2.5</v>
      </c>
      <c r="L476">
        <f>INDEX(products!$A$1:$G$49, MATCH(CoffeeSales!$D476,products!$A$1:$A$49,0),MATCH(CoffeeSales!L$1,products!$A$1:$G$1,0))</f>
        <v>31.624999999999996</v>
      </c>
      <c r="M476">
        <f t="shared" si="21"/>
        <v>31.624999999999996</v>
      </c>
      <c r="N476" t="str">
        <f t="shared" si="22"/>
        <v>Excelsa</v>
      </c>
      <c r="O476" t="str">
        <f t="shared" si="23"/>
        <v>Medium</v>
      </c>
      <c r="P476" t="str">
        <f>_xlfn.XLOOKUP(CoffeeSales!$C476,customers!$A$1:$A$1001,customers!$I$1:$I$1001,,0)</f>
        <v>Yes</v>
      </c>
    </row>
    <row r="477" spans="1:16" x14ac:dyDescent="0.25">
      <c r="A477" t="s">
        <v>959</v>
      </c>
      <c r="B477">
        <v>44767</v>
      </c>
      <c r="C477" t="s">
        <v>960</v>
      </c>
      <c r="D477" t="s">
        <v>90</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 MATCH(CoffeeSales!$D477,products!$A$1:$A$49,0),MATCH(CoffeeSales!I$1,products!$A$1:$G$1,0))</f>
        <v>Lib</v>
      </c>
      <c r="J477" t="str">
        <f>INDEX(products!$A$1:$G$49, MATCH(CoffeeSales!$D477,products!$A$1:$A$49,0),MATCH(CoffeeSales!J$1,products!$A$1:$G$1,0))</f>
        <v>M</v>
      </c>
      <c r="K477">
        <f>INDEX(products!$A$1:$G$49, MATCH(CoffeeSales!$D477,products!$A$1:$A$49,0),MATCH(CoffeeSales!K$1,products!$A$1:$G$1,0))</f>
        <v>0.2</v>
      </c>
      <c r="L477">
        <f>INDEX(products!$A$1:$G$49, MATCH(CoffeeSales!$D477,products!$A$1:$A$49,0),MATCH(CoffeeSales!L$1,products!$A$1:$G$1,0))</f>
        <v>4.3650000000000002</v>
      </c>
      <c r="M477">
        <f t="shared" si="21"/>
        <v>8.73</v>
      </c>
      <c r="N477" t="str">
        <f t="shared" si="22"/>
        <v>Liberica</v>
      </c>
      <c r="O477" t="str">
        <f t="shared" si="23"/>
        <v>Medium</v>
      </c>
      <c r="P477" t="str">
        <f>_xlfn.XLOOKUP(CoffeeSales!$C477,customers!$A$1:$A$1001,customers!$I$1:$I$1001,,0)</f>
        <v>No</v>
      </c>
    </row>
    <row r="478" spans="1:16" x14ac:dyDescent="0.25">
      <c r="A478" t="s">
        <v>961</v>
      </c>
      <c r="B478">
        <v>44274</v>
      </c>
      <c r="C478" t="s">
        <v>962</v>
      </c>
      <c r="D478" t="s">
        <v>267</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 MATCH(CoffeeSales!$D478,products!$A$1:$A$49,0),MATCH(CoffeeSales!I$1,products!$A$1:$G$1,0))</f>
        <v>Exc</v>
      </c>
      <c r="J478" t="str">
        <f>INDEX(products!$A$1:$G$49, MATCH(CoffeeSales!$D478,products!$A$1:$A$49,0),MATCH(CoffeeSales!J$1,products!$A$1:$G$1,0))</f>
        <v>L</v>
      </c>
      <c r="K478">
        <f>INDEX(products!$A$1:$G$49, MATCH(CoffeeSales!$D478,products!$A$1:$A$49,0),MATCH(CoffeeSales!K$1,products!$A$1:$G$1,0))</f>
        <v>0.2</v>
      </c>
      <c r="L478">
        <f>INDEX(products!$A$1:$G$49, MATCH(CoffeeSales!$D478,products!$A$1:$A$49,0),MATCH(CoffeeSales!L$1,products!$A$1:$G$1,0))</f>
        <v>4.4550000000000001</v>
      </c>
      <c r="M478">
        <f t="shared" si="21"/>
        <v>26.73</v>
      </c>
      <c r="N478" t="str">
        <f t="shared" si="22"/>
        <v>Excelsa</v>
      </c>
      <c r="O478" t="str">
        <f t="shared" si="23"/>
        <v>Light</v>
      </c>
      <c r="P478" t="str">
        <f>_xlfn.XLOOKUP(CoffeeSales!$C478,customers!$A$1:$A$1001,customers!$I$1:$I$1001,,0)</f>
        <v>Yes</v>
      </c>
    </row>
    <row r="479" spans="1:16" x14ac:dyDescent="0.25">
      <c r="A479" t="s">
        <v>963</v>
      </c>
      <c r="B479">
        <v>43962</v>
      </c>
      <c r="C479" t="s">
        <v>964</v>
      </c>
      <c r="D479" t="s">
        <v>90</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 MATCH(CoffeeSales!$D479,products!$A$1:$A$49,0),MATCH(CoffeeSales!I$1,products!$A$1:$G$1,0))</f>
        <v>Lib</v>
      </c>
      <c r="J479" t="str">
        <f>INDEX(products!$A$1:$G$49, MATCH(CoffeeSales!$D479,products!$A$1:$A$49,0),MATCH(CoffeeSales!J$1,products!$A$1:$G$1,0))</f>
        <v>M</v>
      </c>
      <c r="K479">
        <f>INDEX(products!$A$1:$G$49, MATCH(CoffeeSales!$D479,products!$A$1:$A$49,0),MATCH(CoffeeSales!K$1,products!$A$1:$G$1,0))</f>
        <v>0.2</v>
      </c>
      <c r="L479">
        <f>INDEX(products!$A$1:$G$49, MATCH(CoffeeSales!$D479,products!$A$1:$A$49,0),MATCH(CoffeeSales!L$1,products!$A$1:$G$1,0))</f>
        <v>4.3650000000000002</v>
      </c>
      <c r="M479">
        <f t="shared" si="21"/>
        <v>26.19</v>
      </c>
      <c r="N479" t="str">
        <f t="shared" si="22"/>
        <v>Liberica</v>
      </c>
      <c r="O479" t="str">
        <f t="shared" si="23"/>
        <v>Medium</v>
      </c>
      <c r="P479" t="str">
        <f>_xlfn.XLOOKUP(CoffeeSales!$C479,customers!$A$1:$A$1001,customers!$I$1:$I$1001,,0)</f>
        <v>No</v>
      </c>
    </row>
    <row r="480" spans="1:16" x14ac:dyDescent="0.25">
      <c r="A480" t="s">
        <v>965</v>
      </c>
      <c r="B480">
        <v>43624</v>
      </c>
      <c r="C480" t="s">
        <v>948</v>
      </c>
      <c r="D480" t="s">
        <v>192</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 MATCH(CoffeeSales!$D480,products!$A$1:$A$49,0),MATCH(CoffeeSales!I$1,products!$A$1:$G$1,0))</f>
        <v>Rob</v>
      </c>
      <c r="J480" t="str">
        <f>INDEX(products!$A$1:$G$49, MATCH(CoffeeSales!$D480,products!$A$1:$A$49,0),MATCH(CoffeeSales!J$1,products!$A$1:$G$1,0))</f>
        <v>D</v>
      </c>
      <c r="K480">
        <f>INDEX(products!$A$1:$G$49, MATCH(CoffeeSales!$D480,products!$A$1:$A$49,0),MATCH(CoffeeSales!K$1,products!$A$1:$G$1,0))</f>
        <v>1</v>
      </c>
      <c r="L480">
        <f>INDEX(products!$A$1:$G$49, MATCH(CoffeeSales!$D480,products!$A$1:$A$49,0),MATCH(CoffeeSales!L$1,products!$A$1:$G$1,0))</f>
        <v>8.9499999999999993</v>
      </c>
      <c r="M480">
        <f t="shared" si="21"/>
        <v>53.699999999999996</v>
      </c>
      <c r="N480" t="str">
        <f t="shared" si="22"/>
        <v>Robusta</v>
      </c>
      <c r="O480" t="str">
        <f t="shared" si="23"/>
        <v>Dark</v>
      </c>
      <c r="P480" t="str">
        <f>_xlfn.XLOOKUP(CoffeeSales!$C480,customers!$A$1:$A$1001,customers!$I$1:$I$1001,,0)</f>
        <v>Yes</v>
      </c>
    </row>
    <row r="481" spans="1:16" x14ac:dyDescent="0.25">
      <c r="A481" t="s">
        <v>965</v>
      </c>
      <c r="B481">
        <v>43624</v>
      </c>
      <c r="C481" t="s">
        <v>948</v>
      </c>
      <c r="D481" t="s">
        <v>125</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 MATCH(CoffeeSales!$D481,products!$A$1:$A$49,0),MATCH(CoffeeSales!I$1,products!$A$1:$G$1,0))</f>
        <v>Exc</v>
      </c>
      <c r="J481" t="str">
        <f>INDEX(products!$A$1:$G$49, MATCH(CoffeeSales!$D481,products!$A$1:$A$49,0),MATCH(CoffeeSales!J$1,products!$A$1:$G$1,0))</f>
        <v>M</v>
      </c>
      <c r="K481">
        <f>INDEX(products!$A$1:$G$49, MATCH(CoffeeSales!$D481,products!$A$1:$A$49,0),MATCH(CoffeeSales!K$1,products!$A$1:$G$1,0))</f>
        <v>2.5</v>
      </c>
      <c r="L481">
        <f>INDEX(products!$A$1:$G$49, MATCH(CoffeeSales!$D481,products!$A$1:$A$49,0),MATCH(CoffeeSales!L$1,products!$A$1:$G$1,0))</f>
        <v>31.624999999999996</v>
      </c>
      <c r="M481">
        <f t="shared" si="21"/>
        <v>126.49999999999999</v>
      </c>
      <c r="N481" t="str">
        <f t="shared" si="22"/>
        <v>Excelsa</v>
      </c>
      <c r="O481" t="str">
        <f t="shared" si="23"/>
        <v>Medium</v>
      </c>
      <c r="P481" t="str">
        <f>_xlfn.XLOOKUP(CoffeeSales!$C481,customers!$A$1:$A$1001,customers!$I$1:$I$1001,,0)</f>
        <v>Yes</v>
      </c>
    </row>
    <row r="482" spans="1:16" x14ac:dyDescent="0.25">
      <c r="A482" t="s">
        <v>965</v>
      </c>
      <c r="B482">
        <v>43624</v>
      </c>
      <c r="C482" t="s">
        <v>948</v>
      </c>
      <c r="D482" t="s">
        <v>77</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 MATCH(CoffeeSales!$D482,products!$A$1:$A$49,0),MATCH(CoffeeSales!I$1,products!$A$1:$G$1,0))</f>
        <v>Exc</v>
      </c>
      <c r="J482" t="str">
        <f>INDEX(products!$A$1:$G$49, MATCH(CoffeeSales!$D482,products!$A$1:$A$49,0),MATCH(CoffeeSales!J$1,products!$A$1:$G$1,0))</f>
        <v>M</v>
      </c>
      <c r="K482">
        <f>INDEX(products!$A$1:$G$49, MATCH(CoffeeSales!$D482,products!$A$1:$A$49,0),MATCH(CoffeeSales!K$1,products!$A$1:$G$1,0))</f>
        <v>0.2</v>
      </c>
      <c r="L482">
        <f>INDEX(products!$A$1:$G$49, MATCH(CoffeeSales!$D482,products!$A$1:$A$49,0),MATCH(CoffeeSales!L$1,products!$A$1:$G$1,0))</f>
        <v>4.125</v>
      </c>
      <c r="M482">
        <f t="shared" si="21"/>
        <v>4.125</v>
      </c>
      <c r="N482" t="str">
        <f t="shared" si="22"/>
        <v>Excelsa</v>
      </c>
      <c r="O482" t="str">
        <f t="shared" si="23"/>
        <v>Medium</v>
      </c>
      <c r="P482" t="str">
        <f>_xlfn.XLOOKUP(CoffeeSales!$C482,customers!$A$1:$A$1001,customers!$I$1:$I$1001,,0)</f>
        <v>Yes</v>
      </c>
    </row>
    <row r="483" spans="1:16" x14ac:dyDescent="0.25">
      <c r="A483" t="s">
        <v>966</v>
      </c>
      <c r="B483">
        <v>43747</v>
      </c>
      <c r="C483" t="s">
        <v>967</v>
      </c>
      <c r="D483" t="s">
        <v>202</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 MATCH(CoffeeSales!$D483,products!$A$1:$A$49,0),MATCH(CoffeeSales!I$1,products!$A$1:$G$1,0))</f>
        <v>Rob</v>
      </c>
      <c r="J483" t="str">
        <f>INDEX(products!$A$1:$G$49, MATCH(CoffeeSales!$D483,products!$A$1:$A$49,0),MATCH(CoffeeSales!J$1,products!$A$1:$G$1,0))</f>
        <v>L</v>
      </c>
      <c r="K483">
        <f>INDEX(products!$A$1:$G$49, MATCH(CoffeeSales!$D483,products!$A$1:$A$49,0),MATCH(CoffeeSales!K$1,products!$A$1:$G$1,0))</f>
        <v>1</v>
      </c>
      <c r="L483">
        <f>INDEX(products!$A$1:$G$49, MATCH(CoffeeSales!$D483,products!$A$1:$A$49,0),MATCH(CoffeeSales!L$1,products!$A$1:$G$1,0))</f>
        <v>11.95</v>
      </c>
      <c r="M483">
        <f t="shared" si="21"/>
        <v>23.9</v>
      </c>
      <c r="N483" t="str">
        <f t="shared" si="22"/>
        <v>Robusta</v>
      </c>
      <c r="O483" t="str">
        <f t="shared" si="23"/>
        <v>Light</v>
      </c>
      <c r="P483" t="str">
        <f>_xlfn.XLOOKUP(CoffeeSales!$C483,customers!$A$1:$A$1001,customers!$I$1:$I$1001,,0)</f>
        <v>No</v>
      </c>
    </row>
    <row r="484" spans="1:16" x14ac:dyDescent="0.25">
      <c r="A484" t="s">
        <v>968</v>
      </c>
      <c r="B484">
        <v>44247</v>
      </c>
      <c r="C484" t="s">
        <v>969</v>
      </c>
      <c r="D484" t="s">
        <v>543</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 MATCH(CoffeeSales!$D484,products!$A$1:$A$49,0),MATCH(CoffeeSales!I$1,products!$A$1:$G$1,0))</f>
        <v>Exc</v>
      </c>
      <c r="J484" t="str">
        <f>INDEX(products!$A$1:$G$49, MATCH(CoffeeSales!$D484,products!$A$1:$A$49,0),MATCH(CoffeeSales!J$1,products!$A$1:$G$1,0))</f>
        <v>D</v>
      </c>
      <c r="K484">
        <f>INDEX(products!$A$1:$G$49, MATCH(CoffeeSales!$D484,products!$A$1:$A$49,0),MATCH(CoffeeSales!K$1,products!$A$1:$G$1,0))</f>
        <v>2.5</v>
      </c>
      <c r="L484">
        <f>INDEX(products!$A$1:$G$49, MATCH(CoffeeSales!$D484,products!$A$1:$A$49,0),MATCH(CoffeeSales!L$1,products!$A$1:$G$1,0))</f>
        <v>27.945</v>
      </c>
      <c r="M484">
        <f t="shared" si="21"/>
        <v>139.72499999999999</v>
      </c>
      <c r="N484" t="str">
        <f t="shared" si="22"/>
        <v>Excelsa</v>
      </c>
      <c r="O484" t="str">
        <f t="shared" si="23"/>
        <v>Dark</v>
      </c>
      <c r="P484" t="str">
        <f>_xlfn.XLOOKUP(CoffeeSales!$C484,customers!$A$1:$A$1001,customers!$I$1:$I$1001,,0)</f>
        <v>Yes</v>
      </c>
    </row>
    <row r="485" spans="1:16" x14ac:dyDescent="0.25">
      <c r="A485" t="s">
        <v>970</v>
      </c>
      <c r="B485">
        <v>43790</v>
      </c>
      <c r="C485" t="s">
        <v>971</v>
      </c>
      <c r="D485" t="s">
        <v>122</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 MATCH(CoffeeSales!$D485,products!$A$1:$A$49,0),MATCH(CoffeeSales!I$1,products!$A$1:$G$1,0))</f>
        <v>Lib</v>
      </c>
      <c r="J485" t="str">
        <f>INDEX(products!$A$1:$G$49, MATCH(CoffeeSales!$D485,products!$A$1:$A$49,0),MATCH(CoffeeSales!J$1,products!$A$1:$G$1,0))</f>
        <v>D</v>
      </c>
      <c r="K485">
        <f>INDEX(products!$A$1:$G$49, MATCH(CoffeeSales!$D485,products!$A$1:$A$49,0),MATCH(CoffeeSales!K$1,products!$A$1:$G$1,0))</f>
        <v>2.5</v>
      </c>
      <c r="L485">
        <f>INDEX(products!$A$1:$G$49, MATCH(CoffeeSales!$D485,products!$A$1:$A$49,0),MATCH(CoffeeSales!L$1,products!$A$1:$G$1,0))</f>
        <v>29.784999999999997</v>
      </c>
      <c r="M485">
        <f t="shared" si="21"/>
        <v>59.569999999999993</v>
      </c>
      <c r="N485" t="str">
        <f t="shared" si="22"/>
        <v>Liberica</v>
      </c>
      <c r="O485" t="str">
        <f t="shared" si="23"/>
        <v>Dark</v>
      </c>
      <c r="P485" t="str">
        <f>_xlfn.XLOOKUP(CoffeeSales!$C485,customers!$A$1:$A$1001,customers!$I$1:$I$1001,,0)</f>
        <v>Yes</v>
      </c>
    </row>
    <row r="486" spans="1:16" x14ac:dyDescent="0.25">
      <c r="A486" t="s">
        <v>972</v>
      </c>
      <c r="B486">
        <v>44479</v>
      </c>
      <c r="C486" t="s">
        <v>973</v>
      </c>
      <c r="D486" t="s">
        <v>96</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 MATCH(CoffeeSales!$D486,products!$A$1:$A$49,0),MATCH(CoffeeSales!I$1,products!$A$1:$G$1,0))</f>
        <v>Lib</v>
      </c>
      <c r="J486" t="str">
        <f>INDEX(products!$A$1:$G$49, MATCH(CoffeeSales!$D486,products!$A$1:$A$49,0),MATCH(CoffeeSales!J$1,products!$A$1:$G$1,0))</f>
        <v>L</v>
      </c>
      <c r="K486">
        <f>INDEX(products!$A$1:$G$49, MATCH(CoffeeSales!$D486,products!$A$1:$A$49,0),MATCH(CoffeeSales!K$1,products!$A$1:$G$1,0))</f>
        <v>0.5</v>
      </c>
      <c r="L486">
        <f>INDEX(products!$A$1:$G$49, MATCH(CoffeeSales!$D486,products!$A$1:$A$49,0),MATCH(CoffeeSales!L$1,products!$A$1:$G$1,0))</f>
        <v>9.51</v>
      </c>
      <c r="M486">
        <f t="shared" si="21"/>
        <v>57.06</v>
      </c>
      <c r="N486" t="str">
        <f t="shared" si="22"/>
        <v>Liberica</v>
      </c>
      <c r="O486" t="str">
        <f t="shared" si="23"/>
        <v>Light</v>
      </c>
      <c r="P486" t="str">
        <f>_xlfn.XLOOKUP(CoffeeSales!$C486,customers!$A$1:$A$1001,customers!$I$1:$I$1001,,0)</f>
        <v>No</v>
      </c>
    </row>
    <row r="487" spans="1:16" x14ac:dyDescent="0.25">
      <c r="A487" t="s">
        <v>974</v>
      </c>
      <c r="B487">
        <v>44413</v>
      </c>
      <c r="C487" t="s">
        <v>975</v>
      </c>
      <c r="D487" t="s">
        <v>195</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 MATCH(CoffeeSales!$D487,products!$A$1:$A$49,0),MATCH(CoffeeSales!I$1,products!$A$1:$G$1,0))</f>
        <v>Rob</v>
      </c>
      <c r="J487" t="str">
        <f>INDEX(products!$A$1:$G$49, MATCH(CoffeeSales!$D487,products!$A$1:$A$49,0),MATCH(CoffeeSales!J$1,products!$A$1:$G$1,0))</f>
        <v>L</v>
      </c>
      <c r="K487">
        <f>INDEX(products!$A$1:$G$49, MATCH(CoffeeSales!$D487,products!$A$1:$A$49,0),MATCH(CoffeeSales!K$1,products!$A$1:$G$1,0))</f>
        <v>0.2</v>
      </c>
      <c r="L487">
        <f>INDEX(products!$A$1:$G$49, MATCH(CoffeeSales!$D487,products!$A$1:$A$49,0),MATCH(CoffeeSales!L$1,products!$A$1:$G$1,0))</f>
        <v>3.5849999999999995</v>
      </c>
      <c r="M487">
        <f t="shared" si="21"/>
        <v>21.509999999999998</v>
      </c>
      <c r="N487" t="str">
        <f t="shared" si="22"/>
        <v>Robusta</v>
      </c>
      <c r="O487" t="str">
        <f t="shared" si="23"/>
        <v>Light</v>
      </c>
      <c r="P487" t="str">
        <f>_xlfn.XLOOKUP(CoffeeSales!$C487,customers!$A$1:$A$1001,customers!$I$1:$I$1001,,0)</f>
        <v>Yes</v>
      </c>
    </row>
    <row r="488" spans="1:16" x14ac:dyDescent="0.25">
      <c r="A488" t="s">
        <v>976</v>
      </c>
      <c r="B488">
        <v>44043</v>
      </c>
      <c r="C488" t="s">
        <v>977</v>
      </c>
      <c r="D488" t="s">
        <v>91</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 MATCH(CoffeeSales!$D488,products!$A$1:$A$49,0),MATCH(CoffeeSales!I$1,products!$A$1:$G$1,0))</f>
        <v>Lib</v>
      </c>
      <c r="J488" t="str">
        <f>INDEX(products!$A$1:$G$49, MATCH(CoffeeSales!$D488,products!$A$1:$A$49,0),MATCH(CoffeeSales!J$1,products!$A$1:$G$1,0))</f>
        <v>M</v>
      </c>
      <c r="K488">
        <f>INDEX(products!$A$1:$G$49, MATCH(CoffeeSales!$D488,products!$A$1:$A$49,0),MATCH(CoffeeSales!K$1,products!$A$1:$G$1,0))</f>
        <v>0.5</v>
      </c>
      <c r="L488">
        <f>INDEX(products!$A$1:$G$49, MATCH(CoffeeSales!$D488,products!$A$1:$A$49,0),MATCH(CoffeeSales!L$1,products!$A$1:$G$1,0))</f>
        <v>8.73</v>
      </c>
      <c r="M488">
        <f t="shared" si="21"/>
        <v>52.38</v>
      </c>
      <c r="N488" t="str">
        <f t="shared" si="22"/>
        <v>Liberica</v>
      </c>
      <c r="O488" t="str">
        <f t="shared" si="23"/>
        <v>Medium</v>
      </c>
      <c r="P488" t="str">
        <f>_xlfn.XLOOKUP(CoffeeSales!$C488,customers!$A$1:$A$1001,customers!$I$1:$I$1001,,0)</f>
        <v>Yes</v>
      </c>
    </row>
    <row r="489" spans="1:16" x14ac:dyDescent="0.25">
      <c r="A489" t="s">
        <v>978</v>
      </c>
      <c r="B489">
        <v>44093</v>
      </c>
      <c r="C489" t="s">
        <v>979</v>
      </c>
      <c r="D489" t="s">
        <v>258</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 MATCH(CoffeeSales!$D489,products!$A$1:$A$49,0),MATCH(CoffeeSales!I$1,products!$A$1:$G$1,0))</f>
        <v>Exc</v>
      </c>
      <c r="J489" t="str">
        <f>INDEX(products!$A$1:$G$49, MATCH(CoffeeSales!$D489,products!$A$1:$A$49,0),MATCH(CoffeeSales!J$1,products!$A$1:$G$1,0))</f>
        <v>D</v>
      </c>
      <c r="K489">
        <f>INDEX(products!$A$1:$G$49, MATCH(CoffeeSales!$D489,products!$A$1:$A$49,0),MATCH(CoffeeSales!K$1,products!$A$1:$G$1,0))</f>
        <v>1</v>
      </c>
      <c r="L489">
        <f>INDEX(products!$A$1:$G$49, MATCH(CoffeeSales!$D489,products!$A$1:$A$49,0),MATCH(CoffeeSales!L$1,products!$A$1:$G$1,0))</f>
        <v>12.15</v>
      </c>
      <c r="M489">
        <f t="shared" si="21"/>
        <v>72.900000000000006</v>
      </c>
      <c r="N489" t="str">
        <f t="shared" si="22"/>
        <v>Excelsa</v>
      </c>
      <c r="O489" t="str">
        <f t="shared" si="23"/>
        <v>Dark</v>
      </c>
      <c r="P489" t="str">
        <f>_xlfn.XLOOKUP(CoffeeSales!$C489,customers!$A$1:$A$1001,customers!$I$1:$I$1001,,0)</f>
        <v>No</v>
      </c>
    </row>
    <row r="490" spans="1:16" x14ac:dyDescent="0.25">
      <c r="A490" t="s">
        <v>980</v>
      </c>
      <c r="B490">
        <v>43954</v>
      </c>
      <c r="C490" t="s">
        <v>981</v>
      </c>
      <c r="D490" t="s">
        <v>175</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 MATCH(CoffeeSales!$D490,products!$A$1:$A$49,0),MATCH(CoffeeSales!I$1,products!$A$1:$G$1,0))</f>
        <v>Rob</v>
      </c>
      <c r="J490" t="str">
        <f>INDEX(products!$A$1:$G$49, MATCH(CoffeeSales!$D490,products!$A$1:$A$49,0),MATCH(CoffeeSales!J$1,products!$A$1:$G$1,0))</f>
        <v>M</v>
      </c>
      <c r="K490">
        <f>INDEX(products!$A$1:$G$49, MATCH(CoffeeSales!$D490,products!$A$1:$A$49,0),MATCH(CoffeeSales!K$1,products!$A$1:$G$1,0))</f>
        <v>0.2</v>
      </c>
      <c r="L490">
        <f>INDEX(products!$A$1:$G$49, MATCH(CoffeeSales!$D490,products!$A$1:$A$49,0),MATCH(CoffeeSales!L$1,products!$A$1:$G$1,0))</f>
        <v>2.9849999999999999</v>
      </c>
      <c r="M490">
        <f t="shared" si="21"/>
        <v>14.924999999999999</v>
      </c>
      <c r="N490" t="str">
        <f t="shared" si="22"/>
        <v>Robusta</v>
      </c>
      <c r="O490" t="str">
        <f t="shared" si="23"/>
        <v>Medium</v>
      </c>
      <c r="P490" t="str">
        <f>_xlfn.XLOOKUP(CoffeeSales!$C490,customers!$A$1:$A$1001,customers!$I$1:$I$1001,,0)</f>
        <v>Yes</v>
      </c>
    </row>
    <row r="491" spans="1:16" x14ac:dyDescent="0.25">
      <c r="A491" t="s">
        <v>982</v>
      </c>
      <c r="B491">
        <v>43654</v>
      </c>
      <c r="C491" t="s">
        <v>983</v>
      </c>
      <c r="D491" t="s">
        <v>145</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 MATCH(CoffeeSales!$D491,products!$A$1:$A$49,0),MATCH(CoffeeSales!I$1,products!$A$1:$G$1,0))</f>
        <v>Lib</v>
      </c>
      <c r="J491" t="str">
        <f>INDEX(products!$A$1:$G$49, MATCH(CoffeeSales!$D491,products!$A$1:$A$49,0),MATCH(CoffeeSales!J$1,products!$A$1:$G$1,0))</f>
        <v>L</v>
      </c>
      <c r="K491">
        <f>INDEX(products!$A$1:$G$49, MATCH(CoffeeSales!$D491,products!$A$1:$A$49,0),MATCH(CoffeeSales!K$1,products!$A$1:$G$1,0))</f>
        <v>1</v>
      </c>
      <c r="L491">
        <f>INDEX(products!$A$1:$G$49, MATCH(CoffeeSales!$D491,products!$A$1:$A$49,0),MATCH(CoffeeSales!L$1,products!$A$1:$G$1,0))</f>
        <v>15.85</v>
      </c>
      <c r="M491">
        <f t="shared" si="21"/>
        <v>95.1</v>
      </c>
      <c r="N491" t="str">
        <f t="shared" si="22"/>
        <v>Liberica</v>
      </c>
      <c r="O491" t="str">
        <f t="shared" si="23"/>
        <v>Light</v>
      </c>
      <c r="P491" t="str">
        <f>_xlfn.XLOOKUP(CoffeeSales!$C491,customers!$A$1:$A$1001,customers!$I$1:$I$1001,,0)</f>
        <v>No</v>
      </c>
    </row>
    <row r="492" spans="1:16" x14ac:dyDescent="0.25">
      <c r="A492" t="s">
        <v>984</v>
      </c>
      <c r="B492">
        <v>43764</v>
      </c>
      <c r="C492" t="s">
        <v>985</v>
      </c>
      <c r="D492" t="s">
        <v>136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 MATCH(CoffeeSales!$D492,products!$A$1:$A$49,0),MATCH(CoffeeSales!I$1,products!$A$1:$G$1,0))</f>
        <v>Lib</v>
      </c>
      <c r="J492" t="str">
        <f>INDEX(products!$A$1:$G$49, MATCH(CoffeeSales!$D492,products!$A$1:$A$49,0),MATCH(CoffeeSales!J$1,products!$A$1:$G$1,0))</f>
        <v>D</v>
      </c>
      <c r="K492">
        <f>INDEX(products!$A$1:$G$49, MATCH(CoffeeSales!$D492,products!$A$1:$A$49,0),MATCH(CoffeeSales!K$1,products!$A$1:$G$1,0))</f>
        <v>0.5</v>
      </c>
      <c r="L492">
        <f>INDEX(products!$A$1:$G$49, MATCH(CoffeeSales!$D492,products!$A$1:$A$49,0),MATCH(CoffeeSales!L$1,products!$A$1:$G$1,0))</f>
        <v>7.77</v>
      </c>
      <c r="M492">
        <f t="shared" si="21"/>
        <v>15.54</v>
      </c>
      <c r="N492" t="str">
        <f t="shared" si="22"/>
        <v>Liberica</v>
      </c>
      <c r="O492" t="str">
        <f t="shared" si="23"/>
        <v>Dark</v>
      </c>
      <c r="P492" t="str">
        <f>_xlfn.XLOOKUP(CoffeeSales!$C492,customers!$A$1:$A$1001,customers!$I$1:$I$1001,,0)</f>
        <v>No</v>
      </c>
    </row>
    <row r="493" spans="1:16" x14ac:dyDescent="0.25">
      <c r="A493" t="s">
        <v>986</v>
      </c>
      <c r="B493">
        <v>44101</v>
      </c>
      <c r="C493" t="s">
        <v>987</v>
      </c>
      <c r="D493" t="s">
        <v>51</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 MATCH(CoffeeSales!$D493,products!$A$1:$A$49,0),MATCH(CoffeeSales!I$1,products!$A$1:$G$1,0))</f>
        <v>Lib</v>
      </c>
      <c r="J493" t="str">
        <f>INDEX(products!$A$1:$G$49, MATCH(CoffeeSales!$D493,products!$A$1:$A$49,0),MATCH(CoffeeSales!J$1,products!$A$1:$G$1,0))</f>
        <v>D</v>
      </c>
      <c r="K493">
        <f>INDEX(products!$A$1:$G$49, MATCH(CoffeeSales!$D493,products!$A$1:$A$49,0),MATCH(CoffeeSales!K$1,products!$A$1:$G$1,0))</f>
        <v>0.2</v>
      </c>
      <c r="L493">
        <f>INDEX(products!$A$1:$G$49, MATCH(CoffeeSales!$D493,products!$A$1:$A$49,0),MATCH(CoffeeSales!L$1,products!$A$1:$G$1,0))</f>
        <v>3.8849999999999998</v>
      </c>
      <c r="M493">
        <f t="shared" si="21"/>
        <v>23.31</v>
      </c>
      <c r="N493" t="str">
        <f t="shared" si="22"/>
        <v>Liberica</v>
      </c>
      <c r="O493" t="str">
        <f t="shared" si="23"/>
        <v>Dark</v>
      </c>
      <c r="P493" t="str">
        <f>_xlfn.XLOOKUP(CoffeeSales!$C493,customers!$A$1:$A$1001,customers!$I$1:$I$1001,,0)</f>
        <v>No</v>
      </c>
    </row>
    <row r="494" spans="1:16" x14ac:dyDescent="0.25">
      <c r="A494" t="s">
        <v>988</v>
      </c>
      <c r="B494">
        <v>44620</v>
      </c>
      <c r="C494" t="s">
        <v>989</v>
      </c>
      <c r="D494" t="s">
        <v>77</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 MATCH(CoffeeSales!$D494,products!$A$1:$A$49,0),MATCH(CoffeeSales!I$1,products!$A$1:$G$1,0))</f>
        <v>Exc</v>
      </c>
      <c r="J494" t="str">
        <f>INDEX(products!$A$1:$G$49, MATCH(CoffeeSales!$D494,products!$A$1:$A$49,0),MATCH(CoffeeSales!J$1,products!$A$1:$G$1,0))</f>
        <v>M</v>
      </c>
      <c r="K494">
        <f>INDEX(products!$A$1:$G$49, MATCH(CoffeeSales!$D494,products!$A$1:$A$49,0),MATCH(CoffeeSales!K$1,products!$A$1:$G$1,0))</f>
        <v>0.2</v>
      </c>
      <c r="L494">
        <f>INDEX(products!$A$1:$G$49, MATCH(CoffeeSales!$D494,products!$A$1:$A$49,0),MATCH(CoffeeSales!L$1,products!$A$1:$G$1,0))</f>
        <v>4.125</v>
      </c>
      <c r="M494">
        <f t="shared" si="21"/>
        <v>4.125</v>
      </c>
      <c r="N494" t="str">
        <f t="shared" si="22"/>
        <v>Excelsa</v>
      </c>
      <c r="O494" t="str">
        <f t="shared" si="23"/>
        <v>Medium</v>
      </c>
      <c r="P494" t="str">
        <f>_xlfn.XLOOKUP(CoffeeSales!$C494,customers!$A$1:$A$1001,customers!$I$1:$I$1001,,0)</f>
        <v>Yes</v>
      </c>
    </row>
    <row r="495" spans="1:16" x14ac:dyDescent="0.25">
      <c r="A495" t="s">
        <v>990</v>
      </c>
      <c r="B495">
        <v>44090</v>
      </c>
      <c r="C495" t="s">
        <v>991</v>
      </c>
      <c r="D495" t="s">
        <v>35</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 MATCH(CoffeeSales!$D495,products!$A$1:$A$49,0),MATCH(CoffeeSales!I$1,products!$A$1:$G$1,0))</f>
        <v>Rob</v>
      </c>
      <c r="J495" t="str">
        <f>INDEX(products!$A$1:$G$49, MATCH(CoffeeSales!$D495,products!$A$1:$A$49,0),MATCH(CoffeeSales!J$1,products!$A$1:$G$1,0))</f>
        <v>M</v>
      </c>
      <c r="K495">
        <f>INDEX(products!$A$1:$G$49, MATCH(CoffeeSales!$D495,products!$A$1:$A$49,0),MATCH(CoffeeSales!K$1,products!$A$1:$G$1,0))</f>
        <v>0.5</v>
      </c>
      <c r="L495">
        <f>INDEX(products!$A$1:$G$49, MATCH(CoffeeSales!$D495,products!$A$1:$A$49,0),MATCH(CoffeeSales!L$1,products!$A$1:$G$1,0))</f>
        <v>5.97</v>
      </c>
      <c r="M495">
        <f t="shared" si="21"/>
        <v>35.82</v>
      </c>
      <c r="N495" t="str">
        <f t="shared" si="22"/>
        <v>Robusta</v>
      </c>
      <c r="O495" t="str">
        <f t="shared" si="23"/>
        <v>Medium</v>
      </c>
      <c r="P495" t="str">
        <f>_xlfn.XLOOKUP(CoffeeSales!$C495,customers!$A$1:$A$1001,customers!$I$1:$I$1001,,0)</f>
        <v>No</v>
      </c>
    </row>
    <row r="496" spans="1:16" x14ac:dyDescent="0.25">
      <c r="A496" t="s">
        <v>992</v>
      </c>
      <c r="B496">
        <v>44132</v>
      </c>
      <c r="C496" t="s">
        <v>993</v>
      </c>
      <c r="D496" t="s">
        <v>145</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 MATCH(CoffeeSales!$D496,products!$A$1:$A$49,0),MATCH(CoffeeSales!I$1,products!$A$1:$G$1,0))</f>
        <v>Lib</v>
      </c>
      <c r="J496" t="str">
        <f>INDEX(products!$A$1:$G$49, MATCH(CoffeeSales!$D496,products!$A$1:$A$49,0),MATCH(CoffeeSales!J$1,products!$A$1:$G$1,0))</f>
        <v>L</v>
      </c>
      <c r="K496">
        <f>INDEX(products!$A$1:$G$49, MATCH(CoffeeSales!$D496,products!$A$1:$A$49,0),MATCH(CoffeeSales!K$1,products!$A$1:$G$1,0))</f>
        <v>1</v>
      </c>
      <c r="L496">
        <f>INDEX(products!$A$1:$G$49, MATCH(CoffeeSales!$D496,products!$A$1:$A$49,0),MATCH(CoffeeSales!L$1,products!$A$1:$G$1,0))</f>
        <v>15.85</v>
      </c>
      <c r="M496">
        <f t="shared" si="21"/>
        <v>31.7</v>
      </c>
      <c r="N496" t="str">
        <f t="shared" si="22"/>
        <v>Liberica</v>
      </c>
      <c r="O496" t="str">
        <f t="shared" si="23"/>
        <v>Light</v>
      </c>
      <c r="P496" t="str">
        <f>_xlfn.XLOOKUP(CoffeeSales!$C496,customers!$A$1:$A$1001,customers!$I$1:$I$1001,,0)</f>
        <v>No</v>
      </c>
    </row>
    <row r="497" spans="1:16" x14ac:dyDescent="0.25">
      <c r="A497" t="s">
        <v>994</v>
      </c>
      <c r="B497">
        <v>43710</v>
      </c>
      <c r="C497" t="s">
        <v>995</v>
      </c>
      <c r="D497" t="s">
        <v>145</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 MATCH(CoffeeSales!$D497,products!$A$1:$A$49,0),MATCH(CoffeeSales!I$1,products!$A$1:$G$1,0))</f>
        <v>Lib</v>
      </c>
      <c r="J497" t="str">
        <f>INDEX(products!$A$1:$G$49, MATCH(CoffeeSales!$D497,products!$A$1:$A$49,0),MATCH(CoffeeSales!J$1,products!$A$1:$G$1,0))</f>
        <v>L</v>
      </c>
      <c r="K497">
        <f>INDEX(products!$A$1:$G$49, MATCH(CoffeeSales!$D497,products!$A$1:$A$49,0),MATCH(CoffeeSales!K$1,products!$A$1:$G$1,0))</f>
        <v>1</v>
      </c>
      <c r="L497">
        <f>INDEX(products!$A$1:$G$49, MATCH(CoffeeSales!$D497,products!$A$1:$A$49,0),MATCH(CoffeeSales!L$1,products!$A$1:$G$1,0))</f>
        <v>15.85</v>
      </c>
      <c r="M497">
        <f t="shared" si="21"/>
        <v>79.25</v>
      </c>
      <c r="N497" t="str">
        <f t="shared" si="22"/>
        <v>Liberica</v>
      </c>
      <c r="O497" t="str">
        <f t="shared" si="23"/>
        <v>Light</v>
      </c>
      <c r="P497" t="str">
        <f>_xlfn.XLOOKUP(CoffeeSales!$C497,customers!$A$1:$A$1001,customers!$I$1:$I$1001,,0)</f>
        <v>Yes</v>
      </c>
    </row>
    <row r="498" spans="1:16" x14ac:dyDescent="0.25">
      <c r="A498" t="s">
        <v>996</v>
      </c>
      <c r="B498">
        <v>44438</v>
      </c>
      <c r="C498" t="s">
        <v>997</v>
      </c>
      <c r="D498" t="s">
        <v>64</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 MATCH(CoffeeSales!$D498,products!$A$1:$A$49,0),MATCH(CoffeeSales!I$1,products!$A$1:$G$1,0))</f>
        <v>Exc</v>
      </c>
      <c r="J498" t="str">
        <f>INDEX(products!$A$1:$G$49, MATCH(CoffeeSales!$D498,products!$A$1:$A$49,0),MATCH(CoffeeSales!J$1,products!$A$1:$G$1,0))</f>
        <v>D</v>
      </c>
      <c r="K498">
        <f>INDEX(products!$A$1:$G$49, MATCH(CoffeeSales!$D498,products!$A$1:$A$49,0),MATCH(CoffeeSales!K$1,products!$A$1:$G$1,0))</f>
        <v>0.2</v>
      </c>
      <c r="L498">
        <f>INDEX(products!$A$1:$G$49, MATCH(CoffeeSales!$D498,products!$A$1:$A$49,0),MATCH(CoffeeSales!L$1,products!$A$1:$G$1,0))</f>
        <v>3.645</v>
      </c>
      <c r="M498">
        <f t="shared" si="21"/>
        <v>10.935</v>
      </c>
      <c r="N498" t="str">
        <f t="shared" si="22"/>
        <v>Excelsa</v>
      </c>
      <c r="O498" t="str">
        <f t="shared" si="23"/>
        <v>Dark</v>
      </c>
      <c r="P498" t="str">
        <f>_xlfn.XLOOKUP(CoffeeSales!$C498,customers!$A$1:$A$1001,customers!$I$1:$I$1001,,0)</f>
        <v>No</v>
      </c>
    </row>
    <row r="499" spans="1:16" x14ac:dyDescent="0.25">
      <c r="A499" t="s">
        <v>998</v>
      </c>
      <c r="B499">
        <v>44351</v>
      </c>
      <c r="C499" t="s">
        <v>999</v>
      </c>
      <c r="D499" t="s">
        <v>40</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 MATCH(CoffeeSales!$D499,products!$A$1:$A$49,0),MATCH(CoffeeSales!I$1,products!$A$1:$G$1,0))</f>
        <v>Ara</v>
      </c>
      <c r="J499" t="str">
        <f>INDEX(products!$A$1:$G$49, MATCH(CoffeeSales!$D499,products!$A$1:$A$49,0),MATCH(CoffeeSales!J$1,products!$A$1:$G$1,0))</f>
        <v>D</v>
      </c>
      <c r="K499">
        <f>INDEX(products!$A$1:$G$49, MATCH(CoffeeSales!$D499,products!$A$1:$A$49,0),MATCH(CoffeeSales!K$1,products!$A$1:$G$1,0))</f>
        <v>1</v>
      </c>
      <c r="L499">
        <f>INDEX(products!$A$1:$G$49, MATCH(CoffeeSales!$D499,products!$A$1:$A$49,0),MATCH(CoffeeSales!L$1,products!$A$1:$G$1,0))</f>
        <v>9.9499999999999993</v>
      </c>
      <c r="M499">
        <f t="shared" si="21"/>
        <v>39.799999999999997</v>
      </c>
      <c r="N499" t="str">
        <f t="shared" si="22"/>
        <v>Arabica</v>
      </c>
      <c r="O499" t="str">
        <f t="shared" si="23"/>
        <v>Dark</v>
      </c>
      <c r="P499" t="str">
        <f>_xlfn.XLOOKUP(CoffeeSales!$C499,customers!$A$1:$A$1001,customers!$I$1:$I$1001,,0)</f>
        <v>No</v>
      </c>
    </row>
    <row r="500" spans="1:16" x14ac:dyDescent="0.25">
      <c r="A500" t="s">
        <v>1000</v>
      </c>
      <c r="B500">
        <v>44159</v>
      </c>
      <c r="C500" t="s">
        <v>1001</v>
      </c>
      <c r="D500" t="s">
        <v>15</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 MATCH(CoffeeSales!$D500,products!$A$1:$A$49,0),MATCH(CoffeeSales!I$1,products!$A$1:$G$1,0))</f>
        <v>Rob</v>
      </c>
      <c r="J500" t="str">
        <f>INDEX(products!$A$1:$G$49, MATCH(CoffeeSales!$D500,products!$A$1:$A$49,0),MATCH(CoffeeSales!J$1,products!$A$1:$G$1,0))</f>
        <v>M</v>
      </c>
      <c r="K500">
        <f>INDEX(products!$A$1:$G$49, MATCH(CoffeeSales!$D500,products!$A$1:$A$49,0),MATCH(CoffeeSales!K$1,products!$A$1:$G$1,0))</f>
        <v>1</v>
      </c>
      <c r="L500">
        <f>INDEX(products!$A$1:$G$49, MATCH(CoffeeSales!$D500,products!$A$1:$A$49,0),MATCH(CoffeeSales!L$1,products!$A$1:$G$1,0))</f>
        <v>9.9499999999999993</v>
      </c>
      <c r="M500">
        <f t="shared" si="21"/>
        <v>49.75</v>
      </c>
      <c r="N500" t="str">
        <f t="shared" si="22"/>
        <v>Robusta</v>
      </c>
      <c r="O500" t="str">
        <f t="shared" si="23"/>
        <v>Medium</v>
      </c>
      <c r="P500" t="str">
        <f>_xlfn.XLOOKUP(CoffeeSales!$C500,customers!$A$1:$A$1001,customers!$I$1:$I$1001,,0)</f>
        <v>Yes</v>
      </c>
    </row>
    <row r="501" spans="1:16" x14ac:dyDescent="0.25">
      <c r="A501" t="s">
        <v>1002</v>
      </c>
      <c r="B501">
        <v>44003</v>
      </c>
      <c r="C501" t="s">
        <v>1003</v>
      </c>
      <c r="D501" t="s">
        <v>114</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 MATCH(CoffeeSales!$D501,products!$A$1:$A$49,0),MATCH(CoffeeSales!I$1,products!$A$1:$G$1,0))</f>
        <v>Rob</v>
      </c>
      <c r="J501" t="str">
        <f>INDEX(products!$A$1:$G$49, MATCH(CoffeeSales!$D501,products!$A$1:$A$49,0),MATCH(CoffeeSales!J$1,products!$A$1:$G$1,0))</f>
        <v>D</v>
      </c>
      <c r="K501">
        <f>INDEX(products!$A$1:$G$49, MATCH(CoffeeSales!$D501,products!$A$1:$A$49,0),MATCH(CoffeeSales!K$1,products!$A$1:$G$1,0))</f>
        <v>0.2</v>
      </c>
      <c r="L501">
        <f>INDEX(products!$A$1:$G$49, MATCH(CoffeeSales!$D501,products!$A$1:$A$49,0),MATCH(CoffeeSales!L$1,products!$A$1:$G$1,0))</f>
        <v>2.6849999999999996</v>
      </c>
      <c r="M501">
        <f t="shared" si="21"/>
        <v>8.0549999999999997</v>
      </c>
      <c r="N501" t="str">
        <f t="shared" si="22"/>
        <v>Robusta</v>
      </c>
      <c r="O501" t="str">
        <f t="shared" si="23"/>
        <v>Dark</v>
      </c>
      <c r="P501" t="str">
        <f>_xlfn.XLOOKUP(CoffeeSales!$C501,customers!$A$1:$A$1001,customers!$I$1:$I$1001,,0)</f>
        <v>Yes</v>
      </c>
    </row>
    <row r="502" spans="1:16" x14ac:dyDescent="0.25">
      <c r="A502" t="s">
        <v>1004</v>
      </c>
      <c r="B502">
        <v>44025</v>
      </c>
      <c r="C502" t="s">
        <v>1005</v>
      </c>
      <c r="D502" t="s">
        <v>202</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 MATCH(CoffeeSales!$D502,products!$A$1:$A$49,0),MATCH(CoffeeSales!I$1,products!$A$1:$G$1,0))</f>
        <v>Rob</v>
      </c>
      <c r="J502" t="str">
        <f>INDEX(products!$A$1:$G$49, MATCH(CoffeeSales!$D502,products!$A$1:$A$49,0),MATCH(CoffeeSales!J$1,products!$A$1:$G$1,0))</f>
        <v>L</v>
      </c>
      <c r="K502">
        <f>INDEX(products!$A$1:$G$49, MATCH(CoffeeSales!$D502,products!$A$1:$A$49,0),MATCH(CoffeeSales!K$1,products!$A$1:$G$1,0))</f>
        <v>1</v>
      </c>
      <c r="L502">
        <f>INDEX(products!$A$1:$G$49, MATCH(CoffeeSales!$D502,products!$A$1:$A$49,0),MATCH(CoffeeSales!L$1,products!$A$1:$G$1,0))</f>
        <v>11.95</v>
      </c>
      <c r="M502">
        <f t="shared" si="21"/>
        <v>47.8</v>
      </c>
      <c r="N502" t="str">
        <f t="shared" si="22"/>
        <v>Robusta</v>
      </c>
      <c r="O502" t="str">
        <f t="shared" si="23"/>
        <v>Light</v>
      </c>
      <c r="P502" t="str">
        <f>_xlfn.XLOOKUP(CoffeeSales!$C502,customers!$A$1:$A$1001,customers!$I$1:$I$1001,,0)</f>
        <v>No</v>
      </c>
    </row>
    <row r="503" spans="1:16" x14ac:dyDescent="0.25">
      <c r="A503" t="s">
        <v>1006</v>
      </c>
      <c r="B503">
        <v>43467</v>
      </c>
      <c r="C503" t="s">
        <v>1007</v>
      </c>
      <c r="D503" t="s">
        <v>175</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 MATCH(CoffeeSales!$D503,products!$A$1:$A$49,0),MATCH(CoffeeSales!I$1,products!$A$1:$G$1,0))</f>
        <v>Rob</v>
      </c>
      <c r="J503" t="str">
        <f>INDEX(products!$A$1:$G$49, MATCH(CoffeeSales!$D503,products!$A$1:$A$49,0),MATCH(CoffeeSales!J$1,products!$A$1:$G$1,0))</f>
        <v>M</v>
      </c>
      <c r="K503">
        <f>INDEX(products!$A$1:$G$49, MATCH(CoffeeSales!$D503,products!$A$1:$A$49,0),MATCH(CoffeeSales!K$1,products!$A$1:$G$1,0))</f>
        <v>0.2</v>
      </c>
      <c r="L503">
        <f>INDEX(products!$A$1:$G$49, MATCH(CoffeeSales!$D503,products!$A$1:$A$49,0),MATCH(CoffeeSales!L$1,products!$A$1:$G$1,0))</f>
        <v>2.9849999999999999</v>
      </c>
      <c r="M503">
        <f t="shared" si="21"/>
        <v>11.94</v>
      </c>
      <c r="N503" t="str">
        <f t="shared" si="22"/>
        <v>Robusta</v>
      </c>
      <c r="O503" t="str">
        <f t="shared" si="23"/>
        <v>Medium</v>
      </c>
      <c r="P503" t="str">
        <f>_xlfn.XLOOKUP(CoffeeSales!$C503,customers!$A$1:$A$1001,customers!$I$1:$I$1001,,0)</f>
        <v>No</v>
      </c>
    </row>
    <row r="504" spans="1:16" x14ac:dyDescent="0.25">
      <c r="A504" t="s">
        <v>1006</v>
      </c>
      <c r="B504">
        <v>43467</v>
      </c>
      <c r="C504" t="s">
        <v>1007</v>
      </c>
      <c r="D504" t="s">
        <v>77</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 MATCH(CoffeeSales!$D504,products!$A$1:$A$49,0),MATCH(CoffeeSales!I$1,products!$A$1:$G$1,0))</f>
        <v>Exc</v>
      </c>
      <c r="J504" t="str">
        <f>INDEX(products!$A$1:$G$49, MATCH(CoffeeSales!$D504,products!$A$1:$A$49,0),MATCH(CoffeeSales!J$1,products!$A$1:$G$1,0))</f>
        <v>M</v>
      </c>
      <c r="K504">
        <f>INDEX(products!$A$1:$G$49, MATCH(CoffeeSales!$D504,products!$A$1:$A$49,0),MATCH(CoffeeSales!K$1,products!$A$1:$G$1,0))</f>
        <v>0.2</v>
      </c>
      <c r="L504">
        <f>INDEX(products!$A$1:$G$49, MATCH(CoffeeSales!$D504,products!$A$1:$A$49,0),MATCH(CoffeeSales!L$1,products!$A$1:$G$1,0))</f>
        <v>4.125</v>
      </c>
      <c r="M504">
        <f t="shared" si="21"/>
        <v>16.5</v>
      </c>
      <c r="N504" t="str">
        <f t="shared" si="22"/>
        <v>Excelsa</v>
      </c>
      <c r="O504" t="str">
        <f t="shared" si="23"/>
        <v>Medium</v>
      </c>
      <c r="P504" t="str">
        <f>_xlfn.XLOOKUP(CoffeeSales!$C504,customers!$A$1:$A$1001,customers!$I$1:$I$1001,,0)</f>
        <v>No</v>
      </c>
    </row>
    <row r="505" spans="1:16" x14ac:dyDescent="0.25">
      <c r="A505" t="s">
        <v>1006</v>
      </c>
      <c r="B505">
        <v>43467</v>
      </c>
      <c r="C505" t="s">
        <v>1007</v>
      </c>
      <c r="D505" t="s">
        <v>26</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 MATCH(CoffeeSales!$D505,products!$A$1:$A$49,0),MATCH(CoffeeSales!I$1,products!$A$1:$G$1,0))</f>
        <v>Lib</v>
      </c>
      <c r="J505" t="str">
        <f>INDEX(products!$A$1:$G$49, MATCH(CoffeeSales!$D505,products!$A$1:$A$49,0),MATCH(CoffeeSales!J$1,products!$A$1:$G$1,0))</f>
        <v>D</v>
      </c>
      <c r="K505">
        <f>INDEX(products!$A$1:$G$49, MATCH(CoffeeSales!$D505,products!$A$1:$A$49,0),MATCH(CoffeeSales!K$1,products!$A$1:$G$1,0))</f>
        <v>1</v>
      </c>
      <c r="L505">
        <f>INDEX(products!$A$1:$G$49, MATCH(CoffeeSales!$D505,products!$A$1:$A$49,0),MATCH(CoffeeSales!L$1,products!$A$1:$G$1,0))</f>
        <v>12.95</v>
      </c>
      <c r="M505">
        <f t="shared" si="21"/>
        <v>51.8</v>
      </c>
      <c r="N505" t="str">
        <f t="shared" si="22"/>
        <v>Liberica</v>
      </c>
      <c r="O505" t="str">
        <f t="shared" si="23"/>
        <v>Dark</v>
      </c>
      <c r="P505" t="str">
        <f>_xlfn.XLOOKUP(CoffeeSales!$C505,customers!$A$1:$A$1001,customers!$I$1:$I$1001,,0)</f>
        <v>No</v>
      </c>
    </row>
    <row r="506" spans="1:16" x14ac:dyDescent="0.25">
      <c r="A506" t="s">
        <v>1006</v>
      </c>
      <c r="B506">
        <v>43467</v>
      </c>
      <c r="C506" t="s">
        <v>1007</v>
      </c>
      <c r="D506" t="s">
        <v>32</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 MATCH(CoffeeSales!$D506,products!$A$1:$A$49,0),MATCH(CoffeeSales!I$1,products!$A$1:$G$1,0))</f>
        <v>Lib</v>
      </c>
      <c r="J506" t="str">
        <f>INDEX(products!$A$1:$G$49, MATCH(CoffeeSales!$D506,products!$A$1:$A$49,0),MATCH(CoffeeSales!J$1,products!$A$1:$G$1,0))</f>
        <v>L</v>
      </c>
      <c r="K506">
        <f>INDEX(products!$A$1:$G$49, MATCH(CoffeeSales!$D506,products!$A$1:$A$49,0),MATCH(CoffeeSales!K$1,products!$A$1:$G$1,0))</f>
        <v>0.2</v>
      </c>
      <c r="L506">
        <f>INDEX(products!$A$1:$G$49, MATCH(CoffeeSales!$D506,products!$A$1:$A$49,0),MATCH(CoffeeSales!L$1,products!$A$1:$G$1,0))</f>
        <v>4.7549999999999999</v>
      </c>
      <c r="M506">
        <f t="shared" si="21"/>
        <v>14.265000000000001</v>
      </c>
      <c r="N506" t="str">
        <f t="shared" si="22"/>
        <v>Liberica</v>
      </c>
      <c r="O506" t="str">
        <f t="shared" si="23"/>
        <v>Light</v>
      </c>
      <c r="P506" t="str">
        <f>_xlfn.XLOOKUP(CoffeeSales!$C506,customers!$A$1:$A$1001,customers!$I$1:$I$1001,,0)</f>
        <v>No</v>
      </c>
    </row>
    <row r="507" spans="1:16" x14ac:dyDescent="0.25">
      <c r="A507" t="s">
        <v>1008</v>
      </c>
      <c r="B507">
        <v>44609</v>
      </c>
      <c r="C507" t="s">
        <v>1009</v>
      </c>
      <c r="D507" t="s">
        <v>90</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 MATCH(CoffeeSales!$D507,products!$A$1:$A$49,0),MATCH(CoffeeSales!I$1,products!$A$1:$G$1,0))</f>
        <v>Lib</v>
      </c>
      <c r="J507" t="str">
        <f>INDEX(products!$A$1:$G$49, MATCH(CoffeeSales!$D507,products!$A$1:$A$49,0),MATCH(CoffeeSales!J$1,products!$A$1:$G$1,0))</f>
        <v>M</v>
      </c>
      <c r="K507">
        <f>INDEX(products!$A$1:$G$49, MATCH(CoffeeSales!$D507,products!$A$1:$A$49,0),MATCH(CoffeeSales!K$1,products!$A$1:$G$1,0))</f>
        <v>0.2</v>
      </c>
      <c r="L507">
        <f>INDEX(products!$A$1:$G$49, MATCH(CoffeeSales!$D507,products!$A$1:$A$49,0),MATCH(CoffeeSales!L$1,products!$A$1:$G$1,0))</f>
        <v>4.3650000000000002</v>
      </c>
      <c r="M507">
        <f t="shared" si="21"/>
        <v>26.19</v>
      </c>
      <c r="N507" t="str">
        <f t="shared" si="22"/>
        <v>Liberica</v>
      </c>
      <c r="O507" t="str">
        <f t="shared" si="23"/>
        <v>Medium</v>
      </c>
      <c r="P507" t="str">
        <f>_xlfn.XLOOKUP(CoffeeSales!$C507,customers!$A$1:$A$1001,customers!$I$1:$I$1001,,0)</f>
        <v>No</v>
      </c>
    </row>
    <row r="508" spans="1:16" x14ac:dyDescent="0.25">
      <c r="A508" t="s">
        <v>1010</v>
      </c>
      <c r="B508">
        <v>44184</v>
      </c>
      <c r="C508" t="s">
        <v>1011</v>
      </c>
      <c r="D508" t="s">
        <v>19</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 MATCH(CoffeeSales!$D508,products!$A$1:$A$49,0),MATCH(CoffeeSales!I$1,products!$A$1:$G$1,0))</f>
        <v>Ara</v>
      </c>
      <c r="J508" t="str">
        <f>INDEX(products!$A$1:$G$49, MATCH(CoffeeSales!$D508,products!$A$1:$A$49,0),MATCH(CoffeeSales!J$1,products!$A$1:$G$1,0))</f>
        <v>L</v>
      </c>
      <c r="K508">
        <f>INDEX(products!$A$1:$G$49, MATCH(CoffeeSales!$D508,products!$A$1:$A$49,0),MATCH(CoffeeSales!K$1,products!$A$1:$G$1,0))</f>
        <v>1</v>
      </c>
      <c r="L508">
        <f>INDEX(products!$A$1:$G$49, MATCH(CoffeeSales!$D508,products!$A$1:$A$49,0),MATCH(CoffeeSales!L$1,products!$A$1:$G$1,0))</f>
        <v>12.95</v>
      </c>
      <c r="M508">
        <f t="shared" si="21"/>
        <v>25.9</v>
      </c>
      <c r="N508" t="str">
        <f t="shared" si="22"/>
        <v>Arabica</v>
      </c>
      <c r="O508" t="str">
        <f t="shared" si="23"/>
        <v>Light</v>
      </c>
      <c r="P508" t="str">
        <f>_xlfn.XLOOKUP(CoffeeSales!$C508,customers!$A$1:$A$1001,customers!$I$1:$I$1001,,0)</f>
        <v>Yes</v>
      </c>
    </row>
    <row r="509" spans="1:16" x14ac:dyDescent="0.25">
      <c r="A509" t="s">
        <v>1012</v>
      </c>
      <c r="B509">
        <v>43516</v>
      </c>
      <c r="C509" t="s">
        <v>1013</v>
      </c>
      <c r="D509" t="s">
        <v>217</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 MATCH(CoffeeSales!$D509,products!$A$1:$A$49,0),MATCH(CoffeeSales!I$1,products!$A$1:$G$1,0))</f>
        <v>Ara</v>
      </c>
      <c r="J509" t="str">
        <f>INDEX(products!$A$1:$G$49, MATCH(CoffeeSales!$D509,products!$A$1:$A$49,0),MATCH(CoffeeSales!J$1,products!$A$1:$G$1,0))</f>
        <v>L</v>
      </c>
      <c r="K509">
        <f>INDEX(products!$A$1:$G$49, MATCH(CoffeeSales!$D509,products!$A$1:$A$49,0),MATCH(CoffeeSales!K$1,products!$A$1:$G$1,0))</f>
        <v>2.5</v>
      </c>
      <c r="L509">
        <f>INDEX(products!$A$1:$G$49, MATCH(CoffeeSales!$D509,products!$A$1:$A$49,0),MATCH(CoffeeSales!L$1,products!$A$1:$G$1,0))</f>
        <v>29.784999999999997</v>
      </c>
      <c r="M509">
        <f t="shared" si="21"/>
        <v>89.35499999999999</v>
      </c>
      <c r="N509" t="str">
        <f t="shared" si="22"/>
        <v>Arabica</v>
      </c>
      <c r="O509" t="str">
        <f t="shared" si="23"/>
        <v>Light</v>
      </c>
      <c r="P509" t="str">
        <f>_xlfn.XLOOKUP(CoffeeSales!$C509,customers!$A$1:$A$1001,customers!$I$1:$I$1001,,0)</f>
        <v>Yes</v>
      </c>
    </row>
    <row r="510" spans="1:16" x14ac:dyDescent="0.25">
      <c r="A510" t="s">
        <v>1014</v>
      </c>
      <c r="B510">
        <v>44210</v>
      </c>
      <c r="C510" t="s">
        <v>1015</v>
      </c>
      <c r="D510" t="s">
        <v>136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 MATCH(CoffeeSales!$D510,products!$A$1:$A$49,0),MATCH(CoffeeSales!I$1,products!$A$1:$G$1,0))</f>
        <v>Lib</v>
      </c>
      <c r="J510" t="str">
        <f>INDEX(products!$A$1:$G$49, MATCH(CoffeeSales!$D510,products!$A$1:$A$49,0),MATCH(CoffeeSales!J$1,products!$A$1:$G$1,0))</f>
        <v>D</v>
      </c>
      <c r="K510">
        <f>INDEX(products!$A$1:$G$49, MATCH(CoffeeSales!$D510,products!$A$1:$A$49,0),MATCH(CoffeeSales!K$1,products!$A$1:$G$1,0))</f>
        <v>0.5</v>
      </c>
      <c r="L510">
        <f>INDEX(products!$A$1:$G$49, MATCH(CoffeeSales!$D510,products!$A$1:$A$49,0),MATCH(CoffeeSales!L$1,products!$A$1:$G$1,0))</f>
        <v>7.77</v>
      </c>
      <c r="M510">
        <f t="shared" si="21"/>
        <v>46.62</v>
      </c>
      <c r="N510" t="str">
        <f t="shared" si="22"/>
        <v>Liberica</v>
      </c>
      <c r="O510" t="str">
        <f t="shared" si="23"/>
        <v>Dark</v>
      </c>
      <c r="P510" t="str">
        <f>_xlfn.XLOOKUP(CoffeeSales!$C510,customers!$A$1:$A$1001,customers!$I$1:$I$1001,,0)</f>
        <v>No</v>
      </c>
    </row>
    <row r="511" spans="1:16" x14ac:dyDescent="0.25">
      <c r="A511" t="s">
        <v>1016</v>
      </c>
      <c r="B511">
        <v>43785</v>
      </c>
      <c r="C511" t="s">
        <v>1001</v>
      </c>
      <c r="D511" t="s">
        <v>40</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 MATCH(CoffeeSales!$D511,products!$A$1:$A$49,0),MATCH(CoffeeSales!I$1,products!$A$1:$G$1,0))</f>
        <v>Ara</v>
      </c>
      <c r="J511" t="str">
        <f>INDEX(products!$A$1:$G$49, MATCH(CoffeeSales!$D511,products!$A$1:$A$49,0),MATCH(CoffeeSales!J$1,products!$A$1:$G$1,0))</f>
        <v>D</v>
      </c>
      <c r="K511">
        <f>INDEX(products!$A$1:$G$49, MATCH(CoffeeSales!$D511,products!$A$1:$A$49,0),MATCH(CoffeeSales!K$1,products!$A$1:$G$1,0))</f>
        <v>1</v>
      </c>
      <c r="L511">
        <f>INDEX(products!$A$1:$G$49, MATCH(CoffeeSales!$D511,products!$A$1:$A$49,0),MATCH(CoffeeSales!L$1,products!$A$1:$G$1,0))</f>
        <v>9.9499999999999993</v>
      </c>
      <c r="M511">
        <f t="shared" si="21"/>
        <v>29.849999999999998</v>
      </c>
      <c r="N511" t="str">
        <f t="shared" si="22"/>
        <v>Arabica</v>
      </c>
      <c r="O511" t="str">
        <f t="shared" si="23"/>
        <v>Dark</v>
      </c>
      <c r="P511" t="str">
        <f>_xlfn.XLOOKUP(CoffeeSales!$C511,customers!$A$1:$A$1001,customers!$I$1:$I$1001,,0)</f>
        <v>Yes</v>
      </c>
    </row>
    <row r="512" spans="1:16" x14ac:dyDescent="0.25">
      <c r="A512" t="s">
        <v>1017</v>
      </c>
      <c r="B512">
        <v>43803</v>
      </c>
      <c r="C512" t="s">
        <v>1018</v>
      </c>
      <c r="D512" t="s">
        <v>195</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 MATCH(CoffeeSales!$D512,products!$A$1:$A$49,0),MATCH(CoffeeSales!I$1,products!$A$1:$G$1,0))</f>
        <v>Rob</v>
      </c>
      <c r="J512" t="str">
        <f>INDEX(products!$A$1:$G$49, MATCH(CoffeeSales!$D512,products!$A$1:$A$49,0),MATCH(CoffeeSales!J$1,products!$A$1:$G$1,0))</f>
        <v>L</v>
      </c>
      <c r="K512">
        <f>INDEX(products!$A$1:$G$49, MATCH(CoffeeSales!$D512,products!$A$1:$A$49,0),MATCH(CoffeeSales!K$1,products!$A$1:$G$1,0))</f>
        <v>0.2</v>
      </c>
      <c r="L512">
        <f>INDEX(products!$A$1:$G$49, MATCH(CoffeeSales!$D512,products!$A$1:$A$49,0),MATCH(CoffeeSales!L$1,products!$A$1:$G$1,0))</f>
        <v>3.5849999999999995</v>
      </c>
      <c r="M512">
        <f t="shared" si="21"/>
        <v>10.754999999999999</v>
      </c>
      <c r="N512" t="str">
        <f t="shared" si="22"/>
        <v>Robusta</v>
      </c>
      <c r="O512" t="str">
        <f t="shared" si="23"/>
        <v>Light</v>
      </c>
      <c r="P512" t="str">
        <f>_xlfn.XLOOKUP(CoffeeSales!$C512,customers!$A$1:$A$1001,customers!$I$1:$I$1001,,0)</f>
        <v>Yes</v>
      </c>
    </row>
    <row r="513" spans="1:16" x14ac:dyDescent="0.25">
      <c r="A513" t="s">
        <v>1019</v>
      </c>
      <c r="B513">
        <v>44043</v>
      </c>
      <c r="C513" t="s">
        <v>1020</v>
      </c>
      <c r="D513" t="s">
        <v>57</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 MATCH(CoffeeSales!$D513,products!$A$1:$A$49,0),MATCH(CoffeeSales!I$1,products!$A$1:$G$1,0))</f>
        <v>Ara</v>
      </c>
      <c r="J513" t="str">
        <f>INDEX(products!$A$1:$G$49, MATCH(CoffeeSales!$D513,products!$A$1:$A$49,0),MATCH(CoffeeSales!J$1,products!$A$1:$G$1,0))</f>
        <v>M</v>
      </c>
      <c r="K513">
        <f>INDEX(products!$A$1:$G$49, MATCH(CoffeeSales!$D513,products!$A$1:$A$49,0),MATCH(CoffeeSales!K$1,products!$A$1:$G$1,0))</f>
        <v>0.2</v>
      </c>
      <c r="L513">
        <f>INDEX(products!$A$1:$G$49, MATCH(CoffeeSales!$D513,products!$A$1:$A$49,0),MATCH(CoffeeSales!L$1,products!$A$1:$G$1,0))</f>
        <v>3.375</v>
      </c>
      <c r="M513">
        <f t="shared" si="21"/>
        <v>13.5</v>
      </c>
      <c r="N513" t="str">
        <f t="shared" si="22"/>
        <v>Arabica</v>
      </c>
      <c r="O513" t="str">
        <f t="shared" si="23"/>
        <v>Medium</v>
      </c>
      <c r="P513" t="str">
        <f>_xlfn.XLOOKUP(CoffeeSales!$C513,customers!$A$1:$A$1001,customers!$I$1:$I$1001,,0)</f>
        <v>Yes</v>
      </c>
    </row>
    <row r="514" spans="1:16" x14ac:dyDescent="0.25">
      <c r="A514" t="s">
        <v>1021</v>
      </c>
      <c r="B514">
        <v>43535</v>
      </c>
      <c r="C514" t="s">
        <v>1022</v>
      </c>
      <c r="D514" t="s">
        <v>145</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 MATCH(CoffeeSales!$D514,products!$A$1:$A$49,0),MATCH(CoffeeSales!I$1,products!$A$1:$G$1,0))</f>
        <v>Lib</v>
      </c>
      <c r="J514" t="str">
        <f>INDEX(products!$A$1:$G$49, MATCH(CoffeeSales!$D514,products!$A$1:$A$49,0),MATCH(CoffeeSales!J$1,products!$A$1:$G$1,0))</f>
        <v>L</v>
      </c>
      <c r="K514">
        <f>INDEX(products!$A$1:$G$49, MATCH(CoffeeSales!$D514,products!$A$1:$A$49,0),MATCH(CoffeeSales!K$1,products!$A$1:$G$1,0))</f>
        <v>1</v>
      </c>
      <c r="L514">
        <f>INDEX(products!$A$1:$G$49, MATCH(CoffeeSales!$D514,products!$A$1:$A$49,0),MATCH(CoffeeSales!L$1,products!$A$1:$G$1,0))</f>
        <v>15.85</v>
      </c>
      <c r="M514">
        <f t="shared" si="21"/>
        <v>47.55</v>
      </c>
      <c r="N514" t="str">
        <f t="shared" si="22"/>
        <v>Liberica</v>
      </c>
      <c r="O514" t="str">
        <f t="shared" si="23"/>
        <v>Light</v>
      </c>
      <c r="P514" t="str">
        <f>_xlfn.XLOOKUP(CoffeeSales!$C514,customers!$A$1:$A$1001,customers!$I$1:$I$1001,,0)</f>
        <v>No</v>
      </c>
    </row>
    <row r="515" spans="1:16" x14ac:dyDescent="0.25">
      <c r="A515" t="s">
        <v>1023</v>
      </c>
      <c r="B515">
        <v>44691</v>
      </c>
      <c r="C515" t="s">
        <v>1024</v>
      </c>
      <c r="D515" t="s">
        <v>145</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 MATCH(CoffeeSales!$D515,products!$A$1:$A$49,0),MATCH(CoffeeSales!I$1,products!$A$1:$G$1,0))</f>
        <v>Lib</v>
      </c>
      <c r="J515" t="str">
        <f>INDEX(products!$A$1:$G$49, MATCH(CoffeeSales!$D515,products!$A$1:$A$49,0),MATCH(CoffeeSales!J$1,products!$A$1:$G$1,0))</f>
        <v>L</v>
      </c>
      <c r="K515">
        <f>INDEX(products!$A$1:$G$49, MATCH(CoffeeSales!$D515,products!$A$1:$A$49,0),MATCH(CoffeeSales!K$1,products!$A$1:$G$1,0))</f>
        <v>1</v>
      </c>
      <c r="L515">
        <f>INDEX(products!$A$1:$G$49, MATCH(CoffeeSales!$D515,products!$A$1:$A$49,0),MATCH(CoffeeSales!L$1,products!$A$1:$G$1,0))</f>
        <v>15.85</v>
      </c>
      <c r="M515">
        <f t="shared" ref="M515:M578" si="24">L515*E515</f>
        <v>79.25</v>
      </c>
      <c r="N515" t="str">
        <f t="shared" ref="N515:N578" si="25">IF(I515="Rob","Robusta",IF(I515="Exc","Excelsa",IF(I515="Ara","Arabica",IF(I515="Lib","Liberica",""))))</f>
        <v>Liberica</v>
      </c>
      <c r="O515" t="str">
        <f t="shared" ref="O515:O578" si="26">IF(J515="M","Medium",IF(J515="L","Light", IF(J515="D", "Dark","")))</f>
        <v>Light</v>
      </c>
      <c r="P515" t="str">
        <f>_xlfn.XLOOKUP(CoffeeSales!$C515,customers!$A$1:$A$1001,customers!$I$1:$I$1001,,0)</f>
        <v>No</v>
      </c>
    </row>
    <row r="516" spans="1:16" x14ac:dyDescent="0.25">
      <c r="A516" t="s">
        <v>1025</v>
      </c>
      <c r="B516">
        <v>44555</v>
      </c>
      <c r="C516" t="s">
        <v>1026</v>
      </c>
      <c r="D516" t="s">
        <v>90</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 MATCH(CoffeeSales!$D516,products!$A$1:$A$49,0),MATCH(CoffeeSales!I$1,products!$A$1:$G$1,0))</f>
        <v>Lib</v>
      </c>
      <c r="J516" t="str">
        <f>INDEX(products!$A$1:$G$49, MATCH(CoffeeSales!$D516,products!$A$1:$A$49,0),MATCH(CoffeeSales!J$1,products!$A$1:$G$1,0))</f>
        <v>M</v>
      </c>
      <c r="K516">
        <f>INDEX(products!$A$1:$G$49, MATCH(CoffeeSales!$D516,products!$A$1:$A$49,0),MATCH(CoffeeSales!K$1,products!$A$1:$G$1,0))</f>
        <v>0.2</v>
      </c>
      <c r="L516">
        <f>INDEX(products!$A$1:$G$49, MATCH(CoffeeSales!$D516,products!$A$1:$A$49,0),MATCH(CoffeeSales!L$1,products!$A$1:$G$1,0))</f>
        <v>4.3650000000000002</v>
      </c>
      <c r="M516">
        <f t="shared" si="24"/>
        <v>26.19</v>
      </c>
      <c r="N516" t="str">
        <f t="shared" si="25"/>
        <v>Liberica</v>
      </c>
      <c r="O516" t="str">
        <f t="shared" si="26"/>
        <v>Medium</v>
      </c>
      <c r="P516" t="str">
        <f>_xlfn.XLOOKUP(CoffeeSales!$C516,customers!$A$1:$A$1001,customers!$I$1:$I$1001,,0)</f>
        <v>Yes</v>
      </c>
    </row>
    <row r="517" spans="1:16" x14ac:dyDescent="0.25">
      <c r="A517" t="s">
        <v>1027</v>
      </c>
      <c r="B517">
        <v>44673</v>
      </c>
      <c r="C517" t="s">
        <v>1028</v>
      </c>
      <c r="D517" t="s">
        <v>170</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 MATCH(CoffeeSales!$D517,products!$A$1:$A$49,0),MATCH(CoffeeSales!I$1,products!$A$1:$G$1,0))</f>
        <v>Rob</v>
      </c>
      <c r="J517" t="str">
        <f>INDEX(products!$A$1:$G$49, MATCH(CoffeeSales!$D517,products!$A$1:$A$49,0),MATCH(CoffeeSales!J$1,products!$A$1:$G$1,0))</f>
        <v>L</v>
      </c>
      <c r="K517">
        <f>INDEX(products!$A$1:$G$49, MATCH(CoffeeSales!$D517,products!$A$1:$A$49,0),MATCH(CoffeeSales!K$1,products!$A$1:$G$1,0))</f>
        <v>0.5</v>
      </c>
      <c r="L517">
        <f>INDEX(products!$A$1:$G$49, MATCH(CoffeeSales!$D517,products!$A$1:$A$49,0),MATCH(CoffeeSales!L$1,products!$A$1:$G$1,0))</f>
        <v>7.169999999999999</v>
      </c>
      <c r="M517">
        <f t="shared" si="24"/>
        <v>21.509999999999998</v>
      </c>
      <c r="N517" t="str">
        <f t="shared" si="25"/>
        <v>Robusta</v>
      </c>
      <c r="O517" t="str">
        <f t="shared" si="26"/>
        <v>Light</v>
      </c>
      <c r="P517" t="str">
        <f>_xlfn.XLOOKUP(CoffeeSales!$C517,customers!$A$1:$A$1001,customers!$I$1:$I$1001,,0)</f>
        <v>No</v>
      </c>
    </row>
    <row r="518" spans="1:16" x14ac:dyDescent="0.25">
      <c r="A518" t="s">
        <v>1029</v>
      </c>
      <c r="B518">
        <v>44723</v>
      </c>
      <c r="C518" t="s">
        <v>1030</v>
      </c>
      <c r="D518" t="s">
        <v>48</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 MATCH(CoffeeSales!$D518,products!$A$1:$A$49,0),MATCH(CoffeeSales!I$1,products!$A$1:$G$1,0))</f>
        <v>Rob</v>
      </c>
      <c r="J518" t="str">
        <f>INDEX(products!$A$1:$G$49, MATCH(CoffeeSales!$D518,products!$A$1:$A$49,0),MATCH(CoffeeSales!J$1,products!$A$1:$G$1,0))</f>
        <v>D</v>
      </c>
      <c r="K518">
        <f>INDEX(products!$A$1:$G$49, MATCH(CoffeeSales!$D518,products!$A$1:$A$49,0),MATCH(CoffeeSales!K$1,products!$A$1:$G$1,0))</f>
        <v>2.5</v>
      </c>
      <c r="L518">
        <f>INDEX(products!$A$1:$G$49, MATCH(CoffeeSales!$D518,products!$A$1:$A$49,0),MATCH(CoffeeSales!L$1,products!$A$1:$G$1,0))</f>
        <v>20.584999999999997</v>
      </c>
      <c r="M518">
        <f t="shared" si="24"/>
        <v>102.92499999999998</v>
      </c>
      <c r="N518" t="str">
        <f t="shared" si="25"/>
        <v>Robusta</v>
      </c>
      <c r="O518" t="str">
        <f t="shared" si="26"/>
        <v>Dark</v>
      </c>
      <c r="P518" t="str">
        <f>_xlfn.XLOOKUP(CoffeeSales!$C518,customers!$A$1:$A$1001,customers!$I$1:$I$1001,,0)</f>
        <v>Yes</v>
      </c>
    </row>
    <row r="519" spans="1:16" x14ac:dyDescent="0.25">
      <c r="A519" t="s">
        <v>1031</v>
      </c>
      <c r="B519">
        <v>44678</v>
      </c>
      <c r="C519" t="s">
        <v>1032</v>
      </c>
      <c r="D519" t="s">
        <v>51</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 MATCH(CoffeeSales!$D519,products!$A$1:$A$49,0),MATCH(CoffeeSales!I$1,products!$A$1:$G$1,0))</f>
        <v>Lib</v>
      </c>
      <c r="J519" t="str">
        <f>INDEX(products!$A$1:$G$49, MATCH(CoffeeSales!$D519,products!$A$1:$A$49,0),MATCH(CoffeeSales!J$1,products!$A$1:$G$1,0))</f>
        <v>D</v>
      </c>
      <c r="K519">
        <f>INDEX(products!$A$1:$G$49, MATCH(CoffeeSales!$D519,products!$A$1:$A$49,0),MATCH(CoffeeSales!K$1,products!$A$1:$G$1,0))</f>
        <v>0.2</v>
      </c>
      <c r="L519">
        <f>INDEX(products!$A$1:$G$49, MATCH(CoffeeSales!$D519,products!$A$1:$A$49,0),MATCH(CoffeeSales!L$1,products!$A$1:$G$1,0))</f>
        <v>3.8849999999999998</v>
      </c>
      <c r="M519">
        <f t="shared" si="24"/>
        <v>7.77</v>
      </c>
      <c r="N519" t="str">
        <f t="shared" si="25"/>
        <v>Liberica</v>
      </c>
      <c r="O519" t="str">
        <f t="shared" si="26"/>
        <v>Dark</v>
      </c>
      <c r="P519" t="str">
        <f>_xlfn.XLOOKUP(CoffeeSales!$C519,customers!$A$1:$A$1001,customers!$I$1:$I$1001,,0)</f>
        <v>No</v>
      </c>
    </row>
    <row r="520" spans="1:16" x14ac:dyDescent="0.25">
      <c r="A520" t="s">
        <v>1033</v>
      </c>
      <c r="B520">
        <v>44194</v>
      </c>
      <c r="C520" t="s">
        <v>1034</v>
      </c>
      <c r="D520" t="s">
        <v>543</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 MATCH(CoffeeSales!$D520,products!$A$1:$A$49,0),MATCH(CoffeeSales!I$1,products!$A$1:$G$1,0))</f>
        <v>Exc</v>
      </c>
      <c r="J520" t="str">
        <f>INDEX(products!$A$1:$G$49, MATCH(CoffeeSales!$D520,products!$A$1:$A$49,0),MATCH(CoffeeSales!J$1,products!$A$1:$G$1,0))</f>
        <v>D</v>
      </c>
      <c r="K520">
        <f>INDEX(products!$A$1:$G$49, MATCH(CoffeeSales!$D520,products!$A$1:$A$49,0),MATCH(CoffeeSales!K$1,products!$A$1:$G$1,0))</f>
        <v>2.5</v>
      </c>
      <c r="L520">
        <f>INDEX(products!$A$1:$G$49, MATCH(CoffeeSales!$D520,products!$A$1:$A$49,0),MATCH(CoffeeSales!L$1,products!$A$1:$G$1,0))</f>
        <v>27.945</v>
      </c>
      <c r="M520">
        <f t="shared" si="24"/>
        <v>139.72499999999999</v>
      </c>
      <c r="N520" t="str">
        <f t="shared" si="25"/>
        <v>Excelsa</v>
      </c>
      <c r="O520" t="str">
        <f t="shared" si="26"/>
        <v>Dark</v>
      </c>
      <c r="P520" t="str">
        <f>_xlfn.XLOOKUP(CoffeeSales!$C520,customers!$A$1:$A$1001,customers!$I$1:$I$1001,,0)</f>
        <v>No</v>
      </c>
    </row>
    <row r="521" spans="1:16" x14ac:dyDescent="0.25">
      <c r="A521" t="s">
        <v>1035</v>
      </c>
      <c r="B521">
        <v>44026</v>
      </c>
      <c r="C521" t="s">
        <v>1001</v>
      </c>
      <c r="D521" t="s">
        <v>85</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 MATCH(CoffeeSales!$D521,products!$A$1:$A$49,0),MATCH(CoffeeSales!I$1,products!$A$1:$G$1,0))</f>
        <v>Ara</v>
      </c>
      <c r="J521" t="str">
        <f>INDEX(products!$A$1:$G$49, MATCH(CoffeeSales!$D521,products!$A$1:$A$49,0),MATCH(CoffeeSales!J$1,products!$A$1:$G$1,0))</f>
        <v>D</v>
      </c>
      <c r="K521">
        <f>INDEX(products!$A$1:$G$49, MATCH(CoffeeSales!$D521,products!$A$1:$A$49,0),MATCH(CoffeeSales!K$1,products!$A$1:$G$1,0))</f>
        <v>0.5</v>
      </c>
      <c r="L521">
        <f>INDEX(products!$A$1:$G$49, MATCH(CoffeeSales!$D521,products!$A$1:$A$49,0),MATCH(CoffeeSales!L$1,products!$A$1:$G$1,0))</f>
        <v>5.97</v>
      </c>
      <c r="M521">
        <f t="shared" si="24"/>
        <v>11.94</v>
      </c>
      <c r="N521" t="str">
        <f t="shared" si="25"/>
        <v>Arabica</v>
      </c>
      <c r="O521" t="str">
        <f t="shared" si="26"/>
        <v>Dark</v>
      </c>
      <c r="P521" t="str">
        <f>_xlfn.XLOOKUP(CoffeeSales!$C521,customers!$A$1:$A$1001,customers!$I$1:$I$1001,,0)</f>
        <v>Yes</v>
      </c>
    </row>
    <row r="522" spans="1:16" x14ac:dyDescent="0.25">
      <c r="A522" t="s">
        <v>1036</v>
      </c>
      <c r="B522">
        <v>44446</v>
      </c>
      <c r="C522" t="s">
        <v>1037</v>
      </c>
      <c r="D522" t="s">
        <v>51</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 MATCH(CoffeeSales!$D522,products!$A$1:$A$49,0),MATCH(CoffeeSales!I$1,products!$A$1:$G$1,0))</f>
        <v>Lib</v>
      </c>
      <c r="J522" t="str">
        <f>INDEX(products!$A$1:$G$49, MATCH(CoffeeSales!$D522,products!$A$1:$A$49,0),MATCH(CoffeeSales!J$1,products!$A$1:$G$1,0))</f>
        <v>D</v>
      </c>
      <c r="K522">
        <f>INDEX(products!$A$1:$G$49, MATCH(CoffeeSales!$D522,products!$A$1:$A$49,0),MATCH(CoffeeSales!K$1,products!$A$1:$G$1,0))</f>
        <v>0.2</v>
      </c>
      <c r="L522">
        <f>INDEX(products!$A$1:$G$49, MATCH(CoffeeSales!$D522,products!$A$1:$A$49,0),MATCH(CoffeeSales!L$1,products!$A$1:$G$1,0))</f>
        <v>3.8849999999999998</v>
      </c>
      <c r="M522">
        <f t="shared" si="24"/>
        <v>3.8849999999999998</v>
      </c>
      <c r="N522" t="str">
        <f t="shared" si="25"/>
        <v>Liberica</v>
      </c>
      <c r="O522" t="str">
        <f t="shared" si="26"/>
        <v>Dark</v>
      </c>
      <c r="P522" t="str">
        <f>_xlfn.XLOOKUP(CoffeeSales!$C522,customers!$A$1:$A$1001,customers!$I$1:$I$1001,,0)</f>
        <v>No</v>
      </c>
    </row>
    <row r="523" spans="1:16" x14ac:dyDescent="0.25">
      <c r="A523" t="s">
        <v>1036</v>
      </c>
      <c r="B523">
        <v>44446</v>
      </c>
      <c r="C523" t="s">
        <v>1037</v>
      </c>
      <c r="D523" t="s">
        <v>15</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 MATCH(CoffeeSales!$D523,products!$A$1:$A$49,0),MATCH(CoffeeSales!I$1,products!$A$1:$G$1,0))</f>
        <v>Rob</v>
      </c>
      <c r="J523" t="str">
        <f>INDEX(products!$A$1:$G$49, MATCH(CoffeeSales!$D523,products!$A$1:$A$49,0),MATCH(CoffeeSales!J$1,products!$A$1:$G$1,0))</f>
        <v>M</v>
      </c>
      <c r="K523">
        <f>INDEX(products!$A$1:$G$49, MATCH(CoffeeSales!$D523,products!$A$1:$A$49,0),MATCH(CoffeeSales!K$1,products!$A$1:$G$1,0))</f>
        <v>1</v>
      </c>
      <c r="L523">
        <f>INDEX(products!$A$1:$G$49, MATCH(CoffeeSales!$D523,products!$A$1:$A$49,0),MATCH(CoffeeSales!L$1,products!$A$1:$G$1,0))</f>
        <v>9.9499999999999993</v>
      </c>
      <c r="M523">
        <f t="shared" si="24"/>
        <v>39.799999999999997</v>
      </c>
      <c r="N523" t="str">
        <f t="shared" si="25"/>
        <v>Robusta</v>
      </c>
      <c r="O523" t="str">
        <f t="shared" si="26"/>
        <v>Medium</v>
      </c>
      <c r="P523" t="str">
        <f>_xlfn.XLOOKUP(CoffeeSales!$C523,customers!$A$1:$A$1001,customers!$I$1:$I$1001,,0)</f>
        <v>No</v>
      </c>
    </row>
    <row r="524" spans="1:16" x14ac:dyDescent="0.25">
      <c r="A524" t="s">
        <v>1038</v>
      </c>
      <c r="B524">
        <v>43625</v>
      </c>
      <c r="C524" t="s">
        <v>1039</v>
      </c>
      <c r="D524" t="s">
        <v>35</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 MATCH(CoffeeSales!$D524,products!$A$1:$A$49,0),MATCH(CoffeeSales!I$1,products!$A$1:$G$1,0))</f>
        <v>Rob</v>
      </c>
      <c r="J524" t="str">
        <f>INDEX(products!$A$1:$G$49, MATCH(CoffeeSales!$D524,products!$A$1:$A$49,0),MATCH(CoffeeSales!J$1,products!$A$1:$G$1,0))</f>
        <v>M</v>
      </c>
      <c r="K524">
        <f>INDEX(products!$A$1:$G$49, MATCH(CoffeeSales!$D524,products!$A$1:$A$49,0),MATCH(CoffeeSales!K$1,products!$A$1:$G$1,0))</f>
        <v>0.5</v>
      </c>
      <c r="L524">
        <f>INDEX(products!$A$1:$G$49, MATCH(CoffeeSales!$D524,products!$A$1:$A$49,0),MATCH(CoffeeSales!L$1,products!$A$1:$G$1,0))</f>
        <v>5.97</v>
      </c>
      <c r="M524">
        <f t="shared" si="24"/>
        <v>29.849999999999998</v>
      </c>
      <c r="N524" t="str">
        <f t="shared" si="25"/>
        <v>Robusta</v>
      </c>
      <c r="O524" t="str">
        <f t="shared" si="26"/>
        <v>Medium</v>
      </c>
      <c r="P524" t="str">
        <f>_xlfn.XLOOKUP(CoffeeSales!$C524,customers!$A$1:$A$1001,customers!$I$1:$I$1001,,0)</f>
        <v>No</v>
      </c>
    </row>
    <row r="525" spans="1:16" x14ac:dyDescent="0.25">
      <c r="A525" t="s">
        <v>1040</v>
      </c>
      <c r="B525">
        <v>44129</v>
      </c>
      <c r="C525" t="s">
        <v>1041</v>
      </c>
      <c r="D525" t="s">
        <v>122</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 MATCH(CoffeeSales!$D525,products!$A$1:$A$49,0),MATCH(CoffeeSales!I$1,products!$A$1:$G$1,0))</f>
        <v>Lib</v>
      </c>
      <c r="J525" t="str">
        <f>INDEX(products!$A$1:$G$49, MATCH(CoffeeSales!$D525,products!$A$1:$A$49,0),MATCH(CoffeeSales!J$1,products!$A$1:$G$1,0))</f>
        <v>D</v>
      </c>
      <c r="K525">
        <f>INDEX(products!$A$1:$G$49, MATCH(CoffeeSales!$D525,products!$A$1:$A$49,0),MATCH(CoffeeSales!K$1,products!$A$1:$G$1,0))</f>
        <v>2.5</v>
      </c>
      <c r="L525">
        <f>INDEX(products!$A$1:$G$49, MATCH(CoffeeSales!$D525,products!$A$1:$A$49,0),MATCH(CoffeeSales!L$1,products!$A$1:$G$1,0))</f>
        <v>29.784999999999997</v>
      </c>
      <c r="M525">
        <f t="shared" si="24"/>
        <v>29.784999999999997</v>
      </c>
      <c r="N525" t="str">
        <f t="shared" si="25"/>
        <v>Liberica</v>
      </c>
      <c r="O525" t="str">
        <f t="shared" si="26"/>
        <v>Dark</v>
      </c>
      <c r="P525" t="str">
        <f>_xlfn.XLOOKUP(CoffeeSales!$C525,customers!$A$1:$A$1001,customers!$I$1:$I$1001,,0)</f>
        <v>No</v>
      </c>
    </row>
    <row r="526" spans="1:16" x14ac:dyDescent="0.25">
      <c r="A526" t="s">
        <v>1042</v>
      </c>
      <c r="B526">
        <v>44255</v>
      </c>
      <c r="C526" t="s">
        <v>1043</v>
      </c>
      <c r="D526" t="s">
        <v>117</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 MATCH(CoffeeSales!$D526,products!$A$1:$A$49,0),MATCH(CoffeeSales!I$1,products!$A$1:$G$1,0))</f>
        <v>Lib</v>
      </c>
      <c r="J526" t="str">
        <f>INDEX(products!$A$1:$G$49, MATCH(CoffeeSales!$D526,products!$A$1:$A$49,0),MATCH(CoffeeSales!J$1,products!$A$1:$G$1,0))</f>
        <v>L</v>
      </c>
      <c r="K526">
        <f>INDEX(products!$A$1:$G$49, MATCH(CoffeeSales!$D526,products!$A$1:$A$49,0),MATCH(CoffeeSales!K$1,products!$A$1:$G$1,0))</f>
        <v>2.5</v>
      </c>
      <c r="L526">
        <f>INDEX(products!$A$1:$G$49, MATCH(CoffeeSales!$D526,products!$A$1:$A$49,0),MATCH(CoffeeSales!L$1,products!$A$1:$G$1,0))</f>
        <v>36.454999999999998</v>
      </c>
      <c r="M526">
        <f t="shared" si="24"/>
        <v>72.91</v>
      </c>
      <c r="N526" t="str">
        <f t="shared" si="25"/>
        <v>Liberica</v>
      </c>
      <c r="O526" t="str">
        <f t="shared" si="26"/>
        <v>Light</v>
      </c>
      <c r="P526" t="str">
        <f>_xlfn.XLOOKUP(CoffeeSales!$C526,customers!$A$1:$A$1001,customers!$I$1:$I$1001,,0)</f>
        <v>No</v>
      </c>
    </row>
    <row r="527" spans="1:16" x14ac:dyDescent="0.25">
      <c r="A527" t="s">
        <v>1044</v>
      </c>
      <c r="B527">
        <v>44038</v>
      </c>
      <c r="C527" t="s">
        <v>1045</v>
      </c>
      <c r="D527" t="s">
        <v>114</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 MATCH(CoffeeSales!$D527,products!$A$1:$A$49,0),MATCH(CoffeeSales!I$1,products!$A$1:$G$1,0))</f>
        <v>Rob</v>
      </c>
      <c r="J527" t="str">
        <f>INDEX(products!$A$1:$G$49, MATCH(CoffeeSales!$D527,products!$A$1:$A$49,0),MATCH(CoffeeSales!J$1,products!$A$1:$G$1,0))</f>
        <v>D</v>
      </c>
      <c r="K527">
        <f>INDEX(products!$A$1:$G$49, MATCH(CoffeeSales!$D527,products!$A$1:$A$49,0),MATCH(CoffeeSales!K$1,products!$A$1:$G$1,0))</f>
        <v>0.2</v>
      </c>
      <c r="L527">
        <f>INDEX(products!$A$1:$G$49, MATCH(CoffeeSales!$D527,products!$A$1:$A$49,0),MATCH(CoffeeSales!L$1,products!$A$1:$G$1,0))</f>
        <v>2.6849999999999996</v>
      </c>
      <c r="M527">
        <f t="shared" si="24"/>
        <v>13.424999999999997</v>
      </c>
      <c r="N527" t="str">
        <f t="shared" si="25"/>
        <v>Robusta</v>
      </c>
      <c r="O527" t="str">
        <f t="shared" si="26"/>
        <v>Dark</v>
      </c>
      <c r="P527" t="str">
        <f>_xlfn.XLOOKUP(CoffeeSales!$C527,customers!$A$1:$A$1001,customers!$I$1:$I$1001,,0)</f>
        <v>Yes</v>
      </c>
    </row>
    <row r="528" spans="1:16" x14ac:dyDescent="0.25">
      <c r="A528" t="s">
        <v>1046</v>
      </c>
      <c r="B528">
        <v>44717</v>
      </c>
      <c r="C528" t="s">
        <v>1047</v>
      </c>
      <c r="D528" t="s">
        <v>125</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 MATCH(CoffeeSales!$D528,products!$A$1:$A$49,0),MATCH(CoffeeSales!I$1,products!$A$1:$G$1,0))</f>
        <v>Exc</v>
      </c>
      <c r="J528" t="str">
        <f>INDEX(products!$A$1:$G$49, MATCH(CoffeeSales!$D528,products!$A$1:$A$49,0),MATCH(CoffeeSales!J$1,products!$A$1:$G$1,0))</f>
        <v>M</v>
      </c>
      <c r="K528">
        <f>INDEX(products!$A$1:$G$49, MATCH(CoffeeSales!$D528,products!$A$1:$A$49,0),MATCH(CoffeeSales!K$1,products!$A$1:$G$1,0))</f>
        <v>2.5</v>
      </c>
      <c r="L528">
        <f>INDEX(products!$A$1:$G$49, MATCH(CoffeeSales!$D528,products!$A$1:$A$49,0),MATCH(CoffeeSales!L$1,products!$A$1:$G$1,0))</f>
        <v>31.624999999999996</v>
      </c>
      <c r="M528">
        <f t="shared" si="24"/>
        <v>126.49999999999999</v>
      </c>
      <c r="N528" t="str">
        <f t="shared" si="25"/>
        <v>Excelsa</v>
      </c>
      <c r="O528" t="str">
        <f t="shared" si="26"/>
        <v>Medium</v>
      </c>
      <c r="P528" t="str">
        <f>_xlfn.XLOOKUP(CoffeeSales!$C528,customers!$A$1:$A$1001,customers!$I$1:$I$1001,,0)</f>
        <v>Yes</v>
      </c>
    </row>
    <row r="529" spans="1:16" x14ac:dyDescent="0.25">
      <c r="A529" t="s">
        <v>1048</v>
      </c>
      <c r="B529">
        <v>43517</v>
      </c>
      <c r="C529" t="s">
        <v>1049</v>
      </c>
      <c r="D529" t="s">
        <v>16</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 MATCH(CoffeeSales!$D529,products!$A$1:$A$49,0),MATCH(CoffeeSales!I$1,products!$A$1:$G$1,0))</f>
        <v>Exc</v>
      </c>
      <c r="J529" t="str">
        <f>INDEX(products!$A$1:$G$49, MATCH(CoffeeSales!$D529,products!$A$1:$A$49,0),MATCH(CoffeeSales!J$1,products!$A$1:$G$1,0))</f>
        <v>M</v>
      </c>
      <c r="K529">
        <f>INDEX(products!$A$1:$G$49, MATCH(CoffeeSales!$D529,products!$A$1:$A$49,0),MATCH(CoffeeSales!K$1,products!$A$1:$G$1,0))</f>
        <v>0.5</v>
      </c>
      <c r="L529">
        <f>INDEX(products!$A$1:$G$49, MATCH(CoffeeSales!$D529,products!$A$1:$A$49,0),MATCH(CoffeeSales!L$1,products!$A$1:$G$1,0))</f>
        <v>8.25</v>
      </c>
      <c r="M529">
        <f t="shared" si="24"/>
        <v>41.25</v>
      </c>
      <c r="N529" t="str">
        <f t="shared" si="25"/>
        <v>Excelsa</v>
      </c>
      <c r="O529" t="str">
        <f t="shared" si="26"/>
        <v>Medium</v>
      </c>
      <c r="P529" t="str">
        <f>_xlfn.XLOOKUP(CoffeeSales!$C529,customers!$A$1:$A$1001,customers!$I$1:$I$1001,,0)</f>
        <v>No</v>
      </c>
    </row>
    <row r="530" spans="1:16" x14ac:dyDescent="0.25">
      <c r="A530" t="s">
        <v>1050</v>
      </c>
      <c r="B530">
        <v>43926</v>
      </c>
      <c r="C530" t="s">
        <v>1051</v>
      </c>
      <c r="D530" t="s">
        <v>189</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 MATCH(CoffeeSales!$D530,products!$A$1:$A$49,0),MATCH(CoffeeSales!I$1,products!$A$1:$G$1,0))</f>
        <v>Exc</v>
      </c>
      <c r="J530" t="str">
        <f>INDEX(products!$A$1:$G$49, MATCH(CoffeeSales!$D530,products!$A$1:$A$49,0),MATCH(CoffeeSales!J$1,products!$A$1:$G$1,0))</f>
        <v>L</v>
      </c>
      <c r="K530">
        <f>INDEX(products!$A$1:$G$49, MATCH(CoffeeSales!$D530,products!$A$1:$A$49,0),MATCH(CoffeeSales!K$1,products!$A$1:$G$1,0))</f>
        <v>0.5</v>
      </c>
      <c r="L530">
        <f>INDEX(products!$A$1:$G$49, MATCH(CoffeeSales!$D530,products!$A$1:$A$49,0),MATCH(CoffeeSales!L$1,products!$A$1:$G$1,0))</f>
        <v>8.91</v>
      </c>
      <c r="M530">
        <f t="shared" si="24"/>
        <v>53.46</v>
      </c>
      <c r="N530" t="str">
        <f t="shared" si="25"/>
        <v>Excelsa</v>
      </c>
      <c r="O530" t="str">
        <f t="shared" si="26"/>
        <v>Light</v>
      </c>
      <c r="P530" t="str">
        <f>_xlfn.XLOOKUP(CoffeeSales!$C530,customers!$A$1:$A$1001,customers!$I$1:$I$1001,,0)</f>
        <v>No</v>
      </c>
    </row>
    <row r="531" spans="1:16" x14ac:dyDescent="0.25">
      <c r="A531" t="s">
        <v>1052</v>
      </c>
      <c r="B531">
        <v>43475</v>
      </c>
      <c r="C531" t="s">
        <v>1053</v>
      </c>
      <c r="D531" t="s">
        <v>15</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 MATCH(CoffeeSales!$D531,products!$A$1:$A$49,0),MATCH(CoffeeSales!I$1,products!$A$1:$G$1,0))</f>
        <v>Rob</v>
      </c>
      <c r="J531" t="str">
        <f>INDEX(products!$A$1:$G$49, MATCH(CoffeeSales!$D531,products!$A$1:$A$49,0),MATCH(CoffeeSales!J$1,products!$A$1:$G$1,0))</f>
        <v>M</v>
      </c>
      <c r="K531">
        <f>INDEX(products!$A$1:$G$49, MATCH(CoffeeSales!$D531,products!$A$1:$A$49,0),MATCH(CoffeeSales!K$1,products!$A$1:$G$1,0))</f>
        <v>1</v>
      </c>
      <c r="L531">
        <f>INDEX(products!$A$1:$G$49, MATCH(CoffeeSales!$D531,products!$A$1:$A$49,0),MATCH(CoffeeSales!L$1,products!$A$1:$G$1,0))</f>
        <v>9.9499999999999993</v>
      </c>
      <c r="M531">
        <f t="shared" si="24"/>
        <v>59.699999999999996</v>
      </c>
      <c r="N531" t="str">
        <f t="shared" si="25"/>
        <v>Robusta</v>
      </c>
      <c r="O531" t="str">
        <f t="shared" si="26"/>
        <v>Medium</v>
      </c>
      <c r="P531" t="str">
        <f>_xlfn.XLOOKUP(CoffeeSales!$C531,customers!$A$1:$A$1001,customers!$I$1:$I$1001,,0)</f>
        <v>No</v>
      </c>
    </row>
    <row r="532" spans="1:16" x14ac:dyDescent="0.25">
      <c r="A532" t="s">
        <v>1054</v>
      </c>
      <c r="B532">
        <v>44663</v>
      </c>
      <c r="C532" t="s">
        <v>1055</v>
      </c>
      <c r="D532" t="s">
        <v>15</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 MATCH(CoffeeSales!$D532,products!$A$1:$A$49,0),MATCH(CoffeeSales!I$1,products!$A$1:$G$1,0))</f>
        <v>Rob</v>
      </c>
      <c r="J532" t="str">
        <f>INDEX(products!$A$1:$G$49, MATCH(CoffeeSales!$D532,products!$A$1:$A$49,0),MATCH(CoffeeSales!J$1,products!$A$1:$G$1,0))</f>
        <v>M</v>
      </c>
      <c r="K532">
        <f>INDEX(products!$A$1:$G$49, MATCH(CoffeeSales!$D532,products!$A$1:$A$49,0),MATCH(CoffeeSales!K$1,products!$A$1:$G$1,0))</f>
        <v>1</v>
      </c>
      <c r="L532">
        <f>INDEX(products!$A$1:$G$49, MATCH(CoffeeSales!$D532,products!$A$1:$A$49,0),MATCH(CoffeeSales!L$1,products!$A$1:$G$1,0))</f>
        <v>9.9499999999999993</v>
      </c>
      <c r="M532">
        <f t="shared" si="24"/>
        <v>59.699999999999996</v>
      </c>
      <c r="N532" t="str">
        <f t="shared" si="25"/>
        <v>Robusta</v>
      </c>
      <c r="O532" t="str">
        <f t="shared" si="26"/>
        <v>Medium</v>
      </c>
      <c r="P532" t="str">
        <f>_xlfn.XLOOKUP(CoffeeSales!$C532,customers!$A$1:$A$1001,customers!$I$1:$I$1001,,0)</f>
        <v>No</v>
      </c>
    </row>
    <row r="533" spans="1:16" x14ac:dyDescent="0.25">
      <c r="A533" t="s">
        <v>1056</v>
      </c>
      <c r="B533">
        <v>44591</v>
      </c>
      <c r="C533" t="s">
        <v>1057</v>
      </c>
      <c r="D533" t="s">
        <v>192</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 MATCH(CoffeeSales!$D533,products!$A$1:$A$49,0),MATCH(CoffeeSales!I$1,products!$A$1:$G$1,0))</f>
        <v>Rob</v>
      </c>
      <c r="J533" t="str">
        <f>INDEX(products!$A$1:$G$49, MATCH(CoffeeSales!$D533,products!$A$1:$A$49,0),MATCH(CoffeeSales!J$1,products!$A$1:$G$1,0))</f>
        <v>D</v>
      </c>
      <c r="K533">
        <f>INDEX(products!$A$1:$G$49, MATCH(CoffeeSales!$D533,products!$A$1:$A$49,0),MATCH(CoffeeSales!K$1,products!$A$1:$G$1,0))</f>
        <v>1</v>
      </c>
      <c r="L533">
        <f>INDEX(products!$A$1:$G$49, MATCH(CoffeeSales!$D533,products!$A$1:$A$49,0),MATCH(CoffeeSales!L$1,products!$A$1:$G$1,0))</f>
        <v>8.9499999999999993</v>
      </c>
      <c r="M533">
        <f t="shared" si="24"/>
        <v>44.75</v>
      </c>
      <c r="N533" t="str">
        <f t="shared" si="25"/>
        <v>Robusta</v>
      </c>
      <c r="O533" t="str">
        <f t="shared" si="26"/>
        <v>Dark</v>
      </c>
      <c r="P533" t="str">
        <f>_xlfn.XLOOKUP(CoffeeSales!$C533,customers!$A$1:$A$1001,customers!$I$1:$I$1001,,0)</f>
        <v>No</v>
      </c>
    </row>
    <row r="534" spans="1:16" x14ac:dyDescent="0.25">
      <c r="A534" t="s">
        <v>1058</v>
      </c>
      <c r="B534">
        <v>44330</v>
      </c>
      <c r="C534" t="s">
        <v>1059</v>
      </c>
      <c r="D534" t="s">
        <v>16</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 MATCH(CoffeeSales!$D534,products!$A$1:$A$49,0),MATCH(CoffeeSales!I$1,products!$A$1:$G$1,0))</f>
        <v>Exc</v>
      </c>
      <c r="J534" t="str">
        <f>INDEX(products!$A$1:$G$49, MATCH(CoffeeSales!$D534,products!$A$1:$A$49,0),MATCH(CoffeeSales!J$1,products!$A$1:$G$1,0))</f>
        <v>M</v>
      </c>
      <c r="K534">
        <f>INDEX(products!$A$1:$G$49, MATCH(CoffeeSales!$D534,products!$A$1:$A$49,0),MATCH(CoffeeSales!K$1,products!$A$1:$G$1,0))</f>
        <v>0.5</v>
      </c>
      <c r="L534">
        <f>INDEX(products!$A$1:$G$49, MATCH(CoffeeSales!$D534,products!$A$1:$A$49,0),MATCH(CoffeeSales!L$1,products!$A$1:$G$1,0))</f>
        <v>8.25</v>
      </c>
      <c r="M534">
        <f t="shared" si="24"/>
        <v>16.5</v>
      </c>
      <c r="N534" t="str">
        <f t="shared" si="25"/>
        <v>Excelsa</v>
      </c>
      <c r="O534" t="str">
        <f t="shared" si="26"/>
        <v>Medium</v>
      </c>
      <c r="P534" t="str">
        <f>_xlfn.XLOOKUP(CoffeeSales!$C534,customers!$A$1:$A$1001,customers!$I$1:$I$1001,,0)</f>
        <v>Yes</v>
      </c>
    </row>
    <row r="535" spans="1:16" x14ac:dyDescent="0.25">
      <c r="A535" t="s">
        <v>1060</v>
      </c>
      <c r="B535">
        <v>44724</v>
      </c>
      <c r="C535" t="s">
        <v>1061</v>
      </c>
      <c r="D535" t="s">
        <v>159</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 MATCH(CoffeeSales!$D535,products!$A$1:$A$49,0),MATCH(CoffeeSales!I$1,products!$A$1:$G$1,0))</f>
        <v>Rob</v>
      </c>
      <c r="J535" t="str">
        <f>INDEX(products!$A$1:$G$49, MATCH(CoffeeSales!$D535,products!$A$1:$A$49,0),MATCH(CoffeeSales!J$1,products!$A$1:$G$1,0))</f>
        <v>D</v>
      </c>
      <c r="K535">
        <f>INDEX(products!$A$1:$G$49, MATCH(CoffeeSales!$D535,products!$A$1:$A$49,0),MATCH(CoffeeSales!K$1,products!$A$1:$G$1,0))</f>
        <v>0.5</v>
      </c>
      <c r="L535">
        <f>INDEX(products!$A$1:$G$49, MATCH(CoffeeSales!$D535,products!$A$1:$A$49,0),MATCH(CoffeeSales!L$1,products!$A$1:$G$1,0))</f>
        <v>5.3699999999999992</v>
      </c>
      <c r="M535">
        <f t="shared" si="24"/>
        <v>21.479999999999997</v>
      </c>
      <c r="N535" t="str">
        <f t="shared" si="25"/>
        <v>Robusta</v>
      </c>
      <c r="O535" t="str">
        <f t="shared" si="26"/>
        <v>Dark</v>
      </c>
      <c r="P535" t="str">
        <f>_xlfn.XLOOKUP(CoffeeSales!$C535,customers!$A$1:$A$1001,customers!$I$1:$I$1001,,0)</f>
        <v>No</v>
      </c>
    </row>
    <row r="536" spans="1:16" x14ac:dyDescent="0.25">
      <c r="A536" t="s">
        <v>1062</v>
      </c>
      <c r="B536">
        <v>44563</v>
      </c>
      <c r="C536" t="s">
        <v>1063</v>
      </c>
      <c r="D536" t="s">
        <v>54</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 MATCH(CoffeeSales!$D536,products!$A$1:$A$49,0),MATCH(CoffeeSales!I$1,products!$A$1:$G$1,0))</f>
        <v>Rob</v>
      </c>
      <c r="J536" t="str">
        <f>INDEX(products!$A$1:$G$49, MATCH(CoffeeSales!$D536,products!$A$1:$A$49,0),MATCH(CoffeeSales!J$1,products!$A$1:$G$1,0))</f>
        <v>M</v>
      </c>
      <c r="K536">
        <f>INDEX(products!$A$1:$G$49, MATCH(CoffeeSales!$D536,products!$A$1:$A$49,0),MATCH(CoffeeSales!K$1,products!$A$1:$G$1,0))</f>
        <v>2.5</v>
      </c>
      <c r="L536">
        <f>INDEX(products!$A$1:$G$49, MATCH(CoffeeSales!$D536,products!$A$1:$A$49,0),MATCH(CoffeeSales!L$1,products!$A$1:$G$1,0))</f>
        <v>22.884999999999998</v>
      </c>
      <c r="M536">
        <f t="shared" si="24"/>
        <v>45.769999999999996</v>
      </c>
      <c r="N536" t="str">
        <f t="shared" si="25"/>
        <v>Robusta</v>
      </c>
      <c r="O536" t="str">
        <f t="shared" si="26"/>
        <v>Medium</v>
      </c>
      <c r="P536" t="str">
        <f>_xlfn.XLOOKUP(CoffeeSales!$C536,customers!$A$1:$A$1001,customers!$I$1:$I$1001,,0)</f>
        <v>Yes</v>
      </c>
    </row>
    <row r="537" spans="1:16" x14ac:dyDescent="0.25">
      <c r="A537" t="s">
        <v>1064</v>
      </c>
      <c r="B537">
        <v>44585</v>
      </c>
      <c r="C537" t="s">
        <v>1065</v>
      </c>
      <c r="D537" t="s">
        <v>32</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 MATCH(CoffeeSales!$D537,products!$A$1:$A$49,0),MATCH(CoffeeSales!I$1,products!$A$1:$G$1,0))</f>
        <v>Lib</v>
      </c>
      <c r="J537" t="str">
        <f>INDEX(products!$A$1:$G$49, MATCH(CoffeeSales!$D537,products!$A$1:$A$49,0),MATCH(CoffeeSales!J$1,products!$A$1:$G$1,0))</f>
        <v>L</v>
      </c>
      <c r="K537">
        <f>INDEX(products!$A$1:$G$49, MATCH(CoffeeSales!$D537,products!$A$1:$A$49,0),MATCH(CoffeeSales!K$1,products!$A$1:$G$1,0))</f>
        <v>0.2</v>
      </c>
      <c r="L537">
        <f>INDEX(products!$A$1:$G$49, MATCH(CoffeeSales!$D537,products!$A$1:$A$49,0),MATCH(CoffeeSales!L$1,products!$A$1:$G$1,0))</f>
        <v>4.7549999999999999</v>
      </c>
      <c r="M537">
        <f t="shared" si="24"/>
        <v>9.51</v>
      </c>
      <c r="N537" t="str">
        <f t="shared" si="25"/>
        <v>Liberica</v>
      </c>
      <c r="O537" t="str">
        <f t="shared" si="26"/>
        <v>Light</v>
      </c>
      <c r="P537" t="str">
        <f>_xlfn.XLOOKUP(CoffeeSales!$C537,customers!$A$1:$A$1001,customers!$I$1:$I$1001,,0)</f>
        <v>No</v>
      </c>
    </row>
    <row r="538" spans="1:16" x14ac:dyDescent="0.25">
      <c r="A538" t="s">
        <v>1066</v>
      </c>
      <c r="B538">
        <v>43544</v>
      </c>
      <c r="C538" t="s">
        <v>1001</v>
      </c>
      <c r="D538" t="s">
        <v>114</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 MATCH(CoffeeSales!$D538,products!$A$1:$A$49,0),MATCH(CoffeeSales!I$1,products!$A$1:$G$1,0))</f>
        <v>Rob</v>
      </c>
      <c r="J538" t="str">
        <f>INDEX(products!$A$1:$G$49, MATCH(CoffeeSales!$D538,products!$A$1:$A$49,0),MATCH(CoffeeSales!J$1,products!$A$1:$G$1,0))</f>
        <v>D</v>
      </c>
      <c r="K538">
        <f>INDEX(products!$A$1:$G$49, MATCH(CoffeeSales!$D538,products!$A$1:$A$49,0),MATCH(CoffeeSales!K$1,products!$A$1:$G$1,0))</f>
        <v>0.2</v>
      </c>
      <c r="L538">
        <f>INDEX(products!$A$1:$G$49, MATCH(CoffeeSales!$D538,products!$A$1:$A$49,0),MATCH(CoffeeSales!L$1,products!$A$1:$G$1,0))</f>
        <v>2.6849999999999996</v>
      </c>
      <c r="M538">
        <f t="shared" si="24"/>
        <v>8.0549999999999997</v>
      </c>
      <c r="N538" t="str">
        <f t="shared" si="25"/>
        <v>Robusta</v>
      </c>
      <c r="O538" t="str">
        <f t="shared" si="26"/>
        <v>Dark</v>
      </c>
      <c r="P538" t="str">
        <f>_xlfn.XLOOKUP(CoffeeSales!$C538,customers!$A$1:$A$1001,customers!$I$1:$I$1001,,0)</f>
        <v>Yes</v>
      </c>
    </row>
    <row r="539" spans="1:16" x14ac:dyDescent="0.25">
      <c r="A539" t="s">
        <v>1067</v>
      </c>
      <c r="B539">
        <v>44156</v>
      </c>
      <c r="C539" t="s">
        <v>1068</v>
      </c>
      <c r="D539" t="s">
        <v>543</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 MATCH(CoffeeSales!$D539,products!$A$1:$A$49,0),MATCH(CoffeeSales!I$1,products!$A$1:$G$1,0))</f>
        <v>Exc</v>
      </c>
      <c r="J539" t="str">
        <f>INDEX(products!$A$1:$G$49, MATCH(CoffeeSales!$D539,products!$A$1:$A$49,0),MATCH(CoffeeSales!J$1,products!$A$1:$G$1,0))</f>
        <v>D</v>
      </c>
      <c r="K539">
        <f>INDEX(products!$A$1:$G$49, MATCH(CoffeeSales!$D539,products!$A$1:$A$49,0),MATCH(CoffeeSales!K$1,products!$A$1:$G$1,0))</f>
        <v>2.5</v>
      </c>
      <c r="L539">
        <f>INDEX(products!$A$1:$G$49, MATCH(CoffeeSales!$D539,products!$A$1:$A$49,0),MATCH(CoffeeSales!L$1,products!$A$1:$G$1,0))</f>
        <v>27.945</v>
      </c>
      <c r="M539">
        <f t="shared" si="24"/>
        <v>111.78</v>
      </c>
      <c r="N539" t="str">
        <f t="shared" si="25"/>
        <v>Excelsa</v>
      </c>
      <c r="O539" t="str">
        <f t="shared" si="26"/>
        <v>Dark</v>
      </c>
      <c r="P539" t="str">
        <f>_xlfn.XLOOKUP(CoffeeSales!$C539,customers!$A$1:$A$1001,customers!$I$1:$I$1001,,0)</f>
        <v>Yes</v>
      </c>
    </row>
    <row r="540" spans="1:16" x14ac:dyDescent="0.25">
      <c r="A540" t="s">
        <v>1069</v>
      </c>
      <c r="B540">
        <v>44482</v>
      </c>
      <c r="C540" t="s">
        <v>1070</v>
      </c>
      <c r="D540" t="s">
        <v>114</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 MATCH(CoffeeSales!$D540,products!$A$1:$A$49,0),MATCH(CoffeeSales!I$1,products!$A$1:$G$1,0))</f>
        <v>Rob</v>
      </c>
      <c r="J540" t="str">
        <f>INDEX(products!$A$1:$G$49, MATCH(CoffeeSales!$D540,products!$A$1:$A$49,0),MATCH(CoffeeSales!J$1,products!$A$1:$G$1,0))</f>
        <v>D</v>
      </c>
      <c r="K540">
        <f>INDEX(products!$A$1:$G$49, MATCH(CoffeeSales!$D540,products!$A$1:$A$49,0),MATCH(CoffeeSales!K$1,products!$A$1:$G$1,0))</f>
        <v>0.2</v>
      </c>
      <c r="L540">
        <f>INDEX(products!$A$1:$G$49, MATCH(CoffeeSales!$D540,products!$A$1:$A$49,0),MATCH(CoffeeSales!L$1,products!$A$1:$G$1,0))</f>
        <v>2.6849999999999996</v>
      </c>
      <c r="M540">
        <f t="shared" si="24"/>
        <v>10.739999999999998</v>
      </c>
      <c r="N540" t="str">
        <f t="shared" si="25"/>
        <v>Robusta</v>
      </c>
      <c r="O540" t="str">
        <f t="shared" si="26"/>
        <v>Dark</v>
      </c>
      <c r="P540" t="str">
        <f>_xlfn.XLOOKUP(CoffeeSales!$C540,customers!$A$1:$A$1001,customers!$I$1:$I$1001,,0)</f>
        <v>Yes</v>
      </c>
    </row>
    <row r="541" spans="1:16" x14ac:dyDescent="0.25">
      <c r="A541" t="s">
        <v>1071</v>
      </c>
      <c r="B541">
        <v>44488</v>
      </c>
      <c r="C541" t="s">
        <v>1072</v>
      </c>
      <c r="D541" t="s">
        <v>159</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 MATCH(CoffeeSales!$D541,products!$A$1:$A$49,0),MATCH(CoffeeSales!I$1,products!$A$1:$G$1,0))</f>
        <v>Rob</v>
      </c>
      <c r="J541" t="str">
        <f>INDEX(products!$A$1:$G$49, MATCH(CoffeeSales!$D541,products!$A$1:$A$49,0),MATCH(CoffeeSales!J$1,products!$A$1:$G$1,0))</f>
        <v>D</v>
      </c>
      <c r="K541">
        <f>INDEX(products!$A$1:$G$49, MATCH(CoffeeSales!$D541,products!$A$1:$A$49,0),MATCH(CoffeeSales!K$1,products!$A$1:$G$1,0))</f>
        <v>0.5</v>
      </c>
      <c r="L541">
        <f>INDEX(products!$A$1:$G$49, MATCH(CoffeeSales!$D541,products!$A$1:$A$49,0),MATCH(CoffeeSales!L$1,products!$A$1:$G$1,0))</f>
        <v>5.3699999999999992</v>
      </c>
      <c r="M541">
        <f t="shared" si="24"/>
        <v>26.849999999999994</v>
      </c>
      <c r="N541" t="str">
        <f t="shared" si="25"/>
        <v>Robusta</v>
      </c>
      <c r="O541" t="str">
        <f t="shared" si="26"/>
        <v>Dark</v>
      </c>
      <c r="P541" t="str">
        <f>_xlfn.XLOOKUP(CoffeeSales!$C541,customers!$A$1:$A$1001,customers!$I$1:$I$1001,,0)</f>
        <v>No</v>
      </c>
    </row>
    <row r="542" spans="1:16" x14ac:dyDescent="0.25">
      <c r="A542" t="s">
        <v>1073</v>
      </c>
      <c r="B542">
        <v>43584</v>
      </c>
      <c r="C542" t="s">
        <v>1074</v>
      </c>
      <c r="D542" t="s">
        <v>145</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 MATCH(CoffeeSales!$D542,products!$A$1:$A$49,0),MATCH(CoffeeSales!I$1,products!$A$1:$G$1,0))</f>
        <v>Lib</v>
      </c>
      <c r="J542" t="str">
        <f>INDEX(products!$A$1:$G$49, MATCH(CoffeeSales!$D542,products!$A$1:$A$49,0),MATCH(CoffeeSales!J$1,products!$A$1:$G$1,0))</f>
        <v>L</v>
      </c>
      <c r="K542">
        <f>INDEX(products!$A$1:$G$49, MATCH(CoffeeSales!$D542,products!$A$1:$A$49,0),MATCH(CoffeeSales!K$1,products!$A$1:$G$1,0))</f>
        <v>1</v>
      </c>
      <c r="L542">
        <f>INDEX(products!$A$1:$G$49, MATCH(CoffeeSales!$D542,products!$A$1:$A$49,0),MATCH(CoffeeSales!L$1,products!$A$1:$G$1,0))</f>
        <v>15.85</v>
      </c>
      <c r="M542">
        <f t="shared" si="24"/>
        <v>63.4</v>
      </c>
      <c r="N542" t="str">
        <f t="shared" si="25"/>
        <v>Liberica</v>
      </c>
      <c r="O542" t="str">
        <f t="shared" si="26"/>
        <v>Light</v>
      </c>
      <c r="P542" t="str">
        <f>_xlfn.XLOOKUP(CoffeeSales!$C542,customers!$A$1:$A$1001,customers!$I$1:$I$1001,,0)</f>
        <v>Yes</v>
      </c>
    </row>
    <row r="543" spans="1:16" x14ac:dyDescent="0.25">
      <c r="A543" t="s">
        <v>1075</v>
      </c>
      <c r="B543">
        <v>43750</v>
      </c>
      <c r="C543" t="s">
        <v>1076</v>
      </c>
      <c r="D543" t="s">
        <v>131</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 MATCH(CoffeeSales!$D543,products!$A$1:$A$49,0),MATCH(CoffeeSales!I$1,products!$A$1:$G$1,0))</f>
        <v>Ara</v>
      </c>
      <c r="J543" t="str">
        <f>INDEX(products!$A$1:$G$49, MATCH(CoffeeSales!$D543,products!$A$1:$A$49,0),MATCH(CoffeeSales!J$1,products!$A$1:$G$1,0))</f>
        <v>D</v>
      </c>
      <c r="K543">
        <f>INDEX(products!$A$1:$G$49, MATCH(CoffeeSales!$D543,products!$A$1:$A$49,0),MATCH(CoffeeSales!K$1,products!$A$1:$G$1,0))</f>
        <v>2.5</v>
      </c>
      <c r="L543">
        <f>INDEX(products!$A$1:$G$49, MATCH(CoffeeSales!$D543,products!$A$1:$A$49,0),MATCH(CoffeeSales!L$1,products!$A$1:$G$1,0))</f>
        <v>22.884999999999998</v>
      </c>
      <c r="M543">
        <f t="shared" si="24"/>
        <v>22.884999999999998</v>
      </c>
      <c r="N543" t="str">
        <f t="shared" si="25"/>
        <v>Arabica</v>
      </c>
      <c r="O543" t="str">
        <f t="shared" si="26"/>
        <v>Dark</v>
      </c>
      <c r="P543" t="str">
        <f>_xlfn.XLOOKUP(CoffeeSales!$C543,customers!$A$1:$A$1001,customers!$I$1:$I$1001,,0)</f>
        <v>Yes</v>
      </c>
    </row>
    <row r="544" spans="1:16" x14ac:dyDescent="0.25">
      <c r="A544" t="s">
        <v>1077</v>
      </c>
      <c r="B544">
        <v>44335</v>
      </c>
      <c r="C544" t="s">
        <v>1078</v>
      </c>
      <c r="D544" t="s">
        <v>184</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 MATCH(CoffeeSales!$D544,products!$A$1:$A$49,0),MATCH(CoffeeSales!I$1,products!$A$1:$G$1,0))</f>
        <v>Ara</v>
      </c>
      <c r="J544" t="str">
        <f>INDEX(products!$A$1:$G$49, MATCH(CoffeeSales!$D544,products!$A$1:$A$49,0),MATCH(CoffeeSales!J$1,products!$A$1:$G$1,0))</f>
        <v>M</v>
      </c>
      <c r="K544">
        <f>INDEX(products!$A$1:$G$49, MATCH(CoffeeSales!$D544,products!$A$1:$A$49,0),MATCH(CoffeeSales!K$1,products!$A$1:$G$1,0))</f>
        <v>2.5</v>
      </c>
      <c r="L544">
        <f>INDEX(products!$A$1:$G$49, MATCH(CoffeeSales!$D544,products!$A$1:$A$49,0),MATCH(CoffeeSales!L$1,products!$A$1:$G$1,0))</f>
        <v>25.874999999999996</v>
      </c>
      <c r="M544">
        <f t="shared" si="24"/>
        <v>103.49999999999999</v>
      </c>
      <c r="N544" t="str">
        <f t="shared" si="25"/>
        <v>Arabica</v>
      </c>
      <c r="O544" t="str">
        <f t="shared" si="26"/>
        <v>Medium</v>
      </c>
      <c r="P544" t="str">
        <f>_xlfn.XLOOKUP(CoffeeSales!$C544,customers!$A$1:$A$1001,customers!$I$1:$I$1001,,0)</f>
        <v>No</v>
      </c>
    </row>
    <row r="545" spans="1:16" x14ac:dyDescent="0.25">
      <c r="A545" t="s">
        <v>1079</v>
      </c>
      <c r="B545">
        <v>44380</v>
      </c>
      <c r="C545" t="s">
        <v>1080</v>
      </c>
      <c r="D545" t="s">
        <v>23</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 MATCH(CoffeeSales!$D545,products!$A$1:$A$49,0),MATCH(CoffeeSales!I$1,products!$A$1:$G$1,0))</f>
        <v>Rob</v>
      </c>
      <c r="J545" t="str">
        <f>INDEX(products!$A$1:$G$49, MATCH(CoffeeSales!$D545,products!$A$1:$A$49,0),MATCH(CoffeeSales!J$1,products!$A$1:$G$1,0))</f>
        <v>L</v>
      </c>
      <c r="K545">
        <f>INDEX(products!$A$1:$G$49, MATCH(CoffeeSales!$D545,products!$A$1:$A$49,0),MATCH(CoffeeSales!K$1,products!$A$1:$G$1,0))</f>
        <v>2.5</v>
      </c>
      <c r="L545">
        <f>INDEX(products!$A$1:$G$49, MATCH(CoffeeSales!$D545,products!$A$1:$A$49,0),MATCH(CoffeeSales!L$1,products!$A$1:$G$1,0))</f>
        <v>27.484999999999996</v>
      </c>
      <c r="M545">
        <f t="shared" si="24"/>
        <v>54.969999999999992</v>
      </c>
      <c r="N545" t="str">
        <f t="shared" si="25"/>
        <v>Robusta</v>
      </c>
      <c r="O545" t="str">
        <f t="shared" si="26"/>
        <v>Light</v>
      </c>
      <c r="P545" t="str">
        <f>_xlfn.XLOOKUP(CoffeeSales!$C545,customers!$A$1:$A$1001,customers!$I$1:$I$1001,,0)</f>
        <v>No</v>
      </c>
    </row>
    <row r="546" spans="1:16" x14ac:dyDescent="0.25">
      <c r="A546" t="s">
        <v>1081</v>
      </c>
      <c r="B546">
        <v>43869</v>
      </c>
      <c r="C546" t="s">
        <v>1082</v>
      </c>
      <c r="D546" t="s">
        <v>205</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 MATCH(CoffeeSales!$D546,products!$A$1:$A$49,0),MATCH(CoffeeSales!I$1,products!$A$1:$G$1,0))</f>
        <v>Ara</v>
      </c>
      <c r="J546" t="str">
        <f>INDEX(products!$A$1:$G$49, MATCH(CoffeeSales!$D546,products!$A$1:$A$49,0),MATCH(CoffeeSales!J$1,products!$A$1:$G$1,0))</f>
        <v>L</v>
      </c>
      <c r="K546">
        <f>INDEX(products!$A$1:$G$49, MATCH(CoffeeSales!$D546,products!$A$1:$A$49,0),MATCH(CoffeeSales!K$1,products!$A$1:$G$1,0))</f>
        <v>0.5</v>
      </c>
      <c r="L546">
        <f>INDEX(products!$A$1:$G$49, MATCH(CoffeeSales!$D546,products!$A$1:$A$49,0),MATCH(CoffeeSales!L$1,products!$A$1:$G$1,0))</f>
        <v>7.77</v>
      </c>
      <c r="M546">
        <f t="shared" si="24"/>
        <v>15.54</v>
      </c>
      <c r="N546" t="str">
        <f t="shared" si="25"/>
        <v>Arabica</v>
      </c>
      <c r="O546" t="str">
        <f t="shared" si="26"/>
        <v>Light</v>
      </c>
      <c r="P546" t="str">
        <f>_xlfn.XLOOKUP(CoffeeSales!$C546,customers!$A$1:$A$1001,customers!$I$1:$I$1001,,0)</f>
        <v>No</v>
      </c>
    </row>
    <row r="547" spans="1:16" x14ac:dyDescent="0.25">
      <c r="A547" t="s">
        <v>1083</v>
      </c>
      <c r="B547">
        <v>44120</v>
      </c>
      <c r="C547" t="s">
        <v>1084</v>
      </c>
      <c r="D547" t="s">
        <v>51</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 MATCH(CoffeeSales!$D547,products!$A$1:$A$49,0),MATCH(CoffeeSales!I$1,products!$A$1:$G$1,0))</f>
        <v>Lib</v>
      </c>
      <c r="J547" t="str">
        <f>INDEX(products!$A$1:$G$49, MATCH(CoffeeSales!$D547,products!$A$1:$A$49,0),MATCH(CoffeeSales!J$1,products!$A$1:$G$1,0))</f>
        <v>D</v>
      </c>
      <c r="K547">
        <f>INDEX(products!$A$1:$G$49, MATCH(CoffeeSales!$D547,products!$A$1:$A$49,0),MATCH(CoffeeSales!K$1,products!$A$1:$G$1,0))</f>
        <v>0.2</v>
      </c>
      <c r="L547">
        <f>INDEX(products!$A$1:$G$49, MATCH(CoffeeSales!$D547,products!$A$1:$A$49,0),MATCH(CoffeeSales!L$1,products!$A$1:$G$1,0))</f>
        <v>3.8849999999999998</v>
      </c>
      <c r="M547">
        <f t="shared" si="24"/>
        <v>15.54</v>
      </c>
      <c r="N547" t="str">
        <f t="shared" si="25"/>
        <v>Liberica</v>
      </c>
      <c r="O547" t="str">
        <f t="shared" si="26"/>
        <v>Dark</v>
      </c>
      <c r="P547" t="str">
        <f>_xlfn.XLOOKUP(CoffeeSales!$C547,customers!$A$1:$A$1001,customers!$I$1:$I$1001,,0)</f>
        <v>No</v>
      </c>
    </row>
    <row r="548" spans="1:16" x14ac:dyDescent="0.25">
      <c r="A548" t="s">
        <v>1085</v>
      </c>
      <c r="B548">
        <v>44127</v>
      </c>
      <c r="C548" t="s">
        <v>1086</v>
      </c>
      <c r="D548" t="s">
        <v>543</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 MATCH(CoffeeSales!$D548,products!$A$1:$A$49,0),MATCH(CoffeeSales!I$1,products!$A$1:$G$1,0))</f>
        <v>Exc</v>
      </c>
      <c r="J548" t="str">
        <f>INDEX(products!$A$1:$G$49, MATCH(CoffeeSales!$D548,products!$A$1:$A$49,0),MATCH(CoffeeSales!J$1,products!$A$1:$G$1,0))</f>
        <v>D</v>
      </c>
      <c r="K548">
        <f>INDEX(products!$A$1:$G$49, MATCH(CoffeeSales!$D548,products!$A$1:$A$49,0),MATCH(CoffeeSales!K$1,products!$A$1:$G$1,0))</f>
        <v>2.5</v>
      </c>
      <c r="L548">
        <f>INDEX(products!$A$1:$G$49, MATCH(CoffeeSales!$D548,products!$A$1:$A$49,0),MATCH(CoffeeSales!L$1,products!$A$1:$G$1,0))</f>
        <v>27.945</v>
      </c>
      <c r="M548">
        <f t="shared" si="24"/>
        <v>83.835000000000008</v>
      </c>
      <c r="N548" t="str">
        <f t="shared" si="25"/>
        <v>Excelsa</v>
      </c>
      <c r="O548" t="str">
        <f t="shared" si="26"/>
        <v>Dark</v>
      </c>
      <c r="P548" t="str">
        <f>_xlfn.XLOOKUP(CoffeeSales!$C548,customers!$A$1:$A$1001,customers!$I$1:$I$1001,,0)</f>
        <v>No</v>
      </c>
    </row>
    <row r="549" spans="1:16" x14ac:dyDescent="0.25">
      <c r="A549" t="s">
        <v>1087</v>
      </c>
      <c r="B549">
        <v>44265</v>
      </c>
      <c r="C549" t="s">
        <v>1088</v>
      </c>
      <c r="D549" t="s">
        <v>195</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 MATCH(CoffeeSales!$D549,products!$A$1:$A$49,0),MATCH(CoffeeSales!I$1,products!$A$1:$G$1,0))</f>
        <v>Rob</v>
      </c>
      <c r="J549" t="str">
        <f>INDEX(products!$A$1:$G$49, MATCH(CoffeeSales!$D549,products!$A$1:$A$49,0),MATCH(CoffeeSales!J$1,products!$A$1:$G$1,0))</f>
        <v>L</v>
      </c>
      <c r="K549">
        <f>INDEX(products!$A$1:$G$49, MATCH(CoffeeSales!$D549,products!$A$1:$A$49,0),MATCH(CoffeeSales!K$1,products!$A$1:$G$1,0))</f>
        <v>0.2</v>
      </c>
      <c r="L549">
        <f>INDEX(products!$A$1:$G$49, MATCH(CoffeeSales!$D549,products!$A$1:$A$49,0),MATCH(CoffeeSales!L$1,products!$A$1:$G$1,0))</f>
        <v>3.5849999999999995</v>
      </c>
      <c r="M549">
        <f t="shared" si="24"/>
        <v>10.754999999999999</v>
      </c>
      <c r="N549" t="str">
        <f t="shared" si="25"/>
        <v>Robusta</v>
      </c>
      <c r="O549" t="str">
        <f t="shared" si="26"/>
        <v>Light</v>
      </c>
      <c r="P549" t="str">
        <f>_xlfn.XLOOKUP(CoffeeSales!$C549,customers!$A$1:$A$1001,customers!$I$1:$I$1001,,0)</f>
        <v>Yes</v>
      </c>
    </row>
    <row r="550" spans="1:16" x14ac:dyDescent="0.25">
      <c r="A550" t="s">
        <v>1089</v>
      </c>
      <c r="B550">
        <v>44384</v>
      </c>
      <c r="C550" t="s">
        <v>1090</v>
      </c>
      <c r="D550" t="s">
        <v>267</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 MATCH(CoffeeSales!$D550,products!$A$1:$A$49,0),MATCH(CoffeeSales!I$1,products!$A$1:$G$1,0))</f>
        <v>Exc</v>
      </c>
      <c r="J550" t="str">
        <f>INDEX(products!$A$1:$G$49, MATCH(CoffeeSales!$D550,products!$A$1:$A$49,0),MATCH(CoffeeSales!J$1,products!$A$1:$G$1,0))</f>
        <v>L</v>
      </c>
      <c r="K550">
        <f>INDEX(products!$A$1:$G$49, MATCH(CoffeeSales!$D550,products!$A$1:$A$49,0),MATCH(CoffeeSales!K$1,products!$A$1:$G$1,0))</f>
        <v>0.2</v>
      </c>
      <c r="L550">
        <f>INDEX(products!$A$1:$G$49, MATCH(CoffeeSales!$D550,products!$A$1:$A$49,0),MATCH(CoffeeSales!L$1,products!$A$1:$G$1,0))</f>
        <v>4.4550000000000001</v>
      </c>
      <c r="M550">
        <f t="shared" si="24"/>
        <v>13.365</v>
      </c>
      <c r="N550" t="str">
        <f t="shared" si="25"/>
        <v>Excelsa</v>
      </c>
      <c r="O550" t="str">
        <f t="shared" si="26"/>
        <v>Light</v>
      </c>
      <c r="P550" t="str">
        <f>_xlfn.XLOOKUP(CoffeeSales!$C550,customers!$A$1:$A$1001,customers!$I$1:$I$1001,,0)</f>
        <v>Yes</v>
      </c>
    </row>
    <row r="551" spans="1:16" x14ac:dyDescent="0.25">
      <c r="A551" t="s">
        <v>1091</v>
      </c>
      <c r="B551">
        <v>44232</v>
      </c>
      <c r="C551" t="s">
        <v>1088</v>
      </c>
      <c r="D551" t="s">
        <v>267</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 MATCH(CoffeeSales!$D551,products!$A$1:$A$49,0),MATCH(CoffeeSales!I$1,products!$A$1:$G$1,0))</f>
        <v>Exc</v>
      </c>
      <c r="J551" t="str">
        <f>INDEX(products!$A$1:$G$49, MATCH(CoffeeSales!$D551,products!$A$1:$A$49,0),MATCH(CoffeeSales!J$1,products!$A$1:$G$1,0))</f>
        <v>L</v>
      </c>
      <c r="K551">
        <f>INDEX(products!$A$1:$G$49, MATCH(CoffeeSales!$D551,products!$A$1:$A$49,0),MATCH(CoffeeSales!K$1,products!$A$1:$G$1,0))</f>
        <v>0.2</v>
      </c>
      <c r="L551">
        <f>INDEX(products!$A$1:$G$49, MATCH(CoffeeSales!$D551,products!$A$1:$A$49,0),MATCH(CoffeeSales!L$1,products!$A$1:$G$1,0))</f>
        <v>4.4550000000000001</v>
      </c>
      <c r="M551">
        <f t="shared" si="24"/>
        <v>17.82</v>
      </c>
      <c r="N551" t="str">
        <f t="shared" si="25"/>
        <v>Excelsa</v>
      </c>
      <c r="O551" t="str">
        <f t="shared" si="26"/>
        <v>Light</v>
      </c>
      <c r="P551" t="str">
        <f>_xlfn.XLOOKUP(CoffeeSales!$C551,customers!$A$1:$A$1001,customers!$I$1:$I$1001,,0)</f>
        <v>Yes</v>
      </c>
    </row>
    <row r="552" spans="1:16" x14ac:dyDescent="0.25">
      <c r="A552" t="s">
        <v>1092</v>
      </c>
      <c r="B552">
        <v>44176</v>
      </c>
      <c r="C552" t="s">
        <v>1093</v>
      </c>
      <c r="D552" t="s">
        <v>51</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 MATCH(CoffeeSales!$D552,products!$A$1:$A$49,0),MATCH(CoffeeSales!I$1,products!$A$1:$G$1,0))</f>
        <v>Lib</v>
      </c>
      <c r="J552" t="str">
        <f>INDEX(products!$A$1:$G$49, MATCH(CoffeeSales!$D552,products!$A$1:$A$49,0),MATCH(CoffeeSales!J$1,products!$A$1:$G$1,0))</f>
        <v>D</v>
      </c>
      <c r="K552">
        <f>INDEX(products!$A$1:$G$49, MATCH(CoffeeSales!$D552,products!$A$1:$A$49,0),MATCH(CoffeeSales!K$1,products!$A$1:$G$1,0))</f>
        <v>0.2</v>
      </c>
      <c r="L552">
        <f>INDEX(products!$A$1:$G$49, MATCH(CoffeeSales!$D552,products!$A$1:$A$49,0),MATCH(CoffeeSales!L$1,products!$A$1:$G$1,0))</f>
        <v>3.8849999999999998</v>
      </c>
      <c r="M552">
        <f t="shared" si="24"/>
        <v>23.31</v>
      </c>
      <c r="N552" t="str">
        <f t="shared" si="25"/>
        <v>Liberica</v>
      </c>
      <c r="O552" t="str">
        <f t="shared" si="26"/>
        <v>Dark</v>
      </c>
      <c r="P552" t="str">
        <f>_xlfn.XLOOKUP(CoffeeSales!$C552,customers!$A$1:$A$1001,customers!$I$1:$I$1001,,0)</f>
        <v>Yes</v>
      </c>
    </row>
    <row r="553" spans="1:16" x14ac:dyDescent="0.25">
      <c r="A553" t="s">
        <v>1094</v>
      </c>
      <c r="B553">
        <v>44694</v>
      </c>
      <c r="C553" t="s">
        <v>1095</v>
      </c>
      <c r="D553" t="s">
        <v>64</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 MATCH(CoffeeSales!$D553,products!$A$1:$A$49,0),MATCH(CoffeeSales!I$1,products!$A$1:$G$1,0))</f>
        <v>Exc</v>
      </c>
      <c r="J553" t="str">
        <f>INDEX(products!$A$1:$G$49, MATCH(CoffeeSales!$D553,products!$A$1:$A$49,0),MATCH(CoffeeSales!J$1,products!$A$1:$G$1,0))</f>
        <v>D</v>
      </c>
      <c r="K553">
        <f>INDEX(products!$A$1:$G$49, MATCH(CoffeeSales!$D553,products!$A$1:$A$49,0),MATCH(CoffeeSales!K$1,products!$A$1:$G$1,0))</f>
        <v>0.2</v>
      </c>
      <c r="L553">
        <f>INDEX(products!$A$1:$G$49, MATCH(CoffeeSales!$D553,products!$A$1:$A$49,0),MATCH(CoffeeSales!L$1,products!$A$1:$G$1,0))</f>
        <v>3.645</v>
      </c>
      <c r="M553">
        <f t="shared" si="24"/>
        <v>7.29</v>
      </c>
      <c r="N553" t="str">
        <f t="shared" si="25"/>
        <v>Excelsa</v>
      </c>
      <c r="O553" t="str">
        <f t="shared" si="26"/>
        <v>Dark</v>
      </c>
      <c r="P553" t="str">
        <f>_xlfn.XLOOKUP(CoffeeSales!$C553,customers!$A$1:$A$1001,customers!$I$1:$I$1001,,0)</f>
        <v>No</v>
      </c>
    </row>
    <row r="554" spans="1:16" x14ac:dyDescent="0.25">
      <c r="A554" t="s">
        <v>1096</v>
      </c>
      <c r="B554">
        <v>43761</v>
      </c>
      <c r="C554" t="s">
        <v>1097</v>
      </c>
      <c r="D554" t="s">
        <v>267</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 MATCH(CoffeeSales!$D554,products!$A$1:$A$49,0),MATCH(CoffeeSales!I$1,products!$A$1:$G$1,0))</f>
        <v>Exc</v>
      </c>
      <c r="J554" t="str">
        <f>INDEX(products!$A$1:$G$49, MATCH(CoffeeSales!$D554,products!$A$1:$A$49,0),MATCH(CoffeeSales!J$1,products!$A$1:$G$1,0))</f>
        <v>L</v>
      </c>
      <c r="K554">
        <f>INDEX(products!$A$1:$G$49, MATCH(CoffeeSales!$D554,products!$A$1:$A$49,0),MATCH(CoffeeSales!K$1,products!$A$1:$G$1,0))</f>
        <v>0.2</v>
      </c>
      <c r="L554">
        <f>INDEX(products!$A$1:$G$49, MATCH(CoffeeSales!$D554,products!$A$1:$A$49,0),MATCH(CoffeeSales!L$1,products!$A$1:$G$1,0))</f>
        <v>4.4550000000000001</v>
      </c>
      <c r="M554">
        <f t="shared" si="24"/>
        <v>17.82</v>
      </c>
      <c r="N554" t="str">
        <f t="shared" si="25"/>
        <v>Excelsa</v>
      </c>
      <c r="O554" t="str">
        <f t="shared" si="26"/>
        <v>Light</v>
      </c>
      <c r="P554" t="str">
        <f>_xlfn.XLOOKUP(CoffeeSales!$C554,customers!$A$1:$A$1001,customers!$I$1:$I$1001,,0)</f>
        <v>Yes</v>
      </c>
    </row>
    <row r="555" spans="1:16" x14ac:dyDescent="0.25">
      <c r="A555" t="s">
        <v>1098</v>
      </c>
      <c r="B555">
        <v>44085</v>
      </c>
      <c r="C555" t="s">
        <v>1099</v>
      </c>
      <c r="D555" t="s">
        <v>22</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 MATCH(CoffeeSales!$D555,products!$A$1:$A$49,0),MATCH(CoffeeSales!I$1,products!$A$1:$G$1,0))</f>
        <v>Exc</v>
      </c>
      <c r="J555" t="str">
        <f>INDEX(products!$A$1:$G$49, MATCH(CoffeeSales!$D555,products!$A$1:$A$49,0),MATCH(CoffeeSales!J$1,products!$A$1:$G$1,0))</f>
        <v>M</v>
      </c>
      <c r="K555">
        <f>INDEX(products!$A$1:$G$49, MATCH(CoffeeSales!$D555,products!$A$1:$A$49,0),MATCH(CoffeeSales!K$1,products!$A$1:$G$1,0))</f>
        <v>1</v>
      </c>
      <c r="L555">
        <f>INDEX(products!$A$1:$G$49, MATCH(CoffeeSales!$D555,products!$A$1:$A$49,0),MATCH(CoffeeSales!L$1,products!$A$1:$G$1,0))</f>
        <v>13.75</v>
      </c>
      <c r="M555">
        <f t="shared" si="24"/>
        <v>68.75</v>
      </c>
      <c r="N555" t="str">
        <f t="shared" si="25"/>
        <v>Excelsa</v>
      </c>
      <c r="O555" t="str">
        <f t="shared" si="26"/>
        <v>Medium</v>
      </c>
      <c r="P555" t="str">
        <f>_xlfn.XLOOKUP(CoffeeSales!$C555,customers!$A$1:$A$1001,customers!$I$1:$I$1001,,0)</f>
        <v>No</v>
      </c>
    </row>
    <row r="556" spans="1:16" x14ac:dyDescent="0.25">
      <c r="A556" t="s">
        <v>1100</v>
      </c>
      <c r="B556">
        <v>43737</v>
      </c>
      <c r="C556" t="s">
        <v>1101</v>
      </c>
      <c r="D556" t="s">
        <v>23</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 MATCH(CoffeeSales!$D556,products!$A$1:$A$49,0),MATCH(CoffeeSales!I$1,products!$A$1:$G$1,0))</f>
        <v>Rob</v>
      </c>
      <c r="J556" t="str">
        <f>INDEX(products!$A$1:$G$49, MATCH(CoffeeSales!$D556,products!$A$1:$A$49,0),MATCH(CoffeeSales!J$1,products!$A$1:$G$1,0))</f>
        <v>L</v>
      </c>
      <c r="K556">
        <f>INDEX(products!$A$1:$G$49, MATCH(CoffeeSales!$D556,products!$A$1:$A$49,0),MATCH(CoffeeSales!K$1,products!$A$1:$G$1,0))</f>
        <v>2.5</v>
      </c>
      <c r="L556">
        <f>INDEX(products!$A$1:$G$49, MATCH(CoffeeSales!$D556,products!$A$1:$A$49,0),MATCH(CoffeeSales!L$1,products!$A$1:$G$1,0))</f>
        <v>27.484999999999996</v>
      </c>
      <c r="M556">
        <f t="shared" si="24"/>
        <v>54.969999999999992</v>
      </c>
      <c r="N556" t="str">
        <f t="shared" si="25"/>
        <v>Robusta</v>
      </c>
      <c r="O556" t="str">
        <f t="shared" si="26"/>
        <v>Light</v>
      </c>
      <c r="P556" t="str">
        <f>_xlfn.XLOOKUP(CoffeeSales!$C556,customers!$A$1:$A$1001,customers!$I$1:$I$1001,,0)</f>
        <v>Yes</v>
      </c>
    </row>
    <row r="557" spans="1:16" x14ac:dyDescent="0.25">
      <c r="A557" t="s">
        <v>1102</v>
      </c>
      <c r="B557">
        <v>44258</v>
      </c>
      <c r="C557" t="s">
        <v>1103</v>
      </c>
      <c r="D557" t="s">
        <v>22</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 MATCH(CoffeeSales!$D557,products!$A$1:$A$49,0),MATCH(CoffeeSales!I$1,products!$A$1:$G$1,0))</f>
        <v>Exc</v>
      </c>
      <c r="J557" t="str">
        <f>INDEX(products!$A$1:$G$49, MATCH(CoffeeSales!$D557,products!$A$1:$A$49,0),MATCH(CoffeeSales!J$1,products!$A$1:$G$1,0))</f>
        <v>M</v>
      </c>
      <c r="K557">
        <f>INDEX(products!$A$1:$G$49, MATCH(CoffeeSales!$D557,products!$A$1:$A$49,0),MATCH(CoffeeSales!K$1,products!$A$1:$G$1,0))</f>
        <v>1</v>
      </c>
      <c r="L557">
        <f>INDEX(products!$A$1:$G$49, MATCH(CoffeeSales!$D557,products!$A$1:$A$49,0),MATCH(CoffeeSales!L$1,products!$A$1:$G$1,0))</f>
        <v>13.75</v>
      </c>
      <c r="M557">
        <f t="shared" si="24"/>
        <v>82.5</v>
      </c>
      <c r="N557" t="str">
        <f t="shared" si="25"/>
        <v>Excelsa</v>
      </c>
      <c r="O557" t="str">
        <f t="shared" si="26"/>
        <v>Medium</v>
      </c>
      <c r="P557" t="str">
        <f>_xlfn.XLOOKUP(CoffeeSales!$C557,customers!$A$1:$A$1001,customers!$I$1:$I$1001,,0)</f>
        <v>No</v>
      </c>
    </row>
    <row r="558" spans="1:16" x14ac:dyDescent="0.25">
      <c r="A558" t="s">
        <v>1104</v>
      </c>
      <c r="B558">
        <v>44523</v>
      </c>
      <c r="C558" t="s">
        <v>1105</v>
      </c>
      <c r="D558" t="s">
        <v>90</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 MATCH(CoffeeSales!$D558,products!$A$1:$A$49,0),MATCH(CoffeeSales!I$1,products!$A$1:$G$1,0))</f>
        <v>Lib</v>
      </c>
      <c r="J558" t="str">
        <f>INDEX(products!$A$1:$G$49, MATCH(CoffeeSales!$D558,products!$A$1:$A$49,0),MATCH(CoffeeSales!J$1,products!$A$1:$G$1,0))</f>
        <v>M</v>
      </c>
      <c r="K558">
        <f>INDEX(products!$A$1:$G$49, MATCH(CoffeeSales!$D558,products!$A$1:$A$49,0),MATCH(CoffeeSales!K$1,products!$A$1:$G$1,0))</f>
        <v>0.2</v>
      </c>
      <c r="L558">
        <f>INDEX(products!$A$1:$G$49, MATCH(CoffeeSales!$D558,products!$A$1:$A$49,0),MATCH(CoffeeSales!L$1,products!$A$1:$G$1,0))</f>
        <v>4.3650000000000002</v>
      </c>
      <c r="M558">
        <f t="shared" si="24"/>
        <v>8.73</v>
      </c>
      <c r="N558" t="str">
        <f t="shared" si="25"/>
        <v>Liberica</v>
      </c>
      <c r="O558" t="str">
        <f t="shared" si="26"/>
        <v>Medium</v>
      </c>
      <c r="P558" t="str">
        <f>_xlfn.XLOOKUP(CoffeeSales!$C558,customers!$A$1:$A$1001,customers!$I$1:$I$1001,,0)</f>
        <v>Yes</v>
      </c>
    </row>
    <row r="559" spans="1:16" x14ac:dyDescent="0.25">
      <c r="A559" t="s">
        <v>1106</v>
      </c>
      <c r="B559">
        <v>44506</v>
      </c>
      <c r="C559" t="s">
        <v>1001</v>
      </c>
      <c r="D559" t="s">
        <v>150</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 MATCH(CoffeeSales!$D559,products!$A$1:$A$49,0),MATCH(CoffeeSales!I$1,products!$A$1:$G$1,0))</f>
        <v>Exc</v>
      </c>
      <c r="J559" t="str">
        <f>INDEX(products!$A$1:$G$49, MATCH(CoffeeSales!$D559,products!$A$1:$A$49,0),MATCH(CoffeeSales!J$1,products!$A$1:$G$1,0))</f>
        <v>L</v>
      </c>
      <c r="K559">
        <f>INDEX(products!$A$1:$G$49, MATCH(CoffeeSales!$D559,products!$A$1:$A$49,0),MATCH(CoffeeSales!K$1,products!$A$1:$G$1,0))</f>
        <v>1</v>
      </c>
      <c r="L559">
        <f>INDEX(products!$A$1:$G$49, MATCH(CoffeeSales!$D559,products!$A$1:$A$49,0),MATCH(CoffeeSales!L$1,products!$A$1:$G$1,0))</f>
        <v>14.85</v>
      </c>
      <c r="M559">
        <f t="shared" si="24"/>
        <v>59.4</v>
      </c>
      <c r="N559" t="str">
        <f t="shared" si="25"/>
        <v>Excelsa</v>
      </c>
      <c r="O559" t="str">
        <f t="shared" si="26"/>
        <v>Light</v>
      </c>
      <c r="P559" t="str">
        <f>_xlfn.XLOOKUP(CoffeeSales!$C559,customers!$A$1:$A$1001,customers!$I$1:$I$1001,,0)</f>
        <v>Yes</v>
      </c>
    </row>
    <row r="560" spans="1:16" x14ac:dyDescent="0.25">
      <c r="A560" t="s">
        <v>1107</v>
      </c>
      <c r="B560">
        <v>44225</v>
      </c>
      <c r="C560" t="s">
        <v>1108</v>
      </c>
      <c r="D560" t="s">
        <v>51</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 MATCH(CoffeeSales!$D560,products!$A$1:$A$49,0),MATCH(CoffeeSales!I$1,products!$A$1:$G$1,0))</f>
        <v>Lib</v>
      </c>
      <c r="J560" t="str">
        <f>INDEX(products!$A$1:$G$49, MATCH(CoffeeSales!$D560,products!$A$1:$A$49,0),MATCH(CoffeeSales!J$1,products!$A$1:$G$1,0))</f>
        <v>D</v>
      </c>
      <c r="K560">
        <f>INDEX(products!$A$1:$G$49, MATCH(CoffeeSales!$D560,products!$A$1:$A$49,0),MATCH(CoffeeSales!K$1,products!$A$1:$G$1,0))</f>
        <v>0.2</v>
      </c>
      <c r="L560">
        <f>INDEX(products!$A$1:$G$49, MATCH(CoffeeSales!$D560,products!$A$1:$A$49,0),MATCH(CoffeeSales!L$1,products!$A$1:$G$1,0))</f>
        <v>3.8849999999999998</v>
      </c>
      <c r="M560">
        <f t="shared" si="24"/>
        <v>15.54</v>
      </c>
      <c r="N560" t="str">
        <f t="shared" si="25"/>
        <v>Liberica</v>
      </c>
      <c r="O560" t="str">
        <f t="shared" si="26"/>
        <v>Dark</v>
      </c>
      <c r="P560" t="str">
        <f>_xlfn.XLOOKUP(CoffeeSales!$C560,customers!$A$1:$A$1001,customers!$I$1:$I$1001,,0)</f>
        <v>Yes</v>
      </c>
    </row>
    <row r="561" spans="1:16" x14ac:dyDescent="0.25">
      <c r="A561" t="s">
        <v>1109</v>
      </c>
      <c r="B561">
        <v>44667</v>
      </c>
      <c r="C561" t="s">
        <v>1110</v>
      </c>
      <c r="D561" t="s">
        <v>19</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 MATCH(CoffeeSales!$D561,products!$A$1:$A$49,0),MATCH(CoffeeSales!I$1,products!$A$1:$G$1,0))</f>
        <v>Ara</v>
      </c>
      <c r="J561" t="str">
        <f>INDEX(products!$A$1:$G$49, MATCH(CoffeeSales!$D561,products!$A$1:$A$49,0),MATCH(CoffeeSales!J$1,products!$A$1:$G$1,0))</f>
        <v>L</v>
      </c>
      <c r="K561">
        <f>INDEX(products!$A$1:$G$49, MATCH(CoffeeSales!$D561,products!$A$1:$A$49,0),MATCH(CoffeeSales!K$1,products!$A$1:$G$1,0))</f>
        <v>1</v>
      </c>
      <c r="L561">
        <f>INDEX(products!$A$1:$G$49, MATCH(CoffeeSales!$D561,products!$A$1:$A$49,0),MATCH(CoffeeSales!L$1,products!$A$1:$G$1,0))</f>
        <v>12.95</v>
      </c>
      <c r="M561">
        <f t="shared" si="24"/>
        <v>38.849999999999994</v>
      </c>
      <c r="N561" t="str">
        <f t="shared" si="25"/>
        <v>Arabica</v>
      </c>
      <c r="O561" t="str">
        <f t="shared" si="26"/>
        <v>Light</v>
      </c>
      <c r="P561" t="str">
        <f>_xlfn.XLOOKUP(CoffeeSales!$C561,customers!$A$1:$A$1001,customers!$I$1:$I$1001,,0)</f>
        <v>Yes</v>
      </c>
    </row>
    <row r="562" spans="1:16" x14ac:dyDescent="0.25">
      <c r="A562" t="s">
        <v>1111</v>
      </c>
      <c r="B562">
        <v>44401</v>
      </c>
      <c r="C562" t="s">
        <v>1112</v>
      </c>
      <c r="D562" t="s">
        <v>125</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 MATCH(CoffeeSales!$D562,products!$A$1:$A$49,0),MATCH(CoffeeSales!I$1,products!$A$1:$G$1,0))</f>
        <v>Exc</v>
      </c>
      <c r="J562" t="str">
        <f>INDEX(products!$A$1:$G$49, MATCH(CoffeeSales!$D562,products!$A$1:$A$49,0),MATCH(CoffeeSales!J$1,products!$A$1:$G$1,0))</f>
        <v>M</v>
      </c>
      <c r="K562">
        <f>INDEX(products!$A$1:$G$49, MATCH(CoffeeSales!$D562,products!$A$1:$A$49,0),MATCH(CoffeeSales!K$1,products!$A$1:$G$1,0))</f>
        <v>2.5</v>
      </c>
      <c r="L562">
        <f>INDEX(products!$A$1:$G$49, MATCH(CoffeeSales!$D562,products!$A$1:$A$49,0),MATCH(CoffeeSales!L$1,products!$A$1:$G$1,0))</f>
        <v>31.624999999999996</v>
      </c>
      <c r="M562">
        <f t="shared" si="24"/>
        <v>189.74999999999997</v>
      </c>
      <c r="N562" t="str">
        <f t="shared" si="25"/>
        <v>Excelsa</v>
      </c>
      <c r="O562" t="str">
        <f t="shared" si="26"/>
        <v>Medium</v>
      </c>
      <c r="P562" t="str">
        <f>_xlfn.XLOOKUP(CoffeeSales!$C562,customers!$A$1:$A$1001,customers!$I$1:$I$1001,,0)</f>
        <v>Yes</v>
      </c>
    </row>
    <row r="563" spans="1:16" x14ac:dyDescent="0.25">
      <c r="A563" t="s">
        <v>1113</v>
      </c>
      <c r="B563">
        <v>43688</v>
      </c>
      <c r="C563" t="s">
        <v>1114</v>
      </c>
      <c r="D563" t="s">
        <v>67</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 MATCH(CoffeeSales!$D563,products!$A$1:$A$49,0),MATCH(CoffeeSales!I$1,products!$A$1:$G$1,0))</f>
        <v>Ara</v>
      </c>
      <c r="J563" t="str">
        <f>INDEX(products!$A$1:$G$49, MATCH(CoffeeSales!$D563,products!$A$1:$A$49,0),MATCH(CoffeeSales!J$1,products!$A$1:$G$1,0))</f>
        <v>D</v>
      </c>
      <c r="K563">
        <f>INDEX(products!$A$1:$G$49, MATCH(CoffeeSales!$D563,products!$A$1:$A$49,0),MATCH(CoffeeSales!K$1,products!$A$1:$G$1,0))</f>
        <v>0.2</v>
      </c>
      <c r="L563">
        <f>INDEX(products!$A$1:$G$49, MATCH(CoffeeSales!$D563,products!$A$1:$A$49,0),MATCH(CoffeeSales!L$1,products!$A$1:$G$1,0))</f>
        <v>2.9849999999999999</v>
      </c>
      <c r="M563">
        <f t="shared" si="24"/>
        <v>17.91</v>
      </c>
      <c r="N563" t="str">
        <f t="shared" si="25"/>
        <v>Arabica</v>
      </c>
      <c r="O563" t="str">
        <f t="shared" si="26"/>
        <v>Dark</v>
      </c>
      <c r="P563" t="str">
        <f>_xlfn.XLOOKUP(CoffeeSales!$C563,customers!$A$1:$A$1001,customers!$I$1:$I$1001,,0)</f>
        <v>Yes</v>
      </c>
    </row>
    <row r="564" spans="1:16" x14ac:dyDescent="0.25">
      <c r="A564" t="s">
        <v>1115</v>
      </c>
      <c r="B564">
        <v>43669</v>
      </c>
      <c r="C564" t="s">
        <v>1116</v>
      </c>
      <c r="D564" t="s">
        <v>32</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 MATCH(CoffeeSales!$D564,products!$A$1:$A$49,0),MATCH(CoffeeSales!I$1,products!$A$1:$G$1,0))</f>
        <v>Lib</v>
      </c>
      <c r="J564" t="str">
        <f>INDEX(products!$A$1:$G$49, MATCH(CoffeeSales!$D564,products!$A$1:$A$49,0),MATCH(CoffeeSales!J$1,products!$A$1:$G$1,0))</f>
        <v>L</v>
      </c>
      <c r="K564">
        <f>INDEX(products!$A$1:$G$49, MATCH(CoffeeSales!$D564,products!$A$1:$A$49,0),MATCH(CoffeeSales!K$1,products!$A$1:$G$1,0))</f>
        <v>0.2</v>
      </c>
      <c r="L564">
        <f>INDEX(products!$A$1:$G$49, MATCH(CoffeeSales!$D564,products!$A$1:$A$49,0),MATCH(CoffeeSales!L$1,products!$A$1:$G$1,0))</f>
        <v>4.7549999999999999</v>
      </c>
      <c r="M564">
        <f t="shared" si="24"/>
        <v>28.53</v>
      </c>
      <c r="N564" t="str">
        <f t="shared" si="25"/>
        <v>Liberica</v>
      </c>
      <c r="O564" t="str">
        <f t="shared" si="26"/>
        <v>Light</v>
      </c>
      <c r="P564" t="str">
        <f>_xlfn.XLOOKUP(CoffeeSales!$C564,customers!$A$1:$A$1001,customers!$I$1:$I$1001,,0)</f>
        <v>No</v>
      </c>
    </row>
    <row r="565" spans="1:16" x14ac:dyDescent="0.25">
      <c r="A565" t="s">
        <v>1117</v>
      </c>
      <c r="B565">
        <v>43991</v>
      </c>
      <c r="C565" t="s">
        <v>1118</v>
      </c>
      <c r="D565" t="s">
        <v>22</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 MATCH(CoffeeSales!$D565,products!$A$1:$A$49,0),MATCH(CoffeeSales!I$1,products!$A$1:$G$1,0))</f>
        <v>Exc</v>
      </c>
      <c r="J565" t="str">
        <f>INDEX(products!$A$1:$G$49, MATCH(CoffeeSales!$D565,products!$A$1:$A$49,0),MATCH(CoffeeSales!J$1,products!$A$1:$G$1,0))</f>
        <v>M</v>
      </c>
      <c r="K565">
        <f>INDEX(products!$A$1:$G$49, MATCH(CoffeeSales!$D565,products!$A$1:$A$49,0),MATCH(CoffeeSales!K$1,products!$A$1:$G$1,0))</f>
        <v>1</v>
      </c>
      <c r="L565">
        <f>INDEX(products!$A$1:$G$49, MATCH(CoffeeSales!$D565,products!$A$1:$A$49,0),MATCH(CoffeeSales!L$1,products!$A$1:$G$1,0))</f>
        <v>13.75</v>
      </c>
      <c r="M565">
        <f t="shared" si="24"/>
        <v>82.5</v>
      </c>
      <c r="N565" t="str">
        <f t="shared" si="25"/>
        <v>Excelsa</v>
      </c>
      <c r="O565" t="str">
        <f t="shared" si="26"/>
        <v>Medium</v>
      </c>
      <c r="P565" t="str">
        <f>_xlfn.XLOOKUP(CoffeeSales!$C565,customers!$A$1:$A$1001,customers!$I$1:$I$1001,,0)</f>
        <v>No</v>
      </c>
    </row>
    <row r="566" spans="1:16" x14ac:dyDescent="0.25">
      <c r="A566" t="s">
        <v>1119</v>
      </c>
      <c r="B566">
        <v>43883</v>
      </c>
      <c r="C566" t="s">
        <v>1120</v>
      </c>
      <c r="D566" t="s">
        <v>170</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 MATCH(CoffeeSales!$D566,products!$A$1:$A$49,0),MATCH(CoffeeSales!I$1,products!$A$1:$G$1,0))</f>
        <v>Rob</v>
      </c>
      <c r="J566" t="str">
        <f>INDEX(products!$A$1:$G$49, MATCH(CoffeeSales!$D566,products!$A$1:$A$49,0),MATCH(CoffeeSales!J$1,products!$A$1:$G$1,0))</f>
        <v>L</v>
      </c>
      <c r="K566">
        <f>INDEX(products!$A$1:$G$49, MATCH(CoffeeSales!$D566,products!$A$1:$A$49,0),MATCH(CoffeeSales!K$1,products!$A$1:$G$1,0))</f>
        <v>0.5</v>
      </c>
      <c r="L566">
        <f>INDEX(products!$A$1:$G$49, MATCH(CoffeeSales!$D566,products!$A$1:$A$49,0),MATCH(CoffeeSales!L$1,products!$A$1:$G$1,0))</f>
        <v>7.169999999999999</v>
      </c>
      <c r="M566">
        <f t="shared" si="24"/>
        <v>14.339999999999998</v>
      </c>
      <c r="N566" t="str">
        <f t="shared" si="25"/>
        <v>Robusta</v>
      </c>
      <c r="O566" t="str">
        <f t="shared" si="26"/>
        <v>Light</v>
      </c>
      <c r="P566" t="str">
        <f>_xlfn.XLOOKUP(CoffeeSales!$C566,customers!$A$1:$A$1001,customers!$I$1:$I$1001,,0)</f>
        <v>No</v>
      </c>
    </row>
    <row r="567" spans="1:16" x14ac:dyDescent="0.25">
      <c r="A567" t="s">
        <v>1121</v>
      </c>
      <c r="B567">
        <v>44031</v>
      </c>
      <c r="C567" t="s">
        <v>1122</v>
      </c>
      <c r="D567" t="s">
        <v>48</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 MATCH(CoffeeSales!$D567,products!$A$1:$A$49,0),MATCH(CoffeeSales!I$1,products!$A$1:$G$1,0))</f>
        <v>Rob</v>
      </c>
      <c r="J567" t="str">
        <f>INDEX(products!$A$1:$G$49, MATCH(CoffeeSales!$D567,products!$A$1:$A$49,0),MATCH(CoffeeSales!J$1,products!$A$1:$G$1,0))</f>
        <v>D</v>
      </c>
      <c r="K567">
        <f>INDEX(products!$A$1:$G$49, MATCH(CoffeeSales!$D567,products!$A$1:$A$49,0),MATCH(CoffeeSales!K$1,products!$A$1:$G$1,0))</f>
        <v>2.5</v>
      </c>
      <c r="L567">
        <f>INDEX(products!$A$1:$G$49, MATCH(CoffeeSales!$D567,products!$A$1:$A$49,0),MATCH(CoffeeSales!L$1,products!$A$1:$G$1,0))</f>
        <v>20.584999999999997</v>
      </c>
      <c r="M567">
        <f t="shared" si="24"/>
        <v>82.339999999999989</v>
      </c>
      <c r="N567" t="str">
        <f t="shared" si="25"/>
        <v>Robusta</v>
      </c>
      <c r="O567" t="str">
        <f t="shared" si="26"/>
        <v>Dark</v>
      </c>
      <c r="P567" t="str">
        <f>_xlfn.XLOOKUP(CoffeeSales!$C567,customers!$A$1:$A$1001,customers!$I$1:$I$1001,,0)</f>
        <v>No</v>
      </c>
    </row>
    <row r="568" spans="1:16" x14ac:dyDescent="0.25">
      <c r="A568" t="s">
        <v>1123</v>
      </c>
      <c r="B568">
        <v>44459</v>
      </c>
      <c r="C568" t="s">
        <v>1124</v>
      </c>
      <c r="D568" t="s">
        <v>57</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 MATCH(CoffeeSales!$D568,products!$A$1:$A$49,0),MATCH(CoffeeSales!I$1,products!$A$1:$G$1,0))</f>
        <v>Ara</v>
      </c>
      <c r="J568" t="str">
        <f>INDEX(products!$A$1:$G$49, MATCH(CoffeeSales!$D568,products!$A$1:$A$49,0),MATCH(CoffeeSales!J$1,products!$A$1:$G$1,0))</f>
        <v>M</v>
      </c>
      <c r="K568">
        <f>INDEX(products!$A$1:$G$49, MATCH(CoffeeSales!$D568,products!$A$1:$A$49,0),MATCH(CoffeeSales!K$1,products!$A$1:$G$1,0))</f>
        <v>0.2</v>
      </c>
      <c r="L568">
        <f>INDEX(products!$A$1:$G$49, MATCH(CoffeeSales!$D568,products!$A$1:$A$49,0),MATCH(CoffeeSales!L$1,products!$A$1:$G$1,0))</f>
        <v>3.375</v>
      </c>
      <c r="M568">
        <f t="shared" si="24"/>
        <v>20.25</v>
      </c>
      <c r="N568" t="str">
        <f t="shared" si="25"/>
        <v>Arabica</v>
      </c>
      <c r="O568" t="str">
        <f t="shared" si="26"/>
        <v>Medium</v>
      </c>
      <c r="P568" t="str">
        <f>_xlfn.XLOOKUP(CoffeeSales!$C568,customers!$A$1:$A$1001,customers!$I$1:$I$1001,,0)</f>
        <v>Yes</v>
      </c>
    </row>
    <row r="569" spans="1:16" x14ac:dyDescent="0.25">
      <c r="A569" t="s">
        <v>1125</v>
      </c>
      <c r="B569">
        <v>44318</v>
      </c>
      <c r="C569" t="s">
        <v>1126</v>
      </c>
      <c r="D569" t="s">
        <v>23</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 MATCH(CoffeeSales!$D569,products!$A$1:$A$49,0),MATCH(CoffeeSales!I$1,products!$A$1:$G$1,0))</f>
        <v>Rob</v>
      </c>
      <c r="J569" t="str">
        <f>INDEX(products!$A$1:$G$49, MATCH(CoffeeSales!$D569,products!$A$1:$A$49,0),MATCH(CoffeeSales!J$1,products!$A$1:$G$1,0))</f>
        <v>L</v>
      </c>
      <c r="K569">
        <f>INDEX(products!$A$1:$G$49, MATCH(CoffeeSales!$D569,products!$A$1:$A$49,0),MATCH(CoffeeSales!K$1,products!$A$1:$G$1,0))</f>
        <v>2.5</v>
      </c>
      <c r="L569">
        <f>INDEX(products!$A$1:$G$49, MATCH(CoffeeSales!$D569,products!$A$1:$A$49,0),MATCH(CoffeeSales!L$1,products!$A$1:$G$1,0))</f>
        <v>27.484999999999996</v>
      </c>
      <c r="M569">
        <f t="shared" si="24"/>
        <v>164.90999999999997</v>
      </c>
      <c r="N569" t="str">
        <f t="shared" si="25"/>
        <v>Robusta</v>
      </c>
      <c r="O569" t="str">
        <f t="shared" si="26"/>
        <v>Light</v>
      </c>
      <c r="P569" t="str">
        <f>_xlfn.XLOOKUP(CoffeeSales!$C569,customers!$A$1:$A$1001,customers!$I$1:$I$1001,,0)</f>
        <v>No</v>
      </c>
    </row>
    <row r="570" spans="1:16" x14ac:dyDescent="0.25">
      <c r="A570" t="s">
        <v>1127</v>
      </c>
      <c r="B570">
        <v>44526</v>
      </c>
      <c r="C570" t="s">
        <v>1128</v>
      </c>
      <c r="D570" t="s">
        <v>32</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 MATCH(CoffeeSales!$D570,products!$A$1:$A$49,0),MATCH(CoffeeSales!I$1,products!$A$1:$G$1,0))</f>
        <v>Lib</v>
      </c>
      <c r="J570" t="str">
        <f>INDEX(products!$A$1:$G$49, MATCH(CoffeeSales!$D570,products!$A$1:$A$49,0),MATCH(CoffeeSales!J$1,products!$A$1:$G$1,0))</f>
        <v>L</v>
      </c>
      <c r="K570">
        <f>INDEX(products!$A$1:$G$49, MATCH(CoffeeSales!$D570,products!$A$1:$A$49,0),MATCH(CoffeeSales!K$1,products!$A$1:$G$1,0))</f>
        <v>0.2</v>
      </c>
      <c r="L570">
        <f>INDEX(products!$A$1:$G$49, MATCH(CoffeeSales!$D570,products!$A$1:$A$49,0),MATCH(CoffeeSales!L$1,products!$A$1:$G$1,0))</f>
        <v>4.7549999999999999</v>
      </c>
      <c r="M570">
        <f t="shared" si="24"/>
        <v>19.02</v>
      </c>
      <c r="N570" t="str">
        <f t="shared" si="25"/>
        <v>Liberica</v>
      </c>
      <c r="O570" t="str">
        <f t="shared" si="26"/>
        <v>Light</v>
      </c>
      <c r="P570" t="str">
        <f>_xlfn.XLOOKUP(CoffeeSales!$C570,customers!$A$1:$A$1001,customers!$I$1:$I$1001,,0)</f>
        <v>Yes</v>
      </c>
    </row>
    <row r="571" spans="1:16" x14ac:dyDescent="0.25">
      <c r="A571" t="s">
        <v>1129</v>
      </c>
      <c r="B571">
        <v>43879</v>
      </c>
      <c r="C571" t="s">
        <v>1118</v>
      </c>
      <c r="D571" t="s">
        <v>131</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 MATCH(CoffeeSales!$D571,products!$A$1:$A$49,0),MATCH(CoffeeSales!I$1,products!$A$1:$G$1,0))</f>
        <v>Ara</v>
      </c>
      <c r="J571" t="str">
        <f>INDEX(products!$A$1:$G$49, MATCH(CoffeeSales!$D571,products!$A$1:$A$49,0),MATCH(CoffeeSales!J$1,products!$A$1:$G$1,0))</f>
        <v>D</v>
      </c>
      <c r="K571">
        <f>INDEX(products!$A$1:$G$49, MATCH(CoffeeSales!$D571,products!$A$1:$A$49,0),MATCH(CoffeeSales!K$1,products!$A$1:$G$1,0))</f>
        <v>2.5</v>
      </c>
      <c r="L571">
        <f>INDEX(products!$A$1:$G$49, MATCH(CoffeeSales!$D571,products!$A$1:$A$49,0),MATCH(CoffeeSales!L$1,products!$A$1:$G$1,0))</f>
        <v>22.884999999999998</v>
      </c>
      <c r="M571">
        <f t="shared" si="24"/>
        <v>137.31</v>
      </c>
      <c r="N571" t="str">
        <f t="shared" si="25"/>
        <v>Arabica</v>
      </c>
      <c r="O571" t="str">
        <f t="shared" si="26"/>
        <v>Dark</v>
      </c>
      <c r="P571" t="str">
        <f>_xlfn.XLOOKUP(CoffeeSales!$C571,customers!$A$1:$A$1001,customers!$I$1:$I$1001,,0)</f>
        <v>No</v>
      </c>
    </row>
    <row r="572" spans="1:16" x14ac:dyDescent="0.25">
      <c r="A572" t="s">
        <v>1130</v>
      </c>
      <c r="B572">
        <v>43928</v>
      </c>
      <c r="C572" t="s">
        <v>1131</v>
      </c>
      <c r="D572" t="s">
        <v>80</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 MATCH(CoffeeSales!$D572,products!$A$1:$A$49,0),MATCH(CoffeeSales!I$1,products!$A$1:$G$1,0))</f>
        <v>Ara</v>
      </c>
      <c r="J572" t="str">
        <f>INDEX(products!$A$1:$G$49, MATCH(CoffeeSales!$D572,products!$A$1:$A$49,0),MATCH(CoffeeSales!J$1,products!$A$1:$G$1,0))</f>
        <v>M</v>
      </c>
      <c r="K572">
        <f>INDEX(products!$A$1:$G$49, MATCH(CoffeeSales!$D572,products!$A$1:$A$49,0),MATCH(CoffeeSales!K$1,products!$A$1:$G$1,0))</f>
        <v>0.5</v>
      </c>
      <c r="L572">
        <f>INDEX(products!$A$1:$G$49, MATCH(CoffeeSales!$D572,products!$A$1:$A$49,0),MATCH(CoffeeSales!L$1,products!$A$1:$G$1,0))</f>
        <v>6.75</v>
      </c>
      <c r="M572">
        <f t="shared" si="24"/>
        <v>27</v>
      </c>
      <c r="N572" t="str">
        <f t="shared" si="25"/>
        <v>Arabica</v>
      </c>
      <c r="O572" t="str">
        <f t="shared" si="26"/>
        <v>Medium</v>
      </c>
      <c r="P572" t="str">
        <f>_xlfn.XLOOKUP(CoffeeSales!$C572,customers!$A$1:$A$1001,customers!$I$1:$I$1001,,0)</f>
        <v>No</v>
      </c>
    </row>
    <row r="573" spans="1:16" x14ac:dyDescent="0.25">
      <c r="A573" t="s">
        <v>1132</v>
      </c>
      <c r="B573">
        <v>44592</v>
      </c>
      <c r="C573" t="s">
        <v>1133</v>
      </c>
      <c r="D573" t="s">
        <v>189</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 MATCH(CoffeeSales!$D573,products!$A$1:$A$49,0),MATCH(CoffeeSales!I$1,products!$A$1:$G$1,0))</f>
        <v>Exc</v>
      </c>
      <c r="J573" t="str">
        <f>INDEX(products!$A$1:$G$49, MATCH(CoffeeSales!$D573,products!$A$1:$A$49,0),MATCH(CoffeeSales!J$1,products!$A$1:$G$1,0))</f>
        <v>L</v>
      </c>
      <c r="K573">
        <f>INDEX(products!$A$1:$G$49, MATCH(CoffeeSales!$D573,products!$A$1:$A$49,0),MATCH(CoffeeSales!K$1,products!$A$1:$G$1,0))</f>
        <v>0.5</v>
      </c>
      <c r="L573">
        <f>INDEX(products!$A$1:$G$49, MATCH(CoffeeSales!$D573,products!$A$1:$A$49,0),MATCH(CoffeeSales!L$1,products!$A$1:$G$1,0))</f>
        <v>8.91</v>
      </c>
      <c r="M573">
        <f t="shared" si="24"/>
        <v>35.64</v>
      </c>
      <c r="N573" t="str">
        <f t="shared" si="25"/>
        <v>Excelsa</v>
      </c>
      <c r="O573" t="str">
        <f t="shared" si="26"/>
        <v>Light</v>
      </c>
      <c r="P573" t="str">
        <f>_xlfn.XLOOKUP(CoffeeSales!$C573,customers!$A$1:$A$1001,customers!$I$1:$I$1001,,0)</f>
        <v>No</v>
      </c>
    </row>
    <row r="574" spans="1:16" x14ac:dyDescent="0.25">
      <c r="A574" t="s">
        <v>1134</v>
      </c>
      <c r="B574">
        <v>43515</v>
      </c>
      <c r="C574" t="s">
        <v>1135</v>
      </c>
      <c r="D574" t="s">
        <v>67</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 MATCH(CoffeeSales!$D574,products!$A$1:$A$49,0),MATCH(CoffeeSales!I$1,products!$A$1:$G$1,0))</f>
        <v>Ara</v>
      </c>
      <c r="J574" t="str">
        <f>INDEX(products!$A$1:$G$49, MATCH(CoffeeSales!$D574,products!$A$1:$A$49,0),MATCH(CoffeeSales!J$1,products!$A$1:$G$1,0))</f>
        <v>D</v>
      </c>
      <c r="K574">
        <f>INDEX(products!$A$1:$G$49, MATCH(CoffeeSales!$D574,products!$A$1:$A$49,0),MATCH(CoffeeSales!K$1,products!$A$1:$G$1,0))</f>
        <v>0.2</v>
      </c>
      <c r="L574">
        <f>INDEX(products!$A$1:$G$49, MATCH(CoffeeSales!$D574,products!$A$1:$A$49,0),MATCH(CoffeeSales!L$1,products!$A$1:$G$1,0))</f>
        <v>2.9849999999999999</v>
      </c>
      <c r="M574">
        <f t="shared" si="24"/>
        <v>5.97</v>
      </c>
      <c r="N574" t="str">
        <f t="shared" si="25"/>
        <v>Arabica</v>
      </c>
      <c r="O574" t="str">
        <f t="shared" si="26"/>
        <v>Dark</v>
      </c>
      <c r="P574" t="str">
        <f>_xlfn.XLOOKUP(CoffeeSales!$C574,customers!$A$1:$A$1001,customers!$I$1:$I$1001,,0)</f>
        <v>Yes</v>
      </c>
    </row>
    <row r="575" spans="1:16" x14ac:dyDescent="0.25">
      <c r="A575" t="s">
        <v>1136</v>
      </c>
      <c r="B575">
        <v>43781</v>
      </c>
      <c r="C575" t="s">
        <v>1137</v>
      </c>
      <c r="D575" t="s">
        <v>74</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 MATCH(CoffeeSales!$D575,products!$A$1:$A$49,0),MATCH(CoffeeSales!I$1,products!$A$1:$G$1,0))</f>
        <v>Ara</v>
      </c>
      <c r="J575" t="str">
        <f>INDEX(products!$A$1:$G$49, MATCH(CoffeeSales!$D575,products!$A$1:$A$49,0),MATCH(CoffeeSales!J$1,products!$A$1:$G$1,0))</f>
        <v>M</v>
      </c>
      <c r="K575">
        <f>INDEX(products!$A$1:$G$49, MATCH(CoffeeSales!$D575,products!$A$1:$A$49,0),MATCH(CoffeeSales!K$1,products!$A$1:$G$1,0))</f>
        <v>1</v>
      </c>
      <c r="L575">
        <f>INDEX(products!$A$1:$G$49, MATCH(CoffeeSales!$D575,products!$A$1:$A$49,0),MATCH(CoffeeSales!L$1,products!$A$1:$G$1,0))</f>
        <v>11.25</v>
      </c>
      <c r="M575">
        <f t="shared" si="24"/>
        <v>67.5</v>
      </c>
      <c r="N575" t="str">
        <f t="shared" si="25"/>
        <v>Arabica</v>
      </c>
      <c r="O575" t="str">
        <f t="shared" si="26"/>
        <v>Medium</v>
      </c>
      <c r="P575" t="str">
        <f>_xlfn.XLOOKUP(CoffeeSales!$C575,customers!$A$1:$A$1001,customers!$I$1:$I$1001,,0)</f>
        <v>No</v>
      </c>
    </row>
    <row r="576" spans="1:16" x14ac:dyDescent="0.25">
      <c r="A576" t="s">
        <v>1138</v>
      </c>
      <c r="B576">
        <v>44697</v>
      </c>
      <c r="C576" t="s">
        <v>1139</v>
      </c>
      <c r="D576" t="s">
        <v>195</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 MATCH(CoffeeSales!$D576,products!$A$1:$A$49,0),MATCH(CoffeeSales!I$1,products!$A$1:$G$1,0))</f>
        <v>Rob</v>
      </c>
      <c r="J576" t="str">
        <f>INDEX(products!$A$1:$G$49, MATCH(CoffeeSales!$D576,products!$A$1:$A$49,0),MATCH(CoffeeSales!J$1,products!$A$1:$G$1,0))</f>
        <v>L</v>
      </c>
      <c r="K576">
        <f>INDEX(products!$A$1:$G$49, MATCH(CoffeeSales!$D576,products!$A$1:$A$49,0),MATCH(CoffeeSales!K$1,products!$A$1:$G$1,0))</f>
        <v>0.2</v>
      </c>
      <c r="L576">
        <f>INDEX(products!$A$1:$G$49, MATCH(CoffeeSales!$D576,products!$A$1:$A$49,0),MATCH(CoffeeSales!L$1,products!$A$1:$G$1,0))</f>
        <v>3.5849999999999995</v>
      </c>
      <c r="M576">
        <f t="shared" si="24"/>
        <v>21.509999999999998</v>
      </c>
      <c r="N576" t="str">
        <f t="shared" si="25"/>
        <v>Robusta</v>
      </c>
      <c r="O576" t="str">
        <f t="shared" si="26"/>
        <v>Light</v>
      </c>
      <c r="P576" t="str">
        <f>_xlfn.XLOOKUP(CoffeeSales!$C576,customers!$A$1:$A$1001,customers!$I$1:$I$1001,,0)</f>
        <v>Yes</v>
      </c>
    </row>
    <row r="577" spans="1:16" x14ac:dyDescent="0.25">
      <c r="A577" t="s">
        <v>1140</v>
      </c>
      <c r="B577">
        <v>44239</v>
      </c>
      <c r="C577" t="s">
        <v>1141</v>
      </c>
      <c r="D577" t="s">
        <v>210</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 MATCH(CoffeeSales!$D577,products!$A$1:$A$49,0),MATCH(CoffeeSales!I$1,products!$A$1:$G$1,0))</f>
        <v>Lib</v>
      </c>
      <c r="J577" t="str">
        <f>INDEX(products!$A$1:$G$49, MATCH(CoffeeSales!$D577,products!$A$1:$A$49,0),MATCH(CoffeeSales!J$1,products!$A$1:$G$1,0))</f>
        <v>M</v>
      </c>
      <c r="K577">
        <f>INDEX(products!$A$1:$G$49, MATCH(CoffeeSales!$D577,products!$A$1:$A$49,0),MATCH(CoffeeSales!K$1,products!$A$1:$G$1,0))</f>
        <v>2.5</v>
      </c>
      <c r="L577">
        <f>INDEX(products!$A$1:$G$49, MATCH(CoffeeSales!$D577,products!$A$1:$A$49,0),MATCH(CoffeeSales!L$1,products!$A$1:$G$1,0))</f>
        <v>33.464999999999996</v>
      </c>
      <c r="M577">
        <f t="shared" si="24"/>
        <v>66.929999999999993</v>
      </c>
      <c r="N577" t="str">
        <f t="shared" si="25"/>
        <v>Liberica</v>
      </c>
      <c r="O577" t="str">
        <f t="shared" si="26"/>
        <v>Medium</v>
      </c>
      <c r="P577" t="str">
        <f>_xlfn.XLOOKUP(CoffeeSales!$C577,customers!$A$1:$A$1001,customers!$I$1:$I$1001,,0)</f>
        <v>No</v>
      </c>
    </row>
    <row r="578" spans="1:16" x14ac:dyDescent="0.25">
      <c r="A578" t="s">
        <v>1142</v>
      </c>
      <c r="B578">
        <v>44290</v>
      </c>
      <c r="C578" t="s">
        <v>1143</v>
      </c>
      <c r="D578" t="s">
        <v>67</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 MATCH(CoffeeSales!$D578,products!$A$1:$A$49,0),MATCH(CoffeeSales!I$1,products!$A$1:$G$1,0))</f>
        <v>Ara</v>
      </c>
      <c r="J578" t="str">
        <f>INDEX(products!$A$1:$G$49, MATCH(CoffeeSales!$D578,products!$A$1:$A$49,0),MATCH(CoffeeSales!J$1,products!$A$1:$G$1,0))</f>
        <v>D</v>
      </c>
      <c r="K578">
        <f>INDEX(products!$A$1:$G$49, MATCH(CoffeeSales!$D578,products!$A$1:$A$49,0),MATCH(CoffeeSales!K$1,products!$A$1:$G$1,0))</f>
        <v>0.2</v>
      </c>
      <c r="L578">
        <f>INDEX(products!$A$1:$G$49, MATCH(CoffeeSales!$D578,products!$A$1:$A$49,0),MATCH(CoffeeSales!L$1,products!$A$1:$G$1,0))</f>
        <v>2.9849999999999999</v>
      </c>
      <c r="M578">
        <f t="shared" si="24"/>
        <v>17.91</v>
      </c>
      <c r="N578" t="str">
        <f t="shared" si="25"/>
        <v>Arabica</v>
      </c>
      <c r="O578" t="str">
        <f t="shared" si="26"/>
        <v>Dark</v>
      </c>
      <c r="P578" t="str">
        <f>_xlfn.XLOOKUP(CoffeeSales!$C578,customers!$A$1:$A$1001,customers!$I$1:$I$1001,,0)</f>
        <v>No</v>
      </c>
    </row>
    <row r="579" spans="1:16" x14ac:dyDescent="0.25">
      <c r="A579" t="s">
        <v>1144</v>
      </c>
      <c r="B579">
        <v>44410</v>
      </c>
      <c r="C579" t="s">
        <v>1118</v>
      </c>
      <c r="D579" t="s">
        <v>109</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 MATCH(CoffeeSales!$D579,products!$A$1:$A$49,0),MATCH(CoffeeSales!I$1,products!$A$1:$G$1,0))</f>
        <v>Lib</v>
      </c>
      <c r="J579" t="str">
        <f>INDEX(products!$A$1:$G$49, MATCH(CoffeeSales!$D579,products!$A$1:$A$49,0),MATCH(CoffeeSales!J$1,products!$A$1:$G$1,0))</f>
        <v>M</v>
      </c>
      <c r="K579">
        <f>INDEX(products!$A$1:$G$49, MATCH(CoffeeSales!$D579,products!$A$1:$A$49,0),MATCH(CoffeeSales!K$1,products!$A$1:$G$1,0))</f>
        <v>1</v>
      </c>
      <c r="L579">
        <f>INDEX(products!$A$1:$G$49, MATCH(CoffeeSales!$D579,products!$A$1:$A$49,0),MATCH(CoffeeSales!L$1,products!$A$1:$G$1,0))</f>
        <v>14.55</v>
      </c>
      <c r="M579">
        <f t="shared" ref="M579:M642" si="27">L579*E579</f>
        <v>58.2</v>
      </c>
      <c r="N579" t="str">
        <f t="shared" ref="N579:N642" si="28">IF(I579="Rob","Robusta",IF(I579="Exc","Excelsa",IF(I579="Ara","Arabica",IF(I579="Lib","Liberica",""))))</f>
        <v>Liberica</v>
      </c>
      <c r="O579" t="str">
        <f t="shared" ref="O579:O642" si="29">IF(J579="M","Medium",IF(J579="L","Light", IF(J579="D", "Dark","")))</f>
        <v>Medium</v>
      </c>
      <c r="P579" t="str">
        <f>_xlfn.XLOOKUP(CoffeeSales!$C579,customers!$A$1:$A$1001,customers!$I$1:$I$1001,,0)</f>
        <v>No</v>
      </c>
    </row>
    <row r="580" spans="1:16" x14ac:dyDescent="0.25">
      <c r="A580" t="s">
        <v>1145</v>
      </c>
      <c r="B580">
        <v>44720</v>
      </c>
      <c r="C580" t="s">
        <v>1146</v>
      </c>
      <c r="D580" t="s">
        <v>267</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 MATCH(CoffeeSales!$D580,products!$A$1:$A$49,0),MATCH(CoffeeSales!I$1,products!$A$1:$G$1,0))</f>
        <v>Exc</v>
      </c>
      <c r="J580" t="str">
        <f>INDEX(products!$A$1:$G$49, MATCH(CoffeeSales!$D580,products!$A$1:$A$49,0),MATCH(CoffeeSales!J$1,products!$A$1:$G$1,0))</f>
        <v>L</v>
      </c>
      <c r="K580">
        <f>INDEX(products!$A$1:$G$49, MATCH(CoffeeSales!$D580,products!$A$1:$A$49,0),MATCH(CoffeeSales!K$1,products!$A$1:$G$1,0))</f>
        <v>0.2</v>
      </c>
      <c r="L580">
        <f>INDEX(products!$A$1:$G$49, MATCH(CoffeeSales!$D580,products!$A$1:$A$49,0),MATCH(CoffeeSales!L$1,products!$A$1:$G$1,0))</f>
        <v>4.4550000000000001</v>
      </c>
      <c r="M580">
        <f t="shared" si="27"/>
        <v>13.365</v>
      </c>
      <c r="N580" t="str">
        <f t="shared" si="28"/>
        <v>Excelsa</v>
      </c>
      <c r="O580" t="str">
        <f t="shared" si="29"/>
        <v>Light</v>
      </c>
      <c r="P580" t="str">
        <f>_xlfn.XLOOKUP(CoffeeSales!$C580,customers!$A$1:$A$1001,customers!$I$1:$I$1001,,0)</f>
        <v>No</v>
      </c>
    </row>
    <row r="581" spans="1:16" x14ac:dyDescent="0.25">
      <c r="A581" t="s">
        <v>1145</v>
      </c>
      <c r="B581">
        <v>44720</v>
      </c>
      <c r="C581" t="s">
        <v>1146</v>
      </c>
      <c r="D581" t="s">
        <v>80</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 MATCH(CoffeeSales!$D581,products!$A$1:$A$49,0),MATCH(CoffeeSales!I$1,products!$A$1:$G$1,0))</f>
        <v>Ara</v>
      </c>
      <c r="J581" t="str">
        <f>INDEX(products!$A$1:$G$49, MATCH(CoffeeSales!$D581,products!$A$1:$A$49,0),MATCH(CoffeeSales!J$1,products!$A$1:$G$1,0))</f>
        <v>M</v>
      </c>
      <c r="K581">
        <f>INDEX(products!$A$1:$G$49, MATCH(CoffeeSales!$D581,products!$A$1:$A$49,0),MATCH(CoffeeSales!K$1,products!$A$1:$G$1,0))</f>
        <v>0.5</v>
      </c>
      <c r="L581">
        <f>INDEX(products!$A$1:$G$49, MATCH(CoffeeSales!$D581,products!$A$1:$A$49,0),MATCH(CoffeeSales!L$1,products!$A$1:$G$1,0))</f>
        <v>6.75</v>
      </c>
      <c r="M581">
        <f t="shared" si="27"/>
        <v>33.75</v>
      </c>
      <c r="N581" t="str">
        <f t="shared" si="28"/>
        <v>Arabica</v>
      </c>
      <c r="O581" t="str">
        <f t="shared" si="29"/>
        <v>Medium</v>
      </c>
      <c r="P581" t="str">
        <f>_xlfn.XLOOKUP(CoffeeSales!$C581,customers!$A$1:$A$1001,customers!$I$1:$I$1001,,0)</f>
        <v>No</v>
      </c>
    </row>
    <row r="582" spans="1:16" x14ac:dyDescent="0.25">
      <c r="A582" t="s">
        <v>1147</v>
      </c>
      <c r="B582">
        <v>43965</v>
      </c>
      <c r="C582" t="s">
        <v>1148</v>
      </c>
      <c r="D582" t="s">
        <v>150</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 MATCH(CoffeeSales!$D582,products!$A$1:$A$49,0),MATCH(CoffeeSales!I$1,products!$A$1:$G$1,0))</f>
        <v>Exc</v>
      </c>
      <c r="J582" t="str">
        <f>INDEX(products!$A$1:$G$49, MATCH(CoffeeSales!$D582,products!$A$1:$A$49,0),MATCH(CoffeeSales!J$1,products!$A$1:$G$1,0))</f>
        <v>L</v>
      </c>
      <c r="K582">
        <f>INDEX(products!$A$1:$G$49, MATCH(CoffeeSales!$D582,products!$A$1:$A$49,0),MATCH(CoffeeSales!K$1,products!$A$1:$G$1,0))</f>
        <v>1</v>
      </c>
      <c r="L582">
        <f>INDEX(products!$A$1:$G$49, MATCH(CoffeeSales!$D582,products!$A$1:$A$49,0),MATCH(CoffeeSales!L$1,products!$A$1:$G$1,0))</f>
        <v>14.85</v>
      </c>
      <c r="M582">
        <f t="shared" si="27"/>
        <v>44.55</v>
      </c>
      <c r="N582" t="str">
        <f t="shared" si="28"/>
        <v>Excelsa</v>
      </c>
      <c r="O582" t="str">
        <f t="shared" si="29"/>
        <v>Light</v>
      </c>
      <c r="P582" t="str">
        <f>_xlfn.XLOOKUP(CoffeeSales!$C582,customers!$A$1:$A$1001,customers!$I$1:$I$1001,,0)</f>
        <v>Yes</v>
      </c>
    </row>
    <row r="583" spans="1:16" x14ac:dyDescent="0.25">
      <c r="A583" t="s">
        <v>1149</v>
      </c>
      <c r="B583">
        <v>44190</v>
      </c>
      <c r="C583" t="s">
        <v>1150</v>
      </c>
      <c r="D583" t="s">
        <v>189</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 MATCH(CoffeeSales!$D583,products!$A$1:$A$49,0),MATCH(CoffeeSales!I$1,products!$A$1:$G$1,0))</f>
        <v>Exc</v>
      </c>
      <c r="J583" t="str">
        <f>INDEX(products!$A$1:$G$49, MATCH(CoffeeSales!$D583,products!$A$1:$A$49,0),MATCH(CoffeeSales!J$1,products!$A$1:$G$1,0))</f>
        <v>L</v>
      </c>
      <c r="K583">
        <f>INDEX(products!$A$1:$G$49, MATCH(CoffeeSales!$D583,products!$A$1:$A$49,0),MATCH(CoffeeSales!K$1,products!$A$1:$G$1,0))</f>
        <v>0.5</v>
      </c>
      <c r="L583">
        <f>INDEX(products!$A$1:$G$49, MATCH(CoffeeSales!$D583,products!$A$1:$A$49,0),MATCH(CoffeeSales!L$1,products!$A$1:$G$1,0))</f>
        <v>8.91</v>
      </c>
      <c r="M583">
        <f t="shared" si="27"/>
        <v>44.55</v>
      </c>
      <c r="N583" t="str">
        <f t="shared" si="28"/>
        <v>Excelsa</v>
      </c>
      <c r="O583" t="str">
        <f t="shared" si="29"/>
        <v>Light</v>
      </c>
      <c r="P583" t="str">
        <f>_xlfn.XLOOKUP(CoffeeSales!$C583,customers!$A$1:$A$1001,customers!$I$1:$I$1001,,0)</f>
        <v>Yes</v>
      </c>
    </row>
    <row r="584" spans="1:16" x14ac:dyDescent="0.25">
      <c r="A584" t="s">
        <v>1151</v>
      </c>
      <c r="B584">
        <v>44382</v>
      </c>
      <c r="C584" t="s">
        <v>1152</v>
      </c>
      <c r="D584" t="s">
        <v>258</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 MATCH(CoffeeSales!$D584,products!$A$1:$A$49,0),MATCH(CoffeeSales!I$1,products!$A$1:$G$1,0))</f>
        <v>Exc</v>
      </c>
      <c r="J584" t="str">
        <f>INDEX(products!$A$1:$G$49, MATCH(CoffeeSales!$D584,products!$A$1:$A$49,0),MATCH(CoffeeSales!J$1,products!$A$1:$G$1,0))</f>
        <v>D</v>
      </c>
      <c r="K584">
        <f>INDEX(products!$A$1:$G$49, MATCH(CoffeeSales!$D584,products!$A$1:$A$49,0),MATCH(CoffeeSales!K$1,products!$A$1:$G$1,0))</f>
        <v>1</v>
      </c>
      <c r="L584">
        <f>INDEX(products!$A$1:$G$49, MATCH(CoffeeSales!$D584,products!$A$1:$A$49,0),MATCH(CoffeeSales!L$1,products!$A$1:$G$1,0))</f>
        <v>12.15</v>
      </c>
      <c r="M584">
        <f t="shared" si="27"/>
        <v>60.75</v>
      </c>
      <c r="N584" t="str">
        <f t="shared" si="28"/>
        <v>Excelsa</v>
      </c>
      <c r="O584" t="str">
        <f t="shared" si="29"/>
        <v>Dark</v>
      </c>
      <c r="P584" t="str">
        <f>_xlfn.XLOOKUP(CoffeeSales!$C584,customers!$A$1:$A$1001,customers!$I$1:$I$1001,,0)</f>
        <v>No</v>
      </c>
    </row>
    <row r="585" spans="1:16" x14ac:dyDescent="0.25">
      <c r="A585" t="s">
        <v>1153</v>
      </c>
      <c r="B585">
        <v>43538</v>
      </c>
      <c r="C585" t="s">
        <v>1154</v>
      </c>
      <c r="D585" t="s">
        <v>195</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 MATCH(CoffeeSales!$D585,products!$A$1:$A$49,0),MATCH(CoffeeSales!I$1,products!$A$1:$G$1,0))</f>
        <v>Rob</v>
      </c>
      <c r="J585" t="str">
        <f>INDEX(products!$A$1:$G$49, MATCH(CoffeeSales!$D585,products!$A$1:$A$49,0),MATCH(CoffeeSales!J$1,products!$A$1:$G$1,0))</f>
        <v>L</v>
      </c>
      <c r="K585">
        <f>INDEX(products!$A$1:$G$49, MATCH(CoffeeSales!$D585,products!$A$1:$A$49,0),MATCH(CoffeeSales!K$1,products!$A$1:$G$1,0))</f>
        <v>0.2</v>
      </c>
      <c r="L585">
        <f>INDEX(products!$A$1:$G$49, MATCH(CoffeeSales!$D585,products!$A$1:$A$49,0),MATCH(CoffeeSales!L$1,products!$A$1:$G$1,0))</f>
        <v>3.5849999999999995</v>
      </c>
      <c r="M585">
        <f t="shared" si="27"/>
        <v>3.5849999999999995</v>
      </c>
      <c r="N585" t="str">
        <f t="shared" si="28"/>
        <v>Robusta</v>
      </c>
      <c r="O585" t="str">
        <f t="shared" si="29"/>
        <v>Light</v>
      </c>
      <c r="P585" t="str">
        <f>_xlfn.XLOOKUP(CoffeeSales!$C585,customers!$A$1:$A$1001,customers!$I$1:$I$1001,,0)</f>
        <v>Yes</v>
      </c>
    </row>
    <row r="586" spans="1:16" x14ac:dyDescent="0.25">
      <c r="A586" t="s">
        <v>1155</v>
      </c>
      <c r="B586">
        <v>44262</v>
      </c>
      <c r="C586" t="s">
        <v>1156</v>
      </c>
      <c r="D586" t="s">
        <v>195</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 MATCH(CoffeeSales!$D586,products!$A$1:$A$49,0),MATCH(CoffeeSales!I$1,products!$A$1:$G$1,0))</f>
        <v>Rob</v>
      </c>
      <c r="J586" t="str">
        <f>INDEX(products!$A$1:$G$49, MATCH(CoffeeSales!$D586,products!$A$1:$A$49,0),MATCH(CoffeeSales!J$1,products!$A$1:$G$1,0))</f>
        <v>L</v>
      </c>
      <c r="K586">
        <f>INDEX(products!$A$1:$G$49, MATCH(CoffeeSales!$D586,products!$A$1:$A$49,0),MATCH(CoffeeSales!K$1,products!$A$1:$G$1,0))</f>
        <v>0.2</v>
      </c>
      <c r="L586">
        <f>INDEX(products!$A$1:$G$49, MATCH(CoffeeSales!$D586,products!$A$1:$A$49,0),MATCH(CoffeeSales!L$1,products!$A$1:$G$1,0))</f>
        <v>3.5849999999999995</v>
      </c>
      <c r="M586">
        <f t="shared" si="27"/>
        <v>21.509999999999998</v>
      </c>
      <c r="N586" t="str">
        <f t="shared" si="28"/>
        <v>Robusta</v>
      </c>
      <c r="O586" t="str">
        <f t="shared" si="29"/>
        <v>Light</v>
      </c>
      <c r="P586" t="str">
        <f>_xlfn.XLOOKUP(CoffeeSales!$C586,customers!$A$1:$A$1001,customers!$I$1:$I$1001,,0)</f>
        <v>No</v>
      </c>
    </row>
    <row r="587" spans="1:16" x14ac:dyDescent="0.25">
      <c r="A587" t="s">
        <v>1157</v>
      </c>
      <c r="B587">
        <v>44505</v>
      </c>
      <c r="C587" t="s">
        <v>1158</v>
      </c>
      <c r="D587" t="s">
        <v>16</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 MATCH(CoffeeSales!$D587,products!$A$1:$A$49,0),MATCH(CoffeeSales!I$1,products!$A$1:$G$1,0))</f>
        <v>Exc</v>
      </c>
      <c r="J587" t="str">
        <f>INDEX(products!$A$1:$G$49, MATCH(CoffeeSales!$D587,products!$A$1:$A$49,0),MATCH(CoffeeSales!J$1,products!$A$1:$G$1,0))</f>
        <v>M</v>
      </c>
      <c r="K587">
        <f>INDEX(products!$A$1:$G$49, MATCH(CoffeeSales!$D587,products!$A$1:$A$49,0),MATCH(CoffeeSales!K$1,products!$A$1:$G$1,0))</f>
        <v>0.5</v>
      </c>
      <c r="L587">
        <f>INDEX(products!$A$1:$G$49, MATCH(CoffeeSales!$D587,products!$A$1:$A$49,0),MATCH(CoffeeSales!L$1,products!$A$1:$G$1,0))</f>
        <v>8.25</v>
      </c>
      <c r="M587">
        <f t="shared" si="27"/>
        <v>16.5</v>
      </c>
      <c r="N587" t="str">
        <f t="shared" si="28"/>
        <v>Excelsa</v>
      </c>
      <c r="O587" t="str">
        <f t="shared" si="29"/>
        <v>Medium</v>
      </c>
      <c r="P587" t="str">
        <f>_xlfn.XLOOKUP(CoffeeSales!$C587,customers!$A$1:$A$1001,customers!$I$1:$I$1001,,0)</f>
        <v>Yes</v>
      </c>
    </row>
    <row r="588" spans="1:16" x14ac:dyDescent="0.25">
      <c r="A588" t="s">
        <v>1159</v>
      </c>
      <c r="B588">
        <v>43867</v>
      </c>
      <c r="C588" t="s">
        <v>1160</v>
      </c>
      <c r="D588" t="s">
        <v>23</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 MATCH(CoffeeSales!$D588,products!$A$1:$A$49,0),MATCH(CoffeeSales!I$1,products!$A$1:$G$1,0))</f>
        <v>Rob</v>
      </c>
      <c r="J588" t="str">
        <f>INDEX(products!$A$1:$G$49, MATCH(CoffeeSales!$D588,products!$A$1:$A$49,0),MATCH(CoffeeSales!J$1,products!$A$1:$G$1,0))</f>
        <v>L</v>
      </c>
      <c r="K588">
        <f>INDEX(products!$A$1:$G$49, MATCH(CoffeeSales!$D588,products!$A$1:$A$49,0),MATCH(CoffeeSales!K$1,products!$A$1:$G$1,0))</f>
        <v>2.5</v>
      </c>
      <c r="L588">
        <f>INDEX(products!$A$1:$G$49, MATCH(CoffeeSales!$D588,products!$A$1:$A$49,0),MATCH(CoffeeSales!L$1,products!$A$1:$G$1,0))</f>
        <v>27.484999999999996</v>
      </c>
      <c r="M588">
        <f t="shared" si="27"/>
        <v>82.454999999999984</v>
      </c>
      <c r="N588" t="str">
        <f t="shared" si="28"/>
        <v>Robusta</v>
      </c>
      <c r="O588" t="str">
        <f t="shared" si="29"/>
        <v>Light</v>
      </c>
      <c r="P588" t="str">
        <f>_xlfn.XLOOKUP(CoffeeSales!$C588,customers!$A$1:$A$1001,customers!$I$1:$I$1001,,0)</f>
        <v>No</v>
      </c>
    </row>
    <row r="589" spans="1:16" x14ac:dyDescent="0.25">
      <c r="A589" t="s">
        <v>1161</v>
      </c>
      <c r="B589">
        <v>44267</v>
      </c>
      <c r="C589" t="s">
        <v>1162</v>
      </c>
      <c r="D589" t="s">
        <v>136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 MATCH(CoffeeSales!$D589,products!$A$1:$A$49,0),MATCH(CoffeeSales!I$1,products!$A$1:$G$1,0))</f>
        <v>Lib</v>
      </c>
      <c r="J589" t="str">
        <f>INDEX(products!$A$1:$G$49, MATCH(CoffeeSales!$D589,products!$A$1:$A$49,0),MATCH(CoffeeSales!J$1,products!$A$1:$G$1,0))</f>
        <v>D</v>
      </c>
      <c r="K589">
        <f>INDEX(products!$A$1:$G$49, MATCH(CoffeeSales!$D589,products!$A$1:$A$49,0),MATCH(CoffeeSales!K$1,products!$A$1:$G$1,0))</f>
        <v>0.5</v>
      </c>
      <c r="L589">
        <f>INDEX(products!$A$1:$G$49, MATCH(CoffeeSales!$D589,products!$A$1:$A$49,0),MATCH(CoffeeSales!L$1,products!$A$1:$G$1,0))</f>
        <v>7.77</v>
      </c>
      <c r="M589">
        <f t="shared" si="27"/>
        <v>7.77</v>
      </c>
      <c r="N589" t="str">
        <f t="shared" si="28"/>
        <v>Liberica</v>
      </c>
      <c r="O589" t="str">
        <f t="shared" si="29"/>
        <v>Dark</v>
      </c>
      <c r="P589" t="str">
        <f>_xlfn.XLOOKUP(CoffeeSales!$C589,customers!$A$1:$A$1001,customers!$I$1:$I$1001,,0)</f>
        <v>Yes</v>
      </c>
    </row>
    <row r="590" spans="1:16" x14ac:dyDescent="0.25">
      <c r="A590" t="s">
        <v>1163</v>
      </c>
      <c r="B590">
        <v>44046</v>
      </c>
      <c r="C590" t="s">
        <v>1164</v>
      </c>
      <c r="D590" t="s">
        <v>35</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 MATCH(CoffeeSales!$D590,products!$A$1:$A$49,0),MATCH(CoffeeSales!I$1,products!$A$1:$G$1,0))</f>
        <v>Rob</v>
      </c>
      <c r="J590" t="str">
        <f>INDEX(products!$A$1:$G$49, MATCH(CoffeeSales!$D590,products!$A$1:$A$49,0),MATCH(CoffeeSales!J$1,products!$A$1:$G$1,0))</f>
        <v>M</v>
      </c>
      <c r="K590">
        <f>INDEX(products!$A$1:$G$49, MATCH(CoffeeSales!$D590,products!$A$1:$A$49,0),MATCH(CoffeeSales!K$1,products!$A$1:$G$1,0))</f>
        <v>0.5</v>
      </c>
      <c r="L590">
        <f>INDEX(products!$A$1:$G$49, MATCH(CoffeeSales!$D590,products!$A$1:$A$49,0),MATCH(CoffeeSales!L$1,products!$A$1:$G$1,0))</f>
        <v>5.97</v>
      </c>
      <c r="M590">
        <f t="shared" si="27"/>
        <v>11.94</v>
      </c>
      <c r="N590" t="str">
        <f t="shared" si="28"/>
        <v>Robusta</v>
      </c>
      <c r="O590" t="str">
        <f t="shared" si="29"/>
        <v>Medium</v>
      </c>
      <c r="P590" t="str">
        <f>_xlfn.XLOOKUP(CoffeeSales!$C590,customers!$A$1:$A$1001,customers!$I$1:$I$1001,,0)</f>
        <v>Yes</v>
      </c>
    </row>
    <row r="591" spans="1:16" x14ac:dyDescent="0.25">
      <c r="A591" t="s">
        <v>1165</v>
      </c>
      <c r="B591">
        <v>43671</v>
      </c>
      <c r="C591" t="s">
        <v>1166</v>
      </c>
      <c r="D591" t="s">
        <v>43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 MATCH(CoffeeSales!$D591,products!$A$1:$A$49,0),MATCH(CoffeeSales!I$1,products!$A$1:$G$1,0))</f>
        <v>Exc</v>
      </c>
      <c r="J591" t="str">
        <f>INDEX(products!$A$1:$G$49, MATCH(CoffeeSales!$D591,products!$A$1:$A$49,0),MATCH(CoffeeSales!J$1,products!$A$1:$G$1,0))</f>
        <v>L</v>
      </c>
      <c r="K591">
        <f>INDEX(products!$A$1:$G$49, MATCH(CoffeeSales!$D591,products!$A$1:$A$49,0),MATCH(CoffeeSales!K$1,products!$A$1:$G$1,0))</f>
        <v>2.5</v>
      </c>
      <c r="L591">
        <f>INDEX(products!$A$1:$G$49, MATCH(CoffeeSales!$D591,products!$A$1:$A$49,0),MATCH(CoffeeSales!L$1,products!$A$1:$G$1,0))</f>
        <v>34.154999999999994</v>
      </c>
      <c r="M591">
        <f t="shared" si="27"/>
        <v>204.92999999999995</v>
      </c>
      <c r="N591" t="str">
        <f t="shared" si="28"/>
        <v>Excelsa</v>
      </c>
      <c r="O591" t="str">
        <f t="shared" si="29"/>
        <v>Light</v>
      </c>
      <c r="P591" t="str">
        <f>_xlfn.XLOOKUP(CoffeeSales!$C591,customers!$A$1:$A$1001,customers!$I$1:$I$1001,,0)</f>
        <v>No</v>
      </c>
    </row>
    <row r="592" spans="1:16" x14ac:dyDescent="0.25">
      <c r="A592" t="s">
        <v>1167</v>
      </c>
      <c r="B592">
        <v>43950</v>
      </c>
      <c r="C592" t="s">
        <v>1168</v>
      </c>
      <c r="D592" t="s">
        <v>125</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 MATCH(CoffeeSales!$D592,products!$A$1:$A$49,0),MATCH(CoffeeSales!I$1,products!$A$1:$G$1,0))</f>
        <v>Exc</v>
      </c>
      <c r="J592" t="str">
        <f>INDEX(products!$A$1:$G$49, MATCH(CoffeeSales!$D592,products!$A$1:$A$49,0),MATCH(CoffeeSales!J$1,products!$A$1:$G$1,0))</f>
        <v>M</v>
      </c>
      <c r="K592">
        <f>INDEX(products!$A$1:$G$49, MATCH(CoffeeSales!$D592,products!$A$1:$A$49,0),MATCH(CoffeeSales!K$1,products!$A$1:$G$1,0))</f>
        <v>2.5</v>
      </c>
      <c r="L592">
        <f>INDEX(products!$A$1:$G$49, MATCH(CoffeeSales!$D592,products!$A$1:$A$49,0),MATCH(CoffeeSales!L$1,products!$A$1:$G$1,0))</f>
        <v>31.624999999999996</v>
      </c>
      <c r="M592">
        <f t="shared" si="27"/>
        <v>63.249999999999993</v>
      </c>
      <c r="N592" t="str">
        <f t="shared" si="28"/>
        <v>Excelsa</v>
      </c>
      <c r="O592" t="str">
        <f t="shared" si="29"/>
        <v>Medium</v>
      </c>
      <c r="P592" t="str">
        <f>_xlfn.XLOOKUP(CoffeeSales!$C592,customers!$A$1:$A$1001,customers!$I$1:$I$1001,,0)</f>
        <v>Yes</v>
      </c>
    </row>
    <row r="593" spans="1:16" x14ac:dyDescent="0.25">
      <c r="A593" t="s">
        <v>1169</v>
      </c>
      <c r="B593">
        <v>43587</v>
      </c>
      <c r="C593" t="s">
        <v>1170</v>
      </c>
      <c r="D593" t="s">
        <v>114</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 MATCH(CoffeeSales!$D593,products!$A$1:$A$49,0),MATCH(CoffeeSales!I$1,products!$A$1:$G$1,0))</f>
        <v>Rob</v>
      </c>
      <c r="J593" t="str">
        <f>INDEX(products!$A$1:$G$49, MATCH(CoffeeSales!$D593,products!$A$1:$A$49,0),MATCH(CoffeeSales!J$1,products!$A$1:$G$1,0))</f>
        <v>D</v>
      </c>
      <c r="K593">
        <f>INDEX(products!$A$1:$G$49, MATCH(CoffeeSales!$D593,products!$A$1:$A$49,0),MATCH(CoffeeSales!K$1,products!$A$1:$G$1,0))</f>
        <v>0.2</v>
      </c>
      <c r="L593">
        <f>INDEX(products!$A$1:$G$49, MATCH(CoffeeSales!$D593,products!$A$1:$A$49,0),MATCH(CoffeeSales!L$1,products!$A$1:$G$1,0))</f>
        <v>2.6849999999999996</v>
      </c>
      <c r="M593">
        <f t="shared" si="27"/>
        <v>8.0549999999999997</v>
      </c>
      <c r="N593" t="str">
        <f t="shared" si="28"/>
        <v>Robusta</v>
      </c>
      <c r="O593" t="str">
        <f t="shared" si="29"/>
        <v>Dark</v>
      </c>
      <c r="P593" t="str">
        <f>_xlfn.XLOOKUP(CoffeeSales!$C593,customers!$A$1:$A$1001,customers!$I$1:$I$1001,,0)</f>
        <v>Yes</v>
      </c>
    </row>
    <row r="594" spans="1:16" x14ac:dyDescent="0.25">
      <c r="A594" t="s">
        <v>1171</v>
      </c>
      <c r="B594">
        <v>44437</v>
      </c>
      <c r="C594" t="s">
        <v>1172</v>
      </c>
      <c r="D594" t="s">
        <v>184</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 MATCH(CoffeeSales!$D594,products!$A$1:$A$49,0),MATCH(CoffeeSales!I$1,products!$A$1:$G$1,0))</f>
        <v>Ara</v>
      </c>
      <c r="J594" t="str">
        <f>INDEX(products!$A$1:$G$49, MATCH(CoffeeSales!$D594,products!$A$1:$A$49,0),MATCH(CoffeeSales!J$1,products!$A$1:$G$1,0))</f>
        <v>M</v>
      </c>
      <c r="K594">
        <f>INDEX(products!$A$1:$G$49, MATCH(CoffeeSales!$D594,products!$A$1:$A$49,0),MATCH(CoffeeSales!K$1,products!$A$1:$G$1,0))</f>
        <v>2.5</v>
      </c>
      <c r="L594">
        <f>INDEX(products!$A$1:$G$49, MATCH(CoffeeSales!$D594,products!$A$1:$A$49,0),MATCH(CoffeeSales!L$1,products!$A$1:$G$1,0))</f>
        <v>25.874999999999996</v>
      </c>
      <c r="M594">
        <f t="shared" si="27"/>
        <v>51.749999999999993</v>
      </c>
      <c r="N594" t="str">
        <f t="shared" si="28"/>
        <v>Arabica</v>
      </c>
      <c r="O594" t="str">
        <f t="shared" si="29"/>
        <v>Medium</v>
      </c>
      <c r="P594" t="str">
        <f>_xlfn.XLOOKUP(CoffeeSales!$C594,customers!$A$1:$A$1001,customers!$I$1:$I$1001,,0)</f>
        <v>No</v>
      </c>
    </row>
    <row r="595" spans="1:16" x14ac:dyDescent="0.25">
      <c r="A595" t="s">
        <v>1173</v>
      </c>
      <c r="B595">
        <v>43903</v>
      </c>
      <c r="C595" t="s">
        <v>1158</v>
      </c>
      <c r="D595" t="s">
        <v>543</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 MATCH(CoffeeSales!$D595,products!$A$1:$A$49,0),MATCH(CoffeeSales!I$1,products!$A$1:$G$1,0))</f>
        <v>Exc</v>
      </c>
      <c r="J595" t="str">
        <f>INDEX(products!$A$1:$G$49, MATCH(CoffeeSales!$D595,products!$A$1:$A$49,0),MATCH(CoffeeSales!J$1,products!$A$1:$G$1,0))</f>
        <v>D</v>
      </c>
      <c r="K595">
        <f>INDEX(products!$A$1:$G$49, MATCH(CoffeeSales!$D595,products!$A$1:$A$49,0),MATCH(CoffeeSales!K$1,products!$A$1:$G$1,0))</f>
        <v>2.5</v>
      </c>
      <c r="L595">
        <f>INDEX(products!$A$1:$G$49, MATCH(CoffeeSales!$D595,products!$A$1:$A$49,0),MATCH(CoffeeSales!L$1,products!$A$1:$G$1,0))</f>
        <v>27.945</v>
      </c>
      <c r="M595">
        <f t="shared" si="27"/>
        <v>27.945</v>
      </c>
      <c r="N595" t="str">
        <f t="shared" si="28"/>
        <v>Excelsa</v>
      </c>
      <c r="O595" t="str">
        <f t="shared" si="29"/>
        <v>Dark</v>
      </c>
      <c r="P595" t="str">
        <f>_xlfn.XLOOKUP(CoffeeSales!$C595,customers!$A$1:$A$1001,customers!$I$1:$I$1001,,0)</f>
        <v>Yes</v>
      </c>
    </row>
    <row r="596" spans="1:16" x14ac:dyDescent="0.25">
      <c r="A596" t="s">
        <v>1174</v>
      </c>
      <c r="B596">
        <v>43512</v>
      </c>
      <c r="C596" t="s">
        <v>1175</v>
      </c>
      <c r="D596" t="s">
        <v>217</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 MATCH(CoffeeSales!$D596,products!$A$1:$A$49,0),MATCH(CoffeeSales!I$1,products!$A$1:$G$1,0))</f>
        <v>Ara</v>
      </c>
      <c r="J596" t="str">
        <f>INDEX(products!$A$1:$G$49, MATCH(CoffeeSales!$D596,products!$A$1:$A$49,0),MATCH(CoffeeSales!J$1,products!$A$1:$G$1,0))</f>
        <v>L</v>
      </c>
      <c r="K596">
        <f>INDEX(products!$A$1:$G$49, MATCH(CoffeeSales!$D596,products!$A$1:$A$49,0),MATCH(CoffeeSales!K$1,products!$A$1:$G$1,0))</f>
        <v>2.5</v>
      </c>
      <c r="L596">
        <f>INDEX(products!$A$1:$G$49, MATCH(CoffeeSales!$D596,products!$A$1:$A$49,0),MATCH(CoffeeSales!L$1,products!$A$1:$G$1,0))</f>
        <v>29.784999999999997</v>
      </c>
      <c r="M596">
        <f t="shared" si="27"/>
        <v>59.569999999999993</v>
      </c>
      <c r="N596" t="str">
        <f t="shared" si="28"/>
        <v>Arabica</v>
      </c>
      <c r="O596" t="str">
        <f t="shared" si="29"/>
        <v>Light</v>
      </c>
      <c r="P596" t="str">
        <f>_xlfn.XLOOKUP(CoffeeSales!$C596,customers!$A$1:$A$1001,customers!$I$1:$I$1001,,0)</f>
        <v>No</v>
      </c>
    </row>
    <row r="597" spans="1:16" x14ac:dyDescent="0.25">
      <c r="A597" t="s">
        <v>1176</v>
      </c>
      <c r="B597">
        <v>44527</v>
      </c>
      <c r="C597" t="s">
        <v>1177</v>
      </c>
      <c r="D597" t="s">
        <v>150</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 MATCH(CoffeeSales!$D597,products!$A$1:$A$49,0),MATCH(CoffeeSales!I$1,products!$A$1:$G$1,0))</f>
        <v>Exc</v>
      </c>
      <c r="J597" t="str">
        <f>INDEX(products!$A$1:$G$49, MATCH(CoffeeSales!$D597,products!$A$1:$A$49,0),MATCH(CoffeeSales!J$1,products!$A$1:$G$1,0))</f>
        <v>L</v>
      </c>
      <c r="K597">
        <f>INDEX(products!$A$1:$G$49, MATCH(CoffeeSales!$D597,products!$A$1:$A$49,0),MATCH(CoffeeSales!K$1,products!$A$1:$G$1,0))</f>
        <v>1</v>
      </c>
      <c r="L597">
        <f>INDEX(products!$A$1:$G$49, MATCH(CoffeeSales!$D597,products!$A$1:$A$49,0),MATCH(CoffeeSales!L$1,products!$A$1:$G$1,0))</f>
        <v>14.85</v>
      </c>
      <c r="M597">
        <f t="shared" si="27"/>
        <v>14.85</v>
      </c>
      <c r="N597" t="str">
        <f t="shared" si="28"/>
        <v>Excelsa</v>
      </c>
      <c r="O597" t="str">
        <f t="shared" si="29"/>
        <v>Light</v>
      </c>
      <c r="P597" t="str">
        <f>_xlfn.XLOOKUP(CoffeeSales!$C597,customers!$A$1:$A$1001,customers!$I$1:$I$1001,,0)</f>
        <v>No</v>
      </c>
    </row>
    <row r="598" spans="1:16" x14ac:dyDescent="0.25">
      <c r="A598" t="s">
        <v>1178</v>
      </c>
      <c r="B598">
        <v>44523</v>
      </c>
      <c r="C598" t="s">
        <v>1179</v>
      </c>
      <c r="D598" t="s">
        <v>80</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 MATCH(CoffeeSales!$D598,products!$A$1:$A$49,0),MATCH(CoffeeSales!I$1,products!$A$1:$G$1,0))</f>
        <v>Ara</v>
      </c>
      <c r="J598" t="str">
        <f>INDEX(products!$A$1:$G$49, MATCH(CoffeeSales!$D598,products!$A$1:$A$49,0),MATCH(CoffeeSales!J$1,products!$A$1:$G$1,0))</f>
        <v>M</v>
      </c>
      <c r="K598">
        <f>INDEX(products!$A$1:$G$49, MATCH(CoffeeSales!$D598,products!$A$1:$A$49,0),MATCH(CoffeeSales!K$1,products!$A$1:$G$1,0))</f>
        <v>0.5</v>
      </c>
      <c r="L598">
        <f>INDEX(products!$A$1:$G$49, MATCH(CoffeeSales!$D598,products!$A$1:$A$49,0),MATCH(CoffeeSales!L$1,products!$A$1:$G$1,0))</f>
        <v>6.75</v>
      </c>
      <c r="M598">
        <f t="shared" si="27"/>
        <v>33.75</v>
      </c>
      <c r="N598" t="str">
        <f t="shared" si="28"/>
        <v>Arabica</v>
      </c>
      <c r="O598" t="str">
        <f t="shared" si="29"/>
        <v>Medium</v>
      </c>
      <c r="P598" t="str">
        <f>_xlfn.XLOOKUP(CoffeeSales!$C598,customers!$A$1:$A$1001,customers!$I$1:$I$1001,,0)</f>
        <v>No</v>
      </c>
    </row>
    <row r="599" spans="1:16" x14ac:dyDescent="0.25">
      <c r="A599" t="s">
        <v>1180</v>
      </c>
      <c r="B599">
        <v>44532</v>
      </c>
      <c r="C599" t="s">
        <v>1181</v>
      </c>
      <c r="D599" t="s">
        <v>117</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 MATCH(CoffeeSales!$D599,products!$A$1:$A$49,0),MATCH(CoffeeSales!I$1,products!$A$1:$G$1,0))</f>
        <v>Lib</v>
      </c>
      <c r="J599" t="str">
        <f>INDEX(products!$A$1:$G$49, MATCH(CoffeeSales!$D599,products!$A$1:$A$49,0),MATCH(CoffeeSales!J$1,products!$A$1:$G$1,0))</f>
        <v>L</v>
      </c>
      <c r="K599">
        <f>INDEX(products!$A$1:$G$49, MATCH(CoffeeSales!$D599,products!$A$1:$A$49,0),MATCH(CoffeeSales!K$1,products!$A$1:$G$1,0))</f>
        <v>2.5</v>
      </c>
      <c r="L599">
        <f>INDEX(products!$A$1:$G$49, MATCH(CoffeeSales!$D599,products!$A$1:$A$49,0),MATCH(CoffeeSales!L$1,products!$A$1:$G$1,0))</f>
        <v>36.454999999999998</v>
      </c>
      <c r="M599">
        <f t="shared" si="27"/>
        <v>145.82</v>
      </c>
      <c r="N599" t="str">
        <f t="shared" si="28"/>
        <v>Liberica</v>
      </c>
      <c r="O599" t="str">
        <f t="shared" si="29"/>
        <v>Light</v>
      </c>
      <c r="P599" t="str">
        <f>_xlfn.XLOOKUP(CoffeeSales!$C599,customers!$A$1:$A$1001,customers!$I$1:$I$1001,,0)</f>
        <v>Yes</v>
      </c>
    </row>
    <row r="600" spans="1:16" x14ac:dyDescent="0.25">
      <c r="A600" t="s">
        <v>1182</v>
      </c>
      <c r="B600">
        <v>43471</v>
      </c>
      <c r="C600" t="s">
        <v>1183</v>
      </c>
      <c r="D600" t="s">
        <v>175</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 MATCH(CoffeeSales!$D600,products!$A$1:$A$49,0),MATCH(CoffeeSales!I$1,products!$A$1:$G$1,0))</f>
        <v>Rob</v>
      </c>
      <c r="J600" t="str">
        <f>INDEX(products!$A$1:$G$49, MATCH(CoffeeSales!$D600,products!$A$1:$A$49,0),MATCH(CoffeeSales!J$1,products!$A$1:$G$1,0))</f>
        <v>M</v>
      </c>
      <c r="K600">
        <f>INDEX(products!$A$1:$G$49, MATCH(CoffeeSales!$D600,products!$A$1:$A$49,0),MATCH(CoffeeSales!K$1,products!$A$1:$G$1,0))</f>
        <v>0.2</v>
      </c>
      <c r="L600">
        <f>INDEX(products!$A$1:$G$49, MATCH(CoffeeSales!$D600,products!$A$1:$A$49,0),MATCH(CoffeeSales!L$1,products!$A$1:$G$1,0))</f>
        <v>2.9849999999999999</v>
      </c>
      <c r="M600">
        <f t="shared" si="27"/>
        <v>11.94</v>
      </c>
      <c r="N600" t="str">
        <f t="shared" si="28"/>
        <v>Robusta</v>
      </c>
      <c r="O600" t="str">
        <f t="shared" si="29"/>
        <v>Medium</v>
      </c>
      <c r="P600" t="str">
        <f>_xlfn.XLOOKUP(CoffeeSales!$C600,customers!$A$1:$A$1001,customers!$I$1:$I$1001,,0)</f>
        <v>Yes</v>
      </c>
    </row>
    <row r="601" spans="1:16" x14ac:dyDescent="0.25">
      <c r="A601" t="s">
        <v>1184</v>
      </c>
      <c r="B601">
        <v>44321</v>
      </c>
      <c r="C601" t="s">
        <v>1185</v>
      </c>
      <c r="D601" t="s">
        <v>67</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 MATCH(CoffeeSales!$D601,products!$A$1:$A$49,0),MATCH(CoffeeSales!I$1,products!$A$1:$G$1,0))</f>
        <v>Ara</v>
      </c>
      <c r="J601" t="str">
        <f>INDEX(products!$A$1:$G$49, MATCH(CoffeeSales!$D601,products!$A$1:$A$49,0),MATCH(CoffeeSales!J$1,products!$A$1:$G$1,0))</f>
        <v>D</v>
      </c>
      <c r="K601">
        <f>INDEX(products!$A$1:$G$49, MATCH(CoffeeSales!$D601,products!$A$1:$A$49,0),MATCH(CoffeeSales!K$1,products!$A$1:$G$1,0))</f>
        <v>0.2</v>
      </c>
      <c r="L601">
        <f>INDEX(products!$A$1:$G$49, MATCH(CoffeeSales!$D601,products!$A$1:$A$49,0),MATCH(CoffeeSales!L$1,products!$A$1:$G$1,0))</f>
        <v>2.9849999999999999</v>
      </c>
      <c r="M601">
        <f t="shared" si="27"/>
        <v>11.94</v>
      </c>
      <c r="N601" t="str">
        <f t="shared" si="28"/>
        <v>Arabica</v>
      </c>
      <c r="O601" t="str">
        <f t="shared" si="29"/>
        <v>Dark</v>
      </c>
      <c r="P601" t="str">
        <f>_xlfn.XLOOKUP(CoffeeSales!$C601,customers!$A$1:$A$1001,customers!$I$1:$I$1001,,0)</f>
        <v>Yes</v>
      </c>
    </row>
    <row r="602" spans="1:16" x14ac:dyDescent="0.25">
      <c r="A602" t="s">
        <v>1186</v>
      </c>
      <c r="B602">
        <v>44492</v>
      </c>
      <c r="C602" t="s">
        <v>1187</v>
      </c>
      <c r="D602" t="s">
        <v>136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 MATCH(CoffeeSales!$D602,products!$A$1:$A$49,0),MATCH(CoffeeSales!I$1,products!$A$1:$G$1,0))</f>
        <v>Lib</v>
      </c>
      <c r="J602" t="str">
        <f>INDEX(products!$A$1:$G$49, MATCH(CoffeeSales!$D602,products!$A$1:$A$49,0),MATCH(CoffeeSales!J$1,products!$A$1:$G$1,0))</f>
        <v>D</v>
      </c>
      <c r="K602">
        <f>INDEX(products!$A$1:$G$49, MATCH(CoffeeSales!$D602,products!$A$1:$A$49,0),MATCH(CoffeeSales!K$1,products!$A$1:$G$1,0))</f>
        <v>0.5</v>
      </c>
      <c r="L602">
        <f>INDEX(products!$A$1:$G$49, MATCH(CoffeeSales!$D602,products!$A$1:$A$49,0),MATCH(CoffeeSales!L$1,products!$A$1:$G$1,0))</f>
        <v>7.77</v>
      </c>
      <c r="M602">
        <f t="shared" si="27"/>
        <v>7.77</v>
      </c>
      <c r="N602" t="str">
        <f t="shared" si="28"/>
        <v>Liberica</v>
      </c>
      <c r="O602" t="str">
        <f t="shared" si="29"/>
        <v>Dark</v>
      </c>
      <c r="P602" t="str">
        <f>_xlfn.XLOOKUP(CoffeeSales!$C602,customers!$A$1:$A$1001,customers!$I$1:$I$1001,,0)</f>
        <v>No</v>
      </c>
    </row>
    <row r="603" spans="1:16" x14ac:dyDescent="0.25">
      <c r="A603" t="s">
        <v>1188</v>
      </c>
      <c r="B603">
        <v>43815</v>
      </c>
      <c r="C603" t="s">
        <v>1189</v>
      </c>
      <c r="D603" t="s">
        <v>23</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 MATCH(CoffeeSales!$D603,products!$A$1:$A$49,0),MATCH(CoffeeSales!I$1,products!$A$1:$G$1,0))</f>
        <v>Rob</v>
      </c>
      <c r="J603" t="str">
        <f>INDEX(products!$A$1:$G$49, MATCH(CoffeeSales!$D603,products!$A$1:$A$49,0),MATCH(CoffeeSales!J$1,products!$A$1:$G$1,0))</f>
        <v>L</v>
      </c>
      <c r="K603">
        <f>INDEX(products!$A$1:$G$49, MATCH(CoffeeSales!$D603,products!$A$1:$A$49,0),MATCH(CoffeeSales!K$1,products!$A$1:$G$1,0))</f>
        <v>2.5</v>
      </c>
      <c r="L603">
        <f>INDEX(products!$A$1:$G$49, MATCH(CoffeeSales!$D603,products!$A$1:$A$49,0),MATCH(CoffeeSales!L$1,products!$A$1:$G$1,0))</f>
        <v>27.484999999999996</v>
      </c>
      <c r="M603">
        <f t="shared" si="27"/>
        <v>109.93999999999998</v>
      </c>
      <c r="N603" t="str">
        <f t="shared" si="28"/>
        <v>Robusta</v>
      </c>
      <c r="O603" t="str">
        <f t="shared" si="29"/>
        <v>Light</v>
      </c>
      <c r="P603" t="str">
        <f>_xlfn.XLOOKUP(CoffeeSales!$C603,customers!$A$1:$A$1001,customers!$I$1:$I$1001,,0)</f>
        <v>Yes</v>
      </c>
    </row>
    <row r="604" spans="1:16" x14ac:dyDescent="0.25">
      <c r="A604" t="s">
        <v>1190</v>
      </c>
      <c r="B604">
        <v>43603</v>
      </c>
      <c r="C604" t="s">
        <v>1191</v>
      </c>
      <c r="D604" t="s">
        <v>267</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 MATCH(CoffeeSales!$D604,products!$A$1:$A$49,0),MATCH(CoffeeSales!I$1,products!$A$1:$G$1,0))</f>
        <v>Exc</v>
      </c>
      <c r="J604" t="str">
        <f>INDEX(products!$A$1:$G$49, MATCH(CoffeeSales!$D604,products!$A$1:$A$49,0),MATCH(CoffeeSales!J$1,products!$A$1:$G$1,0))</f>
        <v>L</v>
      </c>
      <c r="K604">
        <f>INDEX(products!$A$1:$G$49, MATCH(CoffeeSales!$D604,products!$A$1:$A$49,0),MATCH(CoffeeSales!K$1,products!$A$1:$G$1,0))</f>
        <v>0.2</v>
      </c>
      <c r="L604">
        <f>INDEX(products!$A$1:$G$49, MATCH(CoffeeSales!$D604,products!$A$1:$A$49,0),MATCH(CoffeeSales!L$1,products!$A$1:$G$1,0))</f>
        <v>4.4550000000000001</v>
      </c>
      <c r="M604">
        <f t="shared" si="27"/>
        <v>22.274999999999999</v>
      </c>
      <c r="N604" t="str">
        <f t="shared" si="28"/>
        <v>Excelsa</v>
      </c>
      <c r="O604" t="str">
        <f t="shared" si="29"/>
        <v>Light</v>
      </c>
      <c r="P604" t="str">
        <f>_xlfn.XLOOKUP(CoffeeSales!$C604,customers!$A$1:$A$1001,customers!$I$1:$I$1001,,0)</f>
        <v>Yes</v>
      </c>
    </row>
    <row r="605" spans="1:16" x14ac:dyDescent="0.25">
      <c r="A605" t="s">
        <v>1192</v>
      </c>
      <c r="B605">
        <v>43660</v>
      </c>
      <c r="C605" t="s">
        <v>1193</v>
      </c>
      <c r="D605" t="s">
        <v>175</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 MATCH(CoffeeSales!$D605,products!$A$1:$A$49,0),MATCH(CoffeeSales!I$1,products!$A$1:$G$1,0))</f>
        <v>Rob</v>
      </c>
      <c r="J605" t="str">
        <f>INDEX(products!$A$1:$G$49, MATCH(CoffeeSales!$D605,products!$A$1:$A$49,0),MATCH(CoffeeSales!J$1,products!$A$1:$G$1,0))</f>
        <v>M</v>
      </c>
      <c r="K605">
        <f>INDEX(products!$A$1:$G$49, MATCH(CoffeeSales!$D605,products!$A$1:$A$49,0),MATCH(CoffeeSales!K$1,products!$A$1:$G$1,0))</f>
        <v>0.2</v>
      </c>
      <c r="L605">
        <f>INDEX(products!$A$1:$G$49, MATCH(CoffeeSales!$D605,products!$A$1:$A$49,0),MATCH(CoffeeSales!L$1,products!$A$1:$G$1,0))</f>
        <v>2.9849999999999999</v>
      </c>
      <c r="M605">
        <f t="shared" si="27"/>
        <v>8.9550000000000001</v>
      </c>
      <c r="N605" t="str">
        <f t="shared" si="28"/>
        <v>Robusta</v>
      </c>
      <c r="O605" t="str">
        <f t="shared" si="29"/>
        <v>Medium</v>
      </c>
      <c r="P605" t="str">
        <f>_xlfn.XLOOKUP(CoffeeSales!$C605,customers!$A$1:$A$1001,customers!$I$1:$I$1001,,0)</f>
        <v>No</v>
      </c>
    </row>
    <row r="606" spans="1:16" x14ac:dyDescent="0.25">
      <c r="A606" t="s">
        <v>1194</v>
      </c>
      <c r="B606">
        <v>44148</v>
      </c>
      <c r="C606" t="s">
        <v>1195</v>
      </c>
      <c r="D606" t="s">
        <v>122</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 MATCH(CoffeeSales!$D606,products!$A$1:$A$49,0),MATCH(CoffeeSales!I$1,products!$A$1:$G$1,0))</f>
        <v>Lib</v>
      </c>
      <c r="J606" t="str">
        <f>INDEX(products!$A$1:$G$49, MATCH(CoffeeSales!$D606,products!$A$1:$A$49,0),MATCH(CoffeeSales!J$1,products!$A$1:$G$1,0))</f>
        <v>D</v>
      </c>
      <c r="K606">
        <f>INDEX(products!$A$1:$G$49, MATCH(CoffeeSales!$D606,products!$A$1:$A$49,0),MATCH(CoffeeSales!K$1,products!$A$1:$G$1,0))</f>
        <v>2.5</v>
      </c>
      <c r="L606">
        <f>INDEX(products!$A$1:$G$49, MATCH(CoffeeSales!$D606,products!$A$1:$A$49,0),MATCH(CoffeeSales!L$1,products!$A$1:$G$1,0))</f>
        <v>29.784999999999997</v>
      </c>
      <c r="M606">
        <f t="shared" si="27"/>
        <v>119.13999999999999</v>
      </c>
      <c r="N606" t="str">
        <f t="shared" si="28"/>
        <v>Liberica</v>
      </c>
      <c r="O606" t="str">
        <f t="shared" si="29"/>
        <v>Dark</v>
      </c>
      <c r="P606" t="str">
        <f>_xlfn.XLOOKUP(CoffeeSales!$C606,customers!$A$1:$A$1001,customers!$I$1:$I$1001,,0)</f>
        <v>No</v>
      </c>
    </row>
    <row r="607" spans="1:16" x14ac:dyDescent="0.25">
      <c r="A607" t="s">
        <v>1196</v>
      </c>
      <c r="B607">
        <v>44028</v>
      </c>
      <c r="C607" t="s">
        <v>1197</v>
      </c>
      <c r="D607" t="s">
        <v>217</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 MATCH(CoffeeSales!$D607,products!$A$1:$A$49,0),MATCH(CoffeeSales!I$1,products!$A$1:$G$1,0))</f>
        <v>Ara</v>
      </c>
      <c r="J607" t="str">
        <f>INDEX(products!$A$1:$G$49, MATCH(CoffeeSales!$D607,products!$A$1:$A$49,0),MATCH(CoffeeSales!J$1,products!$A$1:$G$1,0))</f>
        <v>L</v>
      </c>
      <c r="K607">
        <f>INDEX(products!$A$1:$G$49, MATCH(CoffeeSales!$D607,products!$A$1:$A$49,0),MATCH(CoffeeSales!K$1,products!$A$1:$G$1,0))</f>
        <v>2.5</v>
      </c>
      <c r="L607">
        <f>INDEX(products!$A$1:$G$49, MATCH(CoffeeSales!$D607,products!$A$1:$A$49,0),MATCH(CoffeeSales!L$1,products!$A$1:$G$1,0))</f>
        <v>29.784999999999997</v>
      </c>
      <c r="M607">
        <f t="shared" si="27"/>
        <v>148.92499999999998</v>
      </c>
      <c r="N607" t="str">
        <f t="shared" si="28"/>
        <v>Arabica</v>
      </c>
      <c r="O607" t="str">
        <f t="shared" si="29"/>
        <v>Light</v>
      </c>
      <c r="P607" t="str">
        <f>_xlfn.XLOOKUP(CoffeeSales!$C607,customers!$A$1:$A$1001,customers!$I$1:$I$1001,,0)</f>
        <v>Yes</v>
      </c>
    </row>
    <row r="608" spans="1:16" x14ac:dyDescent="0.25">
      <c r="A608" t="s">
        <v>1198</v>
      </c>
      <c r="B608">
        <v>44138</v>
      </c>
      <c r="C608" t="s">
        <v>1158</v>
      </c>
      <c r="D608" t="s">
        <v>117</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 MATCH(CoffeeSales!$D608,products!$A$1:$A$49,0),MATCH(CoffeeSales!I$1,products!$A$1:$G$1,0))</f>
        <v>Lib</v>
      </c>
      <c r="J608" t="str">
        <f>INDEX(products!$A$1:$G$49, MATCH(CoffeeSales!$D608,products!$A$1:$A$49,0),MATCH(CoffeeSales!J$1,products!$A$1:$G$1,0))</f>
        <v>L</v>
      </c>
      <c r="K608">
        <f>INDEX(products!$A$1:$G$49, MATCH(CoffeeSales!$D608,products!$A$1:$A$49,0),MATCH(CoffeeSales!K$1,products!$A$1:$G$1,0))</f>
        <v>2.5</v>
      </c>
      <c r="L608">
        <f>INDEX(products!$A$1:$G$49, MATCH(CoffeeSales!$D608,products!$A$1:$A$49,0),MATCH(CoffeeSales!L$1,products!$A$1:$G$1,0))</f>
        <v>36.454999999999998</v>
      </c>
      <c r="M608">
        <f t="shared" si="27"/>
        <v>109.36499999999999</v>
      </c>
      <c r="N608" t="str">
        <f t="shared" si="28"/>
        <v>Liberica</v>
      </c>
      <c r="O608" t="str">
        <f t="shared" si="29"/>
        <v>Light</v>
      </c>
      <c r="P608" t="str">
        <f>_xlfn.XLOOKUP(CoffeeSales!$C608,customers!$A$1:$A$1001,customers!$I$1:$I$1001,,0)</f>
        <v>Yes</v>
      </c>
    </row>
    <row r="609" spans="1:16" x14ac:dyDescent="0.25">
      <c r="A609" t="s">
        <v>1199</v>
      </c>
      <c r="B609">
        <v>44640</v>
      </c>
      <c r="C609" t="s">
        <v>1200</v>
      </c>
      <c r="D609" t="s">
        <v>64</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 MATCH(CoffeeSales!$D609,products!$A$1:$A$49,0),MATCH(CoffeeSales!I$1,products!$A$1:$G$1,0))</f>
        <v>Exc</v>
      </c>
      <c r="J609" t="str">
        <f>INDEX(products!$A$1:$G$49, MATCH(CoffeeSales!$D609,products!$A$1:$A$49,0),MATCH(CoffeeSales!J$1,products!$A$1:$G$1,0))</f>
        <v>D</v>
      </c>
      <c r="K609">
        <f>INDEX(products!$A$1:$G$49, MATCH(CoffeeSales!$D609,products!$A$1:$A$49,0),MATCH(CoffeeSales!K$1,products!$A$1:$G$1,0))</f>
        <v>0.2</v>
      </c>
      <c r="L609">
        <f>INDEX(products!$A$1:$G$49, MATCH(CoffeeSales!$D609,products!$A$1:$A$49,0),MATCH(CoffeeSales!L$1,products!$A$1:$G$1,0))</f>
        <v>3.645</v>
      </c>
      <c r="M609">
        <f t="shared" si="27"/>
        <v>3.645</v>
      </c>
      <c r="N609" t="str">
        <f t="shared" si="28"/>
        <v>Excelsa</v>
      </c>
      <c r="O609" t="str">
        <f t="shared" si="29"/>
        <v>Dark</v>
      </c>
      <c r="P609" t="str">
        <f>_xlfn.XLOOKUP(CoffeeSales!$C609,customers!$A$1:$A$1001,customers!$I$1:$I$1001,,0)</f>
        <v>Yes</v>
      </c>
    </row>
    <row r="610" spans="1:16" x14ac:dyDescent="0.25">
      <c r="A610" t="s">
        <v>1201</v>
      </c>
      <c r="B610">
        <v>44608</v>
      </c>
      <c r="C610" t="s">
        <v>1202</v>
      </c>
      <c r="D610" t="s">
        <v>543</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 MATCH(CoffeeSales!$D610,products!$A$1:$A$49,0),MATCH(CoffeeSales!I$1,products!$A$1:$G$1,0))</f>
        <v>Exc</v>
      </c>
      <c r="J610" t="str">
        <f>INDEX(products!$A$1:$G$49, MATCH(CoffeeSales!$D610,products!$A$1:$A$49,0),MATCH(CoffeeSales!J$1,products!$A$1:$G$1,0))</f>
        <v>D</v>
      </c>
      <c r="K610">
        <f>INDEX(products!$A$1:$G$49, MATCH(CoffeeSales!$D610,products!$A$1:$A$49,0),MATCH(CoffeeSales!K$1,products!$A$1:$G$1,0))</f>
        <v>2.5</v>
      </c>
      <c r="L610">
        <f>INDEX(products!$A$1:$G$49, MATCH(CoffeeSales!$D610,products!$A$1:$A$49,0),MATCH(CoffeeSales!L$1,products!$A$1:$G$1,0))</f>
        <v>27.945</v>
      </c>
      <c r="M610">
        <f t="shared" si="27"/>
        <v>55.89</v>
      </c>
      <c r="N610" t="str">
        <f t="shared" si="28"/>
        <v>Excelsa</v>
      </c>
      <c r="O610" t="str">
        <f t="shared" si="29"/>
        <v>Dark</v>
      </c>
      <c r="P610" t="str">
        <f>_xlfn.XLOOKUP(CoffeeSales!$C610,customers!$A$1:$A$1001,customers!$I$1:$I$1001,,0)</f>
        <v>No</v>
      </c>
    </row>
    <row r="611" spans="1:16" x14ac:dyDescent="0.25">
      <c r="A611" t="s">
        <v>1203</v>
      </c>
      <c r="B611">
        <v>44147</v>
      </c>
      <c r="C611" t="s">
        <v>1204</v>
      </c>
      <c r="D611" t="s">
        <v>90</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 MATCH(CoffeeSales!$D611,products!$A$1:$A$49,0),MATCH(CoffeeSales!I$1,products!$A$1:$G$1,0))</f>
        <v>Lib</v>
      </c>
      <c r="J611" t="str">
        <f>INDEX(products!$A$1:$G$49, MATCH(CoffeeSales!$D611,products!$A$1:$A$49,0),MATCH(CoffeeSales!J$1,products!$A$1:$G$1,0))</f>
        <v>M</v>
      </c>
      <c r="K611">
        <f>INDEX(products!$A$1:$G$49, MATCH(CoffeeSales!$D611,products!$A$1:$A$49,0),MATCH(CoffeeSales!K$1,products!$A$1:$G$1,0))</f>
        <v>0.2</v>
      </c>
      <c r="L611">
        <f>INDEX(products!$A$1:$G$49, MATCH(CoffeeSales!$D611,products!$A$1:$A$49,0),MATCH(CoffeeSales!L$1,products!$A$1:$G$1,0))</f>
        <v>4.3650000000000002</v>
      </c>
      <c r="M611">
        <f t="shared" si="27"/>
        <v>26.19</v>
      </c>
      <c r="N611" t="str">
        <f t="shared" si="28"/>
        <v>Liberica</v>
      </c>
      <c r="O611" t="str">
        <f t="shared" si="29"/>
        <v>Medium</v>
      </c>
      <c r="P611" t="str">
        <f>_xlfn.XLOOKUP(CoffeeSales!$C611,customers!$A$1:$A$1001,customers!$I$1:$I$1001,,0)</f>
        <v>Yes</v>
      </c>
    </row>
    <row r="612" spans="1:16" x14ac:dyDescent="0.25">
      <c r="A612" t="s">
        <v>1205</v>
      </c>
      <c r="B612">
        <v>43743</v>
      </c>
      <c r="C612" t="s">
        <v>1206</v>
      </c>
      <c r="D612" t="s">
        <v>15</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 MATCH(CoffeeSales!$D612,products!$A$1:$A$49,0),MATCH(CoffeeSales!I$1,products!$A$1:$G$1,0))</f>
        <v>Rob</v>
      </c>
      <c r="J612" t="str">
        <f>INDEX(products!$A$1:$G$49, MATCH(CoffeeSales!$D612,products!$A$1:$A$49,0),MATCH(CoffeeSales!J$1,products!$A$1:$G$1,0))</f>
        <v>M</v>
      </c>
      <c r="K612">
        <f>INDEX(products!$A$1:$G$49, MATCH(CoffeeSales!$D612,products!$A$1:$A$49,0),MATCH(CoffeeSales!K$1,products!$A$1:$G$1,0))</f>
        <v>1</v>
      </c>
      <c r="L612">
        <f>INDEX(products!$A$1:$G$49, MATCH(CoffeeSales!$D612,products!$A$1:$A$49,0),MATCH(CoffeeSales!L$1,products!$A$1:$G$1,0))</f>
        <v>9.9499999999999993</v>
      </c>
      <c r="M612">
        <f t="shared" si="27"/>
        <v>39.799999999999997</v>
      </c>
      <c r="N612" t="str">
        <f t="shared" si="28"/>
        <v>Robusta</v>
      </c>
      <c r="O612" t="str">
        <f t="shared" si="29"/>
        <v>Medium</v>
      </c>
      <c r="P612" t="str">
        <f>_xlfn.XLOOKUP(CoffeeSales!$C612,customers!$A$1:$A$1001,customers!$I$1:$I$1001,,0)</f>
        <v>No</v>
      </c>
    </row>
    <row r="613" spans="1:16" x14ac:dyDescent="0.25">
      <c r="A613" t="s">
        <v>1207</v>
      </c>
      <c r="B613">
        <v>43739</v>
      </c>
      <c r="C613" t="s">
        <v>1208</v>
      </c>
      <c r="D613" t="s">
        <v>43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 MATCH(CoffeeSales!$D613,products!$A$1:$A$49,0),MATCH(CoffeeSales!I$1,products!$A$1:$G$1,0))</f>
        <v>Exc</v>
      </c>
      <c r="J613" t="str">
        <f>INDEX(products!$A$1:$G$49, MATCH(CoffeeSales!$D613,products!$A$1:$A$49,0),MATCH(CoffeeSales!J$1,products!$A$1:$G$1,0))</f>
        <v>L</v>
      </c>
      <c r="K613">
        <f>INDEX(products!$A$1:$G$49, MATCH(CoffeeSales!$D613,products!$A$1:$A$49,0),MATCH(CoffeeSales!K$1,products!$A$1:$G$1,0))</f>
        <v>2.5</v>
      </c>
      <c r="L613">
        <f>INDEX(products!$A$1:$G$49, MATCH(CoffeeSales!$D613,products!$A$1:$A$49,0),MATCH(CoffeeSales!L$1,products!$A$1:$G$1,0))</f>
        <v>34.154999999999994</v>
      </c>
      <c r="M613">
        <f t="shared" si="27"/>
        <v>68.309999999999988</v>
      </c>
      <c r="N613" t="str">
        <f t="shared" si="28"/>
        <v>Excelsa</v>
      </c>
      <c r="O613" t="str">
        <f t="shared" si="29"/>
        <v>Light</v>
      </c>
      <c r="P613" t="str">
        <f>_xlfn.XLOOKUP(CoffeeSales!$C613,customers!$A$1:$A$1001,customers!$I$1:$I$1001,,0)</f>
        <v>No</v>
      </c>
    </row>
    <row r="614" spans="1:16" x14ac:dyDescent="0.25">
      <c r="A614" t="s">
        <v>1209</v>
      </c>
      <c r="B614">
        <v>43896</v>
      </c>
      <c r="C614" t="s">
        <v>1210</v>
      </c>
      <c r="D614" t="s">
        <v>57</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 MATCH(CoffeeSales!$D614,products!$A$1:$A$49,0),MATCH(CoffeeSales!I$1,products!$A$1:$G$1,0))</f>
        <v>Ara</v>
      </c>
      <c r="J614" t="str">
        <f>INDEX(products!$A$1:$G$49, MATCH(CoffeeSales!$D614,products!$A$1:$A$49,0),MATCH(CoffeeSales!J$1,products!$A$1:$G$1,0))</f>
        <v>M</v>
      </c>
      <c r="K614">
        <f>INDEX(products!$A$1:$G$49, MATCH(CoffeeSales!$D614,products!$A$1:$A$49,0),MATCH(CoffeeSales!K$1,products!$A$1:$G$1,0))</f>
        <v>0.2</v>
      </c>
      <c r="L614">
        <f>INDEX(products!$A$1:$G$49, MATCH(CoffeeSales!$D614,products!$A$1:$A$49,0),MATCH(CoffeeSales!L$1,products!$A$1:$G$1,0))</f>
        <v>3.375</v>
      </c>
      <c r="M614">
        <f t="shared" si="27"/>
        <v>13.5</v>
      </c>
      <c r="N614" t="str">
        <f t="shared" si="28"/>
        <v>Arabica</v>
      </c>
      <c r="O614" t="str">
        <f t="shared" si="29"/>
        <v>Medium</v>
      </c>
      <c r="P614" t="str">
        <f>_xlfn.XLOOKUP(CoffeeSales!$C614,customers!$A$1:$A$1001,customers!$I$1:$I$1001,,0)</f>
        <v>No</v>
      </c>
    </row>
    <row r="615" spans="1:16" x14ac:dyDescent="0.25">
      <c r="A615" t="s">
        <v>1211</v>
      </c>
      <c r="B615">
        <v>43761</v>
      </c>
      <c r="C615" t="s">
        <v>1212</v>
      </c>
      <c r="D615" t="s">
        <v>35</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 MATCH(CoffeeSales!$D615,products!$A$1:$A$49,0),MATCH(CoffeeSales!I$1,products!$A$1:$G$1,0))</f>
        <v>Rob</v>
      </c>
      <c r="J615" t="str">
        <f>INDEX(products!$A$1:$G$49, MATCH(CoffeeSales!$D615,products!$A$1:$A$49,0),MATCH(CoffeeSales!J$1,products!$A$1:$G$1,0))</f>
        <v>M</v>
      </c>
      <c r="K615">
        <f>INDEX(products!$A$1:$G$49, MATCH(CoffeeSales!$D615,products!$A$1:$A$49,0),MATCH(CoffeeSales!K$1,products!$A$1:$G$1,0))</f>
        <v>0.5</v>
      </c>
      <c r="L615">
        <f>INDEX(products!$A$1:$G$49, MATCH(CoffeeSales!$D615,products!$A$1:$A$49,0),MATCH(CoffeeSales!L$1,products!$A$1:$G$1,0))</f>
        <v>5.97</v>
      </c>
      <c r="M615">
        <f t="shared" si="27"/>
        <v>5.97</v>
      </c>
      <c r="N615" t="str">
        <f t="shared" si="28"/>
        <v>Robusta</v>
      </c>
      <c r="O615" t="str">
        <f t="shared" si="29"/>
        <v>Medium</v>
      </c>
      <c r="P615" t="str">
        <f>_xlfn.XLOOKUP(CoffeeSales!$C615,customers!$A$1:$A$1001,customers!$I$1:$I$1001,,0)</f>
        <v>No</v>
      </c>
    </row>
    <row r="616" spans="1:16" x14ac:dyDescent="0.25">
      <c r="A616" t="s">
        <v>1213</v>
      </c>
      <c r="B616">
        <v>43944</v>
      </c>
      <c r="C616" t="s">
        <v>1158</v>
      </c>
      <c r="D616" t="s">
        <v>35</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 MATCH(CoffeeSales!$D616,products!$A$1:$A$49,0),MATCH(CoffeeSales!I$1,products!$A$1:$G$1,0))</f>
        <v>Rob</v>
      </c>
      <c r="J616" t="str">
        <f>INDEX(products!$A$1:$G$49, MATCH(CoffeeSales!$D616,products!$A$1:$A$49,0),MATCH(CoffeeSales!J$1,products!$A$1:$G$1,0))</f>
        <v>M</v>
      </c>
      <c r="K616">
        <f>INDEX(products!$A$1:$G$49, MATCH(CoffeeSales!$D616,products!$A$1:$A$49,0),MATCH(CoffeeSales!K$1,products!$A$1:$G$1,0))</f>
        <v>0.5</v>
      </c>
      <c r="L616">
        <f>INDEX(products!$A$1:$G$49, MATCH(CoffeeSales!$D616,products!$A$1:$A$49,0),MATCH(CoffeeSales!L$1,products!$A$1:$G$1,0))</f>
        <v>5.97</v>
      </c>
      <c r="M616">
        <f t="shared" si="27"/>
        <v>29.849999999999998</v>
      </c>
      <c r="N616" t="str">
        <f t="shared" si="28"/>
        <v>Robusta</v>
      </c>
      <c r="O616" t="str">
        <f t="shared" si="29"/>
        <v>Medium</v>
      </c>
      <c r="P616" t="str">
        <f>_xlfn.XLOOKUP(CoffeeSales!$C616,customers!$A$1:$A$1001,customers!$I$1:$I$1001,,0)</f>
        <v>Yes</v>
      </c>
    </row>
    <row r="617" spans="1:16" x14ac:dyDescent="0.25">
      <c r="A617" t="s">
        <v>1214</v>
      </c>
      <c r="B617">
        <v>44006</v>
      </c>
      <c r="C617" t="s">
        <v>1215</v>
      </c>
      <c r="D617" t="s">
        <v>117</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 MATCH(CoffeeSales!$D617,products!$A$1:$A$49,0),MATCH(CoffeeSales!I$1,products!$A$1:$G$1,0))</f>
        <v>Lib</v>
      </c>
      <c r="J617" t="str">
        <f>INDEX(products!$A$1:$G$49, MATCH(CoffeeSales!$D617,products!$A$1:$A$49,0),MATCH(CoffeeSales!J$1,products!$A$1:$G$1,0))</f>
        <v>L</v>
      </c>
      <c r="K617">
        <f>INDEX(products!$A$1:$G$49, MATCH(CoffeeSales!$D617,products!$A$1:$A$49,0),MATCH(CoffeeSales!K$1,products!$A$1:$G$1,0))</f>
        <v>2.5</v>
      </c>
      <c r="L617">
        <f>INDEX(products!$A$1:$G$49, MATCH(CoffeeSales!$D617,products!$A$1:$A$49,0),MATCH(CoffeeSales!L$1,products!$A$1:$G$1,0))</f>
        <v>36.454999999999998</v>
      </c>
      <c r="M617">
        <f t="shared" si="27"/>
        <v>72.91</v>
      </c>
      <c r="N617" t="str">
        <f t="shared" si="28"/>
        <v>Liberica</v>
      </c>
      <c r="O617" t="str">
        <f t="shared" si="29"/>
        <v>Light</v>
      </c>
      <c r="P617" t="str">
        <f>_xlfn.XLOOKUP(CoffeeSales!$C617,customers!$A$1:$A$1001,customers!$I$1:$I$1001,,0)</f>
        <v>Yes</v>
      </c>
    </row>
    <row r="618" spans="1:16" x14ac:dyDescent="0.25">
      <c r="A618" t="s">
        <v>1216</v>
      </c>
      <c r="B618">
        <v>44271</v>
      </c>
      <c r="C618" t="s">
        <v>1217</v>
      </c>
      <c r="D618" t="s">
        <v>125</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 MATCH(CoffeeSales!$D618,products!$A$1:$A$49,0),MATCH(CoffeeSales!I$1,products!$A$1:$G$1,0))</f>
        <v>Exc</v>
      </c>
      <c r="J618" t="str">
        <f>INDEX(products!$A$1:$G$49, MATCH(CoffeeSales!$D618,products!$A$1:$A$49,0),MATCH(CoffeeSales!J$1,products!$A$1:$G$1,0))</f>
        <v>M</v>
      </c>
      <c r="K618">
        <f>INDEX(products!$A$1:$G$49, MATCH(CoffeeSales!$D618,products!$A$1:$A$49,0),MATCH(CoffeeSales!K$1,products!$A$1:$G$1,0))</f>
        <v>2.5</v>
      </c>
      <c r="L618">
        <f>INDEX(products!$A$1:$G$49, MATCH(CoffeeSales!$D618,products!$A$1:$A$49,0),MATCH(CoffeeSales!L$1,products!$A$1:$G$1,0))</f>
        <v>31.624999999999996</v>
      </c>
      <c r="M618">
        <f t="shared" si="27"/>
        <v>126.49999999999999</v>
      </c>
      <c r="N618" t="str">
        <f t="shared" si="28"/>
        <v>Excelsa</v>
      </c>
      <c r="O618" t="str">
        <f t="shared" si="29"/>
        <v>Medium</v>
      </c>
      <c r="P618" t="str">
        <f>_xlfn.XLOOKUP(CoffeeSales!$C618,customers!$A$1:$A$1001,customers!$I$1:$I$1001,,0)</f>
        <v>No</v>
      </c>
    </row>
    <row r="619" spans="1:16" x14ac:dyDescent="0.25">
      <c r="A619" t="s">
        <v>1218</v>
      </c>
      <c r="B619">
        <v>43928</v>
      </c>
      <c r="C619" t="s">
        <v>1219</v>
      </c>
      <c r="D619" t="s">
        <v>210</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 MATCH(CoffeeSales!$D619,products!$A$1:$A$49,0),MATCH(CoffeeSales!I$1,products!$A$1:$G$1,0))</f>
        <v>Lib</v>
      </c>
      <c r="J619" t="str">
        <f>INDEX(products!$A$1:$G$49, MATCH(CoffeeSales!$D619,products!$A$1:$A$49,0),MATCH(CoffeeSales!J$1,products!$A$1:$G$1,0))</f>
        <v>M</v>
      </c>
      <c r="K619">
        <f>INDEX(products!$A$1:$G$49, MATCH(CoffeeSales!$D619,products!$A$1:$A$49,0),MATCH(CoffeeSales!K$1,products!$A$1:$G$1,0))</f>
        <v>2.5</v>
      </c>
      <c r="L619">
        <f>INDEX(products!$A$1:$G$49, MATCH(CoffeeSales!$D619,products!$A$1:$A$49,0),MATCH(CoffeeSales!L$1,products!$A$1:$G$1,0))</f>
        <v>33.464999999999996</v>
      </c>
      <c r="M619">
        <f t="shared" si="27"/>
        <v>33.464999999999996</v>
      </c>
      <c r="N619" t="str">
        <f t="shared" si="28"/>
        <v>Liberica</v>
      </c>
      <c r="O619" t="str">
        <f t="shared" si="29"/>
        <v>Medium</v>
      </c>
      <c r="P619" t="str">
        <f>_xlfn.XLOOKUP(CoffeeSales!$C619,customers!$A$1:$A$1001,customers!$I$1:$I$1001,,0)</f>
        <v>No</v>
      </c>
    </row>
    <row r="620" spans="1:16" x14ac:dyDescent="0.25">
      <c r="A620" t="s">
        <v>1220</v>
      </c>
      <c r="B620">
        <v>44469</v>
      </c>
      <c r="C620" t="s">
        <v>1221</v>
      </c>
      <c r="D620" t="s">
        <v>258</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 MATCH(CoffeeSales!$D620,products!$A$1:$A$49,0),MATCH(CoffeeSales!I$1,products!$A$1:$G$1,0))</f>
        <v>Exc</v>
      </c>
      <c r="J620" t="str">
        <f>INDEX(products!$A$1:$G$49, MATCH(CoffeeSales!$D620,products!$A$1:$A$49,0),MATCH(CoffeeSales!J$1,products!$A$1:$G$1,0))</f>
        <v>D</v>
      </c>
      <c r="K620">
        <f>INDEX(products!$A$1:$G$49, MATCH(CoffeeSales!$D620,products!$A$1:$A$49,0),MATCH(CoffeeSales!K$1,products!$A$1:$G$1,0))</f>
        <v>1</v>
      </c>
      <c r="L620">
        <f>INDEX(products!$A$1:$G$49, MATCH(CoffeeSales!$D620,products!$A$1:$A$49,0),MATCH(CoffeeSales!L$1,products!$A$1:$G$1,0))</f>
        <v>12.15</v>
      </c>
      <c r="M620">
        <f t="shared" si="27"/>
        <v>72.900000000000006</v>
      </c>
      <c r="N620" t="str">
        <f t="shared" si="28"/>
        <v>Excelsa</v>
      </c>
      <c r="O620" t="str">
        <f t="shared" si="29"/>
        <v>Dark</v>
      </c>
      <c r="P620" t="str">
        <f>_xlfn.XLOOKUP(CoffeeSales!$C620,customers!$A$1:$A$1001,customers!$I$1:$I$1001,,0)</f>
        <v>Yes</v>
      </c>
    </row>
    <row r="621" spans="1:16" x14ac:dyDescent="0.25">
      <c r="A621" t="s">
        <v>1222</v>
      </c>
      <c r="B621">
        <v>44682</v>
      </c>
      <c r="C621" t="s">
        <v>1223</v>
      </c>
      <c r="D621" t="s">
        <v>136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 MATCH(CoffeeSales!$D621,products!$A$1:$A$49,0),MATCH(CoffeeSales!I$1,products!$A$1:$G$1,0))</f>
        <v>Lib</v>
      </c>
      <c r="J621" t="str">
        <f>INDEX(products!$A$1:$G$49, MATCH(CoffeeSales!$D621,products!$A$1:$A$49,0),MATCH(CoffeeSales!J$1,products!$A$1:$G$1,0))</f>
        <v>D</v>
      </c>
      <c r="K621">
        <f>INDEX(products!$A$1:$G$49, MATCH(CoffeeSales!$D621,products!$A$1:$A$49,0),MATCH(CoffeeSales!K$1,products!$A$1:$G$1,0))</f>
        <v>0.5</v>
      </c>
      <c r="L621">
        <f>INDEX(products!$A$1:$G$49, MATCH(CoffeeSales!$D621,products!$A$1:$A$49,0),MATCH(CoffeeSales!L$1,products!$A$1:$G$1,0))</f>
        <v>7.77</v>
      </c>
      <c r="M621">
        <f t="shared" si="27"/>
        <v>15.54</v>
      </c>
      <c r="N621" t="str">
        <f t="shared" si="28"/>
        <v>Liberica</v>
      </c>
      <c r="O621" t="str">
        <f t="shared" si="29"/>
        <v>Dark</v>
      </c>
      <c r="P621" t="str">
        <f>_xlfn.XLOOKUP(CoffeeSales!$C621,customers!$A$1:$A$1001,customers!$I$1:$I$1001,,0)</f>
        <v>Yes</v>
      </c>
    </row>
    <row r="622" spans="1:16" x14ac:dyDescent="0.25">
      <c r="A622" t="s">
        <v>1224</v>
      </c>
      <c r="B622">
        <v>44217</v>
      </c>
      <c r="C622" t="s">
        <v>1225</v>
      </c>
      <c r="D622" t="s">
        <v>57</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 MATCH(CoffeeSales!$D622,products!$A$1:$A$49,0),MATCH(CoffeeSales!I$1,products!$A$1:$G$1,0))</f>
        <v>Ara</v>
      </c>
      <c r="J622" t="str">
        <f>INDEX(products!$A$1:$G$49, MATCH(CoffeeSales!$D622,products!$A$1:$A$49,0),MATCH(CoffeeSales!J$1,products!$A$1:$G$1,0))</f>
        <v>M</v>
      </c>
      <c r="K622">
        <f>INDEX(products!$A$1:$G$49, MATCH(CoffeeSales!$D622,products!$A$1:$A$49,0),MATCH(CoffeeSales!K$1,products!$A$1:$G$1,0))</f>
        <v>0.2</v>
      </c>
      <c r="L622">
        <f>INDEX(products!$A$1:$G$49, MATCH(CoffeeSales!$D622,products!$A$1:$A$49,0),MATCH(CoffeeSales!L$1,products!$A$1:$G$1,0))</f>
        <v>3.375</v>
      </c>
      <c r="M622">
        <f t="shared" si="27"/>
        <v>20.25</v>
      </c>
      <c r="N622" t="str">
        <f t="shared" si="28"/>
        <v>Arabica</v>
      </c>
      <c r="O622" t="str">
        <f t="shared" si="29"/>
        <v>Medium</v>
      </c>
      <c r="P622" t="str">
        <f>_xlfn.XLOOKUP(CoffeeSales!$C622,customers!$A$1:$A$1001,customers!$I$1:$I$1001,,0)</f>
        <v>No</v>
      </c>
    </row>
    <row r="623" spans="1:16" x14ac:dyDescent="0.25">
      <c r="A623" t="s">
        <v>1226</v>
      </c>
      <c r="B623">
        <v>44006</v>
      </c>
      <c r="C623" t="s">
        <v>1227</v>
      </c>
      <c r="D623" t="s">
        <v>19</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 MATCH(CoffeeSales!$D623,products!$A$1:$A$49,0),MATCH(CoffeeSales!I$1,products!$A$1:$G$1,0))</f>
        <v>Ara</v>
      </c>
      <c r="J623" t="str">
        <f>INDEX(products!$A$1:$G$49, MATCH(CoffeeSales!$D623,products!$A$1:$A$49,0),MATCH(CoffeeSales!J$1,products!$A$1:$G$1,0))</f>
        <v>L</v>
      </c>
      <c r="K623">
        <f>INDEX(products!$A$1:$G$49, MATCH(CoffeeSales!$D623,products!$A$1:$A$49,0),MATCH(CoffeeSales!K$1,products!$A$1:$G$1,0))</f>
        <v>1</v>
      </c>
      <c r="L623">
        <f>INDEX(products!$A$1:$G$49, MATCH(CoffeeSales!$D623,products!$A$1:$A$49,0),MATCH(CoffeeSales!L$1,products!$A$1:$G$1,0))</f>
        <v>12.95</v>
      </c>
      <c r="M623">
        <f t="shared" si="27"/>
        <v>77.699999999999989</v>
      </c>
      <c r="N623" t="str">
        <f t="shared" si="28"/>
        <v>Arabica</v>
      </c>
      <c r="O623" t="str">
        <f t="shared" si="29"/>
        <v>Light</v>
      </c>
      <c r="P623" t="str">
        <f>_xlfn.XLOOKUP(CoffeeSales!$C623,customers!$A$1:$A$1001,customers!$I$1:$I$1001,,0)</f>
        <v>No</v>
      </c>
    </row>
    <row r="624" spans="1:16" x14ac:dyDescent="0.25">
      <c r="A624" t="s">
        <v>1228</v>
      </c>
      <c r="B624">
        <v>43527</v>
      </c>
      <c r="C624" t="s">
        <v>1229</v>
      </c>
      <c r="D624" t="s">
        <v>210</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 MATCH(CoffeeSales!$D624,products!$A$1:$A$49,0),MATCH(CoffeeSales!I$1,products!$A$1:$G$1,0))</f>
        <v>Lib</v>
      </c>
      <c r="J624" t="str">
        <f>INDEX(products!$A$1:$G$49, MATCH(CoffeeSales!$D624,products!$A$1:$A$49,0),MATCH(CoffeeSales!J$1,products!$A$1:$G$1,0))</f>
        <v>M</v>
      </c>
      <c r="K624">
        <f>INDEX(products!$A$1:$G$49, MATCH(CoffeeSales!$D624,products!$A$1:$A$49,0),MATCH(CoffeeSales!K$1,products!$A$1:$G$1,0))</f>
        <v>2.5</v>
      </c>
      <c r="L624">
        <f>INDEX(products!$A$1:$G$49, MATCH(CoffeeSales!$D624,products!$A$1:$A$49,0),MATCH(CoffeeSales!L$1,products!$A$1:$G$1,0))</f>
        <v>33.464999999999996</v>
      </c>
      <c r="M624">
        <f t="shared" si="27"/>
        <v>133.85999999999999</v>
      </c>
      <c r="N624" t="str">
        <f t="shared" si="28"/>
        <v>Liberica</v>
      </c>
      <c r="O624" t="str">
        <f t="shared" si="29"/>
        <v>Medium</v>
      </c>
      <c r="P624" t="str">
        <f>_xlfn.XLOOKUP(CoffeeSales!$C624,customers!$A$1:$A$1001,customers!$I$1:$I$1001,,0)</f>
        <v>No</v>
      </c>
    </row>
    <row r="625" spans="1:16" x14ac:dyDescent="0.25">
      <c r="A625" t="s">
        <v>1230</v>
      </c>
      <c r="B625">
        <v>44224</v>
      </c>
      <c r="C625" t="s">
        <v>1231</v>
      </c>
      <c r="D625" t="s">
        <v>258</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 MATCH(CoffeeSales!$D625,products!$A$1:$A$49,0),MATCH(CoffeeSales!I$1,products!$A$1:$G$1,0))</f>
        <v>Exc</v>
      </c>
      <c r="J625" t="str">
        <f>INDEX(products!$A$1:$G$49, MATCH(CoffeeSales!$D625,products!$A$1:$A$49,0),MATCH(CoffeeSales!J$1,products!$A$1:$G$1,0))</f>
        <v>D</v>
      </c>
      <c r="K625">
        <f>INDEX(products!$A$1:$G$49, MATCH(CoffeeSales!$D625,products!$A$1:$A$49,0),MATCH(CoffeeSales!K$1,products!$A$1:$G$1,0))</f>
        <v>1</v>
      </c>
      <c r="L625">
        <f>INDEX(products!$A$1:$G$49, MATCH(CoffeeSales!$D625,products!$A$1:$A$49,0),MATCH(CoffeeSales!L$1,products!$A$1:$G$1,0))</f>
        <v>12.15</v>
      </c>
      <c r="M625">
        <f t="shared" si="27"/>
        <v>12.15</v>
      </c>
      <c r="N625" t="str">
        <f t="shared" si="28"/>
        <v>Excelsa</v>
      </c>
      <c r="O625" t="str">
        <f t="shared" si="29"/>
        <v>Dark</v>
      </c>
      <c r="P625" t="str">
        <f>_xlfn.XLOOKUP(CoffeeSales!$C625,customers!$A$1:$A$1001,customers!$I$1:$I$1001,,0)</f>
        <v>No</v>
      </c>
    </row>
    <row r="626" spans="1:16" x14ac:dyDescent="0.25">
      <c r="A626" t="s">
        <v>1232</v>
      </c>
      <c r="B626">
        <v>44010</v>
      </c>
      <c r="C626" t="s">
        <v>1233</v>
      </c>
      <c r="D626" t="s">
        <v>125</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 MATCH(CoffeeSales!$D626,products!$A$1:$A$49,0),MATCH(CoffeeSales!I$1,products!$A$1:$G$1,0))</f>
        <v>Exc</v>
      </c>
      <c r="J626" t="str">
        <f>INDEX(products!$A$1:$G$49, MATCH(CoffeeSales!$D626,products!$A$1:$A$49,0),MATCH(CoffeeSales!J$1,products!$A$1:$G$1,0))</f>
        <v>M</v>
      </c>
      <c r="K626">
        <f>INDEX(products!$A$1:$G$49, MATCH(CoffeeSales!$D626,products!$A$1:$A$49,0),MATCH(CoffeeSales!K$1,products!$A$1:$G$1,0))</f>
        <v>2.5</v>
      </c>
      <c r="L626">
        <f>INDEX(products!$A$1:$G$49, MATCH(CoffeeSales!$D626,products!$A$1:$A$49,0),MATCH(CoffeeSales!L$1,products!$A$1:$G$1,0))</f>
        <v>31.624999999999996</v>
      </c>
      <c r="M626">
        <f t="shared" si="27"/>
        <v>63.249999999999993</v>
      </c>
      <c r="N626" t="str">
        <f t="shared" si="28"/>
        <v>Excelsa</v>
      </c>
      <c r="O626" t="str">
        <f t="shared" si="29"/>
        <v>Medium</v>
      </c>
      <c r="P626" t="str">
        <f>_xlfn.XLOOKUP(CoffeeSales!$C626,customers!$A$1:$A$1001,customers!$I$1:$I$1001,,0)</f>
        <v>Yes</v>
      </c>
    </row>
    <row r="627" spans="1:16" x14ac:dyDescent="0.25">
      <c r="A627" t="s">
        <v>1234</v>
      </c>
      <c r="B627">
        <v>44017</v>
      </c>
      <c r="C627" t="s">
        <v>1235</v>
      </c>
      <c r="D627" t="s">
        <v>170</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 MATCH(CoffeeSales!$D627,products!$A$1:$A$49,0),MATCH(CoffeeSales!I$1,products!$A$1:$G$1,0))</f>
        <v>Rob</v>
      </c>
      <c r="J627" t="str">
        <f>INDEX(products!$A$1:$G$49, MATCH(CoffeeSales!$D627,products!$A$1:$A$49,0),MATCH(CoffeeSales!J$1,products!$A$1:$G$1,0))</f>
        <v>L</v>
      </c>
      <c r="K627">
        <f>INDEX(products!$A$1:$G$49, MATCH(CoffeeSales!$D627,products!$A$1:$A$49,0),MATCH(CoffeeSales!K$1,products!$A$1:$G$1,0))</f>
        <v>0.5</v>
      </c>
      <c r="L627">
        <f>INDEX(products!$A$1:$G$49, MATCH(CoffeeSales!$D627,products!$A$1:$A$49,0),MATCH(CoffeeSales!L$1,products!$A$1:$G$1,0))</f>
        <v>7.169999999999999</v>
      </c>
      <c r="M627">
        <f t="shared" si="27"/>
        <v>35.849999999999994</v>
      </c>
      <c r="N627" t="str">
        <f t="shared" si="28"/>
        <v>Robusta</v>
      </c>
      <c r="O627" t="str">
        <f t="shared" si="29"/>
        <v>Light</v>
      </c>
      <c r="P627" t="str">
        <f>_xlfn.XLOOKUP(CoffeeSales!$C627,customers!$A$1:$A$1001,customers!$I$1:$I$1001,,0)</f>
        <v>No</v>
      </c>
    </row>
    <row r="628" spans="1:16" x14ac:dyDescent="0.25">
      <c r="A628" t="s">
        <v>1236</v>
      </c>
      <c r="B628">
        <v>43526</v>
      </c>
      <c r="C628" t="s">
        <v>1237</v>
      </c>
      <c r="D628" t="s">
        <v>184</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 MATCH(CoffeeSales!$D628,products!$A$1:$A$49,0),MATCH(CoffeeSales!I$1,products!$A$1:$G$1,0))</f>
        <v>Ara</v>
      </c>
      <c r="J628" t="str">
        <f>INDEX(products!$A$1:$G$49, MATCH(CoffeeSales!$D628,products!$A$1:$A$49,0),MATCH(CoffeeSales!J$1,products!$A$1:$G$1,0))</f>
        <v>M</v>
      </c>
      <c r="K628">
        <f>INDEX(products!$A$1:$G$49, MATCH(CoffeeSales!$D628,products!$A$1:$A$49,0),MATCH(CoffeeSales!K$1,products!$A$1:$G$1,0))</f>
        <v>2.5</v>
      </c>
      <c r="L628">
        <f>INDEX(products!$A$1:$G$49, MATCH(CoffeeSales!$D628,products!$A$1:$A$49,0),MATCH(CoffeeSales!L$1,products!$A$1:$G$1,0))</f>
        <v>25.874999999999996</v>
      </c>
      <c r="M628">
        <f t="shared" si="27"/>
        <v>77.624999999999986</v>
      </c>
      <c r="N628" t="str">
        <f t="shared" si="28"/>
        <v>Arabica</v>
      </c>
      <c r="O628" t="str">
        <f t="shared" si="29"/>
        <v>Medium</v>
      </c>
      <c r="P628" t="str">
        <f>_xlfn.XLOOKUP(CoffeeSales!$C628,customers!$A$1:$A$1001,customers!$I$1:$I$1001,,0)</f>
        <v>No</v>
      </c>
    </row>
    <row r="629" spans="1:16" x14ac:dyDescent="0.25">
      <c r="A629" t="s">
        <v>1238</v>
      </c>
      <c r="B629">
        <v>44682</v>
      </c>
      <c r="C629" t="s">
        <v>1239</v>
      </c>
      <c r="D629" t="s">
        <v>125</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 MATCH(CoffeeSales!$D629,products!$A$1:$A$49,0),MATCH(CoffeeSales!I$1,products!$A$1:$G$1,0))</f>
        <v>Exc</v>
      </c>
      <c r="J629" t="str">
        <f>INDEX(products!$A$1:$G$49, MATCH(CoffeeSales!$D629,products!$A$1:$A$49,0),MATCH(CoffeeSales!J$1,products!$A$1:$G$1,0))</f>
        <v>M</v>
      </c>
      <c r="K629">
        <f>INDEX(products!$A$1:$G$49, MATCH(CoffeeSales!$D629,products!$A$1:$A$49,0),MATCH(CoffeeSales!K$1,products!$A$1:$G$1,0))</f>
        <v>2.5</v>
      </c>
      <c r="L629">
        <f>INDEX(products!$A$1:$G$49, MATCH(CoffeeSales!$D629,products!$A$1:$A$49,0),MATCH(CoffeeSales!L$1,products!$A$1:$G$1,0))</f>
        <v>31.624999999999996</v>
      </c>
      <c r="M629">
        <f t="shared" si="27"/>
        <v>63.249999999999993</v>
      </c>
      <c r="N629" t="str">
        <f t="shared" si="28"/>
        <v>Excelsa</v>
      </c>
      <c r="O629" t="str">
        <f t="shared" si="29"/>
        <v>Medium</v>
      </c>
      <c r="P629" t="str">
        <f>_xlfn.XLOOKUP(CoffeeSales!$C629,customers!$A$1:$A$1001,customers!$I$1:$I$1001,,0)</f>
        <v>Yes</v>
      </c>
    </row>
    <row r="630" spans="1:16" x14ac:dyDescent="0.25">
      <c r="A630" t="s">
        <v>1240</v>
      </c>
      <c r="B630">
        <v>44680</v>
      </c>
      <c r="C630" t="s">
        <v>1241</v>
      </c>
      <c r="D630" t="s">
        <v>267</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 MATCH(CoffeeSales!$D630,products!$A$1:$A$49,0),MATCH(CoffeeSales!I$1,products!$A$1:$G$1,0))</f>
        <v>Exc</v>
      </c>
      <c r="J630" t="str">
        <f>INDEX(products!$A$1:$G$49, MATCH(CoffeeSales!$D630,products!$A$1:$A$49,0),MATCH(CoffeeSales!J$1,products!$A$1:$G$1,0))</f>
        <v>L</v>
      </c>
      <c r="K630">
        <f>INDEX(products!$A$1:$G$49, MATCH(CoffeeSales!$D630,products!$A$1:$A$49,0),MATCH(CoffeeSales!K$1,products!$A$1:$G$1,0))</f>
        <v>0.2</v>
      </c>
      <c r="L630">
        <f>INDEX(products!$A$1:$G$49, MATCH(CoffeeSales!$D630,products!$A$1:$A$49,0),MATCH(CoffeeSales!L$1,products!$A$1:$G$1,0))</f>
        <v>4.4550000000000001</v>
      </c>
      <c r="M630">
        <f t="shared" si="27"/>
        <v>26.73</v>
      </c>
      <c r="N630" t="str">
        <f t="shared" si="28"/>
        <v>Excelsa</v>
      </c>
      <c r="O630" t="str">
        <f t="shared" si="29"/>
        <v>Light</v>
      </c>
      <c r="P630" t="str">
        <f>_xlfn.XLOOKUP(CoffeeSales!$C630,customers!$A$1:$A$1001,customers!$I$1:$I$1001,,0)</f>
        <v>Yes</v>
      </c>
    </row>
    <row r="631" spans="1:16" x14ac:dyDescent="0.25">
      <c r="A631" t="s">
        <v>1240</v>
      </c>
      <c r="B631">
        <v>44680</v>
      </c>
      <c r="C631" t="s">
        <v>1241</v>
      </c>
      <c r="D631" t="s">
        <v>136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 MATCH(CoffeeSales!$D631,products!$A$1:$A$49,0),MATCH(CoffeeSales!I$1,products!$A$1:$G$1,0))</f>
        <v>Lib</v>
      </c>
      <c r="J631" t="str">
        <f>INDEX(products!$A$1:$G$49, MATCH(CoffeeSales!$D631,products!$A$1:$A$49,0),MATCH(CoffeeSales!J$1,products!$A$1:$G$1,0))</f>
        <v>D</v>
      </c>
      <c r="K631">
        <f>INDEX(products!$A$1:$G$49, MATCH(CoffeeSales!$D631,products!$A$1:$A$49,0),MATCH(CoffeeSales!K$1,products!$A$1:$G$1,0))</f>
        <v>0.5</v>
      </c>
      <c r="L631">
        <f>INDEX(products!$A$1:$G$49, MATCH(CoffeeSales!$D631,products!$A$1:$A$49,0),MATCH(CoffeeSales!L$1,products!$A$1:$G$1,0))</f>
        <v>7.77</v>
      </c>
      <c r="M631">
        <f t="shared" si="27"/>
        <v>31.08</v>
      </c>
      <c r="N631" t="str">
        <f t="shared" si="28"/>
        <v>Liberica</v>
      </c>
      <c r="O631" t="str">
        <f t="shared" si="29"/>
        <v>Dark</v>
      </c>
      <c r="P631" t="str">
        <f>_xlfn.XLOOKUP(CoffeeSales!$C631,customers!$A$1:$A$1001,customers!$I$1:$I$1001,,0)</f>
        <v>Yes</v>
      </c>
    </row>
    <row r="632" spans="1:16" x14ac:dyDescent="0.25">
      <c r="A632" t="s">
        <v>1240</v>
      </c>
      <c r="B632">
        <v>44680</v>
      </c>
      <c r="C632" t="s">
        <v>1241</v>
      </c>
      <c r="D632" t="s">
        <v>67</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 MATCH(CoffeeSales!$D632,products!$A$1:$A$49,0),MATCH(CoffeeSales!I$1,products!$A$1:$G$1,0))</f>
        <v>Ara</v>
      </c>
      <c r="J632" t="str">
        <f>INDEX(products!$A$1:$G$49, MATCH(CoffeeSales!$D632,products!$A$1:$A$49,0),MATCH(CoffeeSales!J$1,products!$A$1:$G$1,0))</f>
        <v>D</v>
      </c>
      <c r="K632">
        <f>INDEX(products!$A$1:$G$49, MATCH(CoffeeSales!$D632,products!$A$1:$A$49,0),MATCH(CoffeeSales!K$1,products!$A$1:$G$1,0))</f>
        <v>0.2</v>
      </c>
      <c r="L632">
        <f>INDEX(products!$A$1:$G$49, MATCH(CoffeeSales!$D632,products!$A$1:$A$49,0),MATCH(CoffeeSales!L$1,products!$A$1:$G$1,0))</f>
        <v>2.9849999999999999</v>
      </c>
      <c r="M632">
        <f t="shared" si="27"/>
        <v>2.9849999999999999</v>
      </c>
      <c r="N632" t="str">
        <f t="shared" si="28"/>
        <v>Arabica</v>
      </c>
      <c r="O632" t="str">
        <f t="shared" si="29"/>
        <v>Dark</v>
      </c>
      <c r="P632" t="str">
        <f>_xlfn.XLOOKUP(CoffeeSales!$C632,customers!$A$1:$A$1001,customers!$I$1:$I$1001,,0)</f>
        <v>Yes</v>
      </c>
    </row>
    <row r="633" spans="1:16" x14ac:dyDescent="0.25">
      <c r="A633" t="s">
        <v>1240</v>
      </c>
      <c r="B633">
        <v>44680</v>
      </c>
      <c r="C633" t="s">
        <v>1241</v>
      </c>
      <c r="D633" t="s">
        <v>48</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 MATCH(CoffeeSales!$D633,products!$A$1:$A$49,0),MATCH(CoffeeSales!I$1,products!$A$1:$G$1,0))</f>
        <v>Rob</v>
      </c>
      <c r="J633" t="str">
        <f>INDEX(products!$A$1:$G$49, MATCH(CoffeeSales!$D633,products!$A$1:$A$49,0),MATCH(CoffeeSales!J$1,products!$A$1:$G$1,0))</f>
        <v>D</v>
      </c>
      <c r="K633">
        <f>INDEX(products!$A$1:$G$49, MATCH(CoffeeSales!$D633,products!$A$1:$A$49,0),MATCH(CoffeeSales!K$1,products!$A$1:$G$1,0))</f>
        <v>2.5</v>
      </c>
      <c r="L633">
        <f>INDEX(products!$A$1:$G$49, MATCH(CoffeeSales!$D633,products!$A$1:$A$49,0),MATCH(CoffeeSales!L$1,products!$A$1:$G$1,0))</f>
        <v>20.584999999999997</v>
      </c>
      <c r="M633">
        <f t="shared" si="27"/>
        <v>102.92499999999998</v>
      </c>
      <c r="N633" t="str">
        <f t="shared" si="28"/>
        <v>Robusta</v>
      </c>
      <c r="O633" t="str">
        <f t="shared" si="29"/>
        <v>Dark</v>
      </c>
      <c r="P633" t="str">
        <f>_xlfn.XLOOKUP(CoffeeSales!$C633,customers!$A$1:$A$1001,customers!$I$1:$I$1001,,0)</f>
        <v>Yes</v>
      </c>
    </row>
    <row r="634" spans="1:16" x14ac:dyDescent="0.25">
      <c r="A634" t="s">
        <v>1242</v>
      </c>
      <c r="B634">
        <v>44049</v>
      </c>
      <c r="C634" t="s">
        <v>1243</v>
      </c>
      <c r="D634" t="s">
        <v>189</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 MATCH(CoffeeSales!$D634,products!$A$1:$A$49,0),MATCH(CoffeeSales!I$1,products!$A$1:$G$1,0))</f>
        <v>Exc</v>
      </c>
      <c r="J634" t="str">
        <f>INDEX(products!$A$1:$G$49, MATCH(CoffeeSales!$D634,products!$A$1:$A$49,0),MATCH(CoffeeSales!J$1,products!$A$1:$G$1,0))</f>
        <v>L</v>
      </c>
      <c r="K634">
        <f>INDEX(products!$A$1:$G$49, MATCH(CoffeeSales!$D634,products!$A$1:$A$49,0),MATCH(CoffeeSales!K$1,products!$A$1:$G$1,0))</f>
        <v>0.5</v>
      </c>
      <c r="L634">
        <f>INDEX(products!$A$1:$G$49, MATCH(CoffeeSales!$D634,products!$A$1:$A$49,0),MATCH(CoffeeSales!L$1,products!$A$1:$G$1,0))</f>
        <v>8.91</v>
      </c>
      <c r="M634">
        <f t="shared" si="27"/>
        <v>35.64</v>
      </c>
      <c r="N634" t="str">
        <f t="shared" si="28"/>
        <v>Excelsa</v>
      </c>
      <c r="O634" t="str">
        <f t="shared" si="29"/>
        <v>Light</v>
      </c>
      <c r="P634" t="str">
        <f>_xlfn.XLOOKUP(CoffeeSales!$C634,customers!$A$1:$A$1001,customers!$I$1:$I$1001,,0)</f>
        <v>No</v>
      </c>
    </row>
    <row r="635" spans="1:16" x14ac:dyDescent="0.25">
      <c r="A635" t="s">
        <v>1244</v>
      </c>
      <c r="B635">
        <v>43820</v>
      </c>
      <c r="C635" t="s">
        <v>1245</v>
      </c>
      <c r="D635" t="s">
        <v>202</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 MATCH(CoffeeSales!$D635,products!$A$1:$A$49,0),MATCH(CoffeeSales!I$1,products!$A$1:$G$1,0))</f>
        <v>Rob</v>
      </c>
      <c r="J635" t="str">
        <f>INDEX(products!$A$1:$G$49, MATCH(CoffeeSales!$D635,products!$A$1:$A$49,0),MATCH(CoffeeSales!J$1,products!$A$1:$G$1,0))</f>
        <v>L</v>
      </c>
      <c r="K635">
        <f>INDEX(products!$A$1:$G$49, MATCH(CoffeeSales!$D635,products!$A$1:$A$49,0),MATCH(CoffeeSales!K$1,products!$A$1:$G$1,0))</f>
        <v>1</v>
      </c>
      <c r="L635">
        <f>INDEX(products!$A$1:$G$49, MATCH(CoffeeSales!$D635,products!$A$1:$A$49,0),MATCH(CoffeeSales!L$1,products!$A$1:$G$1,0))</f>
        <v>11.95</v>
      </c>
      <c r="M635">
        <f t="shared" si="27"/>
        <v>47.8</v>
      </c>
      <c r="N635" t="str">
        <f t="shared" si="28"/>
        <v>Robusta</v>
      </c>
      <c r="O635" t="str">
        <f t="shared" si="29"/>
        <v>Light</v>
      </c>
      <c r="P635" t="str">
        <f>_xlfn.XLOOKUP(CoffeeSales!$C635,customers!$A$1:$A$1001,customers!$I$1:$I$1001,,0)</f>
        <v>No</v>
      </c>
    </row>
    <row r="636" spans="1:16" x14ac:dyDescent="0.25">
      <c r="A636" t="s">
        <v>1246</v>
      </c>
      <c r="B636">
        <v>43940</v>
      </c>
      <c r="C636" t="s">
        <v>1247</v>
      </c>
      <c r="D636" t="s">
        <v>109</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 MATCH(CoffeeSales!$D636,products!$A$1:$A$49,0),MATCH(CoffeeSales!I$1,products!$A$1:$G$1,0))</f>
        <v>Lib</v>
      </c>
      <c r="J636" t="str">
        <f>INDEX(products!$A$1:$G$49, MATCH(CoffeeSales!$D636,products!$A$1:$A$49,0),MATCH(CoffeeSales!J$1,products!$A$1:$G$1,0))</f>
        <v>M</v>
      </c>
      <c r="K636">
        <f>INDEX(products!$A$1:$G$49, MATCH(CoffeeSales!$D636,products!$A$1:$A$49,0),MATCH(CoffeeSales!K$1,products!$A$1:$G$1,0))</f>
        <v>1</v>
      </c>
      <c r="L636">
        <f>INDEX(products!$A$1:$G$49, MATCH(CoffeeSales!$D636,products!$A$1:$A$49,0),MATCH(CoffeeSales!L$1,products!$A$1:$G$1,0))</f>
        <v>14.55</v>
      </c>
      <c r="M636">
        <f t="shared" si="27"/>
        <v>43.650000000000006</v>
      </c>
      <c r="N636" t="str">
        <f t="shared" si="28"/>
        <v>Liberica</v>
      </c>
      <c r="O636" t="str">
        <f t="shared" si="29"/>
        <v>Medium</v>
      </c>
      <c r="P636" t="str">
        <f>_xlfn.XLOOKUP(CoffeeSales!$C636,customers!$A$1:$A$1001,customers!$I$1:$I$1001,,0)</f>
        <v>No</v>
      </c>
    </row>
    <row r="637" spans="1:16" x14ac:dyDescent="0.25">
      <c r="A637" t="s">
        <v>1248</v>
      </c>
      <c r="B637">
        <v>44578</v>
      </c>
      <c r="C637" t="s">
        <v>1249</v>
      </c>
      <c r="D637" t="s">
        <v>189</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 MATCH(CoffeeSales!$D637,products!$A$1:$A$49,0),MATCH(CoffeeSales!I$1,products!$A$1:$G$1,0))</f>
        <v>Exc</v>
      </c>
      <c r="J637" t="str">
        <f>INDEX(products!$A$1:$G$49, MATCH(CoffeeSales!$D637,products!$A$1:$A$49,0),MATCH(CoffeeSales!J$1,products!$A$1:$G$1,0))</f>
        <v>L</v>
      </c>
      <c r="K637">
        <f>INDEX(products!$A$1:$G$49, MATCH(CoffeeSales!$D637,products!$A$1:$A$49,0),MATCH(CoffeeSales!K$1,products!$A$1:$G$1,0))</f>
        <v>0.5</v>
      </c>
      <c r="L637">
        <f>INDEX(products!$A$1:$G$49, MATCH(CoffeeSales!$D637,products!$A$1:$A$49,0),MATCH(CoffeeSales!L$1,products!$A$1:$G$1,0))</f>
        <v>8.91</v>
      </c>
      <c r="M637">
        <f t="shared" si="27"/>
        <v>35.64</v>
      </c>
      <c r="N637" t="str">
        <f t="shared" si="28"/>
        <v>Excelsa</v>
      </c>
      <c r="O637" t="str">
        <f t="shared" si="29"/>
        <v>Light</v>
      </c>
      <c r="P637" t="str">
        <f>_xlfn.XLOOKUP(CoffeeSales!$C637,customers!$A$1:$A$1001,customers!$I$1:$I$1001,,0)</f>
        <v>Yes</v>
      </c>
    </row>
    <row r="638" spans="1:16" x14ac:dyDescent="0.25">
      <c r="A638" t="s">
        <v>1250</v>
      </c>
      <c r="B638">
        <v>43487</v>
      </c>
      <c r="C638" t="s">
        <v>1251</v>
      </c>
      <c r="D638" t="s">
        <v>145</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 MATCH(CoffeeSales!$D638,products!$A$1:$A$49,0),MATCH(CoffeeSales!I$1,products!$A$1:$G$1,0))</f>
        <v>Lib</v>
      </c>
      <c r="J638" t="str">
        <f>INDEX(products!$A$1:$G$49, MATCH(CoffeeSales!$D638,products!$A$1:$A$49,0),MATCH(CoffeeSales!J$1,products!$A$1:$G$1,0))</f>
        <v>L</v>
      </c>
      <c r="K638">
        <f>INDEX(products!$A$1:$G$49, MATCH(CoffeeSales!$D638,products!$A$1:$A$49,0),MATCH(CoffeeSales!K$1,products!$A$1:$G$1,0))</f>
        <v>1</v>
      </c>
      <c r="L638">
        <f>INDEX(products!$A$1:$G$49, MATCH(CoffeeSales!$D638,products!$A$1:$A$49,0),MATCH(CoffeeSales!L$1,products!$A$1:$G$1,0))</f>
        <v>15.85</v>
      </c>
      <c r="M638">
        <f t="shared" si="27"/>
        <v>95.1</v>
      </c>
      <c r="N638" t="str">
        <f t="shared" si="28"/>
        <v>Liberica</v>
      </c>
      <c r="O638" t="str">
        <f t="shared" si="29"/>
        <v>Light</v>
      </c>
      <c r="P638" t="str">
        <f>_xlfn.XLOOKUP(CoffeeSales!$C638,customers!$A$1:$A$1001,customers!$I$1:$I$1001,,0)</f>
        <v>Yes</v>
      </c>
    </row>
    <row r="639" spans="1:16" x14ac:dyDescent="0.25">
      <c r="A639" t="s">
        <v>1252</v>
      </c>
      <c r="B639">
        <v>43889</v>
      </c>
      <c r="C639" t="s">
        <v>1253</v>
      </c>
      <c r="D639" t="s">
        <v>125</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 MATCH(CoffeeSales!$D639,products!$A$1:$A$49,0),MATCH(CoffeeSales!I$1,products!$A$1:$G$1,0))</f>
        <v>Exc</v>
      </c>
      <c r="J639" t="str">
        <f>INDEX(products!$A$1:$G$49, MATCH(CoffeeSales!$D639,products!$A$1:$A$49,0),MATCH(CoffeeSales!J$1,products!$A$1:$G$1,0))</f>
        <v>M</v>
      </c>
      <c r="K639">
        <f>INDEX(products!$A$1:$G$49, MATCH(CoffeeSales!$D639,products!$A$1:$A$49,0),MATCH(CoffeeSales!K$1,products!$A$1:$G$1,0))</f>
        <v>2.5</v>
      </c>
      <c r="L639">
        <f>INDEX(products!$A$1:$G$49, MATCH(CoffeeSales!$D639,products!$A$1:$A$49,0),MATCH(CoffeeSales!L$1,products!$A$1:$G$1,0))</f>
        <v>31.624999999999996</v>
      </c>
      <c r="M639">
        <f t="shared" si="27"/>
        <v>31.624999999999996</v>
      </c>
      <c r="N639" t="str">
        <f t="shared" si="28"/>
        <v>Excelsa</v>
      </c>
      <c r="O639" t="str">
        <f t="shared" si="29"/>
        <v>Medium</v>
      </c>
      <c r="P639" t="str">
        <f>_xlfn.XLOOKUP(CoffeeSales!$C639,customers!$A$1:$A$1001,customers!$I$1:$I$1001,,0)</f>
        <v>Yes</v>
      </c>
    </row>
    <row r="640" spans="1:16" x14ac:dyDescent="0.25">
      <c r="A640" t="s">
        <v>1254</v>
      </c>
      <c r="B640">
        <v>43684</v>
      </c>
      <c r="C640" t="s">
        <v>1255</v>
      </c>
      <c r="D640" t="s">
        <v>184</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 MATCH(CoffeeSales!$D640,products!$A$1:$A$49,0),MATCH(CoffeeSales!I$1,products!$A$1:$G$1,0))</f>
        <v>Ara</v>
      </c>
      <c r="J640" t="str">
        <f>INDEX(products!$A$1:$G$49, MATCH(CoffeeSales!$D640,products!$A$1:$A$49,0),MATCH(CoffeeSales!J$1,products!$A$1:$G$1,0))</f>
        <v>M</v>
      </c>
      <c r="K640">
        <f>INDEX(products!$A$1:$G$49, MATCH(CoffeeSales!$D640,products!$A$1:$A$49,0),MATCH(CoffeeSales!K$1,products!$A$1:$G$1,0))</f>
        <v>2.5</v>
      </c>
      <c r="L640">
        <f>INDEX(products!$A$1:$G$49, MATCH(CoffeeSales!$D640,products!$A$1:$A$49,0),MATCH(CoffeeSales!L$1,products!$A$1:$G$1,0))</f>
        <v>25.874999999999996</v>
      </c>
      <c r="M640">
        <f t="shared" si="27"/>
        <v>77.624999999999986</v>
      </c>
      <c r="N640" t="str">
        <f t="shared" si="28"/>
        <v>Arabica</v>
      </c>
      <c r="O640" t="str">
        <f t="shared" si="29"/>
        <v>Medium</v>
      </c>
      <c r="P640" t="str">
        <f>_xlfn.XLOOKUP(CoffeeSales!$C640,customers!$A$1:$A$1001,customers!$I$1:$I$1001,,0)</f>
        <v>Yes</v>
      </c>
    </row>
    <row r="641" spans="1:16" x14ac:dyDescent="0.25">
      <c r="A641" t="s">
        <v>1256</v>
      </c>
      <c r="B641">
        <v>44331</v>
      </c>
      <c r="C641" t="s">
        <v>1257</v>
      </c>
      <c r="D641" t="s">
        <v>51</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 MATCH(CoffeeSales!$D641,products!$A$1:$A$49,0),MATCH(CoffeeSales!I$1,products!$A$1:$G$1,0))</f>
        <v>Lib</v>
      </c>
      <c r="J641" t="str">
        <f>INDEX(products!$A$1:$G$49, MATCH(CoffeeSales!$D641,products!$A$1:$A$49,0),MATCH(CoffeeSales!J$1,products!$A$1:$G$1,0))</f>
        <v>D</v>
      </c>
      <c r="K641">
        <f>INDEX(products!$A$1:$G$49, MATCH(CoffeeSales!$D641,products!$A$1:$A$49,0),MATCH(CoffeeSales!K$1,products!$A$1:$G$1,0))</f>
        <v>0.2</v>
      </c>
      <c r="L641">
        <f>INDEX(products!$A$1:$G$49, MATCH(CoffeeSales!$D641,products!$A$1:$A$49,0),MATCH(CoffeeSales!L$1,products!$A$1:$G$1,0))</f>
        <v>3.8849999999999998</v>
      </c>
      <c r="M641">
        <f t="shared" si="27"/>
        <v>3.8849999999999998</v>
      </c>
      <c r="N641" t="str">
        <f t="shared" si="28"/>
        <v>Liberica</v>
      </c>
      <c r="O641" t="str">
        <f t="shared" si="29"/>
        <v>Dark</v>
      </c>
      <c r="P641" t="str">
        <f>_xlfn.XLOOKUP(CoffeeSales!$C641,customers!$A$1:$A$1001,customers!$I$1:$I$1001,,0)</f>
        <v>Yes</v>
      </c>
    </row>
    <row r="642" spans="1:16" x14ac:dyDescent="0.25">
      <c r="A642" t="s">
        <v>1258</v>
      </c>
      <c r="B642">
        <v>44547</v>
      </c>
      <c r="C642" t="s">
        <v>1259</v>
      </c>
      <c r="D642" t="s">
        <v>23</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 MATCH(CoffeeSales!$D642,products!$A$1:$A$49,0),MATCH(CoffeeSales!I$1,products!$A$1:$G$1,0))</f>
        <v>Rob</v>
      </c>
      <c r="J642" t="str">
        <f>INDEX(products!$A$1:$G$49, MATCH(CoffeeSales!$D642,products!$A$1:$A$49,0),MATCH(CoffeeSales!J$1,products!$A$1:$G$1,0))</f>
        <v>L</v>
      </c>
      <c r="K642">
        <f>INDEX(products!$A$1:$G$49, MATCH(CoffeeSales!$D642,products!$A$1:$A$49,0),MATCH(CoffeeSales!K$1,products!$A$1:$G$1,0))</f>
        <v>2.5</v>
      </c>
      <c r="L642">
        <f>INDEX(products!$A$1:$G$49, MATCH(CoffeeSales!$D642,products!$A$1:$A$49,0),MATCH(CoffeeSales!L$1,products!$A$1:$G$1,0))</f>
        <v>27.484999999999996</v>
      </c>
      <c r="M642">
        <f t="shared" si="27"/>
        <v>137.42499999999998</v>
      </c>
      <c r="N642" t="str">
        <f t="shared" si="28"/>
        <v>Robusta</v>
      </c>
      <c r="O642" t="str">
        <f t="shared" si="29"/>
        <v>Light</v>
      </c>
      <c r="P642" t="str">
        <f>_xlfn.XLOOKUP(CoffeeSales!$C642,customers!$A$1:$A$1001,customers!$I$1:$I$1001,,0)</f>
        <v>No</v>
      </c>
    </row>
    <row r="643" spans="1:16" x14ac:dyDescent="0.25">
      <c r="A643" t="s">
        <v>1260</v>
      </c>
      <c r="B643">
        <v>44448</v>
      </c>
      <c r="C643" t="s">
        <v>1261</v>
      </c>
      <c r="D643" t="s">
        <v>202</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 MATCH(CoffeeSales!$D643,products!$A$1:$A$49,0),MATCH(CoffeeSales!I$1,products!$A$1:$G$1,0))</f>
        <v>Rob</v>
      </c>
      <c r="J643" t="str">
        <f>INDEX(products!$A$1:$G$49, MATCH(CoffeeSales!$D643,products!$A$1:$A$49,0),MATCH(CoffeeSales!J$1,products!$A$1:$G$1,0))</f>
        <v>L</v>
      </c>
      <c r="K643">
        <f>INDEX(products!$A$1:$G$49, MATCH(CoffeeSales!$D643,products!$A$1:$A$49,0),MATCH(CoffeeSales!K$1,products!$A$1:$G$1,0))</f>
        <v>1</v>
      </c>
      <c r="L643">
        <f>INDEX(products!$A$1:$G$49, MATCH(CoffeeSales!$D643,products!$A$1:$A$49,0),MATCH(CoffeeSales!L$1,products!$A$1:$G$1,0))</f>
        <v>11.95</v>
      </c>
      <c r="M643">
        <f t="shared" ref="M643:M706" si="30">L643*E643</f>
        <v>35.849999999999994</v>
      </c>
      <c r="N643" t="str">
        <f t="shared" ref="N643:N706" si="31">IF(I643="Rob","Robusta",IF(I643="Exc","Excelsa",IF(I643="Ara","Arabica",IF(I643="Lib","Liberica",""))))</f>
        <v>Robusta</v>
      </c>
      <c r="O643" t="str">
        <f t="shared" ref="O643:O706" si="32">IF(J643="M","Medium",IF(J643="L","Light", IF(J643="D", "Dark","")))</f>
        <v>Light</v>
      </c>
      <c r="P643" t="str">
        <f>_xlfn.XLOOKUP(CoffeeSales!$C643,customers!$A$1:$A$1001,customers!$I$1:$I$1001,,0)</f>
        <v>Yes</v>
      </c>
    </row>
    <row r="644" spans="1:16" x14ac:dyDescent="0.25">
      <c r="A644" t="s">
        <v>1262</v>
      </c>
      <c r="B644">
        <v>43880</v>
      </c>
      <c r="C644" t="s">
        <v>1263</v>
      </c>
      <c r="D644" t="s">
        <v>77</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 MATCH(CoffeeSales!$D644,products!$A$1:$A$49,0),MATCH(CoffeeSales!I$1,products!$A$1:$G$1,0))</f>
        <v>Exc</v>
      </c>
      <c r="J644" t="str">
        <f>INDEX(products!$A$1:$G$49, MATCH(CoffeeSales!$D644,products!$A$1:$A$49,0),MATCH(CoffeeSales!J$1,products!$A$1:$G$1,0))</f>
        <v>M</v>
      </c>
      <c r="K644">
        <f>INDEX(products!$A$1:$G$49, MATCH(CoffeeSales!$D644,products!$A$1:$A$49,0),MATCH(CoffeeSales!K$1,products!$A$1:$G$1,0))</f>
        <v>0.2</v>
      </c>
      <c r="L644">
        <f>INDEX(products!$A$1:$G$49, MATCH(CoffeeSales!$D644,products!$A$1:$A$49,0),MATCH(CoffeeSales!L$1,products!$A$1:$G$1,0))</f>
        <v>4.125</v>
      </c>
      <c r="M644">
        <f t="shared" si="30"/>
        <v>8.25</v>
      </c>
      <c r="N644" t="str">
        <f t="shared" si="31"/>
        <v>Excelsa</v>
      </c>
      <c r="O644" t="str">
        <f t="shared" si="32"/>
        <v>Medium</v>
      </c>
      <c r="P644" t="str">
        <f>_xlfn.XLOOKUP(CoffeeSales!$C644,customers!$A$1:$A$1001,customers!$I$1:$I$1001,,0)</f>
        <v>Yes</v>
      </c>
    </row>
    <row r="645" spans="1:16" x14ac:dyDescent="0.25">
      <c r="A645" t="s">
        <v>1264</v>
      </c>
      <c r="B645">
        <v>44011</v>
      </c>
      <c r="C645" t="s">
        <v>1265</v>
      </c>
      <c r="D645" t="s">
        <v>43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 MATCH(CoffeeSales!$D645,products!$A$1:$A$49,0),MATCH(CoffeeSales!I$1,products!$A$1:$G$1,0))</f>
        <v>Exc</v>
      </c>
      <c r="J645" t="str">
        <f>INDEX(products!$A$1:$G$49, MATCH(CoffeeSales!$D645,products!$A$1:$A$49,0),MATCH(CoffeeSales!J$1,products!$A$1:$G$1,0))</f>
        <v>L</v>
      </c>
      <c r="K645">
        <f>INDEX(products!$A$1:$G$49, MATCH(CoffeeSales!$D645,products!$A$1:$A$49,0),MATCH(CoffeeSales!K$1,products!$A$1:$G$1,0))</f>
        <v>2.5</v>
      </c>
      <c r="L645">
        <f>INDEX(products!$A$1:$G$49, MATCH(CoffeeSales!$D645,products!$A$1:$A$49,0),MATCH(CoffeeSales!L$1,products!$A$1:$G$1,0))</f>
        <v>34.154999999999994</v>
      </c>
      <c r="M645">
        <f t="shared" si="30"/>
        <v>102.46499999999997</v>
      </c>
      <c r="N645" t="str">
        <f t="shared" si="31"/>
        <v>Excelsa</v>
      </c>
      <c r="O645" t="str">
        <f t="shared" si="32"/>
        <v>Light</v>
      </c>
      <c r="P645" t="str">
        <f>_xlfn.XLOOKUP(CoffeeSales!$C645,customers!$A$1:$A$1001,customers!$I$1:$I$1001,,0)</f>
        <v>Yes</v>
      </c>
    </row>
    <row r="646" spans="1:16" x14ac:dyDescent="0.25">
      <c r="A646" t="s">
        <v>1266</v>
      </c>
      <c r="B646">
        <v>44694</v>
      </c>
      <c r="C646" t="s">
        <v>1267</v>
      </c>
      <c r="D646" t="s">
        <v>48</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 MATCH(CoffeeSales!$D646,products!$A$1:$A$49,0),MATCH(CoffeeSales!I$1,products!$A$1:$G$1,0))</f>
        <v>Rob</v>
      </c>
      <c r="J646" t="str">
        <f>INDEX(products!$A$1:$G$49, MATCH(CoffeeSales!$D646,products!$A$1:$A$49,0),MATCH(CoffeeSales!J$1,products!$A$1:$G$1,0))</f>
        <v>D</v>
      </c>
      <c r="K646">
        <f>INDEX(products!$A$1:$G$49, MATCH(CoffeeSales!$D646,products!$A$1:$A$49,0),MATCH(CoffeeSales!K$1,products!$A$1:$G$1,0))</f>
        <v>2.5</v>
      </c>
      <c r="L646">
        <f>INDEX(products!$A$1:$G$49, MATCH(CoffeeSales!$D646,products!$A$1:$A$49,0),MATCH(CoffeeSales!L$1,products!$A$1:$G$1,0))</f>
        <v>20.584999999999997</v>
      </c>
      <c r="M646">
        <f t="shared" si="30"/>
        <v>41.169999999999995</v>
      </c>
      <c r="N646" t="str">
        <f t="shared" si="31"/>
        <v>Robusta</v>
      </c>
      <c r="O646" t="str">
        <f t="shared" si="32"/>
        <v>Dark</v>
      </c>
      <c r="P646" t="str">
        <f>_xlfn.XLOOKUP(CoffeeSales!$C646,customers!$A$1:$A$1001,customers!$I$1:$I$1001,,0)</f>
        <v>No</v>
      </c>
    </row>
    <row r="647" spans="1:16" x14ac:dyDescent="0.25">
      <c r="A647" t="s">
        <v>1268</v>
      </c>
      <c r="B647">
        <v>44106</v>
      </c>
      <c r="C647" t="s">
        <v>1269</v>
      </c>
      <c r="D647" t="s">
        <v>131</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 MATCH(CoffeeSales!$D647,products!$A$1:$A$49,0),MATCH(CoffeeSales!I$1,products!$A$1:$G$1,0))</f>
        <v>Ara</v>
      </c>
      <c r="J647" t="str">
        <f>INDEX(products!$A$1:$G$49, MATCH(CoffeeSales!$D647,products!$A$1:$A$49,0),MATCH(CoffeeSales!J$1,products!$A$1:$G$1,0))</f>
        <v>D</v>
      </c>
      <c r="K647">
        <f>INDEX(products!$A$1:$G$49, MATCH(CoffeeSales!$D647,products!$A$1:$A$49,0),MATCH(CoffeeSales!K$1,products!$A$1:$G$1,0))</f>
        <v>2.5</v>
      </c>
      <c r="L647">
        <f>INDEX(products!$A$1:$G$49, MATCH(CoffeeSales!$D647,products!$A$1:$A$49,0),MATCH(CoffeeSales!L$1,products!$A$1:$G$1,0))</f>
        <v>22.884999999999998</v>
      </c>
      <c r="M647">
        <f t="shared" si="30"/>
        <v>68.655000000000001</v>
      </c>
      <c r="N647" t="str">
        <f t="shared" si="31"/>
        <v>Arabica</v>
      </c>
      <c r="O647" t="str">
        <f t="shared" si="32"/>
        <v>Dark</v>
      </c>
      <c r="P647" t="str">
        <f>_xlfn.XLOOKUP(CoffeeSales!$C647,customers!$A$1:$A$1001,customers!$I$1:$I$1001,,0)</f>
        <v>Yes</v>
      </c>
    </row>
    <row r="648" spans="1:16" x14ac:dyDescent="0.25">
      <c r="A648" t="s">
        <v>1270</v>
      </c>
      <c r="B648">
        <v>44532</v>
      </c>
      <c r="C648" t="s">
        <v>1271</v>
      </c>
      <c r="D648" t="s">
        <v>40</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 MATCH(CoffeeSales!$D648,products!$A$1:$A$49,0),MATCH(CoffeeSales!I$1,products!$A$1:$G$1,0))</f>
        <v>Ara</v>
      </c>
      <c r="J648" t="str">
        <f>INDEX(products!$A$1:$G$49, MATCH(CoffeeSales!$D648,products!$A$1:$A$49,0),MATCH(CoffeeSales!J$1,products!$A$1:$G$1,0))</f>
        <v>D</v>
      </c>
      <c r="K648">
        <f>INDEX(products!$A$1:$G$49, MATCH(CoffeeSales!$D648,products!$A$1:$A$49,0),MATCH(CoffeeSales!K$1,products!$A$1:$G$1,0))</f>
        <v>1</v>
      </c>
      <c r="L648">
        <f>INDEX(products!$A$1:$G$49, MATCH(CoffeeSales!$D648,products!$A$1:$A$49,0),MATCH(CoffeeSales!L$1,products!$A$1:$G$1,0))</f>
        <v>9.9499999999999993</v>
      </c>
      <c r="M648">
        <f t="shared" si="30"/>
        <v>9.9499999999999993</v>
      </c>
      <c r="N648" t="str">
        <f t="shared" si="31"/>
        <v>Arabica</v>
      </c>
      <c r="O648" t="str">
        <f t="shared" si="32"/>
        <v>Dark</v>
      </c>
      <c r="P648" t="str">
        <f>_xlfn.XLOOKUP(CoffeeSales!$C648,customers!$A$1:$A$1001,customers!$I$1:$I$1001,,0)</f>
        <v>Yes</v>
      </c>
    </row>
    <row r="649" spans="1:16" x14ac:dyDescent="0.25">
      <c r="A649" t="s">
        <v>1272</v>
      </c>
      <c r="B649">
        <v>44502</v>
      </c>
      <c r="C649" t="s">
        <v>1273</v>
      </c>
      <c r="D649" t="s">
        <v>96</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 MATCH(CoffeeSales!$D649,products!$A$1:$A$49,0),MATCH(CoffeeSales!I$1,products!$A$1:$G$1,0))</f>
        <v>Lib</v>
      </c>
      <c r="J649" t="str">
        <f>INDEX(products!$A$1:$G$49, MATCH(CoffeeSales!$D649,products!$A$1:$A$49,0),MATCH(CoffeeSales!J$1,products!$A$1:$G$1,0))</f>
        <v>L</v>
      </c>
      <c r="K649">
        <f>INDEX(products!$A$1:$G$49, MATCH(CoffeeSales!$D649,products!$A$1:$A$49,0),MATCH(CoffeeSales!K$1,products!$A$1:$G$1,0))</f>
        <v>0.5</v>
      </c>
      <c r="L649">
        <f>INDEX(products!$A$1:$G$49, MATCH(CoffeeSales!$D649,products!$A$1:$A$49,0),MATCH(CoffeeSales!L$1,products!$A$1:$G$1,0))</f>
        <v>9.51</v>
      </c>
      <c r="M649">
        <f t="shared" si="30"/>
        <v>28.53</v>
      </c>
      <c r="N649" t="str">
        <f t="shared" si="31"/>
        <v>Liberica</v>
      </c>
      <c r="O649" t="str">
        <f t="shared" si="32"/>
        <v>Light</v>
      </c>
      <c r="P649" t="str">
        <f>_xlfn.XLOOKUP(CoffeeSales!$C649,customers!$A$1:$A$1001,customers!$I$1:$I$1001,,0)</f>
        <v>Yes</v>
      </c>
    </row>
    <row r="650" spans="1:16" x14ac:dyDescent="0.25">
      <c r="A650" t="s">
        <v>1274</v>
      </c>
      <c r="B650">
        <v>43884</v>
      </c>
      <c r="C650" t="s">
        <v>1259</v>
      </c>
      <c r="D650" t="s">
        <v>114</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 MATCH(CoffeeSales!$D650,products!$A$1:$A$49,0),MATCH(CoffeeSales!I$1,products!$A$1:$G$1,0))</f>
        <v>Rob</v>
      </c>
      <c r="J650" t="str">
        <f>INDEX(products!$A$1:$G$49, MATCH(CoffeeSales!$D650,products!$A$1:$A$49,0),MATCH(CoffeeSales!J$1,products!$A$1:$G$1,0))</f>
        <v>D</v>
      </c>
      <c r="K650">
        <f>INDEX(products!$A$1:$G$49, MATCH(CoffeeSales!$D650,products!$A$1:$A$49,0),MATCH(CoffeeSales!K$1,products!$A$1:$G$1,0))</f>
        <v>0.2</v>
      </c>
      <c r="L650">
        <f>INDEX(products!$A$1:$G$49, MATCH(CoffeeSales!$D650,products!$A$1:$A$49,0),MATCH(CoffeeSales!L$1,products!$A$1:$G$1,0))</f>
        <v>2.6849999999999996</v>
      </c>
      <c r="M650">
        <f t="shared" si="30"/>
        <v>16.11</v>
      </c>
      <c r="N650" t="str">
        <f t="shared" si="31"/>
        <v>Robusta</v>
      </c>
      <c r="O650" t="str">
        <f t="shared" si="32"/>
        <v>Dark</v>
      </c>
      <c r="P650" t="str">
        <f>_xlfn.XLOOKUP(CoffeeSales!$C650,customers!$A$1:$A$1001,customers!$I$1:$I$1001,,0)</f>
        <v>No</v>
      </c>
    </row>
    <row r="651" spans="1:16" x14ac:dyDescent="0.25">
      <c r="A651" t="s">
        <v>1275</v>
      </c>
      <c r="B651">
        <v>44015</v>
      </c>
      <c r="C651" t="s">
        <v>1276</v>
      </c>
      <c r="D651" t="s">
        <v>145</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 MATCH(CoffeeSales!$D651,products!$A$1:$A$49,0),MATCH(CoffeeSales!I$1,products!$A$1:$G$1,0))</f>
        <v>Lib</v>
      </c>
      <c r="J651" t="str">
        <f>INDEX(products!$A$1:$G$49, MATCH(CoffeeSales!$D651,products!$A$1:$A$49,0),MATCH(CoffeeSales!J$1,products!$A$1:$G$1,0))</f>
        <v>L</v>
      </c>
      <c r="K651">
        <f>INDEX(products!$A$1:$G$49, MATCH(CoffeeSales!$D651,products!$A$1:$A$49,0),MATCH(CoffeeSales!K$1,products!$A$1:$G$1,0))</f>
        <v>1</v>
      </c>
      <c r="L651">
        <f>INDEX(products!$A$1:$G$49, MATCH(CoffeeSales!$D651,products!$A$1:$A$49,0),MATCH(CoffeeSales!L$1,products!$A$1:$G$1,0))</f>
        <v>15.85</v>
      </c>
      <c r="M651">
        <f t="shared" si="30"/>
        <v>95.1</v>
      </c>
      <c r="N651" t="str">
        <f t="shared" si="31"/>
        <v>Liberica</v>
      </c>
      <c r="O651" t="str">
        <f t="shared" si="32"/>
        <v>Light</v>
      </c>
      <c r="P651" t="str">
        <f>_xlfn.XLOOKUP(CoffeeSales!$C651,customers!$A$1:$A$1001,customers!$I$1:$I$1001,,0)</f>
        <v>No</v>
      </c>
    </row>
    <row r="652" spans="1:16" x14ac:dyDescent="0.25">
      <c r="A652" t="s">
        <v>1277</v>
      </c>
      <c r="B652">
        <v>43507</v>
      </c>
      <c r="C652" t="s">
        <v>1278</v>
      </c>
      <c r="D652" t="s">
        <v>159</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 MATCH(CoffeeSales!$D652,products!$A$1:$A$49,0),MATCH(CoffeeSales!I$1,products!$A$1:$G$1,0))</f>
        <v>Rob</v>
      </c>
      <c r="J652" t="str">
        <f>INDEX(products!$A$1:$G$49, MATCH(CoffeeSales!$D652,products!$A$1:$A$49,0),MATCH(CoffeeSales!J$1,products!$A$1:$G$1,0))</f>
        <v>D</v>
      </c>
      <c r="K652">
        <f>INDEX(products!$A$1:$G$49, MATCH(CoffeeSales!$D652,products!$A$1:$A$49,0),MATCH(CoffeeSales!K$1,products!$A$1:$G$1,0))</f>
        <v>0.5</v>
      </c>
      <c r="L652">
        <f>INDEX(products!$A$1:$G$49, MATCH(CoffeeSales!$D652,products!$A$1:$A$49,0),MATCH(CoffeeSales!L$1,products!$A$1:$G$1,0))</f>
        <v>5.3699999999999992</v>
      </c>
      <c r="M652">
        <f t="shared" si="30"/>
        <v>5.3699999999999992</v>
      </c>
      <c r="N652" t="str">
        <f t="shared" si="31"/>
        <v>Robusta</v>
      </c>
      <c r="O652" t="str">
        <f t="shared" si="32"/>
        <v>Dark</v>
      </c>
      <c r="P652" t="str">
        <f>_xlfn.XLOOKUP(CoffeeSales!$C652,customers!$A$1:$A$1001,customers!$I$1:$I$1001,,0)</f>
        <v>Yes</v>
      </c>
    </row>
    <row r="653" spans="1:16" x14ac:dyDescent="0.25">
      <c r="A653" t="s">
        <v>1279</v>
      </c>
      <c r="B653">
        <v>44084</v>
      </c>
      <c r="C653" t="s">
        <v>1280</v>
      </c>
      <c r="D653" t="s">
        <v>202</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 MATCH(CoffeeSales!$D653,products!$A$1:$A$49,0),MATCH(CoffeeSales!I$1,products!$A$1:$G$1,0))</f>
        <v>Rob</v>
      </c>
      <c r="J653" t="str">
        <f>INDEX(products!$A$1:$G$49, MATCH(CoffeeSales!$D653,products!$A$1:$A$49,0),MATCH(CoffeeSales!J$1,products!$A$1:$G$1,0))</f>
        <v>L</v>
      </c>
      <c r="K653">
        <f>INDEX(products!$A$1:$G$49, MATCH(CoffeeSales!$D653,products!$A$1:$A$49,0),MATCH(CoffeeSales!K$1,products!$A$1:$G$1,0))</f>
        <v>1</v>
      </c>
      <c r="L653">
        <f>INDEX(products!$A$1:$G$49, MATCH(CoffeeSales!$D653,products!$A$1:$A$49,0),MATCH(CoffeeSales!L$1,products!$A$1:$G$1,0))</f>
        <v>11.95</v>
      </c>
      <c r="M653">
        <f t="shared" si="30"/>
        <v>47.8</v>
      </c>
      <c r="N653" t="str">
        <f t="shared" si="31"/>
        <v>Robusta</v>
      </c>
      <c r="O653" t="str">
        <f t="shared" si="32"/>
        <v>Light</v>
      </c>
      <c r="P653" t="str">
        <f>_xlfn.XLOOKUP(CoffeeSales!$C653,customers!$A$1:$A$1001,customers!$I$1:$I$1001,,0)</f>
        <v>No</v>
      </c>
    </row>
    <row r="654" spans="1:16" x14ac:dyDescent="0.25">
      <c r="A654" t="s">
        <v>1281</v>
      </c>
      <c r="B654">
        <v>43892</v>
      </c>
      <c r="C654" t="s">
        <v>1282</v>
      </c>
      <c r="D654" t="s">
        <v>145</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 MATCH(CoffeeSales!$D654,products!$A$1:$A$49,0),MATCH(CoffeeSales!I$1,products!$A$1:$G$1,0))</f>
        <v>Lib</v>
      </c>
      <c r="J654" t="str">
        <f>INDEX(products!$A$1:$G$49, MATCH(CoffeeSales!$D654,products!$A$1:$A$49,0),MATCH(CoffeeSales!J$1,products!$A$1:$G$1,0))</f>
        <v>L</v>
      </c>
      <c r="K654">
        <f>INDEX(products!$A$1:$G$49, MATCH(CoffeeSales!$D654,products!$A$1:$A$49,0),MATCH(CoffeeSales!K$1,products!$A$1:$G$1,0))</f>
        <v>1</v>
      </c>
      <c r="L654">
        <f>INDEX(products!$A$1:$G$49, MATCH(CoffeeSales!$D654,products!$A$1:$A$49,0),MATCH(CoffeeSales!L$1,products!$A$1:$G$1,0))</f>
        <v>15.85</v>
      </c>
      <c r="M654">
        <f t="shared" si="30"/>
        <v>63.4</v>
      </c>
      <c r="N654" t="str">
        <f t="shared" si="31"/>
        <v>Liberica</v>
      </c>
      <c r="O654" t="str">
        <f t="shared" si="32"/>
        <v>Light</v>
      </c>
      <c r="P654" t="str">
        <f>_xlfn.XLOOKUP(CoffeeSales!$C654,customers!$A$1:$A$1001,customers!$I$1:$I$1001,,0)</f>
        <v>No</v>
      </c>
    </row>
    <row r="655" spans="1:16" x14ac:dyDescent="0.25">
      <c r="A655" t="s">
        <v>1283</v>
      </c>
      <c r="B655">
        <v>44375</v>
      </c>
      <c r="C655" t="s">
        <v>1284</v>
      </c>
      <c r="D655" t="s">
        <v>184</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 MATCH(CoffeeSales!$D655,products!$A$1:$A$49,0),MATCH(CoffeeSales!I$1,products!$A$1:$G$1,0))</f>
        <v>Ara</v>
      </c>
      <c r="J655" t="str">
        <f>INDEX(products!$A$1:$G$49, MATCH(CoffeeSales!$D655,products!$A$1:$A$49,0),MATCH(CoffeeSales!J$1,products!$A$1:$G$1,0))</f>
        <v>M</v>
      </c>
      <c r="K655">
        <f>INDEX(products!$A$1:$G$49, MATCH(CoffeeSales!$D655,products!$A$1:$A$49,0),MATCH(CoffeeSales!K$1,products!$A$1:$G$1,0))</f>
        <v>2.5</v>
      </c>
      <c r="L655">
        <f>INDEX(products!$A$1:$G$49, MATCH(CoffeeSales!$D655,products!$A$1:$A$49,0),MATCH(CoffeeSales!L$1,products!$A$1:$G$1,0))</f>
        <v>25.874999999999996</v>
      </c>
      <c r="M655">
        <f t="shared" si="30"/>
        <v>103.49999999999999</v>
      </c>
      <c r="N655" t="str">
        <f t="shared" si="31"/>
        <v>Arabica</v>
      </c>
      <c r="O655" t="str">
        <f t="shared" si="32"/>
        <v>Medium</v>
      </c>
      <c r="P655" t="str">
        <f>_xlfn.XLOOKUP(CoffeeSales!$C655,customers!$A$1:$A$1001,customers!$I$1:$I$1001,,0)</f>
        <v>No</v>
      </c>
    </row>
    <row r="656" spans="1:16" x14ac:dyDescent="0.25">
      <c r="A656" t="s">
        <v>1285</v>
      </c>
      <c r="B656">
        <v>43476</v>
      </c>
      <c r="C656" t="s">
        <v>1286</v>
      </c>
      <c r="D656" t="s">
        <v>131</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 MATCH(CoffeeSales!$D656,products!$A$1:$A$49,0),MATCH(CoffeeSales!I$1,products!$A$1:$G$1,0))</f>
        <v>Ara</v>
      </c>
      <c r="J656" t="str">
        <f>INDEX(products!$A$1:$G$49, MATCH(CoffeeSales!$D656,products!$A$1:$A$49,0),MATCH(CoffeeSales!J$1,products!$A$1:$G$1,0))</f>
        <v>D</v>
      </c>
      <c r="K656">
        <f>INDEX(products!$A$1:$G$49, MATCH(CoffeeSales!$D656,products!$A$1:$A$49,0),MATCH(CoffeeSales!K$1,products!$A$1:$G$1,0))</f>
        <v>2.5</v>
      </c>
      <c r="L656">
        <f>INDEX(products!$A$1:$G$49, MATCH(CoffeeSales!$D656,products!$A$1:$A$49,0),MATCH(CoffeeSales!L$1,products!$A$1:$G$1,0))</f>
        <v>22.884999999999998</v>
      </c>
      <c r="M656">
        <f t="shared" si="30"/>
        <v>68.655000000000001</v>
      </c>
      <c r="N656" t="str">
        <f t="shared" si="31"/>
        <v>Arabica</v>
      </c>
      <c r="O656" t="str">
        <f t="shared" si="32"/>
        <v>Dark</v>
      </c>
      <c r="P656" t="str">
        <f>_xlfn.XLOOKUP(CoffeeSales!$C656,customers!$A$1:$A$1001,customers!$I$1:$I$1001,,0)</f>
        <v>No</v>
      </c>
    </row>
    <row r="657" spans="1:16" x14ac:dyDescent="0.25">
      <c r="A657" t="s">
        <v>1287</v>
      </c>
      <c r="B657">
        <v>43728</v>
      </c>
      <c r="C657" t="s">
        <v>1288</v>
      </c>
      <c r="D657" t="s">
        <v>54</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 MATCH(CoffeeSales!$D657,products!$A$1:$A$49,0),MATCH(CoffeeSales!I$1,products!$A$1:$G$1,0))</f>
        <v>Rob</v>
      </c>
      <c r="J657" t="str">
        <f>INDEX(products!$A$1:$G$49, MATCH(CoffeeSales!$D657,products!$A$1:$A$49,0),MATCH(CoffeeSales!J$1,products!$A$1:$G$1,0))</f>
        <v>M</v>
      </c>
      <c r="K657">
        <f>INDEX(products!$A$1:$G$49, MATCH(CoffeeSales!$D657,products!$A$1:$A$49,0),MATCH(CoffeeSales!K$1,products!$A$1:$G$1,0))</f>
        <v>2.5</v>
      </c>
      <c r="L657">
        <f>INDEX(products!$A$1:$G$49, MATCH(CoffeeSales!$D657,products!$A$1:$A$49,0),MATCH(CoffeeSales!L$1,products!$A$1:$G$1,0))</f>
        <v>22.884999999999998</v>
      </c>
      <c r="M657">
        <f t="shared" si="30"/>
        <v>45.769999999999996</v>
      </c>
      <c r="N657" t="str">
        <f t="shared" si="31"/>
        <v>Robusta</v>
      </c>
      <c r="O657" t="str">
        <f t="shared" si="32"/>
        <v>Medium</v>
      </c>
      <c r="P657" t="str">
        <f>_xlfn.XLOOKUP(CoffeeSales!$C657,customers!$A$1:$A$1001,customers!$I$1:$I$1001,,0)</f>
        <v>Yes</v>
      </c>
    </row>
    <row r="658" spans="1:16" x14ac:dyDescent="0.25">
      <c r="A658" t="s">
        <v>1289</v>
      </c>
      <c r="B658">
        <v>44485</v>
      </c>
      <c r="C658" t="s">
        <v>1290</v>
      </c>
      <c r="D658" t="s">
        <v>26</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 MATCH(CoffeeSales!$D658,products!$A$1:$A$49,0),MATCH(CoffeeSales!I$1,products!$A$1:$G$1,0))</f>
        <v>Lib</v>
      </c>
      <c r="J658" t="str">
        <f>INDEX(products!$A$1:$G$49, MATCH(CoffeeSales!$D658,products!$A$1:$A$49,0),MATCH(CoffeeSales!J$1,products!$A$1:$G$1,0))</f>
        <v>D</v>
      </c>
      <c r="K658">
        <f>INDEX(products!$A$1:$G$49, MATCH(CoffeeSales!$D658,products!$A$1:$A$49,0),MATCH(CoffeeSales!K$1,products!$A$1:$G$1,0))</f>
        <v>1</v>
      </c>
      <c r="L658">
        <f>INDEX(products!$A$1:$G$49, MATCH(CoffeeSales!$D658,products!$A$1:$A$49,0),MATCH(CoffeeSales!L$1,products!$A$1:$G$1,0))</f>
        <v>12.95</v>
      </c>
      <c r="M658">
        <f t="shared" si="30"/>
        <v>51.8</v>
      </c>
      <c r="N658" t="str">
        <f t="shared" si="31"/>
        <v>Liberica</v>
      </c>
      <c r="O658" t="str">
        <f t="shared" si="32"/>
        <v>Dark</v>
      </c>
      <c r="P658" t="str">
        <f>_xlfn.XLOOKUP(CoffeeSales!$C658,customers!$A$1:$A$1001,customers!$I$1:$I$1001,,0)</f>
        <v>No</v>
      </c>
    </row>
    <row r="659" spans="1:16" x14ac:dyDescent="0.25">
      <c r="A659" t="s">
        <v>1291</v>
      </c>
      <c r="B659">
        <v>43831</v>
      </c>
      <c r="C659" t="s">
        <v>1292</v>
      </c>
      <c r="D659" t="s">
        <v>80</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 MATCH(CoffeeSales!$D659,products!$A$1:$A$49,0),MATCH(CoffeeSales!I$1,products!$A$1:$G$1,0))</f>
        <v>Ara</v>
      </c>
      <c r="J659" t="str">
        <f>INDEX(products!$A$1:$G$49, MATCH(CoffeeSales!$D659,products!$A$1:$A$49,0),MATCH(CoffeeSales!J$1,products!$A$1:$G$1,0))</f>
        <v>M</v>
      </c>
      <c r="K659">
        <f>INDEX(products!$A$1:$G$49, MATCH(CoffeeSales!$D659,products!$A$1:$A$49,0),MATCH(CoffeeSales!K$1,products!$A$1:$G$1,0))</f>
        <v>0.5</v>
      </c>
      <c r="L659">
        <f>INDEX(products!$A$1:$G$49, MATCH(CoffeeSales!$D659,products!$A$1:$A$49,0),MATCH(CoffeeSales!L$1,products!$A$1:$G$1,0))</f>
        <v>6.75</v>
      </c>
      <c r="M659">
        <f t="shared" si="30"/>
        <v>13.5</v>
      </c>
      <c r="N659" t="str">
        <f t="shared" si="31"/>
        <v>Arabica</v>
      </c>
      <c r="O659" t="str">
        <f t="shared" si="32"/>
        <v>Medium</v>
      </c>
      <c r="P659" t="str">
        <f>_xlfn.XLOOKUP(CoffeeSales!$C659,customers!$A$1:$A$1001,customers!$I$1:$I$1001,,0)</f>
        <v>Yes</v>
      </c>
    </row>
    <row r="660" spans="1:16" x14ac:dyDescent="0.25">
      <c r="A660" t="s">
        <v>1293</v>
      </c>
      <c r="B660">
        <v>44630</v>
      </c>
      <c r="C660" t="s">
        <v>1294</v>
      </c>
      <c r="D660" t="s">
        <v>16</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 MATCH(CoffeeSales!$D660,products!$A$1:$A$49,0),MATCH(CoffeeSales!I$1,products!$A$1:$G$1,0))</f>
        <v>Exc</v>
      </c>
      <c r="J660" t="str">
        <f>INDEX(products!$A$1:$G$49, MATCH(CoffeeSales!$D660,products!$A$1:$A$49,0),MATCH(CoffeeSales!J$1,products!$A$1:$G$1,0))</f>
        <v>M</v>
      </c>
      <c r="K660">
        <f>INDEX(products!$A$1:$G$49, MATCH(CoffeeSales!$D660,products!$A$1:$A$49,0),MATCH(CoffeeSales!K$1,products!$A$1:$G$1,0))</f>
        <v>0.5</v>
      </c>
      <c r="L660">
        <f>INDEX(products!$A$1:$G$49, MATCH(CoffeeSales!$D660,products!$A$1:$A$49,0),MATCH(CoffeeSales!L$1,products!$A$1:$G$1,0))</f>
        <v>8.25</v>
      </c>
      <c r="M660">
        <f t="shared" si="30"/>
        <v>24.75</v>
      </c>
      <c r="N660" t="str">
        <f t="shared" si="31"/>
        <v>Excelsa</v>
      </c>
      <c r="O660" t="str">
        <f t="shared" si="32"/>
        <v>Medium</v>
      </c>
      <c r="P660" t="str">
        <f>_xlfn.XLOOKUP(CoffeeSales!$C660,customers!$A$1:$A$1001,customers!$I$1:$I$1001,,0)</f>
        <v>Yes</v>
      </c>
    </row>
    <row r="661" spans="1:16" x14ac:dyDescent="0.25">
      <c r="A661" t="s">
        <v>1295</v>
      </c>
      <c r="B661">
        <v>44693</v>
      </c>
      <c r="C661" t="s">
        <v>1296</v>
      </c>
      <c r="D661" t="s">
        <v>131</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 MATCH(CoffeeSales!$D661,products!$A$1:$A$49,0),MATCH(CoffeeSales!I$1,products!$A$1:$G$1,0))</f>
        <v>Ara</v>
      </c>
      <c r="J661" t="str">
        <f>INDEX(products!$A$1:$G$49, MATCH(CoffeeSales!$D661,products!$A$1:$A$49,0),MATCH(CoffeeSales!J$1,products!$A$1:$G$1,0))</f>
        <v>D</v>
      </c>
      <c r="K661">
        <f>INDEX(products!$A$1:$G$49, MATCH(CoffeeSales!$D661,products!$A$1:$A$49,0),MATCH(CoffeeSales!K$1,products!$A$1:$G$1,0))</f>
        <v>2.5</v>
      </c>
      <c r="L661">
        <f>INDEX(products!$A$1:$G$49, MATCH(CoffeeSales!$D661,products!$A$1:$A$49,0),MATCH(CoffeeSales!L$1,products!$A$1:$G$1,0))</f>
        <v>22.884999999999998</v>
      </c>
      <c r="M661">
        <f t="shared" si="30"/>
        <v>45.769999999999996</v>
      </c>
      <c r="N661" t="str">
        <f t="shared" si="31"/>
        <v>Arabica</v>
      </c>
      <c r="O661" t="str">
        <f t="shared" si="32"/>
        <v>Dark</v>
      </c>
      <c r="P661" t="str">
        <f>_xlfn.XLOOKUP(CoffeeSales!$C661,customers!$A$1:$A$1001,customers!$I$1:$I$1001,,0)</f>
        <v>Yes</v>
      </c>
    </row>
    <row r="662" spans="1:16" x14ac:dyDescent="0.25">
      <c r="A662" t="s">
        <v>1297</v>
      </c>
      <c r="B662">
        <v>44084</v>
      </c>
      <c r="C662" t="s">
        <v>1298</v>
      </c>
      <c r="D662" t="s">
        <v>189</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 MATCH(CoffeeSales!$D662,products!$A$1:$A$49,0),MATCH(CoffeeSales!I$1,products!$A$1:$G$1,0))</f>
        <v>Exc</v>
      </c>
      <c r="J662" t="str">
        <f>INDEX(products!$A$1:$G$49, MATCH(CoffeeSales!$D662,products!$A$1:$A$49,0),MATCH(CoffeeSales!J$1,products!$A$1:$G$1,0))</f>
        <v>L</v>
      </c>
      <c r="K662">
        <f>INDEX(products!$A$1:$G$49, MATCH(CoffeeSales!$D662,products!$A$1:$A$49,0),MATCH(CoffeeSales!K$1,products!$A$1:$G$1,0))</f>
        <v>0.5</v>
      </c>
      <c r="L662">
        <f>INDEX(products!$A$1:$G$49, MATCH(CoffeeSales!$D662,products!$A$1:$A$49,0),MATCH(CoffeeSales!L$1,products!$A$1:$G$1,0))</f>
        <v>8.91</v>
      </c>
      <c r="M662">
        <f t="shared" si="30"/>
        <v>53.46</v>
      </c>
      <c r="N662" t="str">
        <f t="shared" si="31"/>
        <v>Excelsa</v>
      </c>
      <c r="O662" t="str">
        <f t="shared" si="32"/>
        <v>Light</v>
      </c>
      <c r="P662" t="str">
        <f>_xlfn.XLOOKUP(CoffeeSales!$C662,customers!$A$1:$A$1001,customers!$I$1:$I$1001,,0)</f>
        <v>No</v>
      </c>
    </row>
    <row r="663" spans="1:16" x14ac:dyDescent="0.25">
      <c r="A663" t="s">
        <v>1299</v>
      </c>
      <c r="B663">
        <v>44485</v>
      </c>
      <c r="C663" t="s">
        <v>1300</v>
      </c>
      <c r="D663" t="s">
        <v>57</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 MATCH(CoffeeSales!$D663,products!$A$1:$A$49,0),MATCH(CoffeeSales!I$1,products!$A$1:$G$1,0))</f>
        <v>Ara</v>
      </c>
      <c r="J663" t="str">
        <f>INDEX(products!$A$1:$G$49, MATCH(CoffeeSales!$D663,products!$A$1:$A$49,0),MATCH(CoffeeSales!J$1,products!$A$1:$G$1,0))</f>
        <v>M</v>
      </c>
      <c r="K663">
        <f>INDEX(products!$A$1:$G$49, MATCH(CoffeeSales!$D663,products!$A$1:$A$49,0),MATCH(CoffeeSales!K$1,products!$A$1:$G$1,0))</f>
        <v>0.2</v>
      </c>
      <c r="L663">
        <f>INDEX(products!$A$1:$G$49, MATCH(CoffeeSales!$D663,products!$A$1:$A$49,0),MATCH(CoffeeSales!L$1,products!$A$1:$G$1,0))</f>
        <v>3.375</v>
      </c>
      <c r="M663">
        <f t="shared" si="30"/>
        <v>20.25</v>
      </c>
      <c r="N663" t="str">
        <f t="shared" si="31"/>
        <v>Arabica</v>
      </c>
      <c r="O663" t="str">
        <f t="shared" si="32"/>
        <v>Medium</v>
      </c>
      <c r="P663" t="str">
        <f>_xlfn.XLOOKUP(CoffeeSales!$C663,customers!$A$1:$A$1001,customers!$I$1:$I$1001,,0)</f>
        <v>Yes</v>
      </c>
    </row>
    <row r="664" spans="1:16" x14ac:dyDescent="0.25">
      <c r="A664" t="s">
        <v>1301</v>
      </c>
      <c r="B664">
        <v>44364</v>
      </c>
      <c r="C664" t="s">
        <v>1302</v>
      </c>
      <c r="D664" t="s">
        <v>122</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 MATCH(CoffeeSales!$D664,products!$A$1:$A$49,0),MATCH(CoffeeSales!I$1,products!$A$1:$G$1,0))</f>
        <v>Lib</v>
      </c>
      <c r="J664" t="str">
        <f>INDEX(products!$A$1:$G$49, MATCH(CoffeeSales!$D664,products!$A$1:$A$49,0),MATCH(CoffeeSales!J$1,products!$A$1:$G$1,0))</f>
        <v>D</v>
      </c>
      <c r="K664">
        <f>INDEX(products!$A$1:$G$49, MATCH(CoffeeSales!$D664,products!$A$1:$A$49,0),MATCH(CoffeeSales!K$1,products!$A$1:$G$1,0))</f>
        <v>2.5</v>
      </c>
      <c r="L664">
        <f>INDEX(products!$A$1:$G$49, MATCH(CoffeeSales!$D664,products!$A$1:$A$49,0),MATCH(CoffeeSales!L$1,products!$A$1:$G$1,0))</f>
        <v>29.784999999999997</v>
      </c>
      <c r="M664">
        <f t="shared" si="30"/>
        <v>148.92499999999998</v>
      </c>
      <c r="N664" t="str">
        <f t="shared" si="31"/>
        <v>Liberica</v>
      </c>
      <c r="O664" t="str">
        <f t="shared" si="32"/>
        <v>Dark</v>
      </c>
      <c r="P664" t="str">
        <f>_xlfn.XLOOKUP(CoffeeSales!$C664,customers!$A$1:$A$1001,customers!$I$1:$I$1001,,0)</f>
        <v>No</v>
      </c>
    </row>
    <row r="665" spans="1:16" x14ac:dyDescent="0.25">
      <c r="A665" t="s">
        <v>1303</v>
      </c>
      <c r="B665">
        <v>43554</v>
      </c>
      <c r="C665" t="s">
        <v>1304</v>
      </c>
      <c r="D665" t="s">
        <v>74</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 MATCH(CoffeeSales!$D665,products!$A$1:$A$49,0),MATCH(CoffeeSales!I$1,products!$A$1:$G$1,0))</f>
        <v>Ara</v>
      </c>
      <c r="J665" t="str">
        <f>INDEX(products!$A$1:$G$49, MATCH(CoffeeSales!$D665,products!$A$1:$A$49,0),MATCH(CoffeeSales!J$1,products!$A$1:$G$1,0))</f>
        <v>M</v>
      </c>
      <c r="K665">
        <f>INDEX(products!$A$1:$G$49, MATCH(CoffeeSales!$D665,products!$A$1:$A$49,0),MATCH(CoffeeSales!K$1,products!$A$1:$G$1,0))</f>
        <v>1</v>
      </c>
      <c r="L665">
        <f>INDEX(products!$A$1:$G$49, MATCH(CoffeeSales!$D665,products!$A$1:$A$49,0),MATCH(CoffeeSales!L$1,products!$A$1:$G$1,0))</f>
        <v>11.25</v>
      </c>
      <c r="M665">
        <f t="shared" si="30"/>
        <v>67.5</v>
      </c>
      <c r="N665" t="str">
        <f t="shared" si="31"/>
        <v>Arabica</v>
      </c>
      <c r="O665" t="str">
        <f t="shared" si="32"/>
        <v>Medium</v>
      </c>
      <c r="P665" t="str">
        <f>_xlfn.XLOOKUP(CoffeeSales!$C665,customers!$A$1:$A$1001,customers!$I$1:$I$1001,,0)</f>
        <v>No</v>
      </c>
    </row>
    <row r="666" spans="1:16" x14ac:dyDescent="0.25">
      <c r="A666" t="s">
        <v>1305</v>
      </c>
      <c r="B666">
        <v>44549</v>
      </c>
      <c r="C666" t="s">
        <v>1306</v>
      </c>
      <c r="D666" t="s">
        <v>258</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 MATCH(CoffeeSales!$D666,products!$A$1:$A$49,0),MATCH(CoffeeSales!I$1,products!$A$1:$G$1,0))</f>
        <v>Exc</v>
      </c>
      <c r="J666" t="str">
        <f>INDEX(products!$A$1:$G$49, MATCH(CoffeeSales!$D666,products!$A$1:$A$49,0),MATCH(CoffeeSales!J$1,products!$A$1:$G$1,0))</f>
        <v>D</v>
      </c>
      <c r="K666">
        <f>INDEX(products!$A$1:$G$49, MATCH(CoffeeSales!$D666,products!$A$1:$A$49,0),MATCH(CoffeeSales!K$1,products!$A$1:$G$1,0))</f>
        <v>1</v>
      </c>
      <c r="L666">
        <f>INDEX(products!$A$1:$G$49, MATCH(CoffeeSales!$D666,products!$A$1:$A$49,0),MATCH(CoffeeSales!L$1,products!$A$1:$G$1,0))</f>
        <v>12.15</v>
      </c>
      <c r="M666">
        <f t="shared" si="30"/>
        <v>72.900000000000006</v>
      </c>
      <c r="N666" t="str">
        <f t="shared" si="31"/>
        <v>Excelsa</v>
      </c>
      <c r="O666" t="str">
        <f t="shared" si="32"/>
        <v>Dark</v>
      </c>
      <c r="P666" t="str">
        <f>_xlfn.XLOOKUP(CoffeeSales!$C666,customers!$A$1:$A$1001,customers!$I$1:$I$1001,,0)</f>
        <v>No</v>
      </c>
    </row>
    <row r="667" spans="1:16" x14ac:dyDescent="0.25">
      <c r="A667" t="s">
        <v>1305</v>
      </c>
      <c r="B667">
        <v>44549</v>
      </c>
      <c r="C667" t="s">
        <v>1306</v>
      </c>
      <c r="D667" t="s">
        <v>51</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 MATCH(CoffeeSales!$D667,products!$A$1:$A$49,0),MATCH(CoffeeSales!I$1,products!$A$1:$G$1,0))</f>
        <v>Lib</v>
      </c>
      <c r="J667" t="str">
        <f>INDEX(products!$A$1:$G$49, MATCH(CoffeeSales!$D667,products!$A$1:$A$49,0),MATCH(CoffeeSales!J$1,products!$A$1:$G$1,0))</f>
        <v>D</v>
      </c>
      <c r="K667">
        <f>INDEX(products!$A$1:$G$49, MATCH(CoffeeSales!$D667,products!$A$1:$A$49,0),MATCH(CoffeeSales!K$1,products!$A$1:$G$1,0))</f>
        <v>0.2</v>
      </c>
      <c r="L667">
        <f>INDEX(products!$A$1:$G$49, MATCH(CoffeeSales!$D667,products!$A$1:$A$49,0),MATCH(CoffeeSales!L$1,products!$A$1:$G$1,0))</f>
        <v>3.8849999999999998</v>
      </c>
      <c r="M667">
        <f t="shared" si="30"/>
        <v>7.77</v>
      </c>
      <c r="N667" t="str">
        <f t="shared" si="31"/>
        <v>Liberica</v>
      </c>
      <c r="O667" t="str">
        <f t="shared" si="32"/>
        <v>Dark</v>
      </c>
      <c r="P667" t="str">
        <f>_xlfn.XLOOKUP(CoffeeSales!$C667,customers!$A$1:$A$1001,customers!$I$1:$I$1001,,0)</f>
        <v>No</v>
      </c>
    </row>
    <row r="668" spans="1:16" x14ac:dyDescent="0.25">
      <c r="A668" t="s">
        <v>1307</v>
      </c>
      <c r="B668">
        <v>43987</v>
      </c>
      <c r="C668" t="s">
        <v>1308</v>
      </c>
      <c r="D668" t="s">
        <v>131</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 MATCH(CoffeeSales!$D668,products!$A$1:$A$49,0),MATCH(CoffeeSales!I$1,products!$A$1:$G$1,0))</f>
        <v>Ara</v>
      </c>
      <c r="J668" t="str">
        <f>INDEX(products!$A$1:$G$49, MATCH(CoffeeSales!$D668,products!$A$1:$A$49,0),MATCH(CoffeeSales!J$1,products!$A$1:$G$1,0))</f>
        <v>D</v>
      </c>
      <c r="K668">
        <f>INDEX(products!$A$1:$G$49, MATCH(CoffeeSales!$D668,products!$A$1:$A$49,0),MATCH(CoffeeSales!K$1,products!$A$1:$G$1,0))</f>
        <v>2.5</v>
      </c>
      <c r="L668">
        <f>INDEX(products!$A$1:$G$49, MATCH(CoffeeSales!$D668,products!$A$1:$A$49,0),MATCH(CoffeeSales!L$1,products!$A$1:$G$1,0))</f>
        <v>22.884999999999998</v>
      </c>
      <c r="M668">
        <f t="shared" si="30"/>
        <v>91.539999999999992</v>
      </c>
      <c r="N668" t="str">
        <f t="shared" si="31"/>
        <v>Arabica</v>
      </c>
      <c r="O668" t="str">
        <f t="shared" si="32"/>
        <v>Dark</v>
      </c>
      <c r="P668" t="str">
        <f>_xlfn.XLOOKUP(CoffeeSales!$C668,customers!$A$1:$A$1001,customers!$I$1:$I$1001,,0)</f>
        <v>No</v>
      </c>
    </row>
    <row r="669" spans="1:16" x14ac:dyDescent="0.25">
      <c r="A669" t="s">
        <v>1309</v>
      </c>
      <c r="B669">
        <v>44451</v>
      </c>
      <c r="C669" t="s">
        <v>1310</v>
      </c>
      <c r="D669" t="s">
        <v>40</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 MATCH(CoffeeSales!$D669,products!$A$1:$A$49,0),MATCH(CoffeeSales!I$1,products!$A$1:$G$1,0))</f>
        <v>Ara</v>
      </c>
      <c r="J669" t="str">
        <f>INDEX(products!$A$1:$G$49, MATCH(CoffeeSales!$D669,products!$A$1:$A$49,0),MATCH(CoffeeSales!J$1,products!$A$1:$G$1,0))</f>
        <v>D</v>
      </c>
      <c r="K669">
        <f>INDEX(products!$A$1:$G$49, MATCH(CoffeeSales!$D669,products!$A$1:$A$49,0),MATCH(CoffeeSales!K$1,products!$A$1:$G$1,0))</f>
        <v>1</v>
      </c>
      <c r="L669">
        <f>INDEX(products!$A$1:$G$49, MATCH(CoffeeSales!$D669,products!$A$1:$A$49,0),MATCH(CoffeeSales!L$1,products!$A$1:$G$1,0))</f>
        <v>9.9499999999999993</v>
      </c>
      <c r="M669">
        <f t="shared" si="30"/>
        <v>59.699999999999996</v>
      </c>
      <c r="N669" t="str">
        <f t="shared" si="31"/>
        <v>Arabica</v>
      </c>
      <c r="O669" t="str">
        <f t="shared" si="32"/>
        <v>Dark</v>
      </c>
      <c r="P669" t="str">
        <f>_xlfn.XLOOKUP(CoffeeSales!$C669,customers!$A$1:$A$1001,customers!$I$1:$I$1001,,0)</f>
        <v>No</v>
      </c>
    </row>
    <row r="670" spans="1:16" x14ac:dyDescent="0.25">
      <c r="A670" t="s">
        <v>1311</v>
      </c>
      <c r="B670">
        <v>44636</v>
      </c>
      <c r="C670" t="s">
        <v>1294</v>
      </c>
      <c r="D670" t="s">
        <v>23</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 MATCH(CoffeeSales!$D670,products!$A$1:$A$49,0),MATCH(CoffeeSales!I$1,products!$A$1:$G$1,0))</f>
        <v>Rob</v>
      </c>
      <c r="J670" t="str">
        <f>INDEX(products!$A$1:$G$49, MATCH(CoffeeSales!$D670,products!$A$1:$A$49,0),MATCH(CoffeeSales!J$1,products!$A$1:$G$1,0))</f>
        <v>L</v>
      </c>
      <c r="K670">
        <f>INDEX(products!$A$1:$G$49, MATCH(CoffeeSales!$D670,products!$A$1:$A$49,0),MATCH(CoffeeSales!K$1,products!$A$1:$G$1,0))</f>
        <v>2.5</v>
      </c>
      <c r="L670">
        <f>INDEX(products!$A$1:$G$49, MATCH(CoffeeSales!$D670,products!$A$1:$A$49,0),MATCH(CoffeeSales!L$1,products!$A$1:$G$1,0))</f>
        <v>27.484999999999996</v>
      </c>
      <c r="M670">
        <f t="shared" si="30"/>
        <v>137.42499999999998</v>
      </c>
      <c r="N670" t="str">
        <f t="shared" si="31"/>
        <v>Robusta</v>
      </c>
      <c r="O670" t="str">
        <f t="shared" si="32"/>
        <v>Light</v>
      </c>
      <c r="P670" t="str">
        <f>_xlfn.XLOOKUP(CoffeeSales!$C670,customers!$A$1:$A$1001,customers!$I$1:$I$1001,,0)</f>
        <v>Yes</v>
      </c>
    </row>
    <row r="671" spans="1:16" x14ac:dyDescent="0.25">
      <c r="A671" t="s">
        <v>1312</v>
      </c>
      <c r="B671">
        <v>44551</v>
      </c>
      <c r="C671" t="s">
        <v>1313</v>
      </c>
      <c r="D671" t="s">
        <v>210</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 MATCH(CoffeeSales!$D671,products!$A$1:$A$49,0),MATCH(CoffeeSales!I$1,products!$A$1:$G$1,0))</f>
        <v>Lib</v>
      </c>
      <c r="J671" t="str">
        <f>INDEX(products!$A$1:$G$49, MATCH(CoffeeSales!$D671,products!$A$1:$A$49,0),MATCH(CoffeeSales!J$1,products!$A$1:$G$1,0))</f>
        <v>M</v>
      </c>
      <c r="K671">
        <f>INDEX(products!$A$1:$G$49, MATCH(CoffeeSales!$D671,products!$A$1:$A$49,0),MATCH(CoffeeSales!K$1,products!$A$1:$G$1,0))</f>
        <v>2.5</v>
      </c>
      <c r="L671">
        <f>INDEX(products!$A$1:$G$49, MATCH(CoffeeSales!$D671,products!$A$1:$A$49,0),MATCH(CoffeeSales!L$1,products!$A$1:$G$1,0))</f>
        <v>33.464999999999996</v>
      </c>
      <c r="M671">
        <f t="shared" si="30"/>
        <v>66.929999999999993</v>
      </c>
      <c r="N671" t="str">
        <f t="shared" si="31"/>
        <v>Liberica</v>
      </c>
      <c r="O671" t="str">
        <f t="shared" si="32"/>
        <v>Medium</v>
      </c>
      <c r="P671" t="str">
        <f>_xlfn.XLOOKUP(CoffeeSales!$C671,customers!$A$1:$A$1001,customers!$I$1:$I$1001,,0)</f>
        <v>No</v>
      </c>
    </row>
    <row r="672" spans="1:16" x14ac:dyDescent="0.25">
      <c r="A672" t="s">
        <v>1314</v>
      </c>
      <c r="B672">
        <v>43606</v>
      </c>
      <c r="C672" t="s">
        <v>1315</v>
      </c>
      <c r="D672" t="s">
        <v>90</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 MATCH(CoffeeSales!$D672,products!$A$1:$A$49,0),MATCH(CoffeeSales!I$1,products!$A$1:$G$1,0))</f>
        <v>Lib</v>
      </c>
      <c r="J672" t="str">
        <f>INDEX(products!$A$1:$G$49, MATCH(CoffeeSales!$D672,products!$A$1:$A$49,0),MATCH(CoffeeSales!J$1,products!$A$1:$G$1,0))</f>
        <v>M</v>
      </c>
      <c r="K672">
        <f>INDEX(products!$A$1:$G$49, MATCH(CoffeeSales!$D672,products!$A$1:$A$49,0),MATCH(CoffeeSales!K$1,products!$A$1:$G$1,0))</f>
        <v>0.2</v>
      </c>
      <c r="L672">
        <f>INDEX(products!$A$1:$G$49, MATCH(CoffeeSales!$D672,products!$A$1:$A$49,0),MATCH(CoffeeSales!L$1,products!$A$1:$G$1,0))</f>
        <v>4.3650000000000002</v>
      </c>
      <c r="M672">
        <f t="shared" si="30"/>
        <v>13.095000000000001</v>
      </c>
      <c r="N672" t="str">
        <f t="shared" si="31"/>
        <v>Liberica</v>
      </c>
      <c r="O672" t="str">
        <f t="shared" si="32"/>
        <v>Medium</v>
      </c>
      <c r="P672" t="str">
        <f>_xlfn.XLOOKUP(CoffeeSales!$C672,customers!$A$1:$A$1001,customers!$I$1:$I$1001,,0)</f>
        <v>Yes</v>
      </c>
    </row>
    <row r="673" spans="1:16" x14ac:dyDescent="0.25">
      <c r="A673" t="s">
        <v>1316</v>
      </c>
      <c r="B673">
        <v>44495</v>
      </c>
      <c r="C673" t="s">
        <v>1317</v>
      </c>
      <c r="D673" t="s">
        <v>202</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 MATCH(CoffeeSales!$D673,products!$A$1:$A$49,0),MATCH(CoffeeSales!I$1,products!$A$1:$G$1,0))</f>
        <v>Rob</v>
      </c>
      <c r="J673" t="str">
        <f>INDEX(products!$A$1:$G$49, MATCH(CoffeeSales!$D673,products!$A$1:$A$49,0),MATCH(CoffeeSales!J$1,products!$A$1:$G$1,0))</f>
        <v>L</v>
      </c>
      <c r="K673">
        <f>INDEX(products!$A$1:$G$49, MATCH(CoffeeSales!$D673,products!$A$1:$A$49,0),MATCH(CoffeeSales!K$1,products!$A$1:$G$1,0))</f>
        <v>1</v>
      </c>
      <c r="L673">
        <f>INDEX(products!$A$1:$G$49, MATCH(CoffeeSales!$D673,products!$A$1:$A$49,0),MATCH(CoffeeSales!L$1,products!$A$1:$G$1,0))</f>
        <v>11.95</v>
      </c>
      <c r="M673">
        <f t="shared" si="30"/>
        <v>59.75</v>
      </c>
      <c r="N673" t="str">
        <f t="shared" si="31"/>
        <v>Robusta</v>
      </c>
      <c r="O673" t="str">
        <f t="shared" si="32"/>
        <v>Light</v>
      </c>
      <c r="P673" t="str">
        <f>_xlfn.XLOOKUP(CoffeeSales!$C673,customers!$A$1:$A$1001,customers!$I$1:$I$1001,,0)</f>
        <v>No</v>
      </c>
    </row>
    <row r="674" spans="1:16" x14ac:dyDescent="0.25">
      <c r="A674" t="s">
        <v>1318</v>
      </c>
      <c r="B674">
        <v>43916</v>
      </c>
      <c r="C674" t="s">
        <v>1319</v>
      </c>
      <c r="D674" t="s">
        <v>91</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 MATCH(CoffeeSales!$D674,products!$A$1:$A$49,0),MATCH(CoffeeSales!I$1,products!$A$1:$G$1,0))</f>
        <v>Lib</v>
      </c>
      <c r="J674" t="str">
        <f>INDEX(products!$A$1:$G$49, MATCH(CoffeeSales!$D674,products!$A$1:$A$49,0),MATCH(CoffeeSales!J$1,products!$A$1:$G$1,0))</f>
        <v>M</v>
      </c>
      <c r="K674">
        <f>INDEX(products!$A$1:$G$49, MATCH(CoffeeSales!$D674,products!$A$1:$A$49,0),MATCH(CoffeeSales!K$1,products!$A$1:$G$1,0))</f>
        <v>0.5</v>
      </c>
      <c r="L674">
        <f>INDEX(products!$A$1:$G$49, MATCH(CoffeeSales!$D674,products!$A$1:$A$49,0),MATCH(CoffeeSales!L$1,products!$A$1:$G$1,0))</f>
        <v>8.73</v>
      </c>
      <c r="M674">
        <f t="shared" si="30"/>
        <v>43.650000000000006</v>
      </c>
      <c r="N674" t="str">
        <f t="shared" si="31"/>
        <v>Liberica</v>
      </c>
      <c r="O674" t="str">
        <f t="shared" si="32"/>
        <v>Medium</v>
      </c>
      <c r="P674" t="str">
        <f>_xlfn.XLOOKUP(CoffeeSales!$C674,customers!$A$1:$A$1001,customers!$I$1:$I$1001,,0)</f>
        <v>Yes</v>
      </c>
    </row>
    <row r="675" spans="1:16" x14ac:dyDescent="0.25">
      <c r="A675" t="s">
        <v>1320</v>
      </c>
      <c r="B675">
        <v>44118</v>
      </c>
      <c r="C675" t="s">
        <v>1321</v>
      </c>
      <c r="D675" t="s">
        <v>22</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 MATCH(CoffeeSales!$D675,products!$A$1:$A$49,0),MATCH(CoffeeSales!I$1,products!$A$1:$G$1,0))</f>
        <v>Exc</v>
      </c>
      <c r="J675" t="str">
        <f>INDEX(products!$A$1:$G$49, MATCH(CoffeeSales!$D675,products!$A$1:$A$49,0),MATCH(CoffeeSales!J$1,products!$A$1:$G$1,0))</f>
        <v>M</v>
      </c>
      <c r="K675">
        <f>INDEX(products!$A$1:$G$49, MATCH(CoffeeSales!$D675,products!$A$1:$A$49,0),MATCH(CoffeeSales!K$1,products!$A$1:$G$1,0))</f>
        <v>1</v>
      </c>
      <c r="L675">
        <f>INDEX(products!$A$1:$G$49, MATCH(CoffeeSales!$D675,products!$A$1:$A$49,0),MATCH(CoffeeSales!L$1,products!$A$1:$G$1,0))</f>
        <v>13.75</v>
      </c>
      <c r="M675">
        <f t="shared" si="30"/>
        <v>82.5</v>
      </c>
      <c r="N675" t="str">
        <f t="shared" si="31"/>
        <v>Excelsa</v>
      </c>
      <c r="O675" t="str">
        <f t="shared" si="32"/>
        <v>Medium</v>
      </c>
      <c r="P675" t="str">
        <f>_xlfn.XLOOKUP(CoffeeSales!$C675,customers!$A$1:$A$1001,customers!$I$1:$I$1001,,0)</f>
        <v>Yes</v>
      </c>
    </row>
    <row r="676" spans="1:16" x14ac:dyDescent="0.25">
      <c r="A676" t="s">
        <v>1322</v>
      </c>
      <c r="B676">
        <v>44543</v>
      </c>
      <c r="C676" t="s">
        <v>1323</v>
      </c>
      <c r="D676" t="s">
        <v>217</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 MATCH(CoffeeSales!$D676,products!$A$1:$A$49,0),MATCH(CoffeeSales!I$1,products!$A$1:$G$1,0))</f>
        <v>Ara</v>
      </c>
      <c r="J676" t="str">
        <f>INDEX(products!$A$1:$G$49, MATCH(CoffeeSales!$D676,products!$A$1:$A$49,0),MATCH(CoffeeSales!J$1,products!$A$1:$G$1,0))</f>
        <v>L</v>
      </c>
      <c r="K676">
        <f>INDEX(products!$A$1:$G$49, MATCH(CoffeeSales!$D676,products!$A$1:$A$49,0),MATCH(CoffeeSales!K$1,products!$A$1:$G$1,0))</f>
        <v>2.5</v>
      </c>
      <c r="L676">
        <f>INDEX(products!$A$1:$G$49, MATCH(CoffeeSales!$D676,products!$A$1:$A$49,0),MATCH(CoffeeSales!L$1,products!$A$1:$G$1,0))</f>
        <v>29.784999999999997</v>
      </c>
      <c r="M676">
        <f t="shared" si="30"/>
        <v>178.70999999999998</v>
      </c>
      <c r="N676" t="str">
        <f t="shared" si="31"/>
        <v>Arabica</v>
      </c>
      <c r="O676" t="str">
        <f t="shared" si="32"/>
        <v>Light</v>
      </c>
      <c r="P676" t="str">
        <f>_xlfn.XLOOKUP(CoffeeSales!$C676,customers!$A$1:$A$1001,customers!$I$1:$I$1001,,0)</f>
        <v>Yes</v>
      </c>
    </row>
    <row r="677" spans="1:16" x14ac:dyDescent="0.25">
      <c r="A677" t="s">
        <v>1324</v>
      </c>
      <c r="B677">
        <v>44263</v>
      </c>
      <c r="C677" t="s">
        <v>1325</v>
      </c>
      <c r="D677" t="s">
        <v>122</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 MATCH(CoffeeSales!$D677,products!$A$1:$A$49,0),MATCH(CoffeeSales!I$1,products!$A$1:$G$1,0))</f>
        <v>Lib</v>
      </c>
      <c r="J677" t="str">
        <f>INDEX(products!$A$1:$G$49, MATCH(CoffeeSales!$D677,products!$A$1:$A$49,0),MATCH(CoffeeSales!J$1,products!$A$1:$G$1,0))</f>
        <v>D</v>
      </c>
      <c r="K677">
        <f>INDEX(products!$A$1:$G$49, MATCH(CoffeeSales!$D677,products!$A$1:$A$49,0),MATCH(CoffeeSales!K$1,products!$A$1:$G$1,0))</f>
        <v>2.5</v>
      </c>
      <c r="L677">
        <f>INDEX(products!$A$1:$G$49, MATCH(CoffeeSales!$D677,products!$A$1:$A$49,0),MATCH(CoffeeSales!L$1,products!$A$1:$G$1,0))</f>
        <v>29.784999999999997</v>
      </c>
      <c r="M677">
        <f t="shared" si="30"/>
        <v>119.13999999999999</v>
      </c>
      <c r="N677" t="str">
        <f t="shared" si="31"/>
        <v>Liberica</v>
      </c>
      <c r="O677" t="str">
        <f t="shared" si="32"/>
        <v>Dark</v>
      </c>
      <c r="P677" t="str">
        <f>_xlfn.XLOOKUP(CoffeeSales!$C677,customers!$A$1:$A$1001,customers!$I$1:$I$1001,,0)</f>
        <v>Yes</v>
      </c>
    </row>
    <row r="678" spans="1:16" x14ac:dyDescent="0.25">
      <c r="A678" t="s">
        <v>1326</v>
      </c>
      <c r="B678">
        <v>44217</v>
      </c>
      <c r="C678" t="s">
        <v>1327</v>
      </c>
      <c r="D678" t="s">
        <v>96</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 MATCH(CoffeeSales!$D678,products!$A$1:$A$49,0),MATCH(CoffeeSales!I$1,products!$A$1:$G$1,0))</f>
        <v>Lib</v>
      </c>
      <c r="J678" t="str">
        <f>INDEX(products!$A$1:$G$49, MATCH(CoffeeSales!$D678,products!$A$1:$A$49,0),MATCH(CoffeeSales!J$1,products!$A$1:$G$1,0))</f>
        <v>L</v>
      </c>
      <c r="K678">
        <f>INDEX(products!$A$1:$G$49, MATCH(CoffeeSales!$D678,products!$A$1:$A$49,0),MATCH(CoffeeSales!K$1,products!$A$1:$G$1,0))</f>
        <v>0.5</v>
      </c>
      <c r="L678">
        <f>INDEX(products!$A$1:$G$49, MATCH(CoffeeSales!$D678,products!$A$1:$A$49,0),MATCH(CoffeeSales!L$1,products!$A$1:$G$1,0))</f>
        <v>9.51</v>
      </c>
      <c r="M678">
        <f t="shared" si="30"/>
        <v>47.55</v>
      </c>
      <c r="N678" t="str">
        <f t="shared" si="31"/>
        <v>Liberica</v>
      </c>
      <c r="O678" t="str">
        <f t="shared" si="32"/>
        <v>Light</v>
      </c>
      <c r="P678" t="str">
        <f>_xlfn.XLOOKUP(CoffeeSales!$C678,customers!$A$1:$A$1001,customers!$I$1:$I$1001,,0)</f>
        <v>No</v>
      </c>
    </row>
    <row r="679" spans="1:16" x14ac:dyDescent="0.25">
      <c r="A679" t="s">
        <v>1328</v>
      </c>
      <c r="B679">
        <v>44206</v>
      </c>
      <c r="C679" t="s">
        <v>1329</v>
      </c>
      <c r="D679" t="s">
        <v>91</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 MATCH(CoffeeSales!$D679,products!$A$1:$A$49,0),MATCH(CoffeeSales!I$1,products!$A$1:$G$1,0))</f>
        <v>Lib</v>
      </c>
      <c r="J679" t="str">
        <f>INDEX(products!$A$1:$G$49, MATCH(CoffeeSales!$D679,products!$A$1:$A$49,0),MATCH(CoffeeSales!J$1,products!$A$1:$G$1,0))</f>
        <v>M</v>
      </c>
      <c r="K679">
        <f>INDEX(products!$A$1:$G$49, MATCH(CoffeeSales!$D679,products!$A$1:$A$49,0),MATCH(CoffeeSales!K$1,products!$A$1:$G$1,0))</f>
        <v>0.5</v>
      </c>
      <c r="L679">
        <f>INDEX(products!$A$1:$G$49, MATCH(CoffeeSales!$D679,products!$A$1:$A$49,0),MATCH(CoffeeSales!L$1,products!$A$1:$G$1,0))</f>
        <v>8.73</v>
      </c>
      <c r="M679">
        <f t="shared" si="30"/>
        <v>43.650000000000006</v>
      </c>
      <c r="N679" t="str">
        <f t="shared" si="31"/>
        <v>Liberica</v>
      </c>
      <c r="O679" t="str">
        <f t="shared" si="32"/>
        <v>Medium</v>
      </c>
      <c r="P679" t="str">
        <f>_xlfn.XLOOKUP(CoffeeSales!$C679,customers!$A$1:$A$1001,customers!$I$1:$I$1001,,0)</f>
        <v>No</v>
      </c>
    </row>
    <row r="680" spans="1:16" x14ac:dyDescent="0.25">
      <c r="A680" t="s">
        <v>1330</v>
      </c>
      <c r="B680">
        <v>44281</v>
      </c>
      <c r="C680" t="s">
        <v>1331</v>
      </c>
      <c r="D680" t="s">
        <v>217</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 MATCH(CoffeeSales!$D680,products!$A$1:$A$49,0),MATCH(CoffeeSales!I$1,products!$A$1:$G$1,0))</f>
        <v>Ara</v>
      </c>
      <c r="J680" t="str">
        <f>INDEX(products!$A$1:$G$49, MATCH(CoffeeSales!$D680,products!$A$1:$A$49,0),MATCH(CoffeeSales!J$1,products!$A$1:$G$1,0))</f>
        <v>L</v>
      </c>
      <c r="K680">
        <f>INDEX(products!$A$1:$G$49, MATCH(CoffeeSales!$D680,products!$A$1:$A$49,0),MATCH(CoffeeSales!K$1,products!$A$1:$G$1,0))</f>
        <v>2.5</v>
      </c>
      <c r="L680">
        <f>INDEX(products!$A$1:$G$49, MATCH(CoffeeSales!$D680,products!$A$1:$A$49,0),MATCH(CoffeeSales!L$1,products!$A$1:$G$1,0))</f>
        <v>29.784999999999997</v>
      </c>
      <c r="M680">
        <f t="shared" si="30"/>
        <v>178.70999999999998</v>
      </c>
      <c r="N680" t="str">
        <f t="shared" si="31"/>
        <v>Arabica</v>
      </c>
      <c r="O680" t="str">
        <f t="shared" si="32"/>
        <v>Light</v>
      </c>
      <c r="P680" t="str">
        <f>_xlfn.XLOOKUP(CoffeeSales!$C680,customers!$A$1:$A$1001,customers!$I$1:$I$1001,,0)</f>
        <v>Yes</v>
      </c>
    </row>
    <row r="681" spans="1:16" x14ac:dyDescent="0.25">
      <c r="A681" t="s">
        <v>1332</v>
      </c>
      <c r="B681">
        <v>44645</v>
      </c>
      <c r="C681" t="s">
        <v>1333</v>
      </c>
      <c r="D681" t="s">
        <v>23</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 MATCH(CoffeeSales!$D681,products!$A$1:$A$49,0),MATCH(CoffeeSales!I$1,products!$A$1:$G$1,0))</f>
        <v>Rob</v>
      </c>
      <c r="J681" t="str">
        <f>INDEX(products!$A$1:$G$49, MATCH(CoffeeSales!$D681,products!$A$1:$A$49,0),MATCH(CoffeeSales!J$1,products!$A$1:$G$1,0))</f>
        <v>L</v>
      </c>
      <c r="K681">
        <f>INDEX(products!$A$1:$G$49, MATCH(CoffeeSales!$D681,products!$A$1:$A$49,0),MATCH(CoffeeSales!K$1,products!$A$1:$G$1,0))</f>
        <v>2.5</v>
      </c>
      <c r="L681">
        <f>INDEX(products!$A$1:$G$49, MATCH(CoffeeSales!$D681,products!$A$1:$A$49,0),MATCH(CoffeeSales!L$1,products!$A$1:$G$1,0))</f>
        <v>27.484999999999996</v>
      </c>
      <c r="M681">
        <f t="shared" si="30"/>
        <v>27.484999999999996</v>
      </c>
      <c r="N681" t="str">
        <f t="shared" si="31"/>
        <v>Robusta</v>
      </c>
      <c r="O681" t="str">
        <f t="shared" si="32"/>
        <v>Light</v>
      </c>
      <c r="P681" t="str">
        <f>_xlfn.XLOOKUP(CoffeeSales!$C681,customers!$A$1:$A$1001,customers!$I$1:$I$1001,,0)</f>
        <v>No</v>
      </c>
    </row>
    <row r="682" spans="1:16" x14ac:dyDescent="0.25">
      <c r="A682" t="s">
        <v>1334</v>
      </c>
      <c r="B682">
        <v>44399</v>
      </c>
      <c r="C682" t="s">
        <v>1335</v>
      </c>
      <c r="D682" t="s">
        <v>74</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 MATCH(CoffeeSales!$D682,products!$A$1:$A$49,0),MATCH(CoffeeSales!I$1,products!$A$1:$G$1,0))</f>
        <v>Ara</v>
      </c>
      <c r="J682" t="str">
        <f>INDEX(products!$A$1:$G$49, MATCH(CoffeeSales!$D682,products!$A$1:$A$49,0),MATCH(CoffeeSales!J$1,products!$A$1:$G$1,0))</f>
        <v>M</v>
      </c>
      <c r="K682">
        <f>INDEX(products!$A$1:$G$49, MATCH(CoffeeSales!$D682,products!$A$1:$A$49,0),MATCH(CoffeeSales!K$1,products!$A$1:$G$1,0))</f>
        <v>1</v>
      </c>
      <c r="L682">
        <f>INDEX(products!$A$1:$G$49, MATCH(CoffeeSales!$D682,products!$A$1:$A$49,0),MATCH(CoffeeSales!L$1,products!$A$1:$G$1,0))</f>
        <v>11.25</v>
      </c>
      <c r="M682">
        <f t="shared" si="30"/>
        <v>56.25</v>
      </c>
      <c r="N682" t="str">
        <f t="shared" si="31"/>
        <v>Arabica</v>
      </c>
      <c r="O682" t="str">
        <f t="shared" si="32"/>
        <v>Medium</v>
      </c>
      <c r="P682" t="str">
        <f>_xlfn.XLOOKUP(CoffeeSales!$C682,customers!$A$1:$A$1001,customers!$I$1:$I$1001,,0)</f>
        <v>No</v>
      </c>
    </row>
    <row r="683" spans="1:16" x14ac:dyDescent="0.25">
      <c r="A683" t="s">
        <v>1336</v>
      </c>
      <c r="B683">
        <v>44080</v>
      </c>
      <c r="C683" t="s">
        <v>1337</v>
      </c>
      <c r="D683" t="s">
        <v>32</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 MATCH(CoffeeSales!$D683,products!$A$1:$A$49,0),MATCH(CoffeeSales!I$1,products!$A$1:$G$1,0))</f>
        <v>Lib</v>
      </c>
      <c r="J683" t="str">
        <f>INDEX(products!$A$1:$G$49, MATCH(CoffeeSales!$D683,products!$A$1:$A$49,0),MATCH(CoffeeSales!J$1,products!$A$1:$G$1,0))</f>
        <v>L</v>
      </c>
      <c r="K683">
        <f>INDEX(products!$A$1:$G$49, MATCH(CoffeeSales!$D683,products!$A$1:$A$49,0),MATCH(CoffeeSales!K$1,products!$A$1:$G$1,0))</f>
        <v>0.2</v>
      </c>
      <c r="L683">
        <f>INDEX(products!$A$1:$G$49, MATCH(CoffeeSales!$D683,products!$A$1:$A$49,0),MATCH(CoffeeSales!L$1,products!$A$1:$G$1,0))</f>
        <v>4.7549999999999999</v>
      </c>
      <c r="M683">
        <f t="shared" si="30"/>
        <v>9.51</v>
      </c>
      <c r="N683" t="str">
        <f t="shared" si="31"/>
        <v>Liberica</v>
      </c>
      <c r="O683" t="str">
        <f t="shared" si="32"/>
        <v>Light</v>
      </c>
      <c r="P683" t="str">
        <f>_xlfn.XLOOKUP(CoffeeSales!$C683,customers!$A$1:$A$1001,customers!$I$1:$I$1001,,0)</f>
        <v>Yes</v>
      </c>
    </row>
    <row r="684" spans="1:16" x14ac:dyDescent="0.25">
      <c r="A684" t="s">
        <v>1338</v>
      </c>
      <c r="B684">
        <v>43827</v>
      </c>
      <c r="C684" t="s">
        <v>1339</v>
      </c>
      <c r="D684" t="s">
        <v>77</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 MATCH(CoffeeSales!$D684,products!$A$1:$A$49,0),MATCH(CoffeeSales!I$1,products!$A$1:$G$1,0))</f>
        <v>Exc</v>
      </c>
      <c r="J684" t="str">
        <f>INDEX(products!$A$1:$G$49, MATCH(CoffeeSales!$D684,products!$A$1:$A$49,0),MATCH(CoffeeSales!J$1,products!$A$1:$G$1,0))</f>
        <v>M</v>
      </c>
      <c r="K684">
        <f>INDEX(products!$A$1:$G$49, MATCH(CoffeeSales!$D684,products!$A$1:$A$49,0),MATCH(CoffeeSales!K$1,products!$A$1:$G$1,0))</f>
        <v>0.2</v>
      </c>
      <c r="L684">
        <f>INDEX(products!$A$1:$G$49, MATCH(CoffeeSales!$D684,products!$A$1:$A$49,0),MATCH(CoffeeSales!L$1,products!$A$1:$G$1,0))</f>
        <v>4.125</v>
      </c>
      <c r="M684">
        <f t="shared" si="30"/>
        <v>8.25</v>
      </c>
      <c r="N684" t="str">
        <f t="shared" si="31"/>
        <v>Excelsa</v>
      </c>
      <c r="O684" t="str">
        <f t="shared" si="32"/>
        <v>Medium</v>
      </c>
      <c r="P684" t="str">
        <f>_xlfn.XLOOKUP(CoffeeSales!$C684,customers!$A$1:$A$1001,customers!$I$1:$I$1001,,0)</f>
        <v>Yes</v>
      </c>
    </row>
    <row r="685" spans="1:16" x14ac:dyDescent="0.25">
      <c r="A685" t="s">
        <v>1340</v>
      </c>
      <c r="B685">
        <v>43941</v>
      </c>
      <c r="C685" t="s">
        <v>1341</v>
      </c>
      <c r="D685" t="s">
        <v>136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 MATCH(CoffeeSales!$D685,products!$A$1:$A$49,0),MATCH(CoffeeSales!I$1,products!$A$1:$G$1,0))</f>
        <v>Lib</v>
      </c>
      <c r="J685" t="str">
        <f>INDEX(products!$A$1:$G$49, MATCH(CoffeeSales!$D685,products!$A$1:$A$49,0),MATCH(CoffeeSales!J$1,products!$A$1:$G$1,0))</f>
        <v>D</v>
      </c>
      <c r="K685">
        <f>INDEX(products!$A$1:$G$49, MATCH(CoffeeSales!$D685,products!$A$1:$A$49,0),MATCH(CoffeeSales!K$1,products!$A$1:$G$1,0))</f>
        <v>0.5</v>
      </c>
      <c r="L685">
        <f>INDEX(products!$A$1:$G$49, MATCH(CoffeeSales!$D685,products!$A$1:$A$49,0),MATCH(CoffeeSales!L$1,products!$A$1:$G$1,0))</f>
        <v>7.77</v>
      </c>
      <c r="M685">
        <f t="shared" si="30"/>
        <v>46.62</v>
      </c>
      <c r="N685" t="str">
        <f t="shared" si="31"/>
        <v>Liberica</v>
      </c>
      <c r="O685" t="str">
        <f t="shared" si="32"/>
        <v>Dark</v>
      </c>
      <c r="P685" t="str">
        <f>_xlfn.XLOOKUP(CoffeeSales!$C685,customers!$A$1:$A$1001,customers!$I$1:$I$1001,,0)</f>
        <v>No</v>
      </c>
    </row>
    <row r="686" spans="1:16" x14ac:dyDescent="0.25">
      <c r="A686" t="s">
        <v>1342</v>
      </c>
      <c r="B686">
        <v>43517</v>
      </c>
      <c r="C686" t="s">
        <v>1343</v>
      </c>
      <c r="D686" t="s">
        <v>202</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 MATCH(CoffeeSales!$D686,products!$A$1:$A$49,0),MATCH(CoffeeSales!I$1,products!$A$1:$G$1,0))</f>
        <v>Rob</v>
      </c>
      <c r="J686" t="str">
        <f>INDEX(products!$A$1:$G$49, MATCH(CoffeeSales!$D686,products!$A$1:$A$49,0),MATCH(CoffeeSales!J$1,products!$A$1:$G$1,0))</f>
        <v>L</v>
      </c>
      <c r="K686">
        <f>INDEX(products!$A$1:$G$49, MATCH(CoffeeSales!$D686,products!$A$1:$A$49,0),MATCH(CoffeeSales!K$1,products!$A$1:$G$1,0))</f>
        <v>1</v>
      </c>
      <c r="L686">
        <f>INDEX(products!$A$1:$G$49, MATCH(CoffeeSales!$D686,products!$A$1:$A$49,0),MATCH(CoffeeSales!L$1,products!$A$1:$G$1,0))</f>
        <v>11.95</v>
      </c>
      <c r="M686">
        <f t="shared" si="30"/>
        <v>71.699999999999989</v>
      </c>
      <c r="N686" t="str">
        <f t="shared" si="31"/>
        <v>Robusta</v>
      </c>
      <c r="O686" t="str">
        <f t="shared" si="32"/>
        <v>Light</v>
      </c>
      <c r="P686" t="str">
        <f>_xlfn.XLOOKUP(CoffeeSales!$C686,customers!$A$1:$A$1001,customers!$I$1:$I$1001,,0)</f>
        <v>No</v>
      </c>
    </row>
    <row r="687" spans="1:16" x14ac:dyDescent="0.25">
      <c r="A687" t="s">
        <v>1344</v>
      </c>
      <c r="B687">
        <v>44637</v>
      </c>
      <c r="C687" t="s">
        <v>1345</v>
      </c>
      <c r="D687" t="s">
        <v>117</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 MATCH(CoffeeSales!$D687,products!$A$1:$A$49,0),MATCH(CoffeeSales!I$1,products!$A$1:$G$1,0))</f>
        <v>Lib</v>
      </c>
      <c r="J687" t="str">
        <f>INDEX(products!$A$1:$G$49, MATCH(CoffeeSales!$D687,products!$A$1:$A$49,0),MATCH(CoffeeSales!J$1,products!$A$1:$G$1,0))</f>
        <v>L</v>
      </c>
      <c r="K687">
        <f>INDEX(products!$A$1:$G$49, MATCH(CoffeeSales!$D687,products!$A$1:$A$49,0),MATCH(CoffeeSales!K$1,products!$A$1:$G$1,0))</f>
        <v>2.5</v>
      </c>
      <c r="L687">
        <f>INDEX(products!$A$1:$G$49, MATCH(CoffeeSales!$D687,products!$A$1:$A$49,0),MATCH(CoffeeSales!L$1,products!$A$1:$G$1,0))</f>
        <v>36.454999999999998</v>
      </c>
      <c r="M687">
        <f t="shared" si="30"/>
        <v>72.91</v>
      </c>
      <c r="N687" t="str">
        <f t="shared" si="31"/>
        <v>Liberica</v>
      </c>
      <c r="O687" t="str">
        <f t="shared" si="32"/>
        <v>Light</v>
      </c>
      <c r="P687" t="str">
        <f>_xlfn.XLOOKUP(CoffeeSales!$C687,customers!$A$1:$A$1001,customers!$I$1:$I$1001,,0)</f>
        <v>Yes</v>
      </c>
    </row>
    <row r="688" spans="1:16" x14ac:dyDescent="0.25">
      <c r="A688" t="s">
        <v>1346</v>
      </c>
      <c r="B688">
        <v>44330</v>
      </c>
      <c r="C688" t="s">
        <v>1347</v>
      </c>
      <c r="D688" t="s">
        <v>114</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 MATCH(CoffeeSales!$D688,products!$A$1:$A$49,0),MATCH(CoffeeSales!I$1,products!$A$1:$G$1,0))</f>
        <v>Rob</v>
      </c>
      <c r="J688" t="str">
        <f>INDEX(products!$A$1:$G$49, MATCH(CoffeeSales!$D688,products!$A$1:$A$49,0),MATCH(CoffeeSales!J$1,products!$A$1:$G$1,0))</f>
        <v>D</v>
      </c>
      <c r="K688">
        <f>INDEX(products!$A$1:$G$49, MATCH(CoffeeSales!$D688,products!$A$1:$A$49,0),MATCH(CoffeeSales!K$1,products!$A$1:$G$1,0))</f>
        <v>0.2</v>
      </c>
      <c r="L688">
        <f>INDEX(products!$A$1:$G$49, MATCH(CoffeeSales!$D688,products!$A$1:$A$49,0),MATCH(CoffeeSales!L$1,products!$A$1:$G$1,0))</f>
        <v>2.6849999999999996</v>
      </c>
      <c r="M688">
        <f t="shared" si="30"/>
        <v>8.0549999999999997</v>
      </c>
      <c r="N688" t="str">
        <f t="shared" si="31"/>
        <v>Robusta</v>
      </c>
      <c r="O688" t="str">
        <f t="shared" si="32"/>
        <v>Dark</v>
      </c>
      <c r="P688" t="str">
        <f>_xlfn.XLOOKUP(CoffeeSales!$C688,customers!$A$1:$A$1001,customers!$I$1:$I$1001,,0)</f>
        <v>Yes</v>
      </c>
    </row>
    <row r="689" spans="1:16" x14ac:dyDescent="0.25">
      <c r="A689" t="s">
        <v>1348</v>
      </c>
      <c r="B689">
        <v>43471</v>
      </c>
      <c r="C689" t="s">
        <v>1349</v>
      </c>
      <c r="D689" t="s">
        <v>16</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 MATCH(CoffeeSales!$D689,products!$A$1:$A$49,0),MATCH(CoffeeSales!I$1,products!$A$1:$G$1,0))</f>
        <v>Exc</v>
      </c>
      <c r="J689" t="str">
        <f>INDEX(products!$A$1:$G$49, MATCH(CoffeeSales!$D689,products!$A$1:$A$49,0),MATCH(CoffeeSales!J$1,products!$A$1:$G$1,0))</f>
        <v>M</v>
      </c>
      <c r="K689">
        <f>INDEX(products!$A$1:$G$49, MATCH(CoffeeSales!$D689,products!$A$1:$A$49,0),MATCH(CoffeeSales!K$1,products!$A$1:$G$1,0))</f>
        <v>0.5</v>
      </c>
      <c r="L689">
        <f>INDEX(products!$A$1:$G$49, MATCH(CoffeeSales!$D689,products!$A$1:$A$49,0),MATCH(CoffeeSales!L$1,products!$A$1:$G$1,0))</f>
        <v>8.25</v>
      </c>
      <c r="M689">
        <f t="shared" si="30"/>
        <v>16.5</v>
      </c>
      <c r="N689" t="str">
        <f t="shared" si="31"/>
        <v>Excelsa</v>
      </c>
      <c r="O689" t="str">
        <f t="shared" si="32"/>
        <v>Medium</v>
      </c>
      <c r="P689" t="str">
        <f>_xlfn.XLOOKUP(CoffeeSales!$C689,customers!$A$1:$A$1001,customers!$I$1:$I$1001,,0)</f>
        <v>No</v>
      </c>
    </row>
    <row r="690" spans="1:16" x14ac:dyDescent="0.25">
      <c r="A690" t="s">
        <v>1350</v>
      </c>
      <c r="B690">
        <v>43579</v>
      </c>
      <c r="C690" t="s">
        <v>1351</v>
      </c>
      <c r="D690" t="s">
        <v>19</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 MATCH(CoffeeSales!$D690,products!$A$1:$A$49,0),MATCH(CoffeeSales!I$1,products!$A$1:$G$1,0))</f>
        <v>Ara</v>
      </c>
      <c r="J690" t="str">
        <f>INDEX(products!$A$1:$G$49, MATCH(CoffeeSales!$D690,products!$A$1:$A$49,0),MATCH(CoffeeSales!J$1,products!$A$1:$G$1,0))</f>
        <v>L</v>
      </c>
      <c r="K690">
        <f>INDEX(products!$A$1:$G$49, MATCH(CoffeeSales!$D690,products!$A$1:$A$49,0),MATCH(CoffeeSales!K$1,products!$A$1:$G$1,0))</f>
        <v>1</v>
      </c>
      <c r="L690">
        <f>INDEX(products!$A$1:$G$49, MATCH(CoffeeSales!$D690,products!$A$1:$A$49,0),MATCH(CoffeeSales!L$1,products!$A$1:$G$1,0))</f>
        <v>12.95</v>
      </c>
      <c r="M690">
        <f t="shared" si="30"/>
        <v>64.75</v>
      </c>
      <c r="N690" t="str">
        <f t="shared" si="31"/>
        <v>Arabica</v>
      </c>
      <c r="O690" t="str">
        <f t="shared" si="32"/>
        <v>Light</v>
      </c>
      <c r="P690" t="str">
        <f>_xlfn.XLOOKUP(CoffeeSales!$C690,customers!$A$1:$A$1001,customers!$I$1:$I$1001,,0)</f>
        <v>No</v>
      </c>
    </row>
    <row r="691" spans="1:16" x14ac:dyDescent="0.25">
      <c r="A691" t="s">
        <v>1352</v>
      </c>
      <c r="B691">
        <v>44346</v>
      </c>
      <c r="C691" t="s">
        <v>1353</v>
      </c>
      <c r="D691" t="s">
        <v>80</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 MATCH(CoffeeSales!$D691,products!$A$1:$A$49,0),MATCH(CoffeeSales!I$1,products!$A$1:$G$1,0))</f>
        <v>Ara</v>
      </c>
      <c r="J691" t="str">
        <f>INDEX(products!$A$1:$G$49, MATCH(CoffeeSales!$D691,products!$A$1:$A$49,0),MATCH(CoffeeSales!J$1,products!$A$1:$G$1,0))</f>
        <v>M</v>
      </c>
      <c r="K691">
        <f>INDEX(products!$A$1:$G$49, MATCH(CoffeeSales!$D691,products!$A$1:$A$49,0),MATCH(CoffeeSales!K$1,products!$A$1:$G$1,0))</f>
        <v>0.5</v>
      </c>
      <c r="L691">
        <f>INDEX(products!$A$1:$G$49, MATCH(CoffeeSales!$D691,products!$A$1:$A$49,0),MATCH(CoffeeSales!L$1,products!$A$1:$G$1,0))</f>
        <v>6.75</v>
      </c>
      <c r="M691">
        <f t="shared" si="30"/>
        <v>33.75</v>
      </c>
      <c r="N691" t="str">
        <f t="shared" si="31"/>
        <v>Arabica</v>
      </c>
      <c r="O691" t="str">
        <f t="shared" si="32"/>
        <v>Medium</v>
      </c>
      <c r="P691" t="str">
        <f>_xlfn.XLOOKUP(CoffeeSales!$C691,customers!$A$1:$A$1001,customers!$I$1:$I$1001,,0)</f>
        <v>No</v>
      </c>
    </row>
    <row r="692" spans="1:16" x14ac:dyDescent="0.25">
      <c r="A692" t="s">
        <v>1354</v>
      </c>
      <c r="B692">
        <v>44754</v>
      </c>
      <c r="C692" t="s">
        <v>1355</v>
      </c>
      <c r="D692" t="s">
        <v>122</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 MATCH(CoffeeSales!$D692,products!$A$1:$A$49,0),MATCH(CoffeeSales!I$1,products!$A$1:$G$1,0))</f>
        <v>Lib</v>
      </c>
      <c r="J692" t="str">
        <f>INDEX(products!$A$1:$G$49, MATCH(CoffeeSales!$D692,products!$A$1:$A$49,0),MATCH(CoffeeSales!J$1,products!$A$1:$G$1,0))</f>
        <v>D</v>
      </c>
      <c r="K692">
        <f>INDEX(products!$A$1:$G$49, MATCH(CoffeeSales!$D692,products!$A$1:$A$49,0),MATCH(CoffeeSales!K$1,products!$A$1:$G$1,0))</f>
        <v>2.5</v>
      </c>
      <c r="L692">
        <f>INDEX(products!$A$1:$G$49, MATCH(CoffeeSales!$D692,products!$A$1:$A$49,0),MATCH(CoffeeSales!L$1,products!$A$1:$G$1,0))</f>
        <v>29.784999999999997</v>
      </c>
      <c r="M692">
        <f t="shared" si="30"/>
        <v>178.70999999999998</v>
      </c>
      <c r="N692" t="str">
        <f t="shared" si="31"/>
        <v>Liberica</v>
      </c>
      <c r="O692" t="str">
        <f t="shared" si="32"/>
        <v>Dark</v>
      </c>
      <c r="P692" t="str">
        <f>_xlfn.XLOOKUP(CoffeeSales!$C692,customers!$A$1:$A$1001,customers!$I$1:$I$1001,,0)</f>
        <v>No</v>
      </c>
    </row>
    <row r="693" spans="1:16" x14ac:dyDescent="0.25">
      <c r="A693" t="s">
        <v>1356</v>
      </c>
      <c r="B693">
        <v>44227</v>
      </c>
      <c r="C693" t="s">
        <v>1357</v>
      </c>
      <c r="D693" t="s">
        <v>74</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 MATCH(CoffeeSales!$D693,products!$A$1:$A$49,0),MATCH(CoffeeSales!I$1,products!$A$1:$G$1,0))</f>
        <v>Ara</v>
      </c>
      <c r="J693" t="str">
        <f>INDEX(products!$A$1:$G$49, MATCH(CoffeeSales!$D693,products!$A$1:$A$49,0),MATCH(CoffeeSales!J$1,products!$A$1:$G$1,0))</f>
        <v>M</v>
      </c>
      <c r="K693">
        <f>INDEX(products!$A$1:$G$49, MATCH(CoffeeSales!$D693,products!$A$1:$A$49,0),MATCH(CoffeeSales!K$1,products!$A$1:$G$1,0))</f>
        <v>1</v>
      </c>
      <c r="L693">
        <f>INDEX(products!$A$1:$G$49, MATCH(CoffeeSales!$D693,products!$A$1:$A$49,0),MATCH(CoffeeSales!L$1,products!$A$1:$G$1,0))</f>
        <v>11.25</v>
      </c>
      <c r="M693">
        <f t="shared" si="30"/>
        <v>22.5</v>
      </c>
      <c r="N693" t="str">
        <f t="shared" si="31"/>
        <v>Arabica</v>
      </c>
      <c r="O693" t="str">
        <f t="shared" si="32"/>
        <v>Medium</v>
      </c>
      <c r="P693" t="str">
        <f>_xlfn.XLOOKUP(CoffeeSales!$C693,customers!$A$1:$A$1001,customers!$I$1:$I$1001,,0)</f>
        <v>No</v>
      </c>
    </row>
    <row r="694" spans="1:16" x14ac:dyDescent="0.25">
      <c r="A694" t="s">
        <v>1358</v>
      </c>
      <c r="B694">
        <v>43720</v>
      </c>
      <c r="C694" t="s">
        <v>1359</v>
      </c>
      <c r="D694" t="s">
        <v>26</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 MATCH(CoffeeSales!$D694,products!$A$1:$A$49,0),MATCH(CoffeeSales!I$1,products!$A$1:$G$1,0))</f>
        <v>Lib</v>
      </c>
      <c r="J694" t="str">
        <f>INDEX(products!$A$1:$G$49, MATCH(CoffeeSales!$D694,products!$A$1:$A$49,0),MATCH(CoffeeSales!J$1,products!$A$1:$G$1,0))</f>
        <v>D</v>
      </c>
      <c r="K694">
        <f>INDEX(products!$A$1:$G$49, MATCH(CoffeeSales!$D694,products!$A$1:$A$49,0),MATCH(CoffeeSales!K$1,products!$A$1:$G$1,0))</f>
        <v>1</v>
      </c>
      <c r="L694">
        <f>INDEX(products!$A$1:$G$49, MATCH(CoffeeSales!$D694,products!$A$1:$A$49,0),MATCH(CoffeeSales!L$1,products!$A$1:$G$1,0))</f>
        <v>12.95</v>
      </c>
      <c r="M694">
        <f t="shared" si="30"/>
        <v>12.95</v>
      </c>
      <c r="N694" t="str">
        <f t="shared" si="31"/>
        <v>Liberica</v>
      </c>
      <c r="O694" t="str">
        <f t="shared" si="32"/>
        <v>Dark</v>
      </c>
      <c r="P694" t="str">
        <f>_xlfn.XLOOKUP(CoffeeSales!$C694,customers!$A$1:$A$1001,customers!$I$1:$I$1001,,0)</f>
        <v>No</v>
      </c>
    </row>
    <row r="695" spans="1:16" x14ac:dyDescent="0.25">
      <c r="A695" t="s">
        <v>1360</v>
      </c>
      <c r="B695">
        <v>44012</v>
      </c>
      <c r="C695" t="s">
        <v>1361</v>
      </c>
      <c r="D695" t="s">
        <v>184</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 MATCH(CoffeeSales!$D695,products!$A$1:$A$49,0),MATCH(CoffeeSales!I$1,products!$A$1:$G$1,0))</f>
        <v>Ara</v>
      </c>
      <c r="J695" t="str">
        <f>INDEX(products!$A$1:$G$49, MATCH(CoffeeSales!$D695,products!$A$1:$A$49,0),MATCH(CoffeeSales!J$1,products!$A$1:$G$1,0))</f>
        <v>M</v>
      </c>
      <c r="K695">
        <f>INDEX(products!$A$1:$G$49, MATCH(CoffeeSales!$D695,products!$A$1:$A$49,0),MATCH(CoffeeSales!K$1,products!$A$1:$G$1,0))</f>
        <v>2.5</v>
      </c>
      <c r="L695">
        <f>INDEX(products!$A$1:$G$49, MATCH(CoffeeSales!$D695,products!$A$1:$A$49,0),MATCH(CoffeeSales!L$1,products!$A$1:$G$1,0))</f>
        <v>25.874999999999996</v>
      </c>
      <c r="M695">
        <f t="shared" si="30"/>
        <v>51.749999999999993</v>
      </c>
      <c r="N695" t="str">
        <f t="shared" si="31"/>
        <v>Arabica</v>
      </c>
      <c r="O695" t="str">
        <f t="shared" si="32"/>
        <v>Medium</v>
      </c>
      <c r="P695" t="str">
        <f>_xlfn.XLOOKUP(CoffeeSales!$C695,customers!$A$1:$A$1001,customers!$I$1:$I$1001,,0)</f>
        <v>Yes</v>
      </c>
    </row>
    <row r="696" spans="1:16" x14ac:dyDescent="0.25">
      <c r="A696" t="s">
        <v>1362</v>
      </c>
      <c r="B696">
        <v>43915</v>
      </c>
      <c r="C696" t="s">
        <v>1363</v>
      </c>
      <c r="D696" t="s">
        <v>29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 MATCH(CoffeeSales!$D696,products!$A$1:$A$49,0),MATCH(CoffeeSales!I$1,products!$A$1:$G$1,0))</f>
        <v>Exc</v>
      </c>
      <c r="J696" t="str">
        <f>INDEX(products!$A$1:$G$49, MATCH(CoffeeSales!$D696,products!$A$1:$A$49,0),MATCH(CoffeeSales!J$1,products!$A$1:$G$1,0))</f>
        <v>D</v>
      </c>
      <c r="K696">
        <f>INDEX(products!$A$1:$G$49, MATCH(CoffeeSales!$D696,products!$A$1:$A$49,0),MATCH(CoffeeSales!K$1,products!$A$1:$G$1,0))</f>
        <v>0.5</v>
      </c>
      <c r="L696">
        <f>INDEX(products!$A$1:$G$49, MATCH(CoffeeSales!$D696,products!$A$1:$A$49,0),MATCH(CoffeeSales!L$1,products!$A$1:$G$1,0))</f>
        <v>7.29</v>
      </c>
      <c r="M696">
        <f t="shared" si="30"/>
        <v>36.450000000000003</v>
      </c>
      <c r="N696" t="str">
        <f t="shared" si="31"/>
        <v>Excelsa</v>
      </c>
      <c r="O696" t="str">
        <f t="shared" si="32"/>
        <v>Dark</v>
      </c>
      <c r="P696" t="str">
        <f>_xlfn.XLOOKUP(CoffeeSales!$C696,customers!$A$1:$A$1001,customers!$I$1:$I$1001,,0)</f>
        <v>No</v>
      </c>
    </row>
    <row r="697" spans="1:16" x14ac:dyDescent="0.25">
      <c r="A697" t="s">
        <v>1364</v>
      </c>
      <c r="B697">
        <v>44300</v>
      </c>
      <c r="C697" t="s">
        <v>1365</v>
      </c>
      <c r="D697" t="s">
        <v>117</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 MATCH(CoffeeSales!$D697,products!$A$1:$A$49,0),MATCH(CoffeeSales!I$1,products!$A$1:$G$1,0))</f>
        <v>Lib</v>
      </c>
      <c r="J697" t="str">
        <f>INDEX(products!$A$1:$G$49, MATCH(CoffeeSales!$D697,products!$A$1:$A$49,0),MATCH(CoffeeSales!J$1,products!$A$1:$G$1,0))</f>
        <v>L</v>
      </c>
      <c r="K697">
        <f>INDEX(products!$A$1:$G$49, MATCH(CoffeeSales!$D697,products!$A$1:$A$49,0),MATCH(CoffeeSales!K$1,products!$A$1:$G$1,0))</f>
        <v>2.5</v>
      </c>
      <c r="L697">
        <f>INDEX(products!$A$1:$G$49, MATCH(CoffeeSales!$D697,products!$A$1:$A$49,0),MATCH(CoffeeSales!L$1,products!$A$1:$G$1,0))</f>
        <v>36.454999999999998</v>
      </c>
      <c r="M697">
        <f t="shared" si="30"/>
        <v>182.27499999999998</v>
      </c>
      <c r="N697" t="str">
        <f t="shared" si="31"/>
        <v>Liberica</v>
      </c>
      <c r="O697" t="str">
        <f t="shared" si="32"/>
        <v>Light</v>
      </c>
      <c r="P697" t="str">
        <f>_xlfn.XLOOKUP(CoffeeSales!$C697,customers!$A$1:$A$1001,customers!$I$1:$I$1001,,0)</f>
        <v>Yes</v>
      </c>
    </row>
    <row r="698" spans="1:16" x14ac:dyDescent="0.25">
      <c r="A698" t="s">
        <v>1366</v>
      </c>
      <c r="B698">
        <v>43693</v>
      </c>
      <c r="C698" t="s">
        <v>1367</v>
      </c>
      <c r="D698" t="s">
        <v>136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 MATCH(CoffeeSales!$D698,products!$A$1:$A$49,0),MATCH(CoffeeSales!I$1,products!$A$1:$G$1,0))</f>
        <v>Lib</v>
      </c>
      <c r="J698" t="str">
        <f>INDEX(products!$A$1:$G$49, MATCH(CoffeeSales!$D698,products!$A$1:$A$49,0),MATCH(CoffeeSales!J$1,products!$A$1:$G$1,0))</f>
        <v>D</v>
      </c>
      <c r="K698">
        <f>INDEX(products!$A$1:$G$49, MATCH(CoffeeSales!$D698,products!$A$1:$A$49,0),MATCH(CoffeeSales!K$1,products!$A$1:$G$1,0))</f>
        <v>0.5</v>
      </c>
      <c r="L698">
        <f>INDEX(products!$A$1:$G$49, MATCH(CoffeeSales!$D698,products!$A$1:$A$49,0),MATCH(CoffeeSales!L$1,products!$A$1:$G$1,0))</f>
        <v>7.77</v>
      </c>
      <c r="M698">
        <f t="shared" si="30"/>
        <v>31.08</v>
      </c>
      <c r="N698" t="str">
        <f t="shared" si="31"/>
        <v>Liberica</v>
      </c>
      <c r="O698" t="str">
        <f t="shared" si="32"/>
        <v>Dark</v>
      </c>
      <c r="P698" t="str">
        <f>_xlfn.XLOOKUP(CoffeeSales!$C698,customers!$A$1:$A$1001,customers!$I$1:$I$1001,,0)</f>
        <v>No</v>
      </c>
    </row>
    <row r="699" spans="1:16" x14ac:dyDescent="0.25">
      <c r="A699" t="s">
        <v>1368</v>
      </c>
      <c r="B699">
        <v>44547</v>
      </c>
      <c r="C699" t="s">
        <v>1369</v>
      </c>
      <c r="D699" t="s">
        <v>80</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 MATCH(CoffeeSales!$D699,products!$A$1:$A$49,0),MATCH(CoffeeSales!I$1,products!$A$1:$G$1,0))</f>
        <v>Ara</v>
      </c>
      <c r="J699" t="str">
        <f>INDEX(products!$A$1:$G$49, MATCH(CoffeeSales!$D699,products!$A$1:$A$49,0),MATCH(CoffeeSales!J$1,products!$A$1:$G$1,0))</f>
        <v>M</v>
      </c>
      <c r="K699">
        <f>INDEX(products!$A$1:$G$49, MATCH(CoffeeSales!$D699,products!$A$1:$A$49,0),MATCH(CoffeeSales!K$1,products!$A$1:$G$1,0))</f>
        <v>0.5</v>
      </c>
      <c r="L699">
        <f>INDEX(products!$A$1:$G$49, MATCH(CoffeeSales!$D699,products!$A$1:$A$49,0),MATCH(CoffeeSales!L$1,products!$A$1:$G$1,0))</f>
        <v>6.75</v>
      </c>
      <c r="M699">
        <f t="shared" si="30"/>
        <v>20.25</v>
      </c>
      <c r="N699" t="str">
        <f t="shared" si="31"/>
        <v>Arabica</v>
      </c>
      <c r="O699" t="str">
        <f t="shared" si="32"/>
        <v>Medium</v>
      </c>
      <c r="P699" t="str">
        <f>_xlfn.XLOOKUP(CoffeeSales!$C699,customers!$A$1:$A$1001,customers!$I$1:$I$1001,,0)</f>
        <v>No</v>
      </c>
    </row>
    <row r="700" spans="1:16" x14ac:dyDescent="0.25">
      <c r="A700" t="s">
        <v>1370</v>
      </c>
      <c r="B700">
        <v>43830</v>
      </c>
      <c r="C700" t="s">
        <v>1357</v>
      </c>
      <c r="D700" t="s">
        <v>26</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 MATCH(CoffeeSales!$D700,products!$A$1:$A$49,0),MATCH(CoffeeSales!I$1,products!$A$1:$G$1,0))</f>
        <v>Lib</v>
      </c>
      <c r="J700" t="str">
        <f>INDEX(products!$A$1:$G$49, MATCH(CoffeeSales!$D700,products!$A$1:$A$49,0),MATCH(CoffeeSales!J$1,products!$A$1:$G$1,0))</f>
        <v>D</v>
      </c>
      <c r="K700">
        <f>INDEX(products!$A$1:$G$49, MATCH(CoffeeSales!$D700,products!$A$1:$A$49,0),MATCH(CoffeeSales!K$1,products!$A$1:$G$1,0))</f>
        <v>1</v>
      </c>
      <c r="L700">
        <f>INDEX(products!$A$1:$G$49, MATCH(CoffeeSales!$D700,products!$A$1:$A$49,0),MATCH(CoffeeSales!L$1,products!$A$1:$G$1,0))</f>
        <v>12.95</v>
      </c>
      <c r="M700">
        <f t="shared" si="30"/>
        <v>25.9</v>
      </c>
      <c r="N700" t="str">
        <f t="shared" si="31"/>
        <v>Liberica</v>
      </c>
      <c r="O700" t="str">
        <f t="shared" si="32"/>
        <v>Dark</v>
      </c>
      <c r="P700" t="str">
        <f>_xlfn.XLOOKUP(CoffeeSales!$C700,customers!$A$1:$A$1001,customers!$I$1:$I$1001,,0)</f>
        <v>No</v>
      </c>
    </row>
    <row r="701" spans="1:16" x14ac:dyDescent="0.25">
      <c r="A701" t="s">
        <v>1371</v>
      </c>
      <c r="B701">
        <v>44298</v>
      </c>
      <c r="C701" t="s">
        <v>1372</v>
      </c>
      <c r="D701" t="s">
        <v>85</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 MATCH(CoffeeSales!$D701,products!$A$1:$A$49,0),MATCH(CoffeeSales!I$1,products!$A$1:$G$1,0))</f>
        <v>Ara</v>
      </c>
      <c r="J701" t="str">
        <f>INDEX(products!$A$1:$G$49, MATCH(CoffeeSales!$D701,products!$A$1:$A$49,0),MATCH(CoffeeSales!J$1,products!$A$1:$G$1,0))</f>
        <v>D</v>
      </c>
      <c r="K701">
        <f>INDEX(products!$A$1:$G$49, MATCH(CoffeeSales!$D701,products!$A$1:$A$49,0),MATCH(CoffeeSales!K$1,products!$A$1:$G$1,0))</f>
        <v>0.5</v>
      </c>
      <c r="L701">
        <f>INDEX(products!$A$1:$G$49, MATCH(CoffeeSales!$D701,products!$A$1:$A$49,0),MATCH(CoffeeSales!L$1,products!$A$1:$G$1,0))</f>
        <v>5.97</v>
      </c>
      <c r="M701">
        <f t="shared" si="30"/>
        <v>23.88</v>
      </c>
      <c r="N701" t="str">
        <f t="shared" si="31"/>
        <v>Arabica</v>
      </c>
      <c r="O701" t="str">
        <f t="shared" si="32"/>
        <v>Dark</v>
      </c>
      <c r="P701" t="str">
        <f>_xlfn.XLOOKUP(CoffeeSales!$C701,customers!$A$1:$A$1001,customers!$I$1:$I$1001,,0)</f>
        <v>Yes</v>
      </c>
    </row>
    <row r="702" spans="1:16" x14ac:dyDescent="0.25">
      <c r="A702" t="s">
        <v>1373</v>
      </c>
      <c r="B702">
        <v>43736</v>
      </c>
      <c r="C702" t="s">
        <v>1374</v>
      </c>
      <c r="D702" t="s">
        <v>96</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 MATCH(CoffeeSales!$D702,products!$A$1:$A$49,0),MATCH(CoffeeSales!I$1,products!$A$1:$G$1,0))</f>
        <v>Lib</v>
      </c>
      <c r="J702" t="str">
        <f>INDEX(products!$A$1:$G$49, MATCH(CoffeeSales!$D702,products!$A$1:$A$49,0),MATCH(CoffeeSales!J$1,products!$A$1:$G$1,0))</f>
        <v>L</v>
      </c>
      <c r="K702">
        <f>INDEX(products!$A$1:$G$49, MATCH(CoffeeSales!$D702,products!$A$1:$A$49,0),MATCH(CoffeeSales!K$1,products!$A$1:$G$1,0))</f>
        <v>0.5</v>
      </c>
      <c r="L702">
        <f>INDEX(products!$A$1:$G$49, MATCH(CoffeeSales!$D702,products!$A$1:$A$49,0),MATCH(CoffeeSales!L$1,products!$A$1:$G$1,0))</f>
        <v>9.51</v>
      </c>
      <c r="M702">
        <f t="shared" si="30"/>
        <v>19.02</v>
      </c>
      <c r="N702" t="str">
        <f t="shared" si="31"/>
        <v>Liberica</v>
      </c>
      <c r="O702" t="str">
        <f t="shared" si="32"/>
        <v>Light</v>
      </c>
      <c r="P702" t="str">
        <f>_xlfn.XLOOKUP(CoffeeSales!$C702,customers!$A$1:$A$1001,customers!$I$1:$I$1001,,0)</f>
        <v>No</v>
      </c>
    </row>
    <row r="703" spans="1:16" x14ac:dyDescent="0.25">
      <c r="A703" t="s">
        <v>1375</v>
      </c>
      <c r="B703">
        <v>44727</v>
      </c>
      <c r="C703" t="s">
        <v>1376</v>
      </c>
      <c r="D703" t="s">
        <v>85</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 MATCH(CoffeeSales!$D703,products!$A$1:$A$49,0),MATCH(CoffeeSales!I$1,products!$A$1:$G$1,0))</f>
        <v>Ara</v>
      </c>
      <c r="J703" t="str">
        <f>INDEX(products!$A$1:$G$49, MATCH(CoffeeSales!$D703,products!$A$1:$A$49,0),MATCH(CoffeeSales!J$1,products!$A$1:$G$1,0))</f>
        <v>D</v>
      </c>
      <c r="K703">
        <f>INDEX(products!$A$1:$G$49, MATCH(CoffeeSales!$D703,products!$A$1:$A$49,0),MATCH(CoffeeSales!K$1,products!$A$1:$G$1,0))</f>
        <v>0.5</v>
      </c>
      <c r="L703">
        <f>INDEX(products!$A$1:$G$49, MATCH(CoffeeSales!$D703,products!$A$1:$A$49,0),MATCH(CoffeeSales!L$1,products!$A$1:$G$1,0))</f>
        <v>5.97</v>
      </c>
      <c r="M703">
        <f t="shared" si="30"/>
        <v>29.849999999999998</v>
      </c>
      <c r="N703" t="str">
        <f t="shared" si="31"/>
        <v>Arabica</v>
      </c>
      <c r="O703" t="str">
        <f t="shared" si="32"/>
        <v>Dark</v>
      </c>
      <c r="P703" t="str">
        <f>_xlfn.XLOOKUP(CoffeeSales!$C703,customers!$A$1:$A$1001,customers!$I$1:$I$1001,,0)</f>
        <v>Yes</v>
      </c>
    </row>
    <row r="704" spans="1:16" x14ac:dyDescent="0.25">
      <c r="A704" t="s">
        <v>1377</v>
      </c>
      <c r="B704">
        <v>43661</v>
      </c>
      <c r="C704" t="s">
        <v>1378</v>
      </c>
      <c r="D704" t="s">
        <v>205</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 MATCH(CoffeeSales!$D704,products!$A$1:$A$49,0),MATCH(CoffeeSales!I$1,products!$A$1:$G$1,0))</f>
        <v>Ara</v>
      </c>
      <c r="J704" t="str">
        <f>INDEX(products!$A$1:$G$49, MATCH(CoffeeSales!$D704,products!$A$1:$A$49,0),MATCH(CoffeeSales!J$1,products!$A$1:$G$1,0))</f>
        <v>L</v>
      </c>
      <c r="K704">
        <f>INDEX(products!$A$1:$G$49, MATCH(CoffeeSales!$D704,products!$A$1:$A$49,0),MATCH(CoffeeSales!K$1,products!$A$1:$G$1,0))</f>
        <v>0.5</v>
      </c>
      <c r="L704">
        <f>INDEX(products!$A$1:$G$49, MATCH(CoffeeSales!$D704,products!$A$1:$A$49,0),MATCH(CoffeeSales!L$1,products!$A$1:$G$1,0))</f>
        <v>7.77</v>
      </c>
      <c r="M704">
        <f t="shared" si="30"/>
        <v>7.77</v>
      </c>
      <c r="N704" t="str">
        <f t="shared" si="31"/>
        <v>Arabica</v>
      </c>
      <c r="O704" t="str">
        <f t="shared" si="32"/>
        <v>Light</v>
      </c>
      <c r="P704" t="str">
        <f>_xlfn.XLOOKUP(CoffeeSales!$C704,customers!$A$1:$A$1001,customers!$I$1:$I$1001,,0)</f>
        <v>Yes</v>
      </c>
    </row>
    <row r="705" spans="1:16" x14ac:dyDescent="0.25">
      <c r="A705" t="s">
        <v>1379</v>
      </c>
      <c r="B705">
        <v>43506</v>
      </c>
      <c r="C705" t="s">
        <v>1380</v>
      </c>
      <c r="D705" t="s">
        <v>122</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 MATCH(CoffeeSales!$D705,products!$A$1:$A$49,0),MATCH(CoffeeSales!I$1,products!$A$1:$G$1,0))</f>
        <v>Lib</v>
      </c>
      <c r="J705" t="str">
        <f>INDEX(products!$A$1:$G$49, MATCH(CoffeeSales!$D705,products!$A$1:$A$49,0),MATCH(CoffeeSales!J$1,products!$A$1:$G$1,0))</f>
        <v>D</v>
      </c>
      <c r="K705">
        <f>INDEX(products!$A$1:$G$49, MATCH(CoffeeSales!$D705,products!$A$1:$A$49,0),MATCH(CoffeeSales!K$1,products!$A$1:$G$1,0))</f>
        <v>2.5</v>
      </c>
      <c r="L705">
        <f>INDEX(products!$A$1:$G$49, MATCH(CoffeeSales!$D705,products!$A$1:$A$49,0),MATCH(CoffeeSales!L$1,products!$A$1:$G$1,0))</f>
        <v>29.784999999999997</v>
      </c>
      <c r="M705">
        <f t="shared" si="30"/>
        <v>119.13999999999999</v>
      </c>
      <c r="N705" t="str">
        <f t="shared" si="31"/>
        <v>Liberica</v>
      </c>
      <c r="O705" t="str">
        <f t="shared" si="32"/>
        <v>Dark</v>
      </c>
      <c r="P705" t="str">
        <f>_xlfn.XLOOKUP(CoffeeSales!$C705,customers!$A$1:$A$1001,customers!$I$1:$I$1001,,0)</f>
        <v>Yes</v>
      </c>
    </row>
    <row r="706" spans="1:16" x14ac:dyDescent="0.25">
      <c r="A706" t="s">
        <v>1381</v>
      </c>
      <c r="B706">
        <v>44716</v>
      </c>
      <c r="C706" t="s">
        <v>1382</v>
      </c>
      <c r="D706" t="s">
        <v>64</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 MATCH(CoffeeSales!$D706,products!$A$1:$A$49,0),MATCH(CoffeeSales!I$1,products!$A$1:$G$1,0))</f>
        <v>Exc</v>
      </c>
      <c r="J706" t="str">
        <f>INDEX(products!$A$1:$G$49, MATCH(CoffeeSales!$D706,products!$A$1:$A$49,0),MATCH(CoffeeSales!J$1,products!$A$1:$G$1,0))</f>
        <v>D</v>
      </c>
      <c r="K706">
        <f>INDEX(products!$A$1:$G$49, MATCH(CoffeeSales!$D706,products!$A$1:$A$49,0),MATCH(CoffeeSales!K$1,products!$A$1:$G$1,0))</f>
        <v>0.2</v>
      </c>
      <c r="L706">
        <f>INDEX(products!$A$1:$G$49, MATCH(CoffeeSales!$D706,products!$A$1:$A$49,0),MATCH(CoffeeSales!L$1,products!$A$1:$G$1,0))</f>
        <v>3.645</v>
      </c>
      <c r="M706">
        <f t="shared" si="30"/>
        <v>21.87</v>
      </c>
      <c r="N706" t="str">
        <f t="shared" si="31"/>
        <v>Excelsa</v>
      </c>
      <c r="O706" t="str">
        <f t="shared" si="32"/>
        <v>Dark</v>
      </c>
      <c r="P706" t="str">
        <f>_xlfn.XLOOKUP(CoffeeSales!$C706,customers!$A$1:$A$1001,customers!$I$1:$I$1001,,0)</f>
        <v>Yes</v>
      </c>
    </row>
    <row r="707" spans="1:16" x14ac:dyDescent="0.25">
      <c r="A707" t="s">
        <v>1383</v>
      </c>
      <c r="B707">
        <v>44114</v>
      </c>
      <c r="C707" t="s">
        <v>1384</v>
      </c>
      <c r="D707" t="s">
        <v>189</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 MATCH(CoffeeSales!$D707,products!$A$1:$A$49,0),MATCH(CoffeeSales!I$1,products!$A$1:$G$1,0))</f>
        <v>Exc</v>
      </c>
      <c r="J707" t="str">
        <f>INDEX(products!$A$1:$G$49, MATCH(CoffeeSales!$D707,products!$A$1:$A$49,0),MATCH(CoffeeSales!J$1,products!$A$1:$G$1,0))</f>
        <v>L</v>
      </c>
      <c r="K707">
        <f>INDEX(products!$A$1:$G$49, MATCH(CoffeeSales!$D707,products!$A$1:$A$49,0),MATCH(CoffeeSales!K$1,products!$A$1:$G$1,0))</f>
        <v>0.5</v>
      </c>
      <c r="L707">
        <f>INDEX(products!$A$1:$G$49, MATCH(CoffeeSales!$D707,products!$A$1:$A$49,0),MATCH(CoffeeSales!L$1,products!$A$1:$G$1,0))</f>
        <v>8.91</v>
      </c>
      <c r="M707">
        <f t="shared" ref="M707:M770" si="33">L707*E707</f>
        <v>17.82</v>
      </c>
      <c r="N707" t="str">
        <f t="shared" ref="N707:N770" si="34">IF(I707="Rob","Robusta",IF(I707="Exc","Excelsa",IF(I707="Ara","Arabica",IF(I707="Lib","Liberica",""))))</f>
        <v>Excelsa</v>
      </c>
      <c r="O707" t="str">
        <f t="shared" ref="O707:O770" si="35">IF(J707="M","Medium",IF(J707="L","Light", IF(J707="D", "Dark","")))</f>
        <v>Light</v>
      </c>
      <c r="P707" t="str">
        <f>_xlfn.XLOOKUP(CoffeeSales!$C707,customers!$A$1:$A$1001,customers!$I$1:$I$1001,,0)</f>
        <v>No</v>
      </c>
    </row>
    <row r="708" spans="1:16" x14ac:dyDescent="0.25">
      <c r="A708" t="s">
        <v>1385</v>
      </c>
      <c r="B708">
        <v>44353</v>
      </c>
      <c r="C708" t="s">
        <v>1386</v>
      </c>
      <c r="D708" t="s">
        <v>77</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 MATCH(CoffeeSales!$D708,products!$A$1:$A$49,0),MATCH(CoffeeSales!I$1,products!$A$1:$G$1,0))</f>
        <v>Exc</v>
      </c>
      <c r="J708" t="str">
        <f>INDEX(products!$A$1:$G$49, MATCH(CoffeeSales!$D708,products!$A$1:$A$49,0),MATCH(CoffeeSales!J$1,products!$A$1:$G$1,0))</f>
        <v>M</v>
      </c>
      <c r="K708">
        <f>INDEX(products!$A$1:$G$49, MATCH(CoffeeSales!$D708,products!$A$1:$A$49,0),MATCH(CoffeeSales!K$1,products!$A$1:$G$1,0))</f>
        <v>0.2</v>
      </c>
      <c r="L708">
        <f>INDEX(products!$A$1:$G$49, MATCH(CoffeeSales!$D708,products!$A$1:$A$49,0),MATCH(CoffeeSales!L$1,products!$A$1:$G$1,0))</f>
        <v>4.125</v>
      </c>
      <c r="M708">
        <f t="shared" si="33"/>
        <v>12.375</v>
      </c>
      <c r="N708" t="str">
        <f t="shared" si="34"/>
        <v>Excelsa</v>
      </c>
      <c r="O708" t="str">
        <f t="shared" si="35"/>
        <v>Medium</v>
      </c>
      <c r="P708" t="str">
        <f>_xlfn.XLOOKUP(CoffeeSales!$C708,customers!$A$1:$A$1001,customers!$I$1:$I$1001,,0)</f>
        <v>No</v>
      </c>
    </row>
    <row r="709" spans="1:16" x14ac:dyDescent="0.25">
      <c r="A709" t="s">
        <v>1387</v>
      </c>
      <c r="B709">
        <v>43540</v>
      </c>
      <c r="C709" t="s">
        <v>1388</v>
      </c>
      <c r="D709" t="s">
        <v>26</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 MATCH(CoffeeSales!$D709,products!$A$1:$A$49,0),MATCH(CoffeeSales!I$1,products!$A$1:$G$1,0))</f>
        <v>Lib</v>
      </c>
      <c r="J709" t="str">
        <f>INDEX(products!$A$1:$G$49, MATCH(CoffeeSales!$D709,products!$A$1:$A$49,0),MATCH(CoffeeSales!J$1,products!$A$1:$G$1,0))</f>
        <v>D</v>
      </c>
      <c r="K709">
        <f>INDEX(products!$A$1:$G$49, MATCH(CoffeeSales!$D709,products!$A$1:$A$49,0),MATCH(CoffeeSales!K$1,products!$A$1:$G$1,0))</f>
        <v>1</v>
      </c>
      <c r="L709">
        <f>INDEX(products!$A$1:$G$49, MATCH(CoffeeSales!$D709,products!$A$1:$A$49,0),MATCH(CoffeeSales!L$1,products!$A$1:$G$1,0))</f>
        <v>12.95</v>
      </c>
      <c r="M709">
        <f t="shared" si="33"/>
        <v>25.9</v>
      </c>
      <c r="N709" t="str">
        <f t="shared" si="34"/>
        <v>Liberica</v>
      </c>
      <c r="O709" t="str">
        <f t="shared" si="35"/>
        <v>Dark</v>
      </c>
      <c r="P709" t="str">
        <f>_xlfn.XLOOKUP(CoffeeSales!$C709,customers!$A$1:$A$1001,customers!$I$1:$I$1001,,0)</f>
        <v>No</v>
      </c>
    </row>
    <row r="710" spans="1:16" x14ac:dyDescent="0.25">
      <c r="A710" t="s">
        <v>1389</v>
      </c>
      <c r="B710">
        <v>43804</v>
      </c>
      <c r="C710" t="s">
        <v>1390</v>
      </c>
      <c r="D710" t="s">
        <v>80</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 MATCH(CoffeeSales!$D710,products!$A$1:$A$49,0),MATCH(CoffeeSales!I$1,products!$A$1:$G$1,0))</f>
        <v>Ara</v>
      </c>
      <c r="J710" t="str">
        <f>INDEX(products!$A$1:$G$49, MATCH(CoffeeSales!$D710,products!$A$1:$A$49,0),MATCH(CoffeeSales!J$1,products!$A$1:$G$1,0))</f>
        <v>M</v>
      </c>
      <c r="K710">
        <f>INDEX(products!$A$1:$G$49, MATCH(CoffeeSales!$D710,products!$A$1:$A$49,0),MATCH(CoffeeSales!K$1,products!$A$1:$G$1,0))</f>
        <v>0.5</v>
      </c>
      <c r="L710">
        <f>INDEX(products!$A$1:$G$49, MATCH(CoffeeSales!$D710,products!$A$1:$A$49,0),MATCH(CoffeeSales!L$1,products!$A$1:$G$1,0))</f>
        <v>6.75</v>
      </c>
      <c r="M710">
        <f t="shared" si="33"/>
        <v>13.5</v>
      </c>
      <c r="N710" t="str">
        <f t="shared" si="34"/>
        <v>Arabica</v>
      </c>
      <c r="O710" t="str">
        <f t="shared" si="35"/>
        <v>Medium</v>
      </c>
      <c r="P710" t="str">
        <f>_xlfn.XLOOKUP(CoffeeSales!$C710,customers!$A$1:$A$1001,customers!$I$1:$I$1001,,0)</f>
        <v>Yes</v>
      </c>
    </row>
    <row r="711" spans="1:16" x14ac:dyDescent="0.25">
      <c r="A711" t="s">
        <v>1391</v>
      </c>
      <c r="B711">
        <v>43485</v>
      </c>
      <c r="C711" t="s">
        <v>1392</v>
      </c>
      <c r="D711" t="s">
        <v>189</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 MATCH(CoffeeSales!$D711,products!$A$1:$A$49,0),MATCH(CoffeeSales!I$1,products!$A$1:$G$1,0))</f>
        <v>Exc</v>
      </c>
      <c r="J711" t="str">
        <f>INDEX(products!$A$1:$G$49, MATCH(CoffeeSales!$D711,products!$A$1:$A$49,0),MATCH(CoffeeSales!J$1,products!$A$1:$G$1,0))</f>
        <v>L</v>
      </c>
      <c r="K711">
        <f>INDEX(products!$A$1:$G$49, MATCH(CoffeeSales!$D711,products!$A$1:$A$49,0),MATCH(CoffeeSales!K$1,products!$A$1:$G$1,0))</f>
        <v>0.5</v>
      </c>
      <c r="L711">
        <f>INDEX(products!$A$1:$G$49, MATCH(CoffeeSales!$D711,products!$A$1:$A$49,0),MATCH(CoffeeSales!L$1,products!$A$1:$G$1,0))</f>
        <v>8.91</v>
      </c>
      <c r="M711">
        <f t="shared" si="33"/>
        <v>17.82</v>
      </c>
      <c r="N711" t="str">
        <f t="shared" si="34"/>
        <v>Excelsa</v>
      </c>
      <c r="O711" t="str">
        <f t="shared" si="35"/>
        <v>Light</v>
      </c>
      <c r="P711" t="str">
        <f>_xlfn.XLOOKUP(CoffeeSales!$C711,customers!$A$1:$A$1001,customers!$I$1:$I$1001,,0)</f>
        <v>Yes</v>
      </c>
    </row>
    <row r="712" spans="1:16" x14ac:dyDescent="0.25">
      <c r="A712" t="s">
        <v>1393</v>
      </c>
      <c r="B712">
        <v>44655</v>
      </c>
      <c r="C712" t="s">
        <v>1394</v>
      </c>
      <c r="D712" t="s">
        <v>16</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 MATCH(CoffeeSales!$D712,products!$A$1:$A$49,0),MATCH(CoffeeSales!I$1,products!$A$1:$G$1,0))</f>
        <v>Exc</v>
      </c>
      <c r="J712" t="str">
        <f>INDEX(products!$A$1:$G$49, MATCH(CoffeeSales!$D712,products!$A$1:$A$49,0),MATCH(CoffeeSales!J$1,products!$A$1:$G$1,0))</f>
        <v>M</v>
      </c>
      <c r="K712">
        <f>INDEX(products!$A$1:$G$49, MATCH(CoffeeSales!$D712,products!$A$1:$A$49,0),MATCH(CoffeeSales!K$1,products!$A$1:$G$1,0))</f>
        <v>0.5</v>
      </c>
      <c r="L712">
        <f>INDEX(products!$A$1:$G$49, MATCH(CoffeeSales!$D712,products!$A$1:$A$49,0),MATCH(CoffeeSales!L$1,products!$A$1:$G$1,0))</f>
        <v>8.25</v>
      </c>
      <c r="M712">
        <f t="shared" si="33"/>
        <v>24.75</v>
      </c>
      <c r="N712" t="str">
        <f t="shared" si="34"/>
        <v>Excelsa</v>
      </c>
      <c r="O712" t="str">
        <f t="shared" si="35"/>
        <v>Medium</v>
      </c>
      <c r="P712" t="str">
        <f>_xlfn.XLOOKUP(CoffeeSales!$C712,customers!$A$1:$A$1001,customers!$I$1:$I$1001,,0)</f>
        <v>No</v>
      </c>
    </row>
    <row r="713" spans="1:16" x14ac:dyDescent="0.25">
      <c r="A713" t="s">
        <v>1395</v>
      </c>
      <c r="B713">
        <v>44600</v>
      </c>
      <c r="C713" t="s">
        <v>1396</v>
      </c>
      <c r="D713" t="s">
        <v>175</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 MATCH(CoffeeSales!$D713,products!$A$1:$A$49,0),MATCH(CoffeeSales!I$1,products!$A$1:$G$1,0))</f>
        <v>Rob</v>
      </c>
      <c r="J713" t="str">
        <f>INDEX(products!$A$1:$G$49, MATCH(CoffeeSales!$D713,products!$A$1:$A$49,0),MATCH(CoffeeSales!J$1,products!$A$1:$G$1,0))</f>
        <v>M</v>
      </c>
      <c r="K713">
        <f>INDEX(products!$A$1:$G$49, MATCH(CoffeeSales!$D713,products!$A$1:$A$49,0),MATCH(CoffeeSales!K$1,products!$A$1:$G$1,0))</f>
        <v>0.2</v>
      </c>
      <c r="L713">
        <f>INDEX(products!$A$1:$G$49, MATCH(CoffeeSales!$D713,products!$A$1:$A$49,0),MATCH(CoffeeSales!L$1,products!$A$1:$G$1,0))</f>
        <v>2.9849999999999999</v>
      </c>
      <c r="M713">
        <f t="shared" si="33"/>
        <v>17.91</v>
      </c>
      <c r="N713" t="str">
        <f t="shared" si="34"/>
        <v>Robusta</v>
      </c>
      <c r="O713" t="str">
        <f t="shared" si="35"/>
        <v>Medium</v>
      </c>
      <c r="P713" t="str">
        <f>_xlfn.XLOOKUP(CoffeeSales!$C713,customers!$A$1:$A$1001,customers!$I$1:$I$1001,,0)</f>
        <v>No</v>
      </c>
    </row>
    <row r="714" spans="1:16" x14ac:dyDescent="0.25">
      <c r="A714" t="s">
        <v>1397</v>
      </c>
      <c r="B714">
        <v>43646</v>
      </c>
      <c r="C714" t="s">
        <v>1398</v>
      </c>
      <c r="D714" t="s">
        <v>16</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 MATCH(CoffeeSales!$D714,products!$A$1:$A$49,0),MATCH(CoffeeSales!I$1,products!$A$1:$G$1,0))</f>
        <v>Exc</v>
      </c>
      <c r="J714" t="str">
        <f>INDEX(products!$A$1:$G$49, MATCH(CoffeeSales!$D714,products!$A$1:$A$49,0),MATCH(CoffeeSales!J$1,products!$A$1:$G$1,0))</f>
        <v>M</v>
      </c>
      <c r="K714">
        <f>INDEX(products!$A$1:$G$49, MATCH(CoffeeSales!$D714,products!$A$1:$A$49,0),MATCH(CoffeeSales!K$1,products!$A$1:$G$1,0))</f>
        <v>0.5</v>
      </c>
      <c r="L714">
        <f>INDEX(products!$A$1:$G$49, MATCH(CoffeeSales!$D714,products!$A$1:$A$49,0),MATCH(CoffeeSales!L$1,products!$A$1:$G$1,0))</f>
        <v>8.25</v>
      </c>
      <c r="M714">
        <f t="shared" si="33"/>
        <v>16.5</v>
      </c>
      <c r="N714" t="str">
        <f t="shared" si="34"/>
        <v>Excelsa</v>
      </c>
      <c r="O714" t="str">
        <f t="shared" si="35"/>
        <v>Medium</v>
      </c>
      <c r="P714" t="str">
        <f>_xlfn.XLOOKUP(CoffeeSales!$C714,customers!$A$1:$A$1001,customers!$I$1:$I$1001,,0)</f>
        <v>No</v>
      </c>
    </row>
    <row r="715" spans="1:16" x14ac:dyDescent="0.25">
      <c r="A715" t="s">
        <v>1399</v>
      </c>
      <c r="B715">
        <v>43960</v>
      </c>
      <c r="C715" t="s">
        <v>1400</v>
      </c>
      <c r="D715" t="s">
        <v>175</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 MATCH(CoffeeSales!$D715,products!$A$1:$A$49,0),MATCH(CoffeeSales!I$1,products!$A$1:$G$1,0))</f>
        <v>Rob</v>
      </c>
      <c r="J715" t="str">
        <f>INDEX(products!$A$1:$G$49, MATCH(CoffeeSales!$D715,products!$A$1:$A$49,0),MATCH(CoffeeSales!J$1,products!$A$1:$G$1,0))</f>
        <v>M</v>
      </c>
      <c r="K715">
        <f>INDEX(products!$A$1:$G$49, MATCH(CoffeeSales!$D715,products!$A$1:$A$49,0),MATCH(CoffeeSales!K$1,products!$A$1:$G$1,0))</f>
        <v>0.2</v>
      </c>
      <c r="L715">
        <f>INDEX(products!$A$1:$G$49, MATCH(CoffeeSales!$D715,products!$A$1:$A$49,0),MATCH(CoffeeSales!L$1,products!$A$1:$G$1,0))</f>
        <v>2.9849999999999999</v>
      </c>
      <c r="M715">
        <f t="shared" si="33"/>
        <v>2.9849999999999999</v>
      </c>
      <c r="N715" t="str">
        <f t="shared" si="34"/>
        <v>Robusta</v>
      </c>
      <c r="O715" t="str">
        <f t="shared" si="35"/>
        <v>Medium</v>
      </c>
      <c r="P715" t="str">
        <f>_xlfn.XLOOKUP(CoffeeSales!$C715,customers!$A$1:$A$1001,customers!$I$1:$I$1001,,0)</f>
        <v>No</v>
      </c>
    </row>
    <row r="716" spans="1:16" x14ac:dyDescent="0.25">
      <c r="A716" t="s">
        <v>1401</v>
      </c>
      <c r="B716">
        <v>44358</v>
      </c>
      <c r="C716" t="s">
        <v>1402</v>
      </c>
      <c r="D716" t="s">
        <v>64</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 MATCH(CoffeeSales!$D716,products!$A$1:$A$49,0),MATCH(CoffeeSales!I$1,products!$A$1:$G$1,0))</f>
        <v>Exc</v>
      </c>
      <c r="J716" t="str">
        <f>INDEX(products!$A$1:$G$49, MATCH(CoffeeSales!$D716,products!$A$1:$A$49,0),MATCH(CoffeeSales!J$1,products!$A$1:$G$1,0))</f>
        <v>D</v>
      </c>
      <c r="K716">
        <f>INDEX(products!$A$1:$G$49, MATCH(CoffeeSales!$D716,products!$A$1:$A$49,0),MATCH(CoffeeSales!K$1,products!$A$1:$G$1,0))</f>
        <v>0.2</v>
      </c>
      <c r="L716">
        <f>INDEX(products!$A$1:$G$49, MATCH(CoffeeSales!$D716,products!$A$1:$A$49,0),MATCH(CoffeeSales!L$1,products!$A$1:$G$1,0))</f>
        <v>3.645</v>
      </c>
      <c r="M716">
        <f t="shared" si="33"/>
        <v>14.58</v>
      </c>
      <c r="N716" t="str">
        <f t="shared" si="34"/>
        <v>Excelsa</v>
      </c>
      <c r="O716" t="str">
        <f t="shared" si="35"/>
        <v>Dark</v>
      </c>
      <c r="P716" t="str">
        <f>_xlfn.XLOOKUP(CoffeeSales!$C716,customers!$A$1:$A$1001,customers!$I$1:$I$1001,,0)</f>
        <v>Yes</v>
      </c>
    </row>
    <row r="717" spans="1:16" x14ac:dyDescent="0.25">
      <c r="A717" t="s">
        <v>1403</v>
      </c>
      <c r="B717">
        <v>44504</v>
      </c>
      <c r="C717" t="s">
        <v>1404</v>
      </c>
      <c r="D717" t="s">
        <v>150</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 MATCH(CoffeeSales!$D717,products!$A$1:$A$49,0),MATCH(CoffeeSales!I$1,products!$A$1:$G$1,0))</f>
        <v>Exc</v>
      </c>
      <c r="J717" t="str">
        <f>INDEX(products!$A$1:$G$49, MATCH(CoffeeSales!$D717,products!$A$1:$A$49,0),MATCH(CoffeeSales!J$1,products!$A$1:$G$1,0))</f>
        <v>L</v>
      </c>
      <c r="K717">
        <f>INDEX(products!$A$1:$G$49, MATCH(CoffeeSales!$D717,products!$A$1:$A$49,0),MATCH(CoffeeSales!K$1,products!$A$1:$G$1,0))</f>
        <v>1</v>
      </c>
      <c r="L717">
        <f>INDEX(products!$A$1:$G$49, MATCH(CoffeeSales!$D717,products!$A$1:$A$49,0),MATCH(CoffeeSales!L$1,products!$A$1:$G$1,0))</f>
        <v>14.85</v>
      </c>
      <c r="M717">
        <f t="shared" si="33"/>
        <v>89.1</v>
      </c>
      <c r="N717" t="str">
        <f t="shared" si="34"/>
        <v>Excelsa</v>
      </c>
      <c r="O717" t="str">
        <f t="shared" si="35"/>
        <v>Light</v>
      </c>
      <c r="P717" t="str">
        <f>_xlfn.XLOOKUP(CoffeeSales!$C717,customers!$A$1:$A$1001,customers!$I$1:$I$1001,,0)</f>
        <v>No</v>
      </c>
    </row>
    <row r="718" spans="1:16" x14ac:dyDescent="0.25">
      <c r="A718" t="s">
        <v>1405</v>
      </c>
      <c r="B718">
        <v>44612</v>
      </c>
      <c r="C718" t="s">
        <v>1357</v>
      </c>
      <c r="D718" t="s">
        <v>202</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 MATCH(CoffeeSales!$D718,products!$A$1:$A$49,0),MATCH(CoffeeSales!I$1,products!$A$1:$G$1,0))</f>
        <v>Rob</v>
      </c>
      <c r="J718" t="str">
        <f>INDEX(products!$A$1:$G$49, MATCH(CoffeeSales!$D718,products!$A$1:$A$49,0),MATCH(CoffeeSales!J$1,products!$A$1:$G$1,0))</f>
        <v>L</v>
      </c>
      <c r="K718">
        <f>INDEX(products!$A$1:$G$49, MATCH(CoffeeSales!$D718,products!$A$1:$A$49,0),MATCH(CoffeeSales!K$1,products!$A$1:$G$1,0))</f>
        <v>1</v>
      </c>
      <c r="L718">
        <f>INDEX(products!$A$1:$G$49, MATCH(CoffeeSales!$D718,products!$A$1:$A$49,0),MATCH(CoffeeSales!L$1,products!$A$1:$G$1,0))</f>
        <v>11.95</v>
      </c>
      <c r="M718">
        <f t="shared" si="33"/>
        <v>35.849999999999994</v>
      </c>
      <c r="N718" t="str">
        <f t="shared" si="34"/>
        <v>Robusta</v>
      </c>
      <c r="O718" t="str">
        <f t="shared" si="35"/>
        <v>Light</v>
      </c>
      <c r="P718" t="str">
        <f>_xlfn.XLOOKUP(CoffeeSales!$C718,customers!$A$1:$A$1001,customers!$I$1:$I$1001,,0)</f>
        <v>No</v>
      </c>
    </row>
    <row r="719" spans="1:16" x14ac:dyDescent="0.25">
      <c r="A719" t="s">
        <v>1406</v>
      </c>
      <c r="B719">
        <v>43649</v>
      </c>
      <c r="C719" t="s">
        <v>1407</v>
      </c>
      <c r="D719" t="s">
        <v>131</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 MATCH(CoffeeSales!$D719,products!$A$1:$A$49,0),MATCH(CoffeeSales!I$1,products!$A$1:$G$1,0))</f>
        <v>Ara</v>
      </c>
      <c r="J719" t="str">
        <f>INDEX(products!$A$1:$G$49, MATCH(CoffeeSales!$D719,products!$A$1:$A$49,0),MATCH(CoffeeSales!J$1,products!$A$1:$G$1,0))</f>
        <v>D</v>
      </c>
      <c r="K719">
        <f>INDEX(products!$A$1:$G$49, MATCH(CoffeeSales!$D719,products!$A$1:$A$49,0),MATCH(CoffeeSales!K$1,products!$A$1:$G$1,0))</f>
        <v>2.5</v>
      </c>
      <c r="L719">
        <f>INDEX(products!$A$1:$G$49, MATCH(CoffeeSales!$D719,products!$A$1:$A$49,0),MATCH(CoffeeSales!L$1,products!$A$1:$G$1,0))</f>
        <v>22.884999999999998</v>
      </c>
      <c r="M719">
        <f t="shared" si="33"/>
        <v>68.655000000000001</v>
      </c>
      <c r="N719" t="str">
        <f t="shared" si="34"/>
        <v>Arabica</v>
      </c>
      <c r="O719" t="str">
        <f t="shared" si="35"/>
        <v>Dark</v>
      </c>
      <c r="P719" t="str">
        <f>_xlfn.XLOOKUP(CoffeeSales!$C719,customers!$A$1:$A$1001,customers!$I$1:$I$1001,,0)</f>
        <v>No</v>
      </c>
    </row>
    <row r="720" spans="1:16" x14ac:dyDescent="0.25">
      <c r="A720" t="s">
        <v>1408</v>
      </c>
      <c r="B720">
        <v>44348</v>
      </c>
      <c r="C720" t="s">
        <v>1409</v>
      </c>
      <c r="D720" t="s">
        <v>26</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 MATCH(CoffeeSales!$D720,products!$A$1:$A$49,0),MATCH(CoffeeSales!I$1,products!$A$1:$G$1,0))</f>
        <v>Lib</v>
      </c>
      <c r="J720" t="str">
        <f>INDEX(products!$A$1:$G$49, MATCH(CoffeeSales!$D720,products!$A$1:$A$49,0),MATCH(CoffeeSales!J$1,products!$A$1:$G$1,0))</f>
        <v>D</v>
      </c>
      <c r="K720">
        <f>INDEX(products!$A$1:$G$49, MATCH(CoffeeSales!$D720,products!$A$1:$A$49,0),MATCH(CoffeeSales!K$1,products!$A$1:$G$1,0))</f>
        <v>1</v>
      </c>
      <c r="L720">
        <f>INDEX(products!$A$1:$G$49, MATCH(CoffeeSales!$D720,products!$A$1:$A$49,0),MATCH(CoffeeSales!L$1,products!$A$1:$G$1,0))</f>
        <v>12.95</v>
      </c>
      <c r="M720">
        <f t="shared" si="33"/>
        <v>38.849999999999994</v>
      </c>
      <c r="N720" t="str">
        <f t="shared" si="34"/>
        <v>Liberica</v>
      </c>
      <c r="O720" t="str">
        <f t="shared" si="35"/>
        <v>Dark</v>
      </c>
      <c r="P720" t="str">
        <f>_xlfn.XLOOKUP(CoffeeSales!$C720,customers!$A$1:$A$1001,customers!$I$1:$I$1001,,0)</f>
        <v>No</v>
      </c>
    </row>
    <row r="721" spans="1:16" x14ac:dyDescent="0.25">
      <c r="A721" t="s">
        <v>1410</v>
      </c>
      <c r="B721">
        <v>44150</v>
      </c>
      <c r="C721" t="s">
        <v>1411</v>
      </c>
      <c r="D721" t="s">
        <v>145</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 MATCH(CoffeeSales!$D721,products!$A$1:$A$49,0),MATCH(CoffeeSales!I$1,products!$A$1:$G$1,0))</f>
        <v>Lib</v>
      </c>
      <c r="J721" t="str">
        <f>INDEX(products!$A$1:$G$49, MATCH(CoffeeSales!$D721,products!$A$1:$A$49,0),MATCH(CoffeeSales!J$1,products!$A$1:$G$1,0))</f>
        <v>L</v>
      </c>
      <c r="K721">
        <f>INDEX(products!$A$1:$G$49, MATCH(CoffeeSales!$D721,products!$A$1:$A$49,0),MATCH(CoffeeSales!K$1,products!$A$1:$G$1,0))</f>
        <v>1</v>
      </c>
      <c r="L721">
        <f>INDEX(products!$A$1:$G$49, MATCH(CoffeeSales!$D721,products!$A$1:$A$49,0),MATCH(CoffeeSales!L$1,products!$A$1:$G$1,0))</f>
        <v>15.85</v>
      </c>
      <c r="M721">
        <f t="shared" si="33"/>
        <v>79.25</v>
      </c>
      <c r="N721" t="str">
        <f t="shared" si="34"/>
        <v>Liberica</v>
      </c>
      <c r="O721" t="str">
        <f t="shared" si="35"/>
        <v>Light</v>
      </c>
      <c r="P721" t="str">
        <f>_xlfn.XLOOKUP(CoffeeSales!$C721,customers!$A$1:$A$1001,customers!$I$1:$I$1001,,0)</f>
        <v>Yes</v>
      </c>
    </row>
    <row r="722" spans="1:16" x14ac:dyDescent="0.25">
      <c r="A722" t="s">
        <v>1412</v>
      </c>
      <c r="B722">
        <v>44215</v>
      </c>
      <c r="C722" t="s">
        <v>1413</v>
      </c>
      <c r="D722" t="s">
        <v>29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 MATCH(CoffeeSales!$D722,products!$A$1:$A$49,0),MATCH(CoffeeSales!I$1,products!$A$1:$G$1,0))</f>
        <v>Exc</v>
      </c>
      <c r="J722" t="str">
        <f>INDEX(products!$A$1:$G$49, MATCH(CoffeeSales!$D722,products!$A$1:$A$49,0),MATCH(CoffeeSales!J$1,products!$A$1:$G$1,0))</f>
        <v>D</v>
      </c>
      <c r="K722">
        <f>INDEX(products!$A$1:$G$49, MATCH(CoffeeSales!$D722,products!$A$1:$A$49,0),MATCH(CoffeeSales!K$1,products!$A$1:$G$1,0))</f>
        <v>0.5</v>
      </c>
      <c r="L722">
        <f>INDEX(products!$A$1:$G$49, MATCH(CoffeeSales!$D722,products!$A$1:$A$49,0),MATCH(CoffeeSales!L$1,products!$A$1:$G$1,0))</f>
        <v>7.29</v>
      </c>
      <c r="M722">
        <f t="shared" si="33"/>
        <v>36.450000000000003</v>
      </c>
      <c r="N722" t="str">
        <f t="shared" si="34"/>
        <v>Excelsa</v>
      </c>
      <c r="O722" t="str">
        <f t="shared" si="35"/>
        <v>Dark</v>
      </c>
      <c r="P722" t="str">
        <f>_xlfn.XLOOKUP(CoffeeSales!$C722,customers!$A$1:$A$1001,customers!$I$1:$I$1001,,0)</f>
        <v>Yes</v>
      </c>
    </row>
    <row r="723" spans="1:16" x14ac:dyDescent="0.25">
      <c r="A723" t="s">
        <v>1414</v>
      </c>
      <c r="B723">
        <v>44479</v>
      </c>
      <c r="C723" t="s">
        <v>1415</v>
      </c>
      <c r="D723" t="s">
        <v>175</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 MATCH(CoffeeSales!$D723,products!$A$1:$A$49,0),MATCH(CoffeeSales!I$1,products!$A$1:$G$1,0))</f>
        <v>Rob</v>
      </c>
      <c r="J723" t="str">
        <f>INDEX(products!$A$1:$G$49, MATCH(CoffeeSales!$D723,products!$A$1:$A$49,0),MATCH(CoffeeSales!J$1,products!$A$1:$G$1,0))</f>
        <v>M</v>
      </c>
      <c r="K723">
        <f>INDEX(products!$A$1:$G$49, MATCH(CoffeeSales!$D723,products!$A$1:$A$49,0),MATCH(CoffeeSales!K$1,products!$A$1:$G$1,0))</f>
        <v>0.2</v>
      </c>
      <c r="L723">
        <f>INDEX(products!$A$1:$G$49, MATCH(CoffeeSales!$D723,products!$A$1:$A$49,0),MATCH(CoffeeSales!L$1,products!$A$1:$G$1,0))</f>
        <v>2.9849999999999999</v>
      </c>
      <c r="M723">
        <f t="shared" si="33"/>
        <v>8.9550000000000001</v>
      </c>
      <c r="N723" t="str">
        <f t="shared" si="34"/>
        <v>Robusta</v>
      </c>
      <c r="O723" t="str">
        <f t="shared" si="35"/>
        <v>Medium</v>
      </c>
      <c r="P723" t="str">
        <f>_xlfn.XLOOKUP(CoffeeSales!$C723,customers!$A$1:$A$1001,customers!$I$1:$I$1001,,0)</f>
        <v>Yes</v>
      </c>
    </row>
    <row r="724" spans="1:16" x14ac:dyDescent="0.25">
      <c r="A724" t="s">
        <v>1416</v>
      </c>
      <c r="B724">
        <v>44620</v>
      </c>
      <c r="C724" t="s">
        <v>1417</v>
      </c>
      <c r="D724" t="s">
        <v>258</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 MATCH(CoffeeSales!$D724,products!$A$1:$A$49,0),MATCH(CoffeeSales!I$1,products!$A$1:$G$1,0))</f>
        <v>Exc</v>
      </c>
      <c r="J724" t="str">
        <f>INDEX(products!$A$1:$G$49, MATCH(CoffeeSales!$D724,products!$A$1:$A$49,0),MATCH(CoffeeSales!J$1,products!$A$1:$G$1,0))</f>
        <v>D</v>
      </c>
      <c r="K724">
        <f>INDEX(products!$A$1:$G$49, MATCH(CoffeeSales!$D724,products!$A$1:$A$49,0),MATCH(CoffeeSales!K$1,products!$A$1:$G$1,0))</f>
        <v>1</v>
      </c>
      <c r="L724">
        <f>INDEX(products!$A$1:$G$49, MATCH(CoffeeSales!$D724,products!$A$1:$A$49,0),MATCH(CoffeeSales!L$1,products!$A$1:$G$1,0))</f>
        <v>12.15</v>
      </c>
      <c r="M724">
        <f t="shared" si="33"/>
        <v>24.3</v>
      </c>
      <c r="N724" t="str">
        <f t="shared" si="34"/>
        <v>Excelsa</v>
      </c>
      <c r="O724" t="str">
        <f t="shared" si="35"/>
        <v>Dark</v>
      </c>
      <c r="P724" t="str">
        <f>_xlfn.XLOOKUP(CoffeeSales!$C724,customers!$A$1:$A$1001,customers!$I$1:$I$1001,,0)</f>
        <v>No</v>
      </c>
    </row>
    <row r="725" spans="1:16" x14ac:dyDescent="0.25">
      <c r="A725" t="s">
        <v>1418</v>
      </c>
      <c r="B725">
        <v>44470</v>
      </c>
      <c r="C725" t="s">
        <v>1419</v>
      </c>
      <c r="D725" t="s">
        <v>125</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 MATCH(CoffeeSales!$D725,products!$A$1:$A$49,0),MATCH(CoffeeSales!I$1,products!$A$1:$G$1,0))</f>
        <v>Exc</v>
      </c>
      <c r="J725" t="str">
        <f>INDEX(products!$A$1:$G$49, MATCH(CoffeeSales!$D725,products!$A$1:$A$49,0),MATCH(CoffeeSales!J$1,products!$A$1:$G$1,0))</f>
        <v>M</v>
      </c>
      <c r="K725">
        <f>INDEX(products!$A$1:$G$49, MATCH(CoffeeSales!$D725,products!$A$1:$A$49,0),MATCH(CoffeeSales!K$1,products!$A$1:$G$1,0))</f>
        <v>2.5</v>
      </c>
      <c r="L725">
        <f>INDEX(products!$A$1:$G$49, MATCH(CoffeeSales!$D725,products!$A$1:$A$49,0),MATCH(CoffeeSales!L$1,products!$A$1:$G$1,0))</f>
        <v>31.624999999999996</v>
      </c>
      <c r="M725">
        <f t="shared" si="33"/>
        <v>63.249999999999993</v>
      </c>
      <c r="N725" t="str">
        <f t="shared" si="34"/>
        <v>Excelsa</v>
      </c>
      <c r="O725" t="str">
        <f t="shared" si="35"/>
        <v>Medium</v>
      </c>
      <c r="P725" t="str">
        <f>_xlfn.XLOOKUP(CoffeeSales!$C725,customers!$A$1:$A$1001,customers!$I$1:$I$1001,,0)</f>
        <v>No</v>
      </c>
    </row>
    <row r="726" spans="1:16" x14ac:dyDescent="0.25">
      <c r="A726" t="s">
        <v>1420</v>
      </c>
      <c r="B726">
        <v>44076</v>
      </c>
      <c r="C726" t="s">
        <v>1421</v>
      </c>
      <c r="D726" t="s">
        <v>57</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 MATCH(CoffeeSales!$D726,products!$A$1:$A$49,0),MATCH(CoffeeSales!I$1,products!$A$1:$G$1,0))</f>
        <v>Ara</v>
      </c>
      <c r="J726" t="str">
        <f>INDEX(products!$A$1:$G$49, MATCH(CoffeeSales!$D726,products!$A$1:$A$49,0),MATCH(CoffeeSales!J$1,products!$A$1:$G$1,0))</f>
        <v>M</v>
      </c>
      <c r="K726">
        <f>INDEX(products!$A$1:$G$49, MATCH(CoffeeSales!$D726,products!$A$1:$A$49,0),MATCH(CoffeeSales!K$1,products!$A$1:$G$1,0))</f>
        <v>0.2</v>
      </c>
      <c r="L726">
        <f>INDEX(products!$A$1:$G$49, MATCH(CoffeeSales!$D726,products!$A$1:$A$49,0),MATCH(CoffeeSales!L$1,products!$A$1:$G$1,0))</f>
        <v>3.375</v>
      </c>
      <c r="M726">
        <f t="shared" si="33"/>
        <v>6.75</v>
      </c>
      <c r="N726" t="str">
        <f t="shared" si="34"/>
        <v>Arabica</v>
      </c>
      <c r="O726" t="str">
        <f t="shared" si="35"/>
        <v>Medium</v>
      </c>
      <c r="P726" t="str">
        <f>_xlfn.XLOOKUP(CoffeeSales!$C726,customers!$A$1:$A$1001,customers!$I$1:$I$1001,,0)</f>
        <v>Yes</v>
      </c>
    </row>
    <row r="727" spans="1:16" x14ac:dyDescent="0.25">
      <c r="A727" t="s">
        <v>1422</v>
      </c>
      <c r="B727">
        <v>44043</v>
      </c>
      <c r="C727" t="s">
        <v>1423</v>
      </c>
      <c r="D727" t="s">
        <v>128</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 MATCH(CoffeeSales!$D727,products!$A$1:$A$49,0),MATCH(CoffeeSales!I$1,products!$A$1:$G$1,0))</f>
        <v>Ara</v>
      </c>
      <c r="J727" t="str">
        <f>INDEX(products!$A$1:$G$49, MATCH(CoffeeSales!$D727,products!$A$1:$A$49,0),MATCH(CoffeeSales!J$1,products!$A$1:$G$1,0))</f>
        <v>L</v>
      </c>
      <c r="K727">
        <f>INDEX(products!$A$1:$G$49, MATCH(CoffeeSales!$D727,products!$A$1:$A$49,0),MATCH(CoffeeSales!K$1,products!$A$1:$G$1,0))</f>
        <v>0.2</v>
      </c>
      <c r="L727">
        <f>INDEX(products!$A$1:$G$49, MATCH(CoffeeSales!$D727,products!$A$1:$A$49,0),MATCH(CoffeeSales!L$1,products!$A$1:$G$1,0))</f>
        <v>3.8849999999999998</v>
      </c>
      <c r="M727">
        <f t="shared" si="33"/>
        <v>23.31</v>
      </c>
      <c r="N727" t="str">
        <f t="shared" si="34"/>
        <v>Arabica</v>
      </c>
      <c r="O727" t="str">
        <f t="shared" si="35"/>
        <v>Light</v>
      </c>
      <c r="P727" t="str">
        <f>_xlfn.XLOOKUP(CoffeeSales!$C727,customers!$A$1:$A$1001,customers!$I$1:$I$1001,,0)</f>
        <v>No</v>
      </c>
    </row>
    <row r="728" spans="1:16" x14ac:dyDescent="0.25">
      <c r="A728" t="s">
        <v>1424</v>
      </c>
      <c r="B728">
        <v>44571</v>
      </c>
      <c r="C728" t="s">
        <v>1425</v>
      </c>
      <c r="D728" t="s">
        <v>117</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 MATCH(CoffeeSales!$D728,products!$A$1:$A$49,0),MATCH(CoffeeSales!I$1,products!$A$1:$G$1,0))</f>
        <v>Lib</v>
      </c>
      <c r="J728" t="str">
        <f>INDEX(products!$A$1:$G$49, MATCH(CoffeeSales!$D728,products!$A$1:$A$49,0),MATCH(CoffeeSales!J$1,products!$A$1:$G$1,0))</f>
        <v>L</v>
      </c>
      <c r="K728">
        <f>INDEX(products!$A$1:$G$49, MATCH(CoffeeSales!$D728,products!$A$1:$A$49,0),MATCH(CoffeeSales!K$1,products!$A$1:$G$1,0))</f>
        <v>2.5</v>
      </c>
      <c r="L728">
        <f>INDEX(products!$A$1:$G$49, MATCH(CoffeeSales!$D728,products!$A$1:$A$49,0),MATCH(CoffeeSales!L$1,products!$A$1:$G$1,0))</f>
        <v>36.454999999999998</v>
      </c>
      <c r="M728">
        <f t="shared" si="33"/>
        <v>145.82</v>
      </c>
      <c r="N728" t="str">
        <f t="shared" si="34"/>
        <v>Liberica</v>
      </c>
      <c r="O728" t="str">
        <f t="shared" si="35"/>
        <v>Light</v>
      </c>
      <c r="P728" t="str">
        <f>_xlfn.XLOOKUP(CoffeeSales!$C728,customers!$A$1:$A$1001,customers!$I$1:$I$1001,,0)</f>
        <v>No</v>
      </c>
    </row>
    <row r="729" spans="1:16" x14ac:dyDescent="0.25">
      <c r="A729" t="s">
        <v>1426</v>
      </c>
      <c r="B729">
        <v>44264</v>
      </c>
      <c r="C729" t="s">
        <v>1427</v>
      </c>
      <c r="D729" t="s">
        <v>35</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 MATCH(CoffeeSales!$D729,products!$A$1:$A$49,0),MATCH(CoffeeSales!I$1,products!$A$1:$G$1,0))</f>
        <v>Rob</v>
      </c>
      <c r="J729" t="str">
        <f>INDEX(products!$A$1:$G$49, MATCH(CoffeeSales!$D729,products!$A$1:$A$49,0),MATCH(CoffeeSales!J$1,products!$A$1:$G$1,0))</f>
        <v>M</v>
      </c>
      <c r="K729">
        <f>INDEX(products!$A$1:$G$49, MATCH(CoffeeSales!$D729,products!$A$1:$A$49,0),MATCH(CoffeeSales!K$1,products!$A$1:$G$1,0))</f>
        <v>0.5</v>
      </c>
      <c r="L729">
        <f>INDEX(products!$A$1:$G$49, MATCH(CoffeeSales!$D729,products!$A$1:$A$49,0),MATCH(CoffeeSales!L$1,products!$A$1:$G$1,0))</f>
        <v>5.97</v>
      </c>
      <c r="M729">
        <f t="shared" si="33"/>
        <v>29.849999999999998</v>
      </c>
      <c r="N729" t="str">
        <f t="shared" si="34"/>
        <v>Robusta</v>
      </c>
      <c r="O729" t="str">
        <f t="shared" si="35"/>
        <v>Medium</v>
      </c>
      <c r="P729" t="str">
        <f>_xlfn.XLOOKUP(CoffeeSales!$C729,customers!$A$1:$A$1001,customers!$I$1:$I$1001,,0)</f>
        <v>Yes</v>
      </c>
    </row>
    <row r="730" spans="1:16" x14ac:dyDescent="0.25">
      <c r="A730" t="s">
        <v>1428</v>
      </c>
      <c r="B730">
        <v>44155</v>
      </c>
      <c r="C730" t="s">
        <v>1429</v>
      </c>
      <c r="D730" t="s">
        <v>29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 MATCH(CoffeeSales!$D730,products!$A$1:$A$49,0),MATCH(CoffeeSales!I$1,products!$A$1:$G$1,0))</f>
        <v>Exc</v>
      </c>
      <c r="J730" t="str">
        <f>INDEX(products!$A$1:$G$49, MATCH(CoffeeSales!$D730,products!$A$1:$A$49,0),MATCH(CoffeeSales!J$1,products!$A$1:$G$1,0))</f>
        <v>D</v>
      </c>
      <c r="K730">
        <f>INDEX(products!$A$1:$G$49, MATCH(CoffeeSales!$D730,products!$A$1:$A$49,0),MATCH(CoffeeSales!K$1,products!$A$1:$G$1,0))</f>
        <v>0.5</v>
      </c>
      <c r="L730">
        <f>INDEX(products!$A$1:$G$49, MATCH(CoffeeSales!$D730,products!$A$1:$A$49,0),MATCH(CoffeeSales!L$1,products!$A$1:$G$1,0))</f>
        <v>7.29</v>
      </c>
      <c r="M730">
        <f t="shared" si="33"/>
        <v>21.87</v>
      </c>
      <c r="N730" t="str">
        <f t="shared" si="34"/>
        <v>Excelsa</v>
      </c>
      <c r="O730" t="str">
        <f t="shared" si="35"/>
        <v>Dark</v>
      </c>
      <c r="P730" t="str">
        <f>_xlfn.XLOOKUP(CoffeeSales!$C730,customers!$A$1:$A$1001,customers!$I$1:$I$1001,,0)</f>
        <v>Yes</v>
      </c>
    </row>
    <row r="731" spans="1:16" x14ac:dyDescent="0.25">
      <c r="A731" t="s">
        <v>1430</v>
      </c>
      <c r="B731">
        <v>44634</v>
      </c>
      <c r="C731" t="s">
        <v>1431</v>
      </c>
      <c r="D731" t="s">
        <v>90</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 MATCH(CoffeeSales!$D731,products!$A$1:$A$49,0),MATCH(CoffeeSales!I$1,products!$A$1:$G$1,0))</f>
        <v>Lib</v>
      </c>
      <c r="J731" t="str">
        <f>INDEX(products!$A$1:$G$49, MATCH(CoffeeSales!$D731,products!$A$1:$A$49,0),MATCH(CoffeeSales!J$1,products!$A$1:$G$1,0))</f>
        <v>M</v>
      </c>
      <c r="K731">
        <f>INDEX(products!$A$1:$G$49, MATCH(CoffeeSales!$D731,products!$A$1:$A$49,0),MATCH(CoffeeSales!K$1,products!$A$1:$G$1,0))</f>
        <v>0.2</v>
      </c>
      <c r="L731">
        <f>INDEX(products!$A$1:$G$49, MATCH(CoffeeSales!$D731,products!$A$1:$A$49,0),MATCH(CoffeeSales!L$1,products!$A$1:$G$1,0))</f>
        <v>4.3650000000000002</v>
      </c>
      <c r="M731">
        <f t="shared" si="33"/>
        <v>4.3650000000000002</v>
      </c>
      <c r="N731" t="str">
        <f t="shared" si="34"/>
        <v>Liberica</v>
      </c>
      <c r="O731" t="str">
        <f t="shared" si="35"/>
        <v>Medium</v>
      </c>
      <c r="P731" t="str">
        <f>_xlfn.XLOOKUP(CoffeeSales!$C731,customers!$A$1:$A$1001,customers!$I$1:$I$1001,,0)</f>
        <v>No</v>
      </c>
    </row>
    <row r="732" spans="1:16" x14ac:dyDescent="0.25">
      <c r="A732" t="s">
        <v>1432</v>
      </c>
      <c r="B732">
        <v>43475</v>
      </c>
      <c r="C732" t="s">
        <v>1433</v>
      </c>
      <c r="D732" t="s">
        <v>117</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 MATCH(CoffeeSales!$D732,products!$A$1:$A$49,0),MATCH(CoffeeSales!I$1,products!$A$1:$G$1,0))</f>
        <v>Lib</v>
      </c>
      <c r="J732" t="str">
        <f>INDEX(products!$A$1:$G$49, MATCH(CoffeeSales!$D732,products!$A$1:$A$49,0),MATCH(CoffeeSales!J$1,products!$A$1:$G$1,0))</f>
        <v>L</v>
      </c>
      <c r="K732">
        <f>INDEX(products!$A$1:$G$49, MATCH(CoffeeSales!$D732,products!$A$1:$A$49,0),MATCH(CoffeeSales!K$1,products!$A$1:$G$1,0))</f>
        <v>2.5</v>
      </c>
      <c r="L732">
        <f>INDEX(products!$A$1:$G$49, MATCH(CoffeeSales!$D732,products!$A$1:$A$49,0),MATCH(CoffeeSales!L$1,products!$A$1:$G$1,0))</f>
        <v>36.454999999999998</v>
      </c>
      <c r="M732">
        <f t="shared" si="33"/>
        <v>36.454999999999998</v>
      </c>
      <c r="N732" t="str">
        <f t="shared" si="34"/>
        <v>Liberica</v>
      </c>
      <c r="O732" t="str">
        <f t="shared" si="35"/>
        <v>Light</v>
      </c>
      <c r="P732" t="str">
        <f>_xlfn.XLOOKUP(CoffeeSales!$C732,customers!$A$1:$A$1001,customers!$I$1:$I$1001,,0)</f>
        <v>No</v>
      </c>
    </row>
    <row r="733" spans="1:16" x14ac:dyDescent="0.25">
      <c r="A733" t="s">
        <v>1434</v>
      </c>
      <c r="B733">
        <v>44222</v>
      </c>
      <c r="C733" t="s">
        <v>1435</v>
      </c>
      <c r="D733" t="s">
        <v>51</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 MATCH(CoffeeSales!$D733,products!$A$1:$A$49,0),MATCH(CoffeeSales!I$1,products!$A$1:$G$1,0))</f>
        <v>Lib</v>
      </c>
      <c r="J733" t="str">
        <f>INDEX(products!$A$1:$G$49, MATCH(CoffeeSales!$D733,products!$A$1:$A$49,0),MATCH(CoffeeSales!J$1,products!$A$1:$G$1,0))</f>
        <v>D</v>
      </c>
      <c r="K733">
        <f>INDEX(products!$A$1:$G$49, MATCH(CoffeeSales!$D733,products!$A$1:$A$49,0),MATCH(CoffeeSales!K$1,products!$A$1:$G$1,0))</f>
        <v>0.2</v>
      </c>
      <c r="L733">
        <f>INDEX(products!$A$1:$G$49, MATCH(CoffeeSales!$D733,products!$A$1:$A$49,0),MATCH(CoffeeSales!L$1,products!$A$1:$G$1,0))</f>
        <v>3.8849999999999998</v>
      </c>
      <c r="M733">
        <f t="shared" si="33"/>
        <v>15.54</v>
      </c>
      <c r="N733" t="str">
        <f t="shared" si="34"/>
        <v>Liberica</v>
      </c>
      <c r="O733" t="str">
        <f t="shared" si="35"/>
        <v>Dark</v>
      </c>
      <c r="P733" t="str">
        <f>_xlfn.XLOOKUP(CoffeeSales!$C733,customers!$A$1:$A$1001,customers!$I$1:$I$1001,,0)</f>
        <v>Yes</v>
      </c>
    </row>
    <row r="734" spans="1:16" x14ac:dyDescent="0.25">
      <c r="A734" t="s">
        <v>1436</v>
      </c>
      <c r="B734">
        <v>44312</v>
      </c>
      <c r="C734" t="s">
        <v>1437</v>
      </c>
      <c r="D734" t="s">
        <v>267</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 MATCH(CoffeeSales!$D734,products!$A$1:$A$49,0),MATCH(CoffeeSales!I$1,products!$A$1:$G$1,0))</f>
        <v>Exc</v>
      </c>
      <c r="J734" t="str">
        <f>INDEX(products!$A$1:$G$49, MATCH(CoffeeSales!$D734,products!$A$1:$A$49,0),MATCH(CoffeeSales!J$1,products!$A$1:$G$1,0))</f>
        <v>L</v>
      </c>
      <c r="K734">
        <f>INDEX(products!$A$1:$G$49, MATCH(CoffeeSales!$D734,products!$A$1:$A$49,0),MATCH(CoffeeSales!K$1,products!$A$1:$G$1,0))</f>
        <v>0.2</v>
      </c>
      <c r="L734">
        <f>INDEX(products!$A$1:$G$49, MATCH(CoffeeSales!$D734,products!$A$1:$A$49,0),MATCH(CoffeeSales!L$1,products!$A$1:$G$1,0))</f>
        <v>4.4550000000000001</v>
      </c>
      <c r="M734">
        <f t="shared" si="33"/>
        <v>8.91</v>
      </c>
      <c r="N734" t="str">
        <f t="shared" si="34"/>
        <v>Excelsa</v>
      </c>
      <c r="O734" t="str">
        <f t="shared" si="35"/>
        <v>Light</v>
      </c>
      <c r="P734" t="str">
        <f>_xlfn.XLOOKUP(CoffeeSales!$C734,customers!$A$1:$A$1001,customers!$I$1:$I$1001,,0)</f>
        <v>No</v>
      </c>
    </row>
    <row r="735" spans="1:16" x14ac:dyDescent="0.25">
      <c r="A735" t="s">
        <v>1438</v>
      </c>
      <c r="B735">
        <v>44565</v>
      </c>
      <c r="C735" t="s">
        <v>1439</v>
      </c>
      <c r="D735" t="s">
        <v>210</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 MATCH(CoffeeSales!$D735,products!$A$1:$A$49,0),MATCH(CoffeeSales!I$1,products!$A$1:$G$1,0))</f>
        <v>Lib</v>
      </c>
      <c r="J735" t="str">
        <f>INDEX(products!$A$1:$G$49, MATCH(CoffeeSales!$D735,products!$A$1:$A$49,0),MATCH(CoffeeSales!J$1,products!$A$1:$G$1,0))</f>
        <v>M</v>
      </c>
      <c r="K735">
        <f>INDEX(products!$A$1:$G$49, MATCH(CoffeeSales!$D735,products!$A$1:$A$49,0),MATCH(CoffeeSales!K$1,products!$A$1:$G$1,0))</f>
        <v>2.5</v>
      </c>
      <c r="L735">
        <f>INDEX(products!$A$1:$G$49, MATCH(CoffeeSales!$D735,products!$A$1:$A$49,0),MATCH(CoffeeSales!L$1,products!$A$1:$G$1,0))</f>
        <v>33.464999999999996</v>
      </c>
      <c r="M735">
        <f t="shared" si="33"/>
        <v>100.39499999999998</v>
      </c>
      <c r="N735" t="str">
        <f t="shared" si="34"/>
        <v>Liberica</v>
      </c>
      <c r="O735" t="str">
        <f t="shared" si="35"/>
        <v>Medium</v>
      </c>
      <c r="P735" t="str">
        <f>_xlfn.XLOOKUP(CoffeeSales!$C735,customers!$A$1:$A$1001,customers!$I$1:$I$1001,,0)</f>
        <v>Yes</v>
      </c>
    </row>
    <row r="736" spans="1:16" x14ac:dyDescent="0.25">
      <c r="A736" t="s">
        <v>1440</v>
      </c>
      <c r="B736">
        <v>43697</v>
      </c>
      <c r="C736" t="s">
        <v>1441</v>
      </c>
      <c r="D736" t="s">
        <v>114</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 MATCH(CoffeeSales!$D736,products!$A$1:$A$49,0),MATCH(CoffeeSales!I$1,products!$A$1:$G$1,0))</f>
        <v>Rob</v>
      </c>
      <c r="J736" t="str">
        <f>INDEX(products!$A$1:$G$49, MATCH(CoffeeSales!$D736,products!$A$1:$A$49,0),MATCH(CoffeeSales!J$1,products!$A$1:$G$1,0))</f>
        <v>D</v>
      </c>
      <c r="K736">
        <f>INDEX(products!$A$1:$G$49, MATCH(CoffeeSales!$D736,products!$A$1:$A$49,0),MATCH(CoffeeSales!K$1,products!$A$1:$G$1,0))</f>
        <v>0.2</v>
      </c>
      <c r="L736">
        <f>INDEX(products!$A$1:$G$49, MATCH(CoffeeSales!$D736,products!$A$1:$A$49,0),MATCH(CoffeeSales!L$1,products!$A$1:$G$1,0))</f>
        <v>2.6849999999999996</v>
      </c>
      <c r="M736">
        <f t="shared" si="33"/>
        <v>13.424999999999997</v>
      </c>
      <c r="N736" t="str">
        <f t="shared" si="34"/>
        <v>Robusta</v>
      </c>
      <c r="O736" t="str">
        <f t="shared" si="35"/>
        <v>Dark</v>
      </c>
      <c r="P736" t="str">
        <f>_xlfn.XLOOKUP(CoffeeSales!$C736,customers!$A$1:$A$1001,customers!$I$1:$I$1001,,0)</f>
        <v>No</v>
      </c>
    </row>
    <row r="737" spans="1:16" x14ac:dyDescent="0.25">
      <c r="A737" t="s">
        <v>1442</v>
      </c>
      <c r="B737">
        <v>44757</v>
      </c>
      <c r="C737" t="s">
        <v>1443</v>
      </c>
      <c r="D737" t="s">
        <v>64</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 MATCH(CoffeeSales!$D737,products!$A$1:$A$49,0),MATCH(CoffeeSales!I$1,products!$A$1:$G$1,0))</f>
        <v>Exc</v>
      </c>
      <c r="J737" t="str">
        <f>INDEX(products!$A$1:$G$49, MATCH(CoffeeSales!$D737,products!$A$1:$A$49,0),MATCH(CoffeeSales!J$1,products!$A$1:$G$1,0))</f>
        <v>D</v>
      </c>
      <c r="K737">
        <f>INDEX(products!$A$1:$G$49, MATCH(CoffeeSales!$D737,products!$A$1:$A$49,0),MATCH(CoffeeSales!K$1,products!$A$1:$G$1,0))</f>
        <v>0.2</v>
      </c>
      <c r="L737">
        <f>INDEX(products!$A$1:$G$49, MATCH(CoffeeSales!$D737,products!$A$1:$A$49,0),MATCH(CoffeeSales!L$1,products!$A$1:$G$1,0))</f>
        <v>3.645</v>
      </c>
      <c r="M737">
        <f t="shared" si="33"/>
        <v>21.87</v>
      </c>
      <c r="N737" t="str">
        <f t="shared" si="34"/>
        <v>Excelsa</v>
      </c>
      <c r="O737" t="str">
        <f t="shared" si="35"/>
        <v>Dark</v>
      </c>
      <c r="P737" t="str">
        <f>_xlfn.XLOOKUP(CoffeeSales!$C737,customers!$A$1:$A$1001,customers!$I$1:$I$1001,,0)</f>
        <v>No</v>
      </c>
    </row>
    <row r="738" spans="1:16" x14ac:dyDescent="0.25">
      <c r="A738" t="s">
        <v>1444</v>
      </c>
      <c r="B738">
        <v>43508</v>
      </c>
      <c r="C738" t="s">
        <v>1445</v>
      </c>
      <c r="D738" t="s">
        <v>26</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 MATCH(CoffeeSales!$D738,products!$A$1:$A$49,0),MATCH(CoffeeSales!I$1,products!$A$1:$G$1,0))</f>
        <v>Lib</v>
      </c>
      <c r="J738" t="str">
        <f>INDEX(products!$A$1:$G$49, MATCH(CoffeeSales!$D738,products!$A$1:$A$49,0),MATCH(CoffeeSales!J$1,products!$A$1:$G$1,0))</f>
        <v>D</v>
      </c>
      <c r="K738">
        <f>INDEX(products!$A$1:$G$49, MATCH(CoffeeSales!$D738,products!$A$1:$A$49,0),MATCH(CoffeeSales!K$1,products!$A$1:$G$1,0))</f>
        <v>1</v>
      </c>
      <c r="L738">
        <f>INDEX(products!$A$1:$G$49, MATCH(CoffeeSales!$D738,products!$A$1:$A$49,0),MATCH(CoffeeSales!L$1,products!$A$1:$G$1,0))</f>
        <v>12.95</v>
      </c>
      <c r="M738">
        <f t="shared" si="33"/>
        <v>25.9</v>
      </c>
      <c r="N738" t="str">
        <f t="shared" si="34"/>
        <v>Liberica</v>
      </c>
      <c r="O738" t="str">
        <f t="shared" si="35"/>
        <v>Dark</v>
      </c>
      <c r="P738" t="str">
        <f>_xlfn.XLOOKUP(CoffeeSales!$C738,customers!$A$1:$A$1001,customers!$I$1:$I$1001,,0)</f>
        <v>Yes</v>
      </c>
    </row>
    <row r="739" spans="1:16" x14ac:dyDescent="0.25">
      <c r="A739" t="s">
        <v>1446</v>
      </c>
      <c r="B739">
        <v>44447</v>
      </c>
      <c r="C739" t="s">
        <v>1447</v>
      </c>
      <c r="D739" t="s">
        <v>74</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 MATCH(CoffeeSales!$D739,products!$A$1:$A$49,0),MATCH(CoffeeSales!I$1,products!$A$1:$G$1,0))</f>
        <v>Ara</v>
      </c>
      <c r="J739" t="str">
        <f>INDEX(products!$A$1:$G$49, MATCH(CoffeeSales!$D739,products!$A$1:$A$49,0),MATCH(CoffeeSales!J$1,products!$A$1:$G$1,0))</f>
        <v>M</v>
      </c>
      <c r="K739">
        <f>INDEX(products!$A$1:$G$49, MATCH(CoffeeSales!$D739,products!$A$1:$A$49,0),MATCH(CoffeeSales!K$1,products!$A$1:$G$1,0))</f>
        <v>1</v>
      </c>
      <c r="L739">
        <f>INDEX(products!$A$1:$G$49, MATCH(CoffeeSales!$D739,products!$A$1:$A$49,0),MATCH(CoffeeSales!L$1,products!$A$1:$G$1,0))</f>
        <v>11.25</v>
      </c>
      <c r="M739">
        <f t="shared" si="33"/>
        <v>56.25</v>
      </c>
      <c r="N739" t="str">
        <f t="shared" si="34"/>
        <v>Arabica</v>
      </c>
      <c r="O739" t="str">
        <f t="shared" si="35"/>
        <v>Medium</v>
      </c>
      <c r="P739" t="str">
        <f>_xlfn.XLOOKUP(CoffeeSales!$C739,customers!$A$1:$A$1001,customers!$I$1:$I$1001,,0)</f>
        <v>No</v>
      </c>
    </row>
    <row r="740" spans="1:16" x14ac:dyDescent="0.25">
      <c r="A740" t="s">
        <v>1448</v>
      </c>
      <c r="B740">
        <v>43812</v>
      </c>
      <c r="C740" t="s">
        <v>1449</v>
      </c>
      <c r="D740" t="s">
        <v>195</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 MATCH(CoffeeSales!$D740,products!$A$1:$A$49,0),MATCH(CoffeeSales!I$1,products!$A$1:$G$1,0))</f>
        <v>Rob</v>
      </c>
      <c r="J740" t="str">
        <f>INDEX(products!$A$1:$G$49, MATCH(CoffeeSales!$D740,products!$A$1:$A$49,0),MATCH(CoffeeSales!J$1,products!$A$1:$G$1,0))</f>
        <v>L</v>
      </c>
      <c r="K740">
        <f>INDEX(products!$A$1:$G$49, MATCH(CoffeeSales!$D740,products!$A$1:$A$49,0),MATCH(CoffeeSales!K$1,products!$A$1:$G$1,0))</f>
        <v>0.2</v>
      </c>
      <c r="L740">
        <f>INDEX(products!$A$1:$G$49, MATCH(CoffeeSales!$D740,products!$A$1:$A$49,0),MATCH(CoffeeSales!L$1,products!$A$1:$G$1,0))</f>
        <v>3.5849999999999995</v>
      </c>
      <c r="M740">
        <f t="shared" si="33"/>
        <v>10.754999999999999</v>
      </c>
      <c r="N740" t="str">
        <f t="shared" si="34"/>
        <v>Robusta</v>
      </c>
      <c r="O740" t="str">
        <f t="shared" si="35"/>
        <v>Light</v>
      </c>
      <c r="P740" t="str">
        <f>_xlfn.XLOOKUP(CoffeeSales!$C740,customers!$A$1:$A$1001,customers!$I$1:$I$1001,,0)</f>
        <v>No</v>
      </c>
    </row>
    <row r="741" spans="1:16" x14ac:dyDescent="0.25">
      <c r="A741" t="s">
        <v>1450</v>
      </c>
      <c r="B741">
        <v>44433</v>
      </c>
      <c r="C741" t="s">
        <v>1357</v>
      </c>
      <c r="D741" t="s">
        <v>64</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 MATCH(CoffeeSales!$D741,products!$A$1:$A$49,0),MATCH(CoffeeSales!I$1,products!$A$1:$G$1,0))</f>
        <v>Exc</v>
      </c>
      <c r="J741" t="str">
        <f>INDEX(products!$A$1:$G$49, MATCH(CoffeeSales!$D741,products!$A$1:$A$49,0),MATCH(CoffeeSales!J$1,products!$A$1:$G$1,0))</f>
        <v>D</v>
      </c>
      <c r="K741">
        <f>INDEX(products!$A$1:$G$49, MATCH(CoffeeSales!$D741,products!$A$1:$A$49,0),MATCH(CoffeeSales!K$1,products!$A$1:$G$1,0))</f>
        <v>0.2</v>
      </c>
      <c r="L741">
        <f>INDEX(products!$A$1:$G$49, MATCH(CoffeeSales!$D741,products!$A$1:$A$49,0),MATCH(CoffeeSales!L$1,products!$A$1:$G$1,0))</f>
        <v>3.645</v>
      </c>
      <c r="M741">
        <f t="shared" si="33"/>
        <v>18.225000000000001</v>
      </c>
      <c r="N741" t="str">
        <f t="shared" si="34"/>
        <v>Excelsa</v>
      </c>
      <c r="O741" t="str">
        <f t="shared" si="35"/>
        <v>Dark</v>
      </c>
      <c r="P741" t="str">
        <f>_xlfn.XLOOKUP(CoffeeSales!$C741,customers!$A$1:$A$1001,customers!$I$1:$I$1001,,0)</f>
        <v>No</v>
      </c>
    </row>
    <row r="742" spans="1:16" x14ac:dyDescent="0.25">
      <c r="A742" t="s">
        <v>1451</v>
      </c>
      <c r="B742">
        <v>44643</v>
      </c>
      <c r="C742" t="s">
        <v>1452</v>
      </c>
      <c r="D742" t="s">
        <v>170</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 MATCH(CoffeeSales!$D742,products!$A$1:$A$49,0),MATCH(CoffeeSales!I$1,products!$A$1:$G$1,0))</f>
        <v>Rob</v>
      </c>
      <c r="J742" t="str">
        <f>INDEX(products!$A$1:$G$49, MATCH(CoffeeSales!$D742,products!$A$1:$A$49,0),MATCH(CoffeeSales!J$1,products!$A$1:$G$1,0))</f>
        <v>L</v>
      </c>
      <c r="K742">
        <f>INDEX(products!$A$1:$G$49, MATCH(CoffeeSales!$D742,products!$A$1:$A$49,0),MATCH(CoffeeSales!K$1,products!$A$1:$G$1,0))</f>
        <v>0.5</v>
      </c>
      <c r="L742">
        <f>INDEX(products!$A$1:$G$49, MATCH(CoffeeSales!$D742,products!$A$1:$A$49,0),MATCH(CoffeeSales!L$1,products!$A$1:$G$1,0))</f>
        <v>7.169999999999999</v>
      </c>
      <c r="M742">
        <f t="shared" si="33"/>
        <v>28.679999999999996</v>
      </c>
      <c r="N742" t="str">
        <f t="shared" si="34"/>
        <v>Robusta</v>
      </c>
      <c r="O742" t="str">
        <f t="shared" si="35"/>
        <v>Light</v>
      </c>
      <c r="P742" t="str">
        <f>_xlfn.XLOOKUP(CoffeeSales!$C742,customers!$A$1:$A$1001,customers!$I$1:$I$1001,,0)</f>
        <v>No</v>
      </c>
    </row>
    <row r="743" spans="1:16" x14ac:dyDescent="0.25">
      <c r="A743" t="s">
        <v>1453</v>
      </c>
      <c r="B743">
        <v>43566</v>
      </c>
      <c r="C743" t="s">
        <v>1454</v>
      </c>
      <c r="D743" t="s">
        <v>90</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 MATCH(CoffeeSales!$D743,products!$A$1:$A$49,0),MATCH(CoffeeSales!I$1,products!$A$1:$G$1,0))</f>
        <v>Lib</v>
      </c>
      <c r="J743" t="str">
        <f>INDEX(products!$A$1:$G$49, MATCH(CoffeeSales!$D743,products!$A$1:$A$49,0),MATCH(CoffeeSales!J$1,products!$A$1:$G$1,0))</f>
        <v>M</v>
      </c>
      <c r="K743">
        <f>INDEX(products!$A$1:$G$49, MATCH(CoffeeSales!$D743,products!$A$1:$A$49,0),MATCH(CoffeeSales!K$1,products!$A$1:$G$1,0))</f>
        <v>0.2</v>
      </c>
      <c r="L743">
        <f>INDEX(products!$A$1:$G$49, MATCH(CoffeeSales!$D743,products!$A$1:$A$49,0),MATCH(CoffeeSales!L$1,products!$A$1:$G$1,0))</f>
        <v>4.3650000000000002</v>
      </c>
      <c r="M743">
        <f t="shared" si="33"/>
        <v>8.73</v>
      </c>
      <c r="N743" t="str">
        <f t="shared" si="34"/>
        <v>Liberica</v>
      </c>
      <c r="O743" t="str">
        <f t="shared" si="35"/>
        <v>Medium</v>
      </c>
      <c r="P743" t="str">
        <f>_xlfn.XLOOKUP(CoffeeSales!$C743,customers!$A$1:$A$1001,customers!$I$1:$I$1001,,0)</f>
        <v>No</v>
      </c>
    </row>
    <row r="744" spans="1:16" x14ac:dyDescent="0.25">
      <c r="A744" t="s">
        <v>1455</v>
      </c>
      <c r="B744">
        <v>44133</v>
      </c>
      <c r="C744" t="s">
        <v>1456</v>
      </c>
      <c r="D744" t="s">
        <v>109</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 MATCH(CoffeeSales!$D744,products!$A$1:$A$49,0),MATCH(CoffeeSales!I$1,products!$A$1:$G$1,0))</f>
        <v>Lib</v>
      </c>
      <c r="J744" t="str">
        <f>INDEX(products!$A$1:$G$49, MATCH(CoffeeSales!$D744,products!$A$1:$A$49,0),MATCH(CoffeeSales!J$1,products!$A$1:$G$1,0))</f>
        <v>M</v>
      </c>
      <c r="K744">
        <f>INDEX(products!$A$1:$G$49, MATCH(CoffeeSales!$D744,products!$A$1:$A$49,0),MATCH(CoffeeSales!K$1,products!$A$1:$G$1,0))</f>
        <v>1</v>
      </c>
      <c r="L744">
        <f>INDEX(products!$A$1:$G$49, MATCH(CoffeeSales!$D744,products!$A$1:$A$49,0),MATCH(CoffeeSales!L$1,products!$A$1:$G$1,0))</f>
        <v>14.55</v>
      </c>
      <c r="M744">
        <f t="shared" si="33"/>
        <v>58.2</v>
      </c>
      <c r="N744" t="str">
        <f t="shared" si="34"/>
        <v>Liberica</v>
      </c>
      <c r="O744" t="str">
        <f t="shared" si="35"/>
        <v>Medium</v>
      </c>
      <c r="P744" t="str">
        <f>_xlfn.XLOOKUP(CoffeeSales!$C744,customers!$A$1:$A$1001,customers!$I$1:$I$1001,,0)</f>
        <v>No</v>
      </c>
    </row>
    <row r="745" spans="1:16" x14ac:dyDescent="0.25">
      <c r="A745" t="s">
        <v>1457</v>
      </c>
      <c r="B745">
        <v>44042</v>
      </c>
      <c r="C745" t="s">
        <v>1458</v>
      </c>
      <c r="D745" t="s">
        <v>85</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 MATCH(CoffeeSales!$D745,products!$A$1:$A$49,0),MATCH(CoffeeSales!I$1,products!$A$1:$G$1,0))</f>
        <v>Ara</v>
      </c>
      <c r="J745" t="str">
        <f>INDEX(products!$A$1:$G$49, MATCH(CoffeeSales!$D745,products!$A$1:$A$49,0),MATCH(CoffeeSales!J$1,products!$A$1:$G$1,0))</f>
        <v>D</v>
      </c>
      <c r="K745">
        <f>INDEX(products!$A$1:$G$49, MATCH(CoffeeSales!$D745,products!$A$1:$A$49,0),MATCH(CoffeeSales!K$1,products!$A$1:$G$1,0))</f>
        <v>0.5</v>
      </c>
      <c r="L745">
        <f>INDEX(products!$A$1:$G$49, MATCH(CoffeeSales!$D745,products!$A$1:$A$49,0),MATCH(CoffeeSales!L$1,products!$A$1:$G$1,0))</f>
        <v>5.97</v>
      </c>
      <c r="M745">
        <f t="shared" si="33"/>
        <v>17.91</v>
      </c>
      <c r="N745" t="str">
        <f t="shared" si="34"/>
        <v>Arabica</v>
      </c>
      <c r="O745" t="str">
        <f t="shared" si="35"/>
        <v>Dark</v>
      </c>
      <c r="P745" t="str">
        <f>_xlfn.XLOOKUP(CoffeeSales!$C745,customers!$A$1:$A$1001,customers!$I$1:$I$1001,,0)</f>
        <v>No</v>
      </c>
    </row>
    <row r="746" spans="1:16" x14ac:dyDescent="0.25">
      <c r="A746" t="s">
        <v>1459</v>
      </c>
      <c r="B746">
        <v>43539</v>
      </c>
      <c r="C746" t="s">
        <v>1460</v>
      </c>
      <c r="D746" t="s">
        <v>175</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 MATCH(CoffeeSales!$D746,products!$A$1:$A$49,0),MATCH(CoffeeSales!I$1,products!$A$1:$G$1,0))</f>
        <v>Rob</v>
      </c>
      <c r="J746" t="str">
        <f>INDEX(products!$A$1:$G$49, MATCH(CoffeeSales!$D746,products!$A$1:$A$49,0),MATCH(CoffeeSales!J$1,products!$A$1:$G$1,0))</f>
        <v>M</v>
      </c>
      <c r="K746">
        <f>INDEX(products!$A$1:$G$49, MATCH(CoffeeSales!$D746,products!$A$1:$A$49,0),MATCH(CoffeeSales!K$1,products!$A$1:$G$1,0))</f>
        <v>0.2</v>
      </c>
      <c r="L746">
        <f>INDEX(products!$A$1:$G$49, MATCH(CoffeeSales!$D746,products!$A$1:$A$49,0),MATCH(CoffeeSales!L$1,products!$A$1:$G$1,0))</f>
        <v>2.9849999999999999</v>
      </c>
      <c r="M746">
        <f t="shared" si="33"/>
        <v>17.91</v>
      </c>
      <c r="N746" t="str">
        <f t="shared" si="34"/>
        <v>Robusta</v>
      </c>
      <c r="O746" t="str">
        <f t="shared" si="35"/>
        <v>Medium</v>
      </c>
      <c r="P746" t="str">
        <f>_xlfn.XLOOKUP(CoffeeSales!$C746,customers!$A$1:$A$1001,customers!$I$1:$I$1001,,0)</f>
        <v>Yes</v>
      </c>
    </row>
    <row r="747" spans="1:16" x14ac:dyDescent="0.25">
      <c r="A747" t="s">
        <v>1461</v>
      </c>
      <c r="B747">
        <v>44557</v>
      </c>
      <c r="C747" t="s">
        <v>1462</v>
      </c>
      <c r="D747" t="s">
        <v>29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 MATCH(CoffeeSales!$D747,products!$A$1:$A$49,0),MATCH(CoffeeSales!I$1,products!$A$1:$G$1,0))</f>
        <v>Exc</v>
      </c>
      <c r="J747" t="str">
        <f>INDEX(products!$A$1:$G$49, MATCH(CoffeeSales!$D747,products!$A$1:$A$49,0),MATCH(CoffeeSales!J$1,products!$A$1:$G$1,0))</f>
        <v>D</v>
      </c>
      <c r="K747">
        <f>INDEX(products!$A$1:$G$49, MATCH(CoffeeSales!$D747,products!$A$1:$A$49,0),MATCH(CoffeeSales!K$1,products!$A$1:$G$1,0))</f>
        <v>0.5</v>
      </c>
      <c r="L747">
        <f>INDEX(products!$A$1:$G$49, MATCH(CoffeeSales!$D747,products!$A$1:$A$49,0),MATCH(CoffeeSales!L$1,products!$A$1:$G$1,0))</f>
        <v>7.29</v>
      </c>
      <c r="M747">
        <f t="shared" si="33"/>
        <v>14.58</v>
      </c>
      <c r="N747" t="str">
        <f t="shared" si="34"/>
        <v>Excelsa</v>
      </c>
      <c r="O747" t="str">
        <f t="shared" si="35"/>
        <v>Dark</v>
      </c>
      <c r="P747" t="str">
        <f>_xlfn.XLOOKUP(CoffeeSales!$C747,customers!$A$1:$A$1001,customers!$I$1:$I$1001,,0)</f>
        <v>No</v>
      </c>
    </row>
    <row r="748" spans="1:16" x14ac:dyDescent="0.25">
      <c r="A748" t="s">
        <v>1463</v>
      </c>
      <c r="B748">
        <v>43741</v>
      </c>
      <c r="C748" t="s">
        <v>1464</v>
      </c>
      <c r="D748" t="s">
        <v>74</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 MATCH(CoffeeSales!$D748,products!$A$1:$A$49,0),MATCH(CoffeeSales!I$1,products!$A$1:$G$1,0))</f>
        <v>Ara</v>
      </c>
      <c r="J748" t="str">
        <f>INDEX(products!$A$1:$G$49, MATCH(CoffeeSales!$D748,products!$A$1:$A$49,0),MATCH(CoffeeSales!J$1,products!$A$1:$G$1,0))</f>
        <v>M</v>
      </c>
      <c r="K748">
        <f>INDEX(products!$A$1:$G$49, MATCH(CoffeeSales!$D748,products!$A$1:$A$49,0),MATCH(CoffeeSales!K$1,products!$A$1:$G$1,0))</f>
        <v>1</v>
      </c>
      <c r="L748">
        <f>INDEX(products!$A$1:$G$49, MATCH(CoffeeSales!$D748,products!$A$1:$A$49,0),MATCH(CoffeeSales!L$1,products!$A$1:$G$1,0))</f>
        <v>11.25</v>
      </c>
      <c r="M748">
        <f t="shared" si="33"/>
        <v>33.75</v>
      </c>
      <c r="N748" t="str">
        <f t="shared" si="34"/>
        <v>Arabica</v>
      </c>
      <c r="O748" t="str">
        <f t="shared" si="35"/>
        <v>Medium</v>
      </c>
      <c r="P748" t="str">
        <f>_xlfn.XLOOKUP(CoffeeSales!$C748,customers!$A$1:$A$1001,customers!$I$1:$I$1001,,0)</f>
        <v>No</v>
      </c>
    </row>
    <row r="749" spans="1:16" x14ac:dyDescent="0.25">
      <c r="A749" t="s">
        <v>1465</v>
      </c>
      <c r="B749">
        <v>43501</v>
      </c>
      <c r="C749" t="s">
        <v>1466</v>
      </c>
      <c r="D749" t="s">
        <v>91</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 MATCH(CoffeeSales!$D749,products!$A$1:$A$49,0),MATCH(CoffeeSales!I$1,products!$A$1:$G$1,0))</f>
        <v>Lib</v>
      </c>
      <c r="J749" t="str">
        <f>INDEX(products!$A$1:$G$49, MATCH(CoffeeSales!$D749,products!$A$1:$A$49,0),MATCH(CoffeeSales!J$1,products!$A$1:$G$1,0))</f>
        <v>M</v>
      </c>
      <c r="K749">
        <f>INDEX(products!$A$1:$G$49, MATCH(CoffeeSales!$D749,products!$A$1:$A$49,0),MATCH(CoffeeSales!K$1,products!$A$1:$G$1,0))</f>
        <v>0.5</v>
      </c>
      <c r="L749">
        <f>INDEX(products!$A$1:$G$49, MATCH(CoffeeSales!$D749,products!$A$1:$A$49,0),MATCH(CoffeeSales!L$1,products!$A$1:$G$1,0))</f>
        <v>8.73</v>
      </c>
      <c r="M749">
        <f t="shared" si="33"/>
        <v>34.92</v>
      </c>
      <c r="N749" t="str">
        <f t="shared" si="34"/>
        <v>Liberica</v>
      </c>
      <c r="O749" t="str">
        <f t="shared" si="35"/>
        <v>Medium</v>
      </c>
      <c r="P749" t="str">
        <f>_xlfn.XLOOKUP(CoffeeSales!$C749,customers!$A$1:$A$1001,customers!$I$1:$I$1001,,0)</f>
        <v>Yes</v>
      </c>
    </row>
    <row r="750" spans="1:16" x14ac:dyDescent="0.25">
      <c r="A750" t="s">
        <v>1467</v>
      </c>
      <c r="B750">
        <v>44074</v>
      </c>
      <c r="C750" t="s">
        <v>1468</v>
      </c>
      <c r="D750" t="s">
        <v>29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 MATCH(CoffeeSales!$D750,products!$A$1:$A$49,0),MATCH(CoffeeSales!I$1,products!$A$1:$G$1,0))</f>
        <v>Exc</v>
      </c>
      <c r="J750" t="str">
        <f>INDEX(products!$A$1:$G$49, MATCH(CoffeeSales!$D750,products!$A$1:$A$49,0),MATCH(CoffeeSales!J$1,products!$A$1:$G$1,0))</f>
        <v>D</v>
      </c>
      <c r="K750">
        <f>INDEX(products!$A$1:$G$49, MATCH(CoffeeSales!$D750,products!$A$1:$A$49,0),MATCH(CoffeeSales!K$1,products!$A$1:$G$1,0))</f>
        <v>0.5</v>
      </c>
      <c r="L750">
        <f>INDEX(products!$A$1:$G$49, MATCH(CoffeeSales!$D750,products!$A$1:$A$49,0),MATCH(CoffeeSales!L$1,products!$A$1:$G$1,0))</f>
        <v>7.29</v>
      </c>
      <c r="M750">
        <f t="shared" si="33"/>
        <v>14.58</v>
      </c>
      <c r="N750" t="str">
        <f t="shared" si="34"/>
        <v>Excelsa</v>
      </c>
      <c r="O750" t="str">
        <f t="shared" si="35"/>
        <v>Dark</v>
      </c>
      <c r="P750" t="str">
        <f>_xlfn.XLOOKUP(CoffeeSales!$C750,customers!$A$1:$A$1001,customers!$I$1:$I$1001,,0)</f>
        <v>No</v>
      </c>
    </row>
    <row r="751" spans="1:16" x14ac:dyDescent="0.25">
      <c r="A751" t="s">
        <v>1469</v>
      </c>
      <c r="B751">
        <v>44209</v>
      </c>
      <c r="C751" t="s">
        <v>1470</v>
      </c>
      <c r="D751" t="s">
        <v>114</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 MATCH(CoffeeSales!$D751,products!$A$1:$A$49,0),MATCH(CoffeeSales!I$1,products!$A$1:$G$1,0))</f>
        <v>Rob</v>
      </c>
      <c r="J751" t="str">
        <f>INDEX(products!$A$1:$G$49, MATCH(CoffeeSales!$D751,products!$A$1:$A$49,0),MATCH(CoffeeSales!J$1,products!$A$1:$G$1,0))</f>
        <v>D</v>
      </c>
      <c r="K751">
        <f>INDEX(products!$A$1:$G$49, MATCH(CoffeeSales!$D751,products!$A$1:$A$49,0),MATCH(CoffeeSales!K$1,products!$A$1:$G$1,0))</f>
        <v>0.2</v>
      </c>
      <c r="L751">
        <f>INDEX(products!$A$1:$G$49, MATCH(CoffeeSales!$D751,products!$A$1:$A$49,0),MATCH(CoffeeSales!L$1,products!$A$1:$G$1,0))</f>
        <v>2.6849999999999996</v>
      </c>
      <c r="M751">
        <f t="shared" si="33"/>
        <v>5.3699999999999992</v>
      </c>
      <c r="N751" t="str">
        <f t="shared" si="34"/>
        <v>Robusta</v>
      </c>
      <c r="O751" t="str">
        <f t="shared" si="35"/>
        <v>Dark</v>
      </c>
      <c r="P751" t="str">
        <f>_xlfn.XLOOKUP(CoffeeSales!$C751,customers!$A$1:$A$1001,customers!$I$1:$I$1001,,0)</f>
        <v>Yes</v>
      </c>
    </row>
    <row r="752" spans="1:16" x14ac:dyDescent="0.25">
      <c r="A752" t="s">
        <v>1471</v>
      </c>
      <c r="B752">
        <v>44277</v>
      </c>
      <c r="C752" t="s">
        <v>1472</v>
      </c>
      <c r="D752" t="s">
        <v>35</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 MATCH(CoffeeSales!$D752,products!$A$1:$A$49,0),MATCH(CoffeeSales!I$1,products!$A$1:$G$1,0))</f>
        <v>Rob</v>
      </c>
      <c r="J752" t="str">
        <f>INDEX(products!$A$1:$G$49, MATCH(CoffeeSales!$D752,products!$A$1:$A$49,0),MATCH(CoffeeSales!J$1,products!$A$1:$G$1,0))</f>
        <v>M</v>
      </c>
      <c r="K752">
        <f>INDEX(products!$A$1:$G$49, MATCH(CoffeeSales!$D752,products!$A$1:$A$49,0),MATCH(CoffeeSales!K$1,products!$A$1:$G$1,0))</f>
        <v>0.5</v>
      </c>
      <c r="L752">
        <f>INDEX(products!$A$1:$G$49, MATCH(CoffeeSales!$D752,products!$A$1:$A$49,0),MATCH(CoffeeSales!L$1,products!$A$1:$G$1,0))</f>
        <v>5.97</v>
      </c>
      <c r="M752">
        <f t="shared" si="33"/>
        <v>5.97</v>
      </c>
      <c r="N752" t="str">
        <f t="shared" si="34"/>
        <v>Robusta</v>
      </c>
      <c r="O752" t="str">
        <f t="shared" si="35"/>
        <v>Medium</v>
      </c>
      <c r="P752" t="str">
        <f>_xlfn.XLOOKUP(CoffeeSales!$C752,customers!$A$1:$A$1001,customers!$I$1:$I$1001,,0)</f>
        <v>Yes</v>
      </c>
    </row>
    <row r="753" spans="1:16" x14ac:dyDescent="0.25">
      <c r="A753" t="s">
        <v>1473</v>
      </c>
      <c r="B753">
        <v>43847</v>
      </c>
      <c r="C753" t="s">
        <v>1474</v>
      </c>
      <c r="D753" t="s">
        <v>96</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 MATCH(CoffeeSales!$D753,products!$A$1:$A$49,0),MATCH(CoffeeSales!I$1,products!$A$1:$G$1,0))</f>
        <v>Lib</v>
      </c>
      <c r="J753" t="str">
        <f>INDEX(products!$A$1:$G$49, MATCH(CoffeeSales!$D753,products!$A$1:$A$49,0),MATCH(CoffeeSales!J$1,products!$A$1:$G$1,0))</f>
        <v>L</v>
      </c>
      <c r="K753">
        <f>INDEX(products!$A$1:$G$49, MATCH(CoffeeSales!$D753,products!$A$1:$A$49,0),MATCH(CoffeeSales!K$1,products!$A$1:$G$1,0))</f>
        <v>0.5</v>
      </c>
      <c r="L753">
        <f>INDEX(products!$A$1:$G$49, MATCH(CoffeeSales!$D753,products!$A$1:$A$49,0),MATCH(CoffeeSales!L$1,products!$A$1:$G$1,0))</f>
        <v>9.51</v>
      </c>
      <c r="M753">
        <f t="shared" si="33"/>
        <v>19.02</v>
      </c>
      <c r="N753" t="str">
        <f t="shared" si="34"/>
        <v>Liberica</v>
      </c>
      <c r="O753" t="str">
        <f t="shared" si="35"/>
        <v>Light</v>
      </c>
      <c r="P753" t="str">
        <f>_xlfn.XLOOKUP(CoffeeSales!$C753,customers!$A$1:$A$1001,customers!$I$1:$I$1001,,0)</f>
        <v>No</v>
      </c>
    </row>
    <row r="754" spans="1:16" x14ac:dyDescent="0.25">
      <c r="A754" t="s">
        <v>1475</v>
      </c>
      <c r="B754">
        <v>43648</v>
      </c>
      <c r="C754" t="s">
        <v>1476</v>
      </c>
      <c r="D754" t="s">
        <v>22</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 MATCH(CoffeeSales!$D754,products!$A$1:$A$49,0),MATCH(CoffeeSales!I$1,products!$A$1:$G$1,0))</f>
        <v>Exc</v>
      </c>
      <c r="J754" t="str">
        <f>INDEX(products!$A$1:$G$49, MATCH(CoffeeSales!$D754,products!$A$1:$A$49,0),MATCH(CoffeeSales!J$1,products!$A$1:$G$1,0))</f>
        <v>M</v>
      </c>
      <c r="K754">
        <f>INDEX(products!$A$1:$G$49, MATCH(CoffeeSales!$D754,products!$A$1:$A$49,0),MATCH(CoffeeSales!K$1,products!$A$1:$G$1,0))</f>
        <v>1</v>
      </c>
      <c r="L754">
        <f>INDEX(products!$A$1:$G$49, MATCH(CoffeeSales!$D754,products!$A$1:$A$49,0),MATCH(CoffeeSales!L$1,products!$A$1:$G$1,0))</f>
        <v>13.75</v>
      </c>
      <c r="M754">
        <f t="shared" si="33"/>
        <v>27.5</v>
      </c>
      <c r="N754" t="str">
        <f t="shared" si="34"/>
        <v>Excelsa</v>
      </c>
      <c r="O754" t="str">
        <f t="shared" si="35"/>
        <v>Medium</v>
      </c>
      <c r="P754" t="str">
        <f>_xlfn.XLOOKUP(CoffeeSales!$C754,customers!$A$1:$A$1001,customers!$I$1:$I$1001,,0)</f>
        <v>Yes</v>
      </c>
    </row>
    <row r="755" spans="1:16" x14ac:dyDescent="0.25">
      <c r="A755" t="s">
        <v>1477</v>
      </c>
      <c r="B755">
        <v>44704</v>
      </c>
      <c r="C755" t="s">
        <v>1478</v>
      </c>
      <c r="D755" t="s">
        <v>85</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 MATCH(CoffeeSales!$D755,products!$A$1:$A$49,0),MATCH(CoffeeSales!I$1,products!$A$1:$G$1,0))</f>
        <v>Ara</v>
      </c>
      <c r="J755" t="str">
        <f>INDEX(products!$A$1:$G$49, MATCH(CoffeeSales!$D755,products!$A$1:$A$49,0),MATCH(CoffeeSales!J$1,products!$A$1:$G$1,0))</f>
        <v>D</v>
      </c>
      <c r="K755">
        <f>INDEX(products!$A$1:$G$49, MATCH(CoffeeSales!$D755,products!$A$1:$A$49,0),MATCH(CoffeeSales!K$1,products!$A$1:$G$1,0))</f>
        <v>0.5</v>
      </c>
      <c r="L755">
        <f>INDEX(products!$A$1:$G$49, MATCH(CoffeeSales!$D755,products!$A$1:$A$49,0),MATCH(CoffeeSales!L$1,products!$A$1:$G$1,0))</f>
        <v>5.97</v>
      </c>
      <c r="M755">
        <f t="shared" si="33"/>
        <v>29.849999999999998</v>
      </c>
      <c r="N755" t="str">
        <f t="shared" si="34"/>
        <v>Arabica</v>
      </c>
      <c r="O755" t="str">
        <f t="shared" si="35"/>
        <v>Dark</v>
      </c>
      <c r="P755" t="str">
        <f>_xlfn.XLOOKUP(CoffeeSales!$C755,customers!$A$1:$A$1001,customers!$I$1:$I$1001,,0)</f>
        <v>No</v>
      </c>
    </row>
    <row r="756" spans="1:16" x14ac:dyDescent="0.25">
      <c r="A756" t="s">
        <v>1479</v>
      </c>
      <c r="B756">
        <v>44726</v>
      </c>
      <c r="C756" t="s">
        <v>1357</v>
      </c>
      <c r="D756" t="s">
        <v>67</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 MATCH(CoffeeSales!$D756,products!$A$1:$A$49,0),MATCH(CoffeeSales!I$1,products!$A$1:$G$1,0))</f>
        <v>Ara</v>
      </c>
      <c r="J756" t="str">
        <f>INDEX(products!$A$1:$G$49, MATCH(CoffeeSales!$D756,products!$A$1:$A$49,0),MATCH(CoffeeSales!J$1,products!$A$1:$G$1,0))</f>
        <v>D</v>
      </c>
      <c r="K756">
        <f>INDEX(products!$A$1:$G$49, MATCH(CoffeeSales!$D756,products!$A$1:$A$49,0),MATCH(CoffeeSales!K$1,products!$A$1:$G$1,0))</f>
        <v>0.2</v>
      </c>
      <c r="L756">
        <f>INDEX(products!$A$1:$G$49, MATCH(CoffeeSales!$D756,products!$A$1:$A$49,0),MATCH(CoffeeSales!L$1,products!$A$1:$G$1,0))</f>
        <v>2.9849999999999999</v>
      </c>
      <c r="M756">
        <f t="shared" si="33"/>
        <v>17.91</v>
      </c>
      <c r="N756" t="str">
        <f t="shared" si="34"/>
        <v>Arabica</v>
      </c>
      <c r="O756" t="str">
        <f t="shared" si="35"/>
        <v>Dark</v>
      </c>
      <c r="P756" t="str">
        <f>_xlfn.XLOOKUP(CoffeeSales!$C756,customers!$A$1:$A$1001,customers!$I$1:$I$1001,,0)</f>
        <v>No</v>
      </c>
    </row>
    <row r="757" spans="1:16" x14ac:dyDescent="0.25">
      <c r="A757" t="s">
        <v>1480</v>
      </c>
      <c r="B757">
        <v>44397</v>
      </c>
      <c r="C757" t="s">
        <v>1481</v>
      </c>
      <c r="D757" t="s">
        <v>32</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 MATCH(CoffeeSales!$D757,products!$A$1:$A$49,0),MATCH(CoffeeSales!I$1,products!$A$1:$G$1,0))</f>
        <v>Lib</v>
      </c>
      <c r="J757" t="str">
        <f>INDEX(products!$A$1:$G$49, MATCH(CoffeeSales!$D757,products!$A$1:$A$49,0),MATCH(CoffeeSales!J$1,products!$A$1:$G$1,0))</f>
        <v>L</v>
      </c>
      <c r="K757">
        <f>INDEX(products!$A$1:$G$49, MATCH(CoffeeSales!$D757,products!$A$1:$A$49,0),MATCH(CoffeeSales!K$1,products!$A$1:$G$1,0))</f>
        <v>0.2</v>
      </c>
      <c r="L757">
        <f>INDEX(products!$A$1:$G$49, MATCH(CoffeeSales!$D757,products!$A$1:$A$49,0),MATCH(CoffeeSales!L$1,products!$A$1:$G$1,0))</f>
        <v>4.7549999999999999</v>
      </c>
      <c r="M757">
        <f t="shared" si="33"/>
        <v>28.53</v>
      </c>
      <c r="N757" t="str">
        <f t="shared" si="34"/>
        <v>Liberica</v>
      </c>
      <c r="O757" t="str">
        <f t="shared" si="35"/>
        <v>Light</v>
      </c>
      <c r="P757" t="str">
        <f>_xlfn.XLOOKUP(CoffeeSales!$C757,customers!$A$1:$A$1001,customers!$I$1:$I$1001,,0)</f>
        <v>No</v>
      </c>
    </row>
    <row r="758" spans="1:16" x14ac:dyDescent="0.25">
      <c r="A758" t="s">
        <v>1482</v>
      </c>
      <c r="B758">
        <v>44715</v>
      </c>
      <c r="C758" t="s">
        <v>1483</v>
      </c>
      <c r="D758" t="s">
        <v>192</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 MATCH(CoffeeSales!$D758,products!$A$1:$A$49,0),MATCH(CoffeeSales!I$1,products!$A$1:$G$1,0))</f>
        <v>Rob</v>
      </c>
      <c r="J758" t="str">
        <f>INDEX(products!$A$1:$G$49, MATCH(CoffeeSales!$D758,products!$A$1:$A$49,0),MATCH(CoffeeSales!J$1,products!$A$1:$G$1,0))</f>
        <v>D</v>
      </c>
      <c r="K758">
        <f>INDEX(products!$A$1:$G$49, MATCH(CoffeeSales!$D758,products!$A$1:$A$49,0),MATCH(CoffeeSales!K$1,products!$A$1:$G$1,0))</f>
        <v>1</v>
      </c>
      <c r="L758">
        <f>INDEX(products!$A$1:$G$49, MATCH(CoffeeSales!$D758,products!$A$1:$A$49,0),MATCH(CoffeeSales!L$1,products!$A$1:$G$1,0))</f>
        <v>8.9499999999999993</v>
      </c>
      <c r="M758">
        <f t="shared" si="33"/>
        <v>35.799999999999997</v>
      </c>
      <c r="N758" t="str">
        <f t="shared" si="34"/>
        <v>Robusta</v>
      </c>
      <c r="O758" t="str">
        <f t="shared" si="35"/>
        <v>Dark</v>
      </c>
      <c r="P758" t="str">
        <f>_xlfn.XLOOKUP(CoffeeSales!$C758,customers!$A$1:$A$1001,customers!$I$1:$I$1001,,0)</f>
        <v>Yes</v>
      </c>
    </row>
    <row r="759" spans="1:16" x14ac:dyDescent="0.25">
      <c r="A759" t="s">
        <v>1484</v>
      </c>
      <c r="B759">
        <v>43977</v>
      </c>
      <c r="C759" t="s">
        <v>1485</v>
      </c>
      <c r="D759" t="s">
        <v>85</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 MATCH(CoffeeSales!$D759,products!$A$1:$A$49,0),MATCH(CoffeeSales!I$1,products!$A$1:$G$1,0))</f>
        <v>Ara</v>
      </c>
      <c r="J759" t="str">
        <f>INDEX(products!$A$1:$G$49, MATCH(CoffeeSales!$D759,products!$A$1:$A$49,0),MATCH(CoffeeSales!J$1,products!$A$1:$G$1,0))</f>
        <v>D</v>
      </c>
      <c r="K759">
        <f>INDEX(products!$A$1:$G$49, MATCH(CoffeeSales!$D759,products!$A$1:$A$49,0),MATCH(CoffeeSales!K$1,products!$A$1:$G$1,0))</f>
        <v>0.5</v>
      </c>
      <c r="L759">
        <f>INDEX(products!$A$1:$G$49, MATCH(CoffeeSales!$D759,products!$A$1:$A$49,0),MATCH(CoffeeSales!L$1,products!$A$1:$G$1,0))</f>
        <v>5.97</v>
      </c>
      <c r="M759">
        <f t="shared" si="33"/>
        <v>17.91</v>
      </c>
      <c r="N759" t="str">
        <f t="shared" si="34"/>
        <v>Arabica</v>
      </c>
      <c r="O759" t="str">
        <f t="shared" si="35"/>
        <v>Dark</v>
      </c>
      <c r="P759" t="str">
        <f>_xlfn.XLOOKUP(CoffeeSales!$C759,customers!$A$1:$A$1001,customers!$I$1:$I$1001,,0)</f>
        <v>Yes</v>
      </c>
    </row>
    <row r="760" spans="1:16" x14ac:dyDescent="0.25">
      <c r="A760" t="s">
        <v>1486</v>
      </c>
      <c r="B760">
        <v>43672</v>
      </c>
      <c r="C760" t="s">
        <v>1487</v>
      </c>
      <c r="D760" t="s">
        <v>192</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 MATCH(CoffeeSales!$D760,products!$A$1:$A$49,0),MATCH(CoffeeSales!I$1,products!$A$1:$G$1,0))</f>
        <v>Rob</v>
      </c>
      <c r="J760" t="str">
        <f>INDEX(products!$A$1:$G$49, MATCH(CoffeeSales!$D760,products!$A$1:$A$49,0),MATCH(CoffeeSales!J$1,products!$A$1:$G$1,0))</f>
        <v>D</v>
      </c>
      <c r="K760">
        <f>INDEX(products!$A$1:$G$49, MATCH(CoffeeSales!$D760,products!$A$1:$A$49,0),MATCH(CoffeeSales!K$1,products!$A$1:$G$1,0))</f>
        <v>1</v>
      </c>
      <c r="L760">
        <f>INDEX(products!$A$1:$G$49, MATCH(CoffeeSales!$D760,products!$A$1:$A$49,0),MATCH(CoffeeSales!L$1,products!$A$1:$G$1,0))</f>
        <v>8.9499999999999993</v>
      </c>
      <c r="M760">
        <f t="shared" si="33"/>
        <v>8.9499999999999993</v>
      </c>
      <c r="N760" t="str">
        <f t="shared" si="34"/>
        <v>Robusta</v>
      </c>
      <c r="O760" t="str">
        <f t="shared" si="35"/>
        <v>Dark</v>
      </c>
      <c r="P760" t="str">
        <f>_xlfn.XLOOKUP(CoffeeSales!$C760,customers!$A$1:$A$1001,customers!$I$1:$I$1001,,0)</f>
        <v>No</v>
      </c>
    </row>
    <row r="761" spans="1:16" x14ac:dyDescent="0.25">
      <c r="A761" t="s">
        <v>1488</v>
      </c>
      <c r="B761">
        <v>44126</v>
      </c>
      <c r="C761" t="s">
        <v>1489</v>
      </c>
      <c r="D761" t="s">
        <v>122</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 MATCH(CoffeeSales!$D761,products!$A$1:$A$49,0),MATCH(CoffeeSales!I$1,products!$A$1:$G$1,0))</f>
        <v>Lib</v>
      </c>
      <c r="J761" t="str">
        <f>INDEX(products!$A$1:$G$49, MATCH(CoffeeSales!$D761,products!$A$1:$A$49,0),MATCH(CoffeeSales!J$1,products!$A$1:$G$1,0))</f>
        <v>D</v>
      </c>
      <c r="K761">
        <f>INDEX(products!$A$1:$G$49, MATCH(CoffeeSales!$D761,products!$A$1:$A$49,0),MATCH(CoffeeSales!K$1,products!$A$1:$G$1,0))</f>
        <v>2.5</v>
      </c>
      <c r="L761">
        <f>INDEX(products!$A$1:$G$49, MATCH(CoffeeSales!$D761,products!$A$1:$A$49,0),MATCH(CoffeeSales!L$1,products!$A$1:$G$1,0))</f>
        <v>29.784999999999997</v>
      </c>
      <c r="M761">
        <f t="shared" si="33"/>
        <v>29.784999999999997</v>
      </c>
      <c r="N761" t="str">
        <f t="shared" si="34"/>
        <v>Liberica</v>
      </c>
      <c r="O761" t="str">
        <f t="shared" si="35"/>
        <v>Dark</v>
      </c>
      <c r="P761" t="str">
        <f>_xlfn.XLOOKUP(CoffeeSales!$C761,customers!$A$1:$A$1001,customers!$I$1:$I$1001,,0)</f>
        <v>Yes</v>
      </c>
    </row>
    <row r="762" spans="1:16" x14ac:dyDescent="0.25">
      <c r="A762" t="s">
        <v>1490</v>
      </c>
      <c r="B762">
        <v>44189</v>
      </c>
      <c r="C762" t="s">
        <v>1491</v>
      </c>
      <c r="D762" t="s">
        <v>189</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 MATCH(CoffeeSales!$D762,products!$A$1:$A$49,0),MATCH(CoffeeSales!I$1,products!$A$1:$G$1,0))</f>
        <v>Exc</v>
      </c>
      <c r="J762" t="str">
        <f>INDEX(products!$A$1:$G$49, MATCH(CoffeeSales!$D762,products!$A$1:$A$49,0),MATCH(CoffeeSales!J$1,products!$A$1:$G$1,0))</f>
        <v>L</v>
      </c>
      <c r="K762">
        <f>INDEX(products!$A$1:$G$49, MATCH(CoffeeSales!$D762,products!$A$1:$A$49,0),MATCH(CoffeeSales!K$1,products!$A$1:$G$1,0))</f>
        <v>0.5</v>
      </c>
      <c r="L762">
        <f>INDEX(products!$A$1:$G$49, MATCH(CoffeeSales!$D762,products!$A$1:$A$49,0),MATCH(CoffeeSales!L$1,products!$A$1:$G$1,0))</f>
        <v>8.91</v>
      </c>
      <c r="M762">
        <f t="shared" si="33"/>
        <v>44.55</v>
      </c>
      <c r="N762" t="str">
        <f t="shared" si="34"/>
        <v>Excelsa</v>
      </c>
      <c r="O762" t="str">
        <f t="shared" si="35"/>
        <v>Light</v>
      </c>
      <c r="P762" t="str">
        <f>_xlfn.XLOOKUP(CoffeeSales!$C762,customers!$A$1:$A$1001,customers!$I$1:$I$1001,,0)</f>
        <v>No</v>
      </c>
    </row>
    <row r="763" spans="1:16" x14ac:dyDescent="0.25">
      <c r="A763" t="s">
        <v>1492</v>
      </c>
      <c r="B763">
        <v>43714</v>
      </c>
      <c r="C763" t="s">
        <v>1493</v>
      </c>
      <c r="D763" t="s">
        <v>150</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 MATCH(CoffeeSales!$D763,products!$A$1:$A$49,0),MATCH(CoffeeSales!I$1,products!$A$1:$G$1,0))</f>
        <v>Exc</v>
      </c>
      <c r="J763" t="str">
        <f>INDEX(products!$A$1:$G$49, MATCH(CoffeeSales!$D763,products!$A$1:$A$49,0),MATCH(CoffeeSales!J$1,products!$A$1:$G$1,0))</f>
        <v>L</v>
      </c>
      <c r="K763">
        <f>INDEX(products!$A$1:$G$49, MATCH(CoffeeSales!$D763,products!$A$1:$A$49,0),MATCH(CoffeeSales!K$1,products!$A$1:$G$1,0))</f>
        <v>1</v>
      </c>
      <c r="L763">
        <f>INDEX(products!$A$1:$G$49, MATCH(CoffeeSales!$D763,products!$A$1:$A$49,0),MATCH(CoffeeSales!L$1,products!$A$1:$G$1,0))</f>
        <v>14.85</v>
      </c>
      <c r="M763">
        <f t="shared" si="33"/>
        <v>89.1</v>
      </c>
      <c r="N763" t="str">
        <f t="shared" si="34"/>
        <v>Excelsa</v>
      </c>
      <c r="O763" t="str">
        <f t="shared" si="35"/>
        <v>Light</v>
      </c>
      <c r="P763" t="str">
        <f>_xlfn.XLOOKUP(CoffeeSales!$C763,customers!$A$1:$A$1001,customers!$I$1:$I$1001,,0)</f>
        <v>Yes</v>
      </c>
    </row>
    <row r="764" spans="1:16" x14ac:dyDescent="0.25">
      <c r="A764" t="s">
        <v>1494</v>
      </c>
      <c r="B764">
        <v>43563</v>
      </c>
      <c r="C764" t="s">
        <v>1495</v>
      </c>
      <c r="D764" t="s">
        <v>91</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 MATCH(CoffeeSales!$D764,products!$A$1:$A$49,0),MATCH(CoffeeSales!I$1,products!$A$1:$G$1,0))</f>
        <v>Lib</v>
      </c>
      <c r="J764" t="str">
        <f>INDEX(products!$A$1:$G$49, MATCH(CoffeeSales!$D764,products!$A$1:$A$49,0),MATCH(CoffeeSales!J$1,products!$A$1:$G$1,0))</f>
        <v>M</v>
      </c>
      <c r="K764">
        <f>INDEX(products!$A$1:$G$49, MATCH(CoffeeSales!$D764,products!$A$1:$A$49,0),MATCH(CoffeeSales!K$1,products!$A$1:$G$1,0))</f>
        <v>0.5</v>
      </c>
      <c r="L764">
        <f>INDEX(products!$A$1:$G$49, MATCH(CoffeeSales!$D764,products!$A$1:$A$49,0),MATCH(CoffeeSales!L$1,products!$A$1:$G$1,0))</f>
        <v>8.73</v>
      </c>
      <c r="M764">
        <f t="shared" si="33"/>
        <v>43.650000000000006</v>
      </c>
      <c r="N764" t="str">
        <f t="shared" si="34"/>
        <v>Liberica</v>
      </c>
      <c r="O764" t="str">
        <f t="shared" si="35"/>
        <v>Medium</v>
      </c>
      <c r="P764" t="str">
        <f>_xlfn.XLOOKUP(CoffeeSales!$C764,customers!$A$1:$A$1001,customers!$I$1:$I$1001,,0)</f>
        <v>No</v>
      </c>
    </row>
    <row r="765" spans="1:16" x14ac:dyDescent="0.25">
      <c r="A765" t="s">
        <v>1496</v>
      </c>
      <c r="B765">
        <v>44587</v>
      </c>
      <c r="C765" t="s">
        <v>1497</v>
      </c>
      <c r="D765" t="s">
        <v>205</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 MATCH(CoffeeSales!$D765,products!$A$1:$A$49,0),MATCH(CoffeeSales!I$1,products!$A$1:$G$1,0))</f>
        <v>Ara</v>
      </c>
      <c r="J765" t="str">
        <f>INDEX(products!$A$1:$G$49, MATCH(CoffeeSales!$D765,products!$A$1:$A$49,0),MATCH(CoffeeSales!J$1,products!$A$1:$G$1,0))</f>
        <v>L</v>
      </c>
      <c r="K765">
        <f>INDEX(products!$A$1:$G$49, MATCH(CoffeeSales!$D765,products!$A$1:$A$49,0),MATCH(CoffeeSales!K$1,products!$A$1:$G$1,0))</f>
        <v>0.5</v>
      </c>
      <c r="L765">
        <f>INDEX(products!$A$1:$G$49, MATCH(CoffeeSales!$D765,products!$A$1:$A$49,0),MATCH(CoffeeSales!L$1,products!$A$1:$G$1,0))</f>
        <v>7.77</v>
      </c>
      <c r="M765">
        <f t="shared" si="33"/>
        <v>23.31</v>
      </c>
      <c r="N765" t="str">
        <f t="shared" si="34"/>
        <v>Arabica</v>
      </c>
      <c r="O765" t="str">
        <f t="shared" si="35"/>
        <v>Light</v>
      </c>
      <c r="P765" t="str">
        <f>_xlfn.XLOOKUP(CoffeeSales!$C765,customers!$A$1:$A$1001,customers!$I$1:$I$1001,,0)</f>
        <v>No</v>
      </c>
    </row>
    <row r="766" spans="1:16" x14ac:dyDescent="0.25">
      <c r="A766" t="s">
        <v>1498</v>
      </c>
      <c r="B766">
        <v>43797</v>
      </c>
      <c r="C766" t="s">
        <v>1499</v>
      </c>
      <c r="D766" t="s">
        <v>217</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 MATCH(CoffeeSales!$D766,products!$A$1:$A$49,0),MATCH(CoffeeSales!I$1,products!$A$1:$G$1,0))</f>
        <v>Ara</v>
      </c>
      <c r="J766" t="str">
        <f>INDEX(products!$A$1:$G$49, MATCH(CoffeeSales!$D766,products!$A$1:$A$49,0),MATCH(CoffeeSales!J$1,products!$A$1:$G$1,0))</f>
        <v>L</v>
      </c>
      <c r="K766">
        <f>INDEX(products!$A$1:$G$49, MATCH(CoffeeSales!$D766,products!$A$1:$A$49,0),MATCH(CoffeeSales!K$1,products!$A$1:$G$1,0))</f>
        <v>2.5</v>
      </c>
      <c r="L766">
        <f>INDEX(products!$A$1:$G$49, MATCH(CoffeeSales!$D766,products!$A$1:$A$49,0),MATCH(CoffeeSales!L$1,products!$A$1:$G$1,0))</f>
        <v>29.784999999999997</v>
      </c>
      <c r="M766">
        <f t="shared" si="33"/>
        <v>178.70999999999998</v>
      </c>
      <c r="N766" t="str">
        <f t="shared" si="34"/>
        <v>Arabica</v>
      </c>
      <c r="O766" t="str">
        <f t="shared" si="35"/>
        <v>Light</v>
      </c>
      <c r="P766" t="str">
        <f>_xlfn.XLOOKUP(CoffeeSales!$C766,customers!$A$1:$A$1001,customers!$I$1:$I$1001,,0)</f>
        <v>Yes</v>
      </c>
    </row>
    <row r="767" spans="1:16" x14ac:dyDescent="0.25">
      <c r="A767" t="s">
        <v>1500</v>
      </c>
      <c r="B767">
        <v>43667</v>
      </c>
      <c r="C767" t="s">
        <v>1501</v>
      </c>
      <c r="D767" t="s">
        <v>15</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 MATCH(CoffeeSales!$D767,products!$A$1:$A$49,0),MATCH(CoffeeSales!I$1,products!$A$1:$G$1,0))</f>
        <v>Rob</v>
      </c>
      <c r="J767" t="str">
        <f>INDEX(products!$A$1:$G$49, MATCH(CoffeeSales!$D767,products!$A$1:$A$49,0),MATCH(CoffeeSales!J$1,products!$A$1:$G$1,0))</f>
        <v>M</v>
      </c>
      <c r="K767">
        <f>INDEX(products!$A$1:$G$49, MATCH(CoffeeSales!$D767,products!$A$1:$A$49,0),MATCH(CoffeeSales!K$1,products!$A$1:$G$1,0))</f>
        <v>1</v>
      </c>
      <c r="L767">
        <f>INDEX(products!$A$1:$G$49, MATCH(CoffeeSales!$D767,products!$A$1:$A$49,0),MATCH(CoffeeSales!L$1,products!$A$1:$G$1,0))</f>
        <v>9.9499999999999993</v>
      </c>
      <c r="M767">
        <f t="shared" si="33"/>
        <v>59.699999999999996</v>
      </c>
      <c r="N767" t="str">
        <f t="shared" si="34"/>
        <v>Robusta</v>
      </c>
      <c r="O767" t="str">
        <f t="shared" si="35"/>
        <v>Medium</v>
      </c>
      <c r="P767" t="str">
        <f>_xlfn.XLOOKUP(CoffeeSales!$C767,customers!$A$1:$A$1001,customers!$I$1:$I$1001,,0)</f>
        <v>Yes</v>
      </c>
    </row>
    <row r="768" spans="1:16" x14ac:dyDescent="0.25">
      <c r="A768" t="s">
        <v>1500</v>
      </c>
      <c r="B768">
        <v>43667</v>
      </c>
      <c r="C768" t="s">
        <v>1501</v>
      </c>
      <c r="D768" t="s">
        <v>205</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 MATCH(CoffeeSales!$D768,products!$A$1:$A$49,0),MATCH(CoffeeSales!I$1,products!$A$1:$G$1,0))</f>
        <v>Ara</v>
      </c>
      <c r="J768" t="str">
        <f>INDEX(products!$A$1:$G$49, MATCH(CoffeeSales!$D768,products!$A$1:$A$49,0),MATCH(CoffeeSales!J$1,products!$A$1:$G$1,0))</f>
        <v>L</v>
      </c>
      <c r="K768">
        <f>INDEX(products!$A$1:$G$49, MATCH(CoffeeSales!$D768,products!$A$1:$A$49,0),MATCH(CoffeeSales!K$1,products!$A$1:$G$1,0))</f>
        <v>0.5</v>
      </c>
      <c r="L768">
        <f>INDEX(products!$A$1:$G$49, MATCH(CoffeeSales!$D768,products!$A$1:$A$49,0),MATCH(CoffeeSales!L$1,products!$A$1:$G$1,0))</f>
        <v>7.77</v>
      </c>
      <c r="M768">
        <f t="shared" si="33"/>
        <v>15.54</v>
      </c>
      <c r="N768" t="str">
        <f t="shared" si="34"/>
        <v>Arabica</v>
      </c>
      <c r="O768" t="str">
        <f t="shared" si="35"/>
        <v>Light</v>
      </c>
      <c r="P768" t="str">
        <f>_xlfn.XLOOKUP(CoffeeSales!$C768,customers!$A$1:$A$1001,customers!$I$1:$I$1001,,0)</f>
        <v>Yes</v>
      </c>
    </row>
    <row r="769" spans="1:16" x14ac:dyDescent="0.25">
      <c r="A769" t="s">
        <v>1502</v>
      </c>
      <c r="B769">
        <v>44267</v>
      </c>
      <c r="C769" t="s">
        <v>1481</v>
      </c>
      <c r="D769" t="s">
        <v>217</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 MATCH(CoffeeSales!$D769,products!$A$1:$A$49,0),MATCH(CoffeeSales!I$1,products!$A$1:$G$1,0))</f>
        <v>Ara</v>
      </c>
      <c r="J769" t="str">
        <f>INDEX(products!$A$1:$G$49, MATCH(CoffeeSales!$D769,products!$A$1:$A$49,0),MATCH(CoffeeSales!J$1,products!$A$1:$G$1,0))</f>
        <v>L</v>
      </c>
      <c r="K769">
        <f>INDEX(products!$A$1:$G$49, MATCH(CoffeeSales!$D769,products!$A$1:$A$49,0),MATCH(CoffeeSales!K$1,products!$A$1:$G$1,0))</f>
        <v>2.5</v>
      </c>
      <c r="L769">
        <f>INDEX(products!$A$1:$G$49, MATCH(CoffeeSales!$D769,products!$A$1:$A$49,0),MATCH(CoffeeSales!L$1,products!$A$1:$G$1,0))</f>
        <v>29.784999999999997</v>
      </c>
      <c r="M769">
        <f t="shared" si="33"/>
        <v>89.35499999999999</v>
      </c>
      <c r="N769" t="str">
        <f t="shared" si="34"/>
        <v>Arabica</v>
      </c>
      <c r="O769" t="str">
        <f t="shared" si="35"/>
        <v>Light</v>
      </c>
      <c r="P769" t="str">
        <f>_xlfn.XLOOKUP(CoffeeSales!$C769,customers!$A$1:$A$1001,customers!$I$1:$I$1001,,0)</f>
        <v>No</v>
      </c>
    </row>
    <row r="770" spans="1:16" x14ac:dyDescent="0.25">
      <c r="A770" t="s">
        <v>1503</v>
      </c>
      <c r="B770">
        <v>44562</v>
      </c>
      <c r="C770" t="s">
        <v>1481</v>
      </c>
      <c r="D770" t="s">
        <v>202</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 MATCH(CoffeeSales!$D770,products!$A$1:$A$49,0),MATCH(CoffeeSales!I$1,products!$A$1:$G$1,0))</f>
        <v>Rob</v>
      </c>
      <c r="J770" t="str">
        <f>INDEX(products!$A$1:$G$49, MATCH(CoffeeSales!$D770,products!$A$1:$A$49,0),MATCH(CoffeeSales!J$1,products!$A$1:$G$1,0))</f>
        <v>L</v>
      </c>
      <c r="K770">
        <f>INDEX(products!$A$1:$G$49, MATCH(CoffeeSales!$D770,products!$A$1:$A$49,0),MATCH(CoffeeSales!K$1,products!$A$1:$G$1,0))</f>
        <v>1</v>
      </c>
      <c r="L770">
        <f>INDEX(products!$A$1:$G$49, MATCH(CoffeeSales!$D770,products!$A$1:$A$49,0),MATCH(CoffeeSales!L$1,products!$A$1:$G$1,0))</f>
        <v>11.95</v>
      </c>
      <c r="M770">
        <f t="shared" si="33"/>
        <v>23.9</v>
      </c>
      <c r="N770" t="str">
        <f t="shared" si="34"/>
        <v>Robusta</v>
      </c>
      <c r="O770" t="str">
        <f t="shared" si="35"/>
        <v>Light</v>
      </c>
      <c r="P770" t="str">
        <f>_xlfn.XLOOKUP(CoffeeSales!$C770,customers!$A$1:$A$1001,customers!$I$1:$I$1001,,0)</f>
        <v>No</v>
      </c>
    </row>
    <row r="771" spans="1:16" x14ac:dyDescent="0.25">
      <c r="A771" t="s">
        <v>1504</v>
      </c>
      <c r="B771">
        <v>43912</v>
      </c>
      <c r="C771" t="s">
        <v>1505</v>
      </c>
      <c r="D771" t="s">
        <v>54</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 MATCH(CoffeeSales!$D771,products!$A$1:$A$49,0),MATCH(CoffeeSales!I$1,products!$A$1:$G$1,0))</f>
        <v>Rob</v>
      </c>
      <c r="J771" t="str">
        <f>INDEX(products!$A$1:$G$49, MATCH(CoffeeSales!$D771,products!$A$1:$A$49,0),MATCH(CoffeeSales!J$1,products!$A$1:$G$1,0))</f>
        <v>M</v>
      </c>
      <c r="K771">
        <f>INDEX(products!$A$1:$G$49, MATCH(CoffeeSales!$D771,products!$A$1:$A$49,0),MATCH(CoffeeSales!K$1,products!$A$1:$G$1,0))</f>
        <v>2.5</v>
      </c>
      <c r="L771">
        <f>INDEX(products!$A$1:$G$49, MATCH(CoffeeSales!$D771,products!$A$1:$A$49,0),MATCH(CoffeeSales!L$1,products!$A$1:$G$1,0))</f>
        <v>22.884999999999998</v>
      </c>
      <c r="M771">
        <f t="shared" ref="M771:M834" si="36">L771*E771</f>
        <v>137.31</v>
      </c>
      <c r="N771" t="str">
        <f t="shared" ref="N771:N834" si="37">IF(I771="Rob","Robusta",IF(I771="Exc","Excelsa",IF(I771="Ara","Arabica",IF(I771="Lib","Liberica",""))))</f>
        <v>Robusta</v>
      </c>
      <c r="O771" t="str">
        <f t="shared" ref="O771:O834" si="38">IF(J771="M","Medium",IF(J771="L","Light", IF(J771="D", "Dark","")))</f>
        <v>Medium</v>
      </c>
      <c r="P771" t="str">
        <f>_xlfn.XLOOKUP(CoffeeSales!$C771,customers!$A$1:$A$1001,customers!$I$1:$I$1001,,0)</f>
        <v>No</v>
      </c>
    </row>
    <row r="772" spans="1:16" x14ac:dyDescent="0.25">
      <c r="A772" t="s">
        <v>1506</v>
      </c>
      <c r="B772">
        <v>44092</v>
      </c>
      <c r="C772" t="s">
        <v>1507</v>
      </c>
      <c r="D772" t="s">
        <v>40</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 MATCH(CoffeeSales!$D772,products!$A$1:$A$49,0),MATCH(CoffeeSales!I$1,products!$A$1:$G$1,0))</f>
        <v>Ara</v>
      </c>
      <c r="J772" t="str">
        <f>INDEX(products!$A$1:$G$49, MATCH(CoffeeSales!$D772,products!$A$1:$A$49,0),MATCH(CoffeeSales!J$1,products!$A$1:$G$1,0))</f>
        <v>D</v>
      </c>
      <c r="K772">
        <f>INDEX(products!$A$1:$G$49, MATCH(CoffeeSales!$D772,products!$A$1:$A$49,0),MATCH(CoffeeSales!K$1,products!$A$1:$G$1,0))</f>
        <v>1</v>
      </c>
      <c r="L772">
        <f>INDEX(products!$A$1:$G$49, MATCH(CoffeeSales!$D772,products!$A$1:$A$49,0),MATCH(CoffeeSales!L$1,products!$A$1:$G$1,0))</f>
        <v>9.9499999999999993</v>
      </c>
      <c r="M772">
        <f t="shared" si="36"/>
        <v>9.9499999999999993</v>
      </c>
      <c r="N772" t="str">
        <f t="shared" si="37"/>
        <v>Arabica</v>
      </c>
      <c r="O772" t="str">
        <f t="shared" si="38"/>
        <v>Dark</v>
      </c>
      <c r="P772" t="str">
        <f>_xlfn.XLOOKUP(CoffeeSales!$C772,customers!$A$1:$A$1001,customers!$I$1:$I$1001,,0)</f>
        <v>No</v>
      </c>
    </row>
    <row r="773" spans="1:16" x14ac:dyDescent="0.25">
      <c r="A773" t="s">
        <v>1508</v>
      </c>
      <c r="B773">
        <v>43468</v>
      </c>
      <c r="C773" t="s">
        <v>1509</v>
      </c>
      <c r="D773" t="s">
        <v>170</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 MATCH(CoffeeSales!$D773,products!$A$1:$A$49,0),MATCH(CoffeeSales!I$1,products!$A$1:$G$1,0))</f>
        <v>Rob</v>
      </c>
      <c r="J773" t="str">
        <f>INDEX(products!$A$1:$G$49, MATCH(CoffeeSales!$D773,products!$A$1:$A$49,0),MATCH(CoffeeSales!J$1,products!$A$1:$G$1,0))</f>
        <v>L</v>
      </c>
      <c r="K773">
        <f>INDEX(products!$A$1:$G$49, MATCH(CoffeeSales!$D773,products!$A$1:$A$49,0),MATCH(CoffeeSales!K$1,products!$A$1:$G$1,0))</f>
        <v>0.5</v>
      </c>
      <c r="L773">
        <f>INDEX(products!$A$1:$G$49, MATCH(CoffeeSales!$D773,products!$A$1:$A$49,0),MATCH(CoffeeSales!L$1,products!$A$1:$G$1,0))</f>
        <v>7.169999999999999</v>
      </c>
      <c r="M773">
        <f t="shared" si="36"/>
        <v>21.509999999999998</v>
      </c>
      <c r="N773" t="str">
        <f t="shared" si="37"/>
        <v>Robusta</v>
      </c>
      <c r="O773" t="str">
        <f t="shared" si="38"/>
        <v>Light</v>
      </c>
      <c r="P773" t="str">
        <f>_xlfn.XLOOKUP(CoffeeSales!$C773,customers!$A$1:$A$1001,customers!$I$1:$I$1001,,0)</f>
        <v>No</v>
      </c>
    </row>
    <row r="774" spans="1:16" x14ac:dyDescent="0.25">
      <c r="A774" t="s">
        <v>1510</v>
      </c>
      <c r="B774">
        <v>44468</v>
      </c>
      <c r="C774" t="s">
        <v>1511</v>
      </c>
      <c r="D774" t="s">
        <v>22</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 MATCH(CoffeeSales!$D774,products!$A$1:$A$49,0),MATCH(CoffeeSales!I$1,products!$A$1:$G$1,0))</f>
        <v>Exc</v>
      </c>
      <c r="J774" t="str">
        <f>INDEX(products!$A$1:$G$49, MATCH(CoffeeSales!$D774,products!$A$1:$A$49,0),MATCH(CoffeeSales!J$1,products!$A$1:$G$1,0))</f>
        <v>M</v>
      </c>
      <c r="K774">
        <f>INDEX(products!$A$1:$G$49, MATCH(CoffeeSales!$D774,products!$A$1:$A$49,0),MATCH(CoffeeSales!K$1,products!$A$1:$G$1,0))</f>
        <v>1</v>
      </c>
      <c r="L774">
        <f>INDEX(products!$A$1:$G$49, MATCH(CoffeeSales!$D774,products!$A$1:$A$49,0),MATCH(CoffeeSales!L$1,products!$A$1:$G$1,0))</f>
        <v>13.75</v>
      </c>
      <c r="M774">
        <f t="shared" si="36"/>
        <v>82.5</v>
      </c>
      <c r="N774" t="str">
        <f t="shared" si="37"/>
        <v>Excelsa</v>
      </c>
      <c r="O774" t="str">
        <f t="shared" si="38"/>
        <v>Medium</v>
      </c>
      <c r="P774" t="str">
        <f>_xlfn.XLOOKUP(CoffeeSales!$C774,customers!$A$1:$A$1001,customers!$I$1:$I$1001,,0)</f>
        <v>No</v>
      </c>
    </row>
    <row r="775" spans="1:16" x14ac:dyDescent="0.25">
      <c r="A775" t="s">
        <v>1512</v>
      </c>
      <c r="B775">
        <v>44488</v>
      </c>
      <c r="C775" t="s">
        <v>1513</v>
      </c>
      <c r="D775" t="s">
        <v>90</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 MATCH(CoffeeSales!$D775,products!$A$1:$A$49,0),MATCH(CoffeeSales!I$1,products!$A$1:$G$1,0))</f>
        <v>Lib</v>
      </c>
      <c r="J775" t="str">
        <f>INDEX(products!$A$1:$G$49, MATCH(CoffeeSales!$D775,products!$A$1:$A$49,0),MATCH(CoffeeSales!J$1,products!$A$1:$G$1,0))</f>
        <v>M</v>
      </c>
      <c r="K775">
        <f>INDEX(products!$A$1:$G$49, MATCH(CoffeeSales!$D775,products!$A$1:$A$49,0),MATCH(CoffeeSales!K$1,products!$A$1:$G$1,0))</f>
        <v>0.2</v>
      </c>
      <c r="L775">
        <f>INDEX(products!$A$1:$G$49, MATCH(CoffeeSales!$D775,products!$A$1:$A$49,0),MATCH(CoffeeSales!L$1,products!$A$1:$G$1,0))</f>
        <v>4.3650000000000002</v>
      </c>
      <c r="M775">
        <f t="shared" si="36"/>
        <v>8.73</v>
      </c>
      <c r="N775" t="str">
        <f t="shared" si="37"/>
        <v>Liberica</v>
      </c>
      <c r="O775" t="str">
        <f t="shared" si="38"/>
        <v>Medium</v>
      </c>
      <c r="P775" t="str">
        <f>_xlfn.XLOOKUP(CoffeeSales!$C775,customers!$A$1:$A$1001,customers!$I$1:$I$1001,,0)</f>
        <v>No</v>
      </c>
    </row>
    <row r="776" spans="1:16" x14ac:dyDescent="0.25">
      <c r="A776" t="s">
        <v>1514</v>
      </c>
      <c r="B776">
        <v>44756</v>
      </c>
      <c r="C776" t="s">
        <v>1515</v>
      </c>
      <c r="D776" t="s">
        <v>15</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 MATCH(CoffeeSales!$D776,products!$A$1:$A$49,0),MATCH(CoffeeSales!I$1,products!$A$1:$G$1,0))</f>
        <v>Rob</v>
      </c>
      <c r="J776" t="str">
        <f>INDEX(products!$A$1:$G$49, MATCH(CoffeeSales!$D776,products!$A$1:$A$49,0),MATCH(CoffeeSales!J$1,products!$A$1:$G$1,0))</f>
        <v>M</v>
      </c>
      <c r="K776">
        <f>INDEX(products!$A$1:$G$49, MATCH(CoffeeSales!$D776,products!$A$1:$A$49,0),MATCH(CoffeeSales!K$1,products!$A$1:$G$1,0))</f>
        <v>1</v>
      </c>
      <c r="L776">
        <f>INDEX(products!$A$1:$G$49, MATCH(CoffeeSales!$D776,products!$A$1:$A$49,0),MATCH(CoffeeSales!L$1,products!$A$1:$G$1,0))</f>
        <v>9.9499999999999993</v>
      </c>
      <c r="M776">
        <f t="shared" si="36"/>
        <v>19.899999999999999</v>
      </c>
      <c r="N776" t="str">
        <f t="shared" si="37"/>
        <v>Robusta</v>
      </c>
      <c r="O776" t="str">
        <f t="shared" si="38"/>
        <v>Medium</v>
      </c>
      <c r="P776" t="str">
        <f>_xlfn.XLOOKUP(CoffeeSales!$C776,customers!$A$1:$A$1001,customers!$I$1:$I$1001,,0)</f>
        <v>Yes</v>
      </c>
    </row>
    <row r="777" spans="1:16" x14ac:dyDescent="0.25">
      <c r="A777" t="s">
        <v>1516</v>
      </c>
      <c r="B777">
        <v>44396</v>
      </c>
      <c r="C777" t="s">
        <v>1517</v>
      </c>
      <c r="D777" t="s">
        <v>189</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 MATCH(CoffeeSales!$D777,products!$A$1:$A$49,0),MATCH(CoffeeSales!I$1,products!$A$1:$G$1,0))</f>
        <v>Exc</v>
      </c>
      <c r="J777" t="str">
        <f>INDEX(products!$A$1:$G$49, MATCH(CoffeeSales!$D777,products!$A$1:$A$49,0),MATCH(CoffeeSales!J$1,products!$A$1:$G$1,0))</f>
        <v>L</v>
      </c>
      <c r="K777">
        <f>INDEX(products!$A$1:$G$49, MATCH(CoffeeSales!$D777,products!$A$1:$A$49,0),MATCH(CoffeeSales!K$1,products!$A$1:$G$1,0))</f>
        <v>0.5</v>
      </c>
      <c r="L777">
        <f>INDEX(products!$A$1:$G$49, MATCH(CoffeeSales!$D777,products!$A$1:$A$49,0),MATCH(CoffeeSales!L$1,products!$A$1:$G$1,0))</f>
        <v>8.91</v>
      </c>
      <c r="M777">
        <f t="shared" si="36"/>
        <v>17.82</v>
      </c>
      <c r="N777" t="str">
        <f t="shared" si="37"/>
        <v>Excelsa</v>
      </c>
      <c r="O777" t="str">
        <f t="shared" si="38"/>
        <v>Light</v>
      </c>
      <c r="P777" t="str">
        <f>_xlfn.XLOOKUP(CoffeeSales!$C777,customers!$A$1:$A$1001,customers!$I$1:$I$1001,,0)</f>
        <v>Yes</v>
      </c>
    </row>
    <row r="778" spans="1:16" x14ac:dyDescent="0.25">
      <c r="A778" t="s">
        <v>1518</v>
      </c>
      <c r="B778">
        <v>44540</v>
      </c>
      <c r="C778" t="s">
        <v>1519</v>
      </c>
      <c r="D778" t="s">
        <v>80</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 MATCH(CoffeeSales!$D778,products!$A$1:$A$49,0),MATCH(CoffeeSales!I$1,products!$A$1:$G$1,0))</f>
        <v>Ara</v>
      </c>
      <c r="J778" t="str">
        <f>INDEX(products!$A$1:$G$49, MATCH(CoffeeSales!$D778,products!$A$1:$A$49,0),MATCH(CoffeeSales!J$1,products!$A$1:$G$1,0))</f>
        <v>M</v>
      </c>
      <c r="K778">
        <f>INDEX(products!$A$1:$G$49, MATCH(CoffeeSales!$D778,products!$A$1:$A$49,0),MATCH(CoffeeSales!K$1,products!$A$1:$G$1,0))</f>
        <v>0.5</v>
      </c>
      <c r="L778">
        <f>INDEX(products!$A$1:$G$49, MATCH(CoffeeSales!$D778,products!$A$1:$A$49,0),MATCH(CoffeeSales!L$1,products!$A$1:$G$1,0))</f>
        <v>6.75</v>
      </c>
      <c r="M778">
        <f t="shared" si="36"/>
        <v>20.25</v>
      </c>
      <c r="N778" t="str">
        <f t="shared" si="37"/>
        <v>Arabica</v>
      </c>
      <c r="O778" t="str">
        <f t="shared" si="38"/>
        <v>Medium</v>
      </c>
      <c r="P778" t="str">
        <f>_xlfn.XLOOKUP(CoffeeSales!$C778,customers!$A$1:$A$1001,customers!$I$1:$I$1001,,0)</f>
        <v>No</v>
      </c>
    </row>
    <row r="779" spans="1:16" x14ac:dyDescent="0.25">
      <c r="A779" t="s">
        <v>1520</v>
      </c>
      <c r="B779">
        <v>43541</v>
      </c>
      <c r="C779" t="s">
        <v>1521</v>
      </c>
      <c r="D779" t="s">
        <v>217</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 MATCH(CoffeeSales!$D779,products!$A$1:$A$49,0),MATCH(CoffeeSales!I$1,products!$A$1:$G$1,0))</f>
        <v>Ara</v>
      </c>
      <c r="J779" t="str">
        <f>INDEX(products!$A$1:$G$49, MATCH(CoffeeSales!$D779,products!$A$1:$A$49,0),MATCH(CoffeeSales!J$1,products!$A$1:$G$1,0))</f>
        <v>L</v>
      </c>
      <c r="K779">
        <f>INDEX(products!$A$1:$G$49, MATCH(CoffeeSales!$D779,products!$A$1:$A$49,0),MATCH(CoffeeSales!K$1,products!$A$1:$G$1,0))</f>
        <v>2.5</v>
      </c>
      <c r="L779">
        <f>INDEX(products!$A$1:$G$49, MATCH(CoffeeSales!$D779,products!$A$1:$A$49,0),MATCH(CoffeeSales!L$1,products!$A$1:$G$1,0))</f>
        <v>29.784999999999997</v>
      </c>
      <c r="M779">
        <f t="shared" si="36"/>
        <v>59.569999999999993</v>
      </c>
      <c r="N779" t="str">
        <f t="shared" si="37"/>
        <v>Arabica</v>
      </c>
      <c r="O779" t="str">
        <f t="shared" si="38"/>
        <v>Light</v>
      </c>
      <c r="P779" t="str">
        <f>_xlfn.XLOOKUP(CoffeeSales!$C779,customers!$A$1:$A$1001,customers!$I$1:$I$1001,,0)</f>
        <v>No</v>
      </c>
    </row>
    <row r="780" spans="1:16" x14ac:dyDescent="0.25">
      <c r="A780" t="s">
        <v>1522</v>
      </c>
      <c r="B780">
        <v>43889</v>
      </c>
      <c r="C780" t="s">
        <v>1523</v>
      </c>
      <c r="D780" t="s">
        <v>96</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 MATCH(CoffeeSales!$D780,products!$A$1:$A$49,0),MATCH(CoffeeSales!I$1,products!$A$1:$G$1,0))</f>
        <v>Lib</v>
      </c>
      <c r="J780" t="str">
        <f>INDEX(products!$A$1:$G$49, MATCH(CoffeeSales!$D780,products!$A$1:$A$49,0),MATCH(CoffeeSales!J$1,products!$A$1:$G$1,0))</f>
        <v>L</v>
      </c>
      <c r="K780">
        <f>INDEX(products!$A$1:$G$49, MATCH(CoffeeSales!$D780,products!$A$1:$A$49,0),MATCH(CoffeeSales!K$1,products!$A$1:$G$1,0))</f>
        <v>0.5</v>
      </c>
      <c r="L780">
        <f>INDEX(products!$A$1:$G$49, MATCH(CoffeeSales!$D780,products!$A$1:$A$49,0),MATCH(CoffeeSales!L$1,products!$A$1:$G$1,0))</f>
        <v>9.51</v>
      </c>
      <c r="M780">
        <f t="shared" si="36"/>
        <v>19.02</v>
      </c>
      <c r="N780" t="str">
        <f t="shared" si="37"/>
        <v>Liberica</v>
      </c>
      <c r="O780" t="str">
        <f t="shared" si="38"/>
        <v>Light</v>
      </c>
      <c r="P780" t="str">
        <f>_xlfn.XLOOKUP(CoffeeSales!$C780,customers!$A$1:$A$1001,customers!$I$1:$I$1001,,0)</f>
        <v>Yes</v>
      </c>
    </row>
    <row r="781" spans="1:16" x14ac:dyDescent="0.25">
      <c r="A781" t="s">
        <v>1524</v>
      </c>
      <c r="B781">
        <v>43985</v>
      </c>
      <c r="C781" t="s">
        <v>1525</v>
      </c>
      <c r="D781" t="s">
        <v>26</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 MATCH(CoffeeSales!$D781,products!$A$1:$A$49,0),MATCH(CoffeeSales!I$1,products!$A$1:$G$1,0))</f>
        <v>Lib</v>
      </c>
      <c r="J781" t="str">
        <f>INDEX(products!$A$1:$G$49, MATCH(CoffeeSales!$D781,products!$A$1:$A$49,0),MATCH(CoffeeSales!J$1,products!$A$1:$G$1,0))</f>
        <v>D</v>
      </c>
      <c r="K781">
        <f>INDEX(products!$A$1:$G$49, MATCH(CoffeeSales!$D781,products!$A$1:$A$49,0),MATCH(CoffeeSales!K$1,products!$A$1:$G$1,0))</f>
        <v>1</v>
      </c>
      <c r="L781">
        <f>INDEX(products!$A$1:$G$49, MATCH(CoffeeSales!$D781,products!$A$1:$A$49,0),MATCH(CoffeeSales!L$1,products!$A$1:$G$1,0))</f>
        <v>12.95</v>
      </c>
      <c r="M781">
        <f t="shared" si="36"/>
        <v>77.699999999999989</v>
      </c>
      <c r="N781" t="str">
        <f t="shared" si="37"/>
        <v>Liberica</v>
      </c>
      <c r="O781" t="str">
        <f t="shared" si="38"/>
        <v>Dark</v>
      </c>
      <c r="P781" t="str">
        <f>_xlfn.XLOOKUP(CoffeeSales!$C781,customers!$A$1:$A$1001,customers!$I$1:$I$1001,,0)</f>
        <v>Yes</v>
      </c>
    </row>
    <row r="782" spans="1:16" x14ac:dyDescent="0.25">
      <c r="A782" t="s">
        <v>1526</v>
      </c>
      <c r="B782">
        <v>43883</v>
      </c>
      <c r="C782" t="s">
        <v>1527</v>
      </c>
      <c r="D782" t="s">
        <v>22</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 MATCH(CoffeeSales!$D782,products!$A$1:$A$49,0),MATCH(CoffeeSales!I$1,products!$A$1:$G$1,0))</f>
        <v>Exc</v>
      </c>
      <c r="J782" t="str">
        <f>INDEX(products!$A$1:$G$49, MATCH(CoffeeSales!$D782,products!$A$1:$A$49,0),MATCH(CoffeeSales!J$1,products!$A$1:$G$1,0))</f>
        <v>M</v>
      </c>
      <c r="K782">
        <f>INDEX(products!$A$1:$G$49, MATCH(CoffeeSales!$D782,products!$A$1:$A$49,0),MATCH(CoffeeSales!K$1,products!$A$1:$G$1,0))</f>
        <v>1</v>
      </c>
      <c r="L782">
        <f>INDEX(products!$A$1:$G$49, MATCH(CoffeeSales!$D782,products!$A$1:$A$49,0),MATCH(CoffeeSales!L$1,products!$A$1:$G$1,0))</f>
        <v>13.75</v>
      </c>
      <c r="M782">
        <f t="shared" si="36"/>
        <v>41.25</v>
      </c>
      <c r="N782" t="str">
        <f t="shared" si="37"/>
        <v>Excelsa</v>
      </c>
      <c r="O782" t="str">
        <f t="shared" si="38"/>
        <v>Medium</v>
      </c>
      <c r="P782" t="str">
        <f>_xlfn.XLOOKUP(CoffeeSales!$C782,customers!$A$1:$A$1001,customers!$I$1:$I$1001,,0)</f>
        <v>No</v>
      </c>
    </row>
    <row r="783" spans="1:16" x14ac:dyDescent="0.25">
      <c r="A783" t="s">
        <v>1528</v>
      </c>
      <c r="B783">
        <v>43778</v>
      </c>
      <c r="C783" t="s">
        <v>1529</v>
      </c>
      <c r="D783" t="s">
        <v>117</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 MATCH(CoffeeSales!$D783,products!$A$1:$A$49,0),MATCH(CoffeeSales!I$1,products!$A$1:$G$1,0))</f>
        <v>Lib</v>
      </c>
      <c r="J783" t="str">
        <f>INDEX(products!$A$1:$G$49, MATCH(CoffeeSales!$D783,products!$A$1:$A$49,0),MATCH(CoffeeSales!J$1,products!$A$1:$G$1,0))</f>
        <v>L</v>
      </c>
      <c r="K783">
        <f>INDEX(products!$A$1:$G$49, MATCH(CoffeeSales!$D783,products!$A$1:$A$49,0),MATCH(CoffeeSales!K$1,products!$A$1:$G$1,0))</f>
        <v>2.5</v>
      </c>
      <c r="L783">
        <f>INDEX(products!$A$1:$G$49, MATCH(CoffeeSales!$D783,products!$A$1:$A$49,0),MATCH(CoffeeSales!L$1,products!$A$1:$G$1,0))</f>
        <v>36.454999999999998</v>
      </c>
      <c r="M783">
        <f t="shared" si="36"/>
        <v>145.82</v>
      </c>
      <c r="N783" t="str">
        <f t="shared" si="37"/>
        <v>Liberica</v>
      </c>
      <c r="O783" t="str">
        <f t="shared" si="38"/>
        <v>Light</v>
      </c>
      <c r="P783" t="str">
        <f>_xlfn.XLOOKUP(CoffeeSales!$C783,customers!$A$1:$A$1001,customers!$I$1:$I$1001,,0)</f>
        <v>No</v>
      </c>
    </row>
    <row r="784" spans="1:16" x14ac:dyDescent="0.25">
      <c r="A784" t="s">
        <v>1530</v>
      </c>
      <c r="B784">
        <v>43897</v>
      </c>
      <c r="C784" t="s">
        <v>1531</v>
      </c>
      <c r="D784" t="s">
        <v>267</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 MATCH(CoffeeSales!$D784,products!$A$1:$A$49,0),MATCH(CoffeeSales!I$1,products!$A$1:$G$1,0))</f>
        <v>Exc</v>
      </c>
      <c r="J784" t="str">
        <f>INDEX(products!$A$1:$G$49, MATCH(CoffeeSales!$D784,products!$A$1:$A$49,0),MATCH(CoffeeSales!J$1,products!$A$1:$G$1,0))</f>
        <v>L</v>
      </c>
      <c r="K784">
        <f>INDEX(products!$A$1:$G$49, MATCH(CoffeeSales!$D784,products!$A$1:$A$49,0),MATCH(CoffeeSales!K$1,products!$A$1:$G$1,0))</f>
        <v>0.2</v>
      </c>
      <c r="L784">
        <f>INDEX(products!$A$1:$G$49, MATCH(CoffeeSales!$D784,products!$A$1:$A$49,0),MATCH(CoffeeSales!L$1,products!$A$1:$G$1,0))</f>
        <v>4.4550000000000001</v>
      </c>
      <c r="M784">
        <f t="shared" si="36"/>
        <v>26.73</v>
      </c>
      <c r="N784" t="str">
        <f t="shared" si="37"/>
        <v>Excelsa</v>
      </c>
      <c r="O784" t="str">
        <f t="shared" si="38"/>
        <v>Light</v>
      </c>
      <c r="P784" t="str">
        <f>_xlfn.XLOOKUP(CoffeeSales!$C784,customers!$A$1:$A$1001,customers!$I$1:$I$1001,,0)</f>
        <v>No</v>
      </c>
    </row>
    <row r="785" spans="1:16" x14ac:dyDescent="0.25">
      <c r="A785" t="s">
        <v>1532</v>
      </c>
      <c r="B785">
        <v>44312</v>
      </c>
      <c r="C785" t="s">
        <v>1533</v>
      </c>
      <c r="D785" t="s">
        <v>91</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 MATCH(CoffeeSales!$D785,products!$A$1:$A$49,0),MATCH(CoffeeSales!I$1,products!$A$1:$G$1,0))</f>
        <v>Lib</v>
      </c>
      <c r="J785" t="str">
        <f>INDEX(products!$A$1:$G$49, MATCH(CoffeeSales!$D785,products!$A$1:$A$49,0),MATCH(CoffeeSales!J$1,products!$A$1:$G$1,0))</f>
        <v>M</v>
      </c>
      <c r="K785">
        <f>INDEX(products!$A$1:$G$49, MATCH(CoffeeSales!$D785,products!$A$1:$A$49,0),MATCH(CoffeeSales!K$1,products!$A$1:$G$1,0))</f>
        <v>0.5</v>
      </c>
      <c r="L785">
        <f>INDEX(products!$A$1:$G$49, MATCH(CoffeeSales!$D785,products!$A$1:$A$49,0),MATCH(CoffeeSales!L$1,products!$A$1:$G$1,0))</f>
        <v>8.73</v>
      </c>
      <c r="M785">
        <f t="shared" si="36"/>
        <v>43.650000000000006</v>
      </c>
      <c r="N785" t="str">
        <f t="shared" si="37"/>
        <v>Liberica</v>
      </c>
      <c r="O785" t="str">
        <f t="shared" si="38"/>
        <v>Medium</v>
      </c>
      <c r="P785" t="str">
        <f>_xlfn.XLOOKUP(CoffeeSales!$C785,customers!$A$1:$A$1001,customers!$I$1:$I$1001,,0)</f>
        <v>Yes</v>
      </c>
    </row>
    <row r="786" spans="1:16" x14ac:dyDescent="0.25">
      <c r="A786" t="s">
        <v>1534</v>
      </c>
      <c r="B786">
        <v>44511</v>
      </c>
      <c r="C786" t="s">
        <v>1535</v>
      </c>
      <c r="D786" t="s">
        <v>145</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 MATCH(CoffeeSales!$D786,products!$A$1:$A$49,0),MATCH(CoffeeSales!I$1,products!$A$1:$G$1,0))</f>
        <v>Lib</v>
      </c>
      <c r="J786" t="str">
        <f>INDEX(products!$A$1:$G$49, MATCH(CoffeeSales!$D786,products!$A$1:$A$49,0),MATCH(CoffeeSales!J$1,products!$A$1:$G$1,0))</f>
        <v>L</v>
      </c>
      <c r="K786">
        <f>INDEX(products!$A$1:$G$49, MATCH(CoffeeSales!$D786,products!$A$1:$A$49,0),MATCH(CoffeeSales!K$1,products!$A$1:$G$1,0))</f>
        <v>1</v>
      </c>
      <c r="L786">
        <f>INDEX(products!$A$1:$G$49, MATCH(CoffeeSales!$D786,products!$A$1:$A$49,0),MATCH(CoffeeSales!L$1,products!$A$1:$G$1,0))</f>
        <v>15.85</v>
      </c>
      <c r="M786">
        <f t="shared" si="36"/>
        <v>31.7</v>
      </c>
      <c r="N786" t="str">
        <f t="shared" si="37"/>
        <v>Liberica</v>
      </c>
      <c r="O786" t="str">
        <f t="shared" si="38"/>
        <v>Light</v>
      </c>
      <c r="P786" t="str">
        <f>_xlfn.XLOOKUP(CoffeeSales!$C786,customers!$A$1:$A$1001,customers!$I$1:$I$1001,,0)</f>
        <v>No</v>
      </c>
    </row>
    <row r="787" spans="1:16" x14ac:dyDescent="0.25">
      <c r="A787" t="s">
        <v>1536</v>
      </c>
      <c r="B787">
        <v>44362</v>
      </c>
      <c r="C787" t="s">
        <v>1537</v>
      </c>
      <c r="D787" t="s">
        <v>131</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 MATCH(CoffeeSales!$D787,products!$A$1:$A$49,0),MATCH(CoffeeSales!I$1,products!$A$1:$G$1,0))</f>
        <v>Ara</v>
      </c>
      <c r="J787" t="str">
        <f>INDEX(products!$A$1:$G$49, MATCH(CoffeeSales!$D787,products!$A$1:$A$49,0),MATCH(CoffeeSales!J$1,products!$A$1:$G$1,0))</f>
        <v>D</v>
      </c>
      <c r="K787">
        <f>INDEX(products!$A$1:$G$49, MATCH(CoffeeSales!$D787,products!$A$1:$A$49,0),MATCH(CoffeeSales!K$1,products!$A$1:$G$1,0))</f>
        <v>2.5</v>
      </c>
      <c r="L787">
        <f>INDEX(products!$A$1:$G$49, MATCH(CoffeeSales!$D787,products!$A$1:$A$49,0),MATCH(CoffeeSales!L$1,products!$A$1:$G$1,0))</f>
        <v>22.884999999999998</v>
      </c>
      <c r="M787">
        <f t="shared" si="36"/>
        <v>22.884999999999998</v>
      </c>
      <c r="N787" t="str">
        <f t="shared" si="37"/>
        <v>Arabica</v>
      </c>
      <c r="O787" t="str">
        <f t="shared" si="38"/>
        <v>Dark</v>
      </c>
      <c r="P787" t="str">
        <f>_xlfn.XLOOKUP(CoffeeSales!$C787,customers!$A$1:$A$1001,customers!$I$1:$I$1001,,0)</f>
        <v>No</v>
      </c>
    </row>
    <row r="788" spans="1:16" x14ac:dyDescent="0.25">
      <c r="A788" t="s">
        <v>1538</v>
      </c>
      <c r="B788">
        <v>43888</v>
      </c>
      <c r="C788" t="s">
        <v>1523</v>
      </c>
      <c r="D788" t="s">
        <v>543</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 MATCH(CoffeeSales!$D788,products!$A$1:$A$49,0),MATCH(CoffeeSales!I$1,products!$A$1:$G$1,0))</f>
        <v>Exc</v>
      </c>
      <c r="J788" t="str">
        <f>INDEX(products!$A$1:$G$49, MATCH(CoffeeSales!$D788,products!$A$1:$A$49,0),MATCH(CoffeeSales!J$1,products!$A$1:$G$1,0))</f>
        <v>D</v>
      </c>
      <c r="K788">
        <f>INDEX(products!$A$1:$G$49, MATCH(CoffeeSales!$D788,products!$A$1:$A$49,0),MATCH(CoffeeSales!K$1,products!$A$1:$G$1,0))</f>
        <v>2.5</v>
      </c>
      <c r="L788">
        <f>INDEX(products!$A$1:$G$49, MATCH(CoffeeSales!$D788,products!$A$1:$A$49,0),MATCH(CoffeeSales!L$1,products!$A$1:$G$1,0))</f>
        <v>27.945</v>
      </c>
      <c r="M788">
        <f t="shared" si="36"/>
        <v>27.945</v>
      </c>
      <c r="N788" t="str">
        <f t="shared" si="37"/>
        <v>Excelsa</v>
      </c>
      <c r="O788" t="str">
        <f t="shared" si="38"/>
        <v>Dark</v>
      </c>
      <c r="P788" t="str">
        <f>_xlfn.XLOOKUP(CoffeeSales!$C788,customers!$A$1:$A$1001,customers!$I$1:$I$1001,,0)</f>
        <v>Yes</v>
      </c>
    </row>
    <row r="789" spans="1:16" x14ac:dyDescent="0.25">
      <c r="A789" t="s">
        <v>1539</v>
      </c>
      <c r="B789">
        <v>44305</v>
      </c>
      <c r="C789" t="s">
        <v>1540</v>
      </c>
      <c r="D789" t="s">
        <v>22</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 MATCH(CoffeeSales!$D789,products!$A$1:$A$49,0),MATCH(CoffeeSales!I$1,products!$A$1:$G$1,0))</f>
        <v>Exc</v>
      </c>
      <c r="J789" t="str">
        <f>INDEX(products!$A$1:$G$49, MATCH(CoffeeSales!$D789,products!$A$1:$A$49,0),MATCH(CoffeeSales!J$1,products!$A$1:$G$1,0))</f>
        <v>M</v>
      </c>
      <c r="K789">
        <f>INDEX(products!$A$1:$G$49, MATCH(CoffeeSales!$D789,products!$A$1:$A$49,0),MATCH(CoffeeSales!K$1,products!$A$1:$G$1,0))</f>
        <v>1</v>
      </c>
      <c r="L789">
        <f>INDEX(products!$A$1:$G$49, MATCH(CoffeeSales!$D789,products!$A$1:$A$49,0),MATCH(CoffeeSales!L$1,products!$A$1:$G$1,0))</f>
        <v>13.75</v>
      </c>
      <c r="M789">
        <f t="shared" si="36"/>
        <v>82.5</v>
      </c>
      <c r="N789" t="str">
        <f t="shared" si="37"/>
        <v>Excelsa</v>
      </c>
      <c r="O789" t="str">
        <f t="shared" si="38"/>
        <v>Medium</v>
      </c>
      <c r="P789" t="str">
        <f>_xlfn.XLOOKUP(CoffeeSales!$C789,customers!$A$1:$A$1001,customers!$I$1:$I$1001,,0)</f>
        <v>Yes</v>
      </c>
    </row>
    <row r="790" spans="1:16" x14ac:dyDescent="0.25">
      <c r="A790" t="s">
        <v>1541</v>
      </c>
      <c r="B790">
        <v>44771</v>
      </c>
      <c r="C790" t="s">
        <v>1542</v>
      </c>
      <c r="D790" t="s">
        <v>54</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 MATCH(CoffeeSales!$D790,products!$A$1:$A$49,0),MATCH(CoffeeSales!I$1,products!$A$1:$G$1,0))</f>
        <v>Rob</v>
      </c>
      <c r="J790" t="str">
        <f>INDEX(products!$A$1:$G$49, MATCH(CoffeeSales!$D790,products!$A$1:$A$49,0),MATCH(CoffeeSales!J$1,products!$A$1:$G$1,0))</f>
        <v>M</v>
      </c>
      <c r="K790">
        <f>INDEX(products!$A$1:$G$49, MATCH(CoffeeSales!$D790,products!$A$1:$A$49,0),MATCH(CoffeeSales!K$1,products!$A$1:$G$1,0))</f>
        <v>2.5</v>
      </c>
      <c r="L790">
        <f>INDEX(products!$A$1:$G$49, MATCH(CoffeeSales!$D790,products!$A$1:$A$49,0),MATCH(CoffeeSales!L$1,products!$A$1:$G$1,0))</f>
        <v>22.884999999999998</v>
      </c>
      <c r="M790">
        <f t="shared" si="36"/>
        <v>45.769999999999996</v>
      </c>
      <c r="N790" t="str">
        <f t="shared" si="37"/>
        <v>Robusta</v>
      </c>
      <c r="O790" t="str">
        <f t="shared" si="38"/>
        <v>Medium</v>
      </c>
      <c r="P790" t="str">
        <f>_xlfn.XLOOKUP(CoffeeSales!$C790,customers!$A$1:$A$1001,customers!$I$1:$I$1001,,0)</f>
        <v>Yes</v>
      </c>
    </row>
    <row r="791" spans="1:16" x14ac:dyDescent="0.25">
      <c r="A791" t="s">
        <v>1543</v>
      </c>
      <c r="B791">
        <v>43485</v>
      </c>
      <c r="C791" t="s">
        <v>1544</v>
      </c>
      <c r="D791" t="s">
        <v>19</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 MATCH(CoffeeSales!$D791,products!$A$1:$A$49,0),MATCH(CoffeeSales!I$1,products!$A$1:$G$1,0))</f>
        <v>Ara</v>
      </c>
      <c r="J791" t="str">
        <f>INDEX(products!$A$1:$G$49, MATCH(CoffeeSales!$D791,products!$A$1:$A$49,0),MATCH(CoffeeSales!J$1,products!$A$1:$G$1,0))</f>
        <v>L</v>
      </c>
      <c r="K791">
        <f>INDEX(products!$A$1:$G$49, MATCH(CoffeeSales!$D791,products!$A$1:$A$49,0),MATCH(CoffeeSales!K$1,products!$A$1:$G$1,0))</f>
        <v>1</v>
      </c>
      <c r="L791">
        <f>INDEX(products!$A$1:$G$49, MATCH(CoffeeSales!$D791,products!$A$1:$A$49,0),MATCH(CoffeeSales!L$1,products!$A$1:$G$1,0))</f>
        <v>12.95</v>
      </c>
      <c r="M791">
        <f t="shared" si="36"/>
        <v>77.699999999999989</v>
      </c>
      <c r="N791" t="str">
        <f t="shared" si="37"/>
        <v>Arabica</v>
      </c>
      <c r="O791" t="str">
        <f t="shared" si="38"/>
        <v>Light</v>
      </c>
      <c r="P791" t="str">
        <f>_xlfn.XLOOKUP(CoffeeSales!$C791,customers!$A$1:$A$1001,customers!$I$1:$I$1001,,0)</f>
        <v>No</v>
      </c>
    </row>
    <row r="792" spans="1:16" x14ac:dyDescent="0.25">
      <c r="A792" t="s">
        <v>1545</v>
      </c>
      <c r="B792">
        <v>44613</v>
      </c>
      <c r="C792" t="s">
        <v>1546</v>
      </c>
      <c r="D792" t="s">
        <v>205</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 MATCH(CoffeeSales!$D792,products!$A$1:$A$49,0),MATCH(CoffeeSales!I$1,products!$A$1:$G$1,0))</f>
        <v>Ara</v>
      </c>
      <c r="J792" t="str">
        <f>INDEX(products!$A$1:$G$49, MATCH(CoffeeSales!$D792,products!$A$1:$A$49,0),MATCH(CoffeeSales!J$1,products!$A$1:$G$1,0))</f>
        <v>L</v>
      </c>
      <c r="K792">
        <f>INDEX(products!$A$1:$G$49, MATCH(CoffeeSales!$D792,products!$A$1:$A$49,0),MATCH(CoffeeSales!K$1,products!$A$1:$G$1,0))</f>
        <v>0.5</v>
      </c>
      <c r="L792">
        <f>INDEX(products!$A$1:$G$49, MATCH(CoffeeSales!$D792,products!$A$1:$A$49,0),MATCH(CoffeeSales!L$1,products!$A$1:$G$1,0))</f>
        <v>7.77</v>
      </c>
      <c r="M792">
        <f t="shared" si="36"/>
        <v>23.31</v>
      </c>
      <c r="N792" t="str">
        <f t="shared" si="37"/>
        <v>Arabica</v>
      </c>
      <c r="O792" t="str">
        <f t="shared" si="38"/>
        <v>Light</v>
      </c>
      <c r="P792" t="str">
        <f>_xlfn.XLOOKUP(CoffeeSales!$C792,customers!$A$1:$A$1001,customers!$I$1:$I$1001,,0)</f>
        <v>No</v>
      </c>
    </row>
    <row r="793" spans="1:16" x14ac:dyDescent="0.25">
      <c r="A793" t="s">
        <v>1547</v>
      </c>
      <c r="B793">
        <v>43954</v>
      </c>
      <c r="C793" t="s">
        <v>1548</v>
      </c>
      <c r="D793" t="s">
        <v>32</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 MATCH(CoffeeSales!$D793,products!$A$1:$A$49,0),MATCH(CoffeeSales!I$1,products!$A$1:$G$1,0))</f>
        <v>Lib</v>
      </c>
      <c r="J793" t="str">
        <f>INDEX(products!$A$1:$G$49, MATCH(CoffeeSales!$D793,products!$A$1:$A$49,0),MATCH(CoffeeSales!J$1,products!$A$1:$G$1,0))</f>
        <v>L</v>
      </c>
      <c r="K793">
        <f>INDEX(products!$A$1:$G$49, MATCH(CoffeeSales!$D793,products!$A$1:$A$49,0),MATCH(CoffeeSales!K$1,products!$A$1:$G$1,0))</f>
        <v>0.2</v>
      </c>
      <c r="L793">
        <f>INDEX(products!$A$1:$G$49, MATCH(CoffeeSales!$D793,products!$A$1:$A$49,0),MATCH(CoffeeSales!L$1,products!$A$1:$G$1,0))</f>
        <v>4.7549999999999999</v>
      </c>
      <c r="M793">
        <f t="shared" si="36"/>
        <v>23.774999999999999</v>
      </c>
      <c r="N793" t="str">
        <f t="shared" si="37"/>
        <v>Liberica</v>
      </c>
      <c r="O793" t="str">
        <f t="shared" si="38"/>
        <v>Light</v>
      </c>
      <c r="P793" t="str">
        <f>_xlfn.XLOOKUP(CoffeeSales!$C793,customers!$A$1:$A$1001,customers!$I$1:$I$1001,,0)</f>
        <v>Yes</v>
      </c>
    </row>
    <row r="794" spans="1:16" x14ac:dyDescent="0.25">
      <c r="A794" t="s">
        <v>1549</v>
      </c>
      <c r="B794">
        <v>43545</v>
      </c>
      <c r="C794" t="s">
        <v>1550</v>
      </c>
      <c r="D794" t="s">
        <v>91</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 MATCH(CoffeeSales!$D794,products!$A$1:$A$49,0),MATCH(CoffeeSales!I$1,products!$A$1:$G$1,0))</f>
        <v>Lib</v>
      </c>
      <c r="J794" t="str">
        <f>INDEX(products!$A$1:$G$49, MATCH(CoffeeSales!$D794,products!$A$1:$A$49,0),MATCH(CoffeeSales!J$1,products!$A$1:$G$1,0))</f>
        <v>M</v>
      </c>
      <c r="K794">
        <f>INDEX(products!$A$1:$G$49, MATCH(CoffeeSales!$D794,products!$A$1:$A$49,0),MATCH(CoffeeSales!K$1,products!$A$1:$G$1,0))</f>
        <v>0.5</v>
      </c>
      <c r="L794">
        <f>INDEX(products!$A$1:$G$49, MATCH(CoffeeSales!$D794,products!$A$1:$A$49,0),MATCH(CoffeeSales!L$1,products!$A$1:$G$1,0))</f>
        <v>8.73</v>
      </c>
      <c r="M794">
        <f t="shared" si="36"/>
        <v>52.38</v>
      </c>
      <c r="N794" t="str">
        <f t="shared" si="37"/>
        <v>Liberica</v>
      </c>
      <c r="O794" t="str">
        <f t="shared" si="38"/>
        <v>Medium</v>
      </c>
      <c r="P794" t="str">
        <f>_xlfn.XLOOKUP(CoffeeSales!$C794,customers!$A$1:$A$1001,customers!$I$1:$I$1001,,0)</f>
        <v>Yes</v>
      </c>
    </row>
    <row r="795" spans="1:16" x14ac:dyDescent="0.25">
      <c r="A795" t="s">
        <v>1551</v>
      </c>
      <c r="B795">
        <v>43629</v>
      </c>
      <c r="C795" t="s">
        <v>1552</v>
      </c>
      <c r="D795" t="s">
        <v>195</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 MATCH(CoffeeSales!$D795,products!$A$1:$A$49,0),MATCH(CoffeeSales!I$1,products!$A$1:$G$1,0))</f>
        <v>Rob</v>
      </c>
      <c r="J795" t="str">
        <f>INDEX(products!$A$1:$G$49, MATCH(CoffeeSales!$D795,products!$A$1:$A$49,0),MATCH(CoffeeSales!J$1,products!$A$1:$G$1,0))</f>
        <v>L</v>
      </c>
      <c r="K795">
        <f>INDEX(products!$A$1:$G$49, MATCH(CoffeeSales!$D795,products!$A$1:$A$49,0),MATCH(CoffeeSales!K$1,products!$A$1:$G$1,0))</f>
        <v>0.2</v>
      </c>
      <c r="L795">
        <f>INDEX(products!$A$1:$G$49, MATCH(CoffeeSales!$D795,products!$A$1:$A$49,0),MATCH(CoffeeSales!L$1,products!$A$1:$G$1,0))</f>
        <v>3.5849999999999995</v>
      </c>
      <c r="M795">
        <f t="shared" si="36"/>
        <v>17.924999999999997</v>
      </c>
      <c r="N795" t="str">
        <f t="shared" si="37"/>
        <v>Robusta</v>
      </c>
      <c r="O795" t="str">
        <f t="shared" si="38"/>
        <v>Light</v>
      </c>
      <c r="P795" t="str">
        <f>_xlfn.XLOOKUP(CoffeeSales!$C795,customers!$A$1:$A$1001,customers!$I$1:$I$1001,,0)</f>
        <v>No</v>
      </c>
    </row>
    <row r="796" spans="1:16" x14ac:dyDescent="0.25">
      <c r="A796" t="s">
        <v>1553</v>
      </c>
      <c r="B796">
        <v>43987</v>
      </c>
      <c r="C796" t="s">
        <v>1554</v>
      </c>
      <c r="D796" t="s">
        <v>217</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 MATCH(CoffeeSales!$D796,products!$A$1:$A$49,0),MATCH(CoffeeSales!I$1,products!$A$1:$G$1,0))</f>
        <v>Ara</v>
      </c>
      <c r="J796" t="str">
        <f>INDEX(products!$A$1:$G$49, MATCH(CoffeeSales!$D796,products!$A$1:$A$49,0),MATCH(CoffeeSales!J$1,products!$A$1:$G$1,0))</f>
        <v>L</v>
      </c>
      <c r="K796">
        <f>INDEX(products!$A$1:$G$49, MATCH(CoffeeSales!$D796,products!$A$1:$A$49,0),MATCH(CoffeeSales!K$1,products!$A$1:$G$1,0))</f>
        <v>2.5</v>
      </c>
      <c r="L796">
        <f>INDEX(products!$A$1:$G$49, MATCH(CoffeeSales!$D796,products!$A$1:$A$49,0),MATCH(CoffeeSales!L$1,products!$A$1:$G$1,0))</f>
        <v>29.784999999999997</v>
      </c>
      <c r="M796">
        <f t="shared" si="36"/>
        <v>148.92499999999998</v>
      </c>
      <c r="N796" t="str">
        <f t="shared" si="37"/>
        <v>Arabica</v>
      </c>
      <c r="O796" t="str">
        <f t="shared" si="38"/>
        <v>Light</v>
      </c>
      <c r="P796" t="str">
        <f>_xlfn.XLOOKUP(CoffeeSales!$C796,customers!$A$1:$A$1001,customers!$I$1:$I$1001,,0)</f>
        <v>No</v>
      </c>
    </row>
    <row r="797" spans="1:16" x14ac:dyDescent="0.25">
      <c r="A797" t="s">
        <v>1555</v>
      </c>
      <c r="B797">
        <v>43540</v>
      </c>
      <c r="C797" t="s">
        <v>1556</v>
      </c>
      <c r="D797" t="s">
        <v>170</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 MATCH(CoffeeSales!$D797,products!$A$1:$A$49,0),MATCH(CoffeeSales!I$1,products!$A$1:$G$1,0))</f>
        <v>Rob</v>
      </c>
      <c r="J797" t="str">
        <f>INDEX(products!$A$1:$G$49, MATCH(CoffeeSales!$D797,products!$A$1:$A$49,0),MATCH(CoffeeSales!J$1,products!$A$1:$G$1,0))</f>
        <v>L</v>
      </c>
      <c r="K797">
        <f>INDEX(products!$A$1:$G$49, MATCH(CoffeeSales!$D797,products!$A$1:$A$49,0),MATCH(CoffeeSales!K$1,products!$A$1:$G$1,0))</f>
        <v>0.5</v>
      </c>
      <c r="L797">
        <f>INDEX(products!$A$1:$G$49, MATCH(CoffeeSales!$D797,products!$A$1:$A$49,0),MATCH(CoffeeSales!L$1,products!$A$1:$G$1,0))</f>
        <v>7.169999999999999</v>
      </c>
      <c r="M797">
        <f t="shared" si="36"/>
        <v>28.679999999999996</v>
      </c>
      <c r="N797" t="str">
        <f t="shared" si="37"/>
        <v>Robusta</v>
      </c>
      <c r="O797" t="str">
        <f t="shared" si="38"/>
        <v>Light</v>
      </c>
      <c r="P797" t="str">
        <f>_xlfn.XLOOKUP(CoffeeSales!$C797,customers!$A$1:$A$1001,customers!$I$1:$I$1001,,0)</f>
        <v>No</v>
      </c>
    </row>
    <row r="798" spans="1:16" x14ac:dyDescent="0.25">
      <c r="A798" t="s">
        <v>1557</v>
      </c>
      <c r="B798">
        <v>44533</v>
      </c>
      <c r="C798" t="s">
        <v>1558</v>
      </c>
      <c r="D798" t="s">
        <v>96</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 MATCH(CoffeeSales!$D798,products!$A$1:$A$49,0),MATCH(CoffeeSales!I$1,products!$A$1:$G$1,0))</f>
        <v>Lib</v>
      </c>
      <c r="J798" t="str">
        <f>INDEX(products!$A$1:$G$49, MATCH(CoffeeSales!$D798,products!$A$1:$A$49,0),MATCH(CoffeeSales!J$1,products!$A$1:$G$1,0))</f>
        <v>L</v>
      </c>
      <c r="K798">
        <f>INDEX(products!$A$1:$G$49, MATCH(CoffeeSales!$D798,products!$A$1:$A$49,0),MATCH(CoffeeSales!K$1,products!$A$1:$G$1,0))</f>
        <v>0.5</v>
      </c>
      <c r="L798">
        <f>INDEX(products!$A$1:$G$49, MATCH(CoffeeSales!$D798,products!$A$1:$A$49,0),MATCH(CoffeeSales!L$1,products!$A$1:$G$1,0))</f>
        <v>9.51</v>
      </c>
      <c r="M798">
        <f t="shared" si="36"/>
        <v>9.51</v>
      </c>
      <c r="N798" t="str">
        <f t="shared" si="37"/>
        <v>Liberica</v>
      </c>
      <c r="O798" t="str">
        <f t="shared" si="38"/>
        <v>Light</v>
      </c>
      <c r="P798" t="str">
        <f>_xlfn.XLOOKUP(CoffeeSales!$C798,customers!$A$1:$A$1001,customers!$I$1:$I$1001,,0)</f>
        <v>No</v>
      </c>
    </row>
    <row r="799" spans="1:16" x14ac:dyDescent="0.25">
      <c r="A799" t="s">
        <v>1559</v>
      </c>
      <c r="B799">
        <v>44751</v>
      </c>
      <c r="C799" t="s">
        <v>1560</v>
      </c>
      <c r="D799" t="s">
        <v>205</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 MATCH(CoffeeSales!$D799,products!$A$1:$A$49,0),MATCH(CoffeeSales!I$1,products!$A$1:$G$1,0))</f>
        <v>Ara</v>
      </c>
      <c r="J799" t="str">
        <f>INDEX(products!$A$1:$G$49, MATCH(CoffeeSales!$D799,products!$A$1:$A$49,0),MATCH(CoffeeSales!J$1,products!$A$1:$G$1,0))</f>
        <v>L</v>
      </c>
      <c r="K799">
        <f>INDEX(products!$A$1:$G$49, MATCH(CoffeeSales!$D799,products!$A$1:$A$49,0),MATCH(CoffeeSales!K$1,products!$A$1:$G$1,0))</f>
        <v>0.5</v>
      </c>
      <c r="L799">
        <f>INDEX(products!$A$1:$G$49, MATCH(CoffeeSales!$D799,products!$A$1:$A$49,0),MATCH(CoffeeSales!L$1,products!$A$1:$G$1,0))</f>
        <v>7.77</v>
      </c>
      <c r="M799">
        <f t="shared" si="36"/>
        <v>31.08</v>
      </c>
      <c r="N799" t="str">
        <f t="shared" si="37"/>
        <v>Arabica</v>
      </c>
      <c r="O799" t="str">
        <f t="shared" si="38"/>
        <v>Light</v>
      </c>
      <c r="P799" t="str">
        <f>_xlfn.XLOOKUP(CoffeeSales!$C799,customers!$A$1:$A$1001,customers!$I$1:$I$1001,,0)</f>
        <v>No</v>
      </c>
    </row>
    <row r="800" spans="1:16" x14ac:dyDescent="0.25">
      <c r="A800" t="s">
        <v>1561</v>
      </c>
      <c r="B800">
        <v>43950</v>
      </c>
      <c r="C800" t="s">
        <v>1562</v>
      </c>
      <c r="D800" t="s">
        <v>114</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 MATCH(CoffeeSales!$D800,products!$A$1:$A$49,0),MATCH(CoffeeSales!I$1,products!$A$1:$G$1,0))</f>
        <v>Rob</v>
      </c>
      <c r="J800" t="str">
        <f>INDEX(products!$A$1:$G$49, MATCH(CoffeeSales!$D800,products!$A$1:$A$49,0),MATCH(CoffeeSales!J$1,products!$A$1:$G$1,0))</f>
        <v>D</v>
      </c>
      <c r="K800">
        <f>INDEX(products!$A$1:$G$49, MATCH(CoffeeSales!$D800,products!$A$1:$A$49,0),MATCH(CoffeeSales!K$1,products!$A$1:$G$1,0))</f>
        <v>0.2</v>
      </c>
      <c r="L800">
        <f>INDEX(products!$A$1:$G$49, MATCH(CoffeeSales!$D800,products!$A$1:$A$49,0),MATCH(CoffeeSales!L$1,products!$A$1:$G$1,0))</f>
        <v>2.6849999999999996</v>
      </c>
      <c r="M800">
        <f t="shared" si="36"/>
        <v>8.0549999999999997</v>
      </c>
      <c r="N800" t="str">
        <f t="shared" si="37"/>
        <v>Robusta</v>
      </c>
      <c r="O800" t="str">
        <f t="shared" si="38"/>
        <v>Dark</v>
      </c>
      <c r="P800" t="str">
        <f>_xlfn.XLOOKUP(CoffeeSales!$C800,customers!$A$1:$A$1001,customers!$I$1:$I$1001,,0)</f>
        <v>Yes</v>
      </c>
    </row>
    <row r="801" spans="1:16" x14ac:dyDescent="0.25">
      <c r="A801" t="s">
        <v>1563</v>
      </c>
      <c r="B801">
        <v>44588</v>
      </c>
      <c r="C801" t="s">
        <v>1564</v>
      </c>
      <c r="D801" t="s">
        <v>258</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 MATCH(CoffeeSales!$D801,products!$A$1:$A$49,0),MATCH(CoffeeSales!I$1,products!$A$1:$G$1,0))</f>
        <v>Exc</v>
      </c>
      <c r="J801" t="str">
        <f>INDEX(products!$A$1:$G$49, MATCH(CoffeeSales!$D801,products!$A$1:$A$49,0),MATCH(CoffeeSales!J$1,products!$A$1:$G$1,0))</f>
        <v>D</v>
      </c>
      <c r="K801">
        <f>INDEX(products!$A$1:$G$49, MATCH(CoffeeSales!$D801,products!$A$1:$A$49,0),MATCH(CoffeeSales!K$1,products!$A$1:$G$1,0))</f>
        <v>1</v>
      </c>
      <c r="L801">
        <f>INDEX(products!$A$1:$G$49, MATCH(CoffeeSales!$D801,products!$A$1:$A$49,0),MATCH(CoffeeSales!L$1,products!$A$1:$G$1,0))</f>
        <v>12.15</v>
      </c>
      <c r="M801">
        <f t="shared" si="36"/>
        <v>36.450000000000003</v>
      </c>
      <c r="N801" t="str">
        <f t="shared" si="37"/>
        <v>Excelsa</v>
      </c>
      <c r="O801" t="str">
        <f t="shared" si="38"/>
        <v>Dark</v>
      </c>
      <c r="P801" t="str">
        <f>_xlfn.XLOOKUP(CoffeeSales!$C801,customers!$A$1:$A$1001,customers!$I$1:$I$1001,,0)</f>
        <v>Yes</v>
      </c>
    </row>
    <row r="802" spans="1:16" x14ac:dyDescent="0.25">
      <c r="A802" t="s">
        <v>1565</v>
      </c>
      <c r="B802">
        <v>44240</v>
      </c>
      <c r="C802" t="s">
        <v>1566</v>
      </c>
      <c r="D802" t="s">
        <v>114</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 MATCH(CoffeeSales!$D802,products!$A$1:$A$49,0),MATCH(CoffeeSales!I$1,products!$A$1:$G$1,0))</f>
        <v>Rob</v>
      </c>
      <c r="J802" t="str">
        <f>INDEX(products!$A$1:$G$49, MATCH(CoffeeSales!$D802,products!$A$1:$A$49,0),MATCH(CoffeeSales!J$1,products!$A$1:$G$1,0))</f>
        <v>D</v>
      </c>
      <c r="K802">
        <f>INDEX(products!$A$1:$G$49, MATCH(CoffeeSales!$D802,products!$A$1:$A$49,0),MATCH(CoffeeSales!K$1,products!$A$1:$G$1,0))</f>
        <v>0.2</v>
      </c>
      <c r="L802">
        <f>INDEX(products!$A$1:$G$49, MATCH(CoffeeSales!$D802,products!$A$1:$A$49,0),MATCH(CoffeeSales!L$1,products!$A$1:$G$1,0))</f>
        <v>2.6849999999999996</v>
      </c>
      <c r="M802">
        <f t="shared" si="36"/>
        <v>16.11</v>
      </c>
      <c r="N802" t="str">
        <f t="shared" si="37"/>
        <v>Robusta</v>
      </c>
      <c r="O802" t="str">
        <f t="shared" si="38"/>
        <v>Dark</v>
      </c>
      <c r="P802" t="str">
        <f>_xlfn.XLOOKUP(CoffeeSales!$C802,customers!$A$1:$A$1001,customers!$I$1:$I$1001,,0)</f>
        <v>No</v>
      </c>
    </row>
    <row r="803" spans="1:16" x14ac:dyDescent="0.25">
      <c r="A803" t="s">
        <v>1567</v>
      </c>
      <c r="B803">
        <v>44025</v>
      </c>
      <c r="C803" t="s">
        <v>1568</v>
      </c>
      <c r="D803" t="s">
        <v>48</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 MATCH(CoffeeSales!$D803,products!$A$1:$A$49,0),MATCH(CoffeeSales!I$1,products!$A$1:$G$1,0))</f>
        <v>Rob</v>
      </c>
      <c r="J803" t="str">
        <f>INDEX(products!$A$1:$G$49, MATCH(CoffeeSales!$D803,products!$A$1:$A$49,0),MATCH(CoffeeSales!J$1,products!$A$1:$G$1,0))</f>
        <v>D</v>
      </c>
      <c r="K803">
        <f>INDEX(products!$A$1:$G$49, MATCH(CoffeeSales!$D803,products!$A$1:$A$49,0),MATCH(CoffeeSales!K$1,products!$A$1:$G$1,0))</f>
        <v>2.5</v>
      </c>
      <c r="L803">
        <f>INDEX(products!$A$1:$G$49, MATCH(CoffeeSales!$D803,products!$A$1:$A$49,0),MATCH(CoffeeSales!L$1,products!$A$1:$G$1,0))</f>
        <v>20.584999999999997</v>
      </c>
      <c r="M803">
        <f t="shared" si="36"/>
        <v>41.169999999999995</v>
      </c>
      <c r="N803" t="str">
        <f t="shared" si="37"/>
        <v>Robusta</v>
      </c>
      <c r="O803" t="str">
        <f t="shared" si="38"/>
        <v>Dark</v>
      </c>
      <c r="P803" t="str">
        <f>_xlfn.XLOOKUP(CoffeeSales!$C803,customers!$A$1:$A$1001,customers!$I$1:$I$1001,,0)</f>
        <v>Yes</v>
      </c>
    </row>
    <row r="804" spans="1:16" x14ac:dyDescent="0.25">
      <c r="A804" t="s">
        <v>1569</v>
      </c>
      <c r="B804">
        <v>43902</v>
      </c>
      <c r="C804" t="s">
        <v>1570</v>
      </c>
      <c r="D804" t="s">
        <v>114</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 MATCH(CoffeeSales!$D804,products!$A$1:$A$49,0),MATCH(CoffeeSales!I$1,products!$A$1:$G$1,0))</f>
        <v>Rob</v>
      </c>
      <c r="J804" t="str">
        <f>INDEX(products!$A$1:$G$49, MATCH(CoffeeSales!$D804,products!$A$1:$A$49,0),MATCH(CoffeeSales!J$1,products!$A$1:$G$1,0))</f>
        <v>D</v>
      </c>
      <c r="K804">
        <f>INDEX(products!$A$1:$G$49, MATCH(CoffeeSales!$D804,products!$A$1:$A$49,0),MATCH(CoffeeSales!K$1,products!$A$1:$G$1,0))</f>
        <v>0.2</v>
      </c>
      <c r="L804">
        <f>INDEX(products!$A$1:$G$49, MATCH(CoffeeSales!$D804,products!$A$1:$A$49,0),MATCH(CoffeeSales!L$1,products!$A$1:$G$1,0))</f>
        <v>2.6849999999999996</v>
      </c>
      <c r="M804">
        <f t="shared" si="36"/>
        <v>10.739999999999998</v>
      </c>
      <c r="N804" t="str">
        <f t="shared" si="37"/>
        <v>Robusta</v>
      </c>
      <c r="O804" t="str">
        <f t="shared" si="38"/>
        <v>Dark</v>
      </c>
      <c r="P804" t="str">
        <f>_xlfn.XLOOKUP(CoffeeSales!$C804,customers!$A$1:$A$1001,customers!$I$1:$I$1001,,0)</f>
        <v>No</v>
      </c>
    </row>
    <row r="805" spans="1:16" x14ac:dyDescent="0.25">
      <c r="A805" t="s">
        <v>1571</v>
      </c>
      <c r="B805">
        <v>43955</v>
      </c>
      <c r="C805" t="s">
        <v>1572</v>
      </c>
      <c r="D805" t="s">
        <v>125</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 MATCH(CoffeeSales!$D805,products!$A$1:$A$49,0),MATCH(CoffeeSales!I$1,products!$A$1:$G$1,0))</f>
        <v>Exc</v>
      </c>
      <c r="J805" t="str">
        <f>INDEX(products!$A$1:$G$49, MATCH(CoffeeSales!$D805,products!$A$1:$A$49,0),MATCH(CoffeeSales!J$1,products!$A$1:$G$1,0))</f>
        <v>M</v>
      </c>
      <c r="K805">
        <f>INDEX(products!$A$1:$G$49, MATCH(CoffeeSales!$D805,products!$A$1:$A$49,0),MATCH(CoffeeSales!K$1,products!$A$1:$G$1,0))</f>
        <v>2.5</v>
      </c>
      <c r="L805">
        <f>INDEX(products!$A$1:$G$49, MATCH(CoffeeSales!$D805,products!$A$1:$A$49,0),MATCH(CoffeeSales!L$1,products!$A$1:$G$1,0))</f>
        <v>31.624999999999996</v>
      </c>
      <c r="M805">
        <f t="shared" si="36"/>
        <v>126.49999999999999</v>
      </c>
      <c r="N805" t="str">
        <f t="shared" si="37"/>
        <v>Excelsa</v>
      </c>
      <c r="O805" t="str">
        <f t="shared" si="38"/>
        <v>Medium</v>
      </c>
      <c r="P805" t="str">
        <f>_xlfn.XLOOKUP(CoffeeSales!$C805,customers!$A$1:$A$1001,customers!$I$1:$I$1001,,0)</f>
        <v>No</v>
      </c>
    </row>
    <row r="806" spans="1:16" x14ac:dyDescent="0.25">
      <c r="A806" t="s">
        <v>1573</v>
      </c>
      <c r="B806">
        <v>44289</v>
      </c>
      <c r="C806" t="s">
        <v>1574</v>
      </c>
      <c r="D806" t="s">
        <v>202</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 MATCH(CoffeeSales!$D806,products!$A$1:$A$49,0),MATCH(CoffeeSales!I$1,products!$A$1:$G$1,0))</f>
        <v>Rob</v>
      </c>
      <c r="J806" t="str">
        <f>INDEX(products!$A$1:$G$49, MATCH(CoffeeSales!$D806,products!$A$1:$A$49,0),MATCH(CoffeeSales!J$1,products!$A$1:$G$1,0))</f>
        <v>L</v>
      </c>
      <c r="K806">
        <f>INDEX(products!$A$1:$G$49, MATCH(CoffeeSales!$D806,products!$A$1:$A$49,0),MATCH(CoffeeSales!K$1,products!$A$1:$G$1,0))</f>
        <v>1</v>
      </c>
      <c r="L806">
        <f>INDEX(products!$A$1:$G$49, MATCH(CoffeeSales!$D806,products!$A$1:$A$49,0),MATCH(CoffeeSales!L$1,products!$A$1:$G$1,0))</f>
        <v>11.95</v>
      </c>
      <c r="M806">
        <f t="shared" si="36"/>
        <v>23.9</v>
      </c>
      <c r="N806" t="str">
        <f t="shared" si="37"/>
        <v>Robusta</v>
      </c>
      <c r="O806" t="str">
        <f t="shared" si="38"/>
        <v>Light</v>
      </c>
      <c r="P806" t="str">
        <f>_xlfn.XLOOKUP(CoffeeSales!$C806,customers!$A$1:$A$1001,customers!$I$1:$I$1001,,0)</f>
        <v>No</v>
      </c>
    </row>
    <row r="807" spans="1:16" x14ac:dyDescent="0.25">
      <c r="A807" t="s">
        <v>1575</v>
      </c>
      <c r="B807">
        <v>44713</v>
      </c>
      <c r="C807" t="s">
        <v>1576</v>
      </c>
      <c r="D807" t="s">
        <v>35</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 MATCH(CoffeeSales!$D807,products!$A$1:$A$49,0),MATCH(CoffeeSales!I$1,products!$A$1:$G$1,0))</f>
        <v>Rob</v>
      </c>
      <c r="J807" t="str">
        <f>INDEX(products!$A$1:$G$49, MATCH(CoffeeSales!$D807,products!$A$1:$A$49,0),MATCH(CoffeeSales!J$1,products!$A$1:$G$1,0))</f>
        <v>M</v>
      </c>
      <c r="K807">
        <f>INDEX(products!$A$1:$G$49, MATCH(CoffeeSales!$D807,products!$A$1:$A$49,0),MATCH(CoffeeSales!K$1,products!$A$1:$G$1,0))</f>
        <v>0.5</v>
      </c>
      <c r="L807">
        <f>INDEX(products!$A$1:$G$49, MATCH(CoffeeSales!$D807,products!$A$1:$A$49,0),MATCH(CoffeeSales!L$1,products!$A$1:$G$1,0))</f>
        <v>5.97</v>
      </c>
      <c r="M807">
        <f t="shared" si="36"/>
        <v>5.97</v>
      </c>
      <c r="N807" t="str">
        <f t="shared" si="37"/>
        <v>Robusta</v>
      </c>
      <c r="O807" t="str">
        <f t="shared" si="38"/>
        <v>Medium</v>
      </c>
      <c r="P807" t="str">
        <f>_xlfn.XLOOKUP(CoffeeSales!$C807,customers!$A$1:$A$1001,customers!$I$1:$I$1001,,0)</f>
        <v>No</v>
      </c>
    </row>
    <row r="808" spans="1:16" x14ac:dyDescent="0.25">
      <c r="A808" t="s">
        <v>1577</v>
      </c>
      <c r="B808">
        <v>44241</v>
      </c>
      <c r="C808" t="s">
        <v>1578</v>
      </c>
      <c r="D808" t="s">
        <v>51</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 MATCH(CoffeeSales!$D808,products!$A$1:$A$49,0),MATCH(CoffeeSales!I$1,products!$A$1:$G$1,0))</f>
        <v>Lib</v>
      </c>
      <c r="J808" t="str">
        <f>INDEX(products!$A$1:$G$49, MATCH(CoffeeSales!$D808,products!$A$1:$A$49,0),MATCH(CoffeeSales!J$1,products!$A$1:$G$1,0))</f>
        <v>D</v>
      </c>
      <c r="K808">
        <f>INDEX(products!$A$1:$G$49, MATCH(CoffeeSales!$D808,products!$A$1:$A$49,0),MATCH(CoffeeSales!K$1,products!$A$1:$G$1,0))</f>
        <v>0.2</v>
      </c>
      <c r="L808">
        <f>INDEX(products!$A$1:$G$49, MATCH(CoffeeSales!$D808,products!$A$1:$A$49,0),MATCH(CoffeeSales!L$1,products!$A$1:$G$1,0))</f>
        <v>3.8849999999999998</v>
      </c>
      <c r="M808">
        <f t="shared" si="36"/>
        <v>7.77</v>
      </c>
      <c r="N808" t="str">
        <f t="shared" si="37"/>
        <v>Liberica</v>
      </c>
      <c r="O808" t="str">
        <f t="shared" si="38"/>
        <v>Dark</v>
      </c>
      <c r="P808" t="str">
        <f>_xlfn.XLOOKUP(CoffeeSales!$C808,customers!$A$1:$A$1001,customers!$I$1:$I$1001,,0)</f>
        <v>Yes</v>
      </c>
    </row>
    <row r="809" spans="1:16" x14ac:dyDescent="0.25">
      <c r="A809" t="s">
        <v>1579</v>
      </c>
      <c r="B809">
        <v>44543</v>
      </c>
      <c r="C809" t="s">
        <v>1580</v>
      </c>
      <c r="D809" t="s">
        <v>136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 MATCH(CoffeeSales!$D809,products!$A$1:$A$49,0),MATCH(CoffeeSales!I$1,products!$A$1:$G$1,0))</f>
        <v>Lib</v>
      </c>
      <c r="J809" t="str">
        <f>INDEX(products!$A$1:$G$49, MATCH(CoffeeSales!$D809,products!$A$1:$A$49,0),MATCH(CoffeeSales!J$1,products!$A$1:$G$1,0))</f>
        <v>D</v>
      </c>
      <c r="K809">
        <f>INDEX(products!$A$1:$G$49, MATCH(CoffeeSales!$D809,products!$A$1:$A$49,0),MATCH(CoffeeSales!K$1,products!$A$1:$G$1,0))</f>
        <v>0.5</v>
      </c>
      <c r="L809">
        <f>INDEX(products!$A$1:$G$49, MATCH(CoffeeSales!$D809,products!$A$1:$A$49,0),MATCH(CoffeeSales!L$1,products!$A$1:$G$1,0))</f>
        <v>7.77</v>
      </c>
      <c r="M809">
        <f t="shared" si="36"/>
        <v>23.31</v>
      </c>
      <c r="N809" t="str">
        <f t="shared" si="37"/>
        <v>Liberica</v>
      </c>
      <c r="O809" t="str">
        <f t="shared" si="38"/>
        <v>Dark</v>
      </c>
      <c r="P809" t="str">
        <f>_xlfn.XLOOKUP(CoffeeSales!$C809,customers!$A$1:$A$1001,customers!$I$1:$I$1001,,0)</f>
        <v>No</v>
      </c>
    </row>
    <row r="810" spans="1:16" x14ac:dyDescent="0.25">
      <c r="A810" t="s">
        <v>1581</v>
      </c>
      <c r="B810">
        <v>43868</v>
      </c>
      <c r="C810" t="s">
        <v>1582</v>
      </c>
      <c r="D810" t="s">
        <v>23</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 MATCH(CoffeeSales!$D810,products!$A$1:$A$49,0),MATCH(CoffeeSales!I$1,products!$A$1:$G$1,0))</f>
        <v>Rob</v>
      </c>
      <c r="J810" t="str">
        <f>INDEX(products!$A$1:$G$49, MATCH(CoffeeSales!$D810,products!$A$1:$A$49,0),MATCH(CoffeeSales!J$1,products!$A$1:$G$1,0))</f>
        <v>L</v>
      </c>
      <c r="K810">
        <f>INDEX(products!$A$1:$G$49, MATCH(CoffeeSales!$D810,products!$A$1:$A$49,0),MATCH(CoffeeSales!K$1,products!$A$1:$G$1,0))</f>
        <v>2.5</v>
      </c>
      <c r="L810">
        <f>INDEX(products!$A$1:$G$49, MATCH(CoffeeSales!$D810,products!$A$1:$A$49,0),MATCH(CoffeeSales!L$1,products!$A$1:$G$1,0))</f>
        <v>27.484999999999996</v>
      </c>
      <c r="M810">
        <f t="shared" si="36"/>
        <v>137.42499999999998</v>
      </c>
      <c r="N810" t="str">
        <f t="shared" si="37"/>
        <v>Robusta</v>
      </c>
      <c r="O810" t="str">
        <f t="shared" si="38"/>
        <v>Light</v>
      </c>
      <c r="P810" t="str">
        <f>_xlfn.XLOOKUP(CoffeeSales!$C810,customers!$A$1:$A$1001,customers!$I$1:$I$1001,,0)</f>
        <v>No</v>
      </c>
    </row>
    <row r="811" spans="1:16" x14ac:dyDescent="0.25">
      <c r="A811" t="s">
        <v>1583</v>
      </c>
      <c r="B811">
        <v>44235</v>
      </c>
      <c r="C811" t="s">
        <v>1584</v>
      </c>
      <c r="D811" t="s">
        <v>114</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 MATCH(CoffeeSales!$D811,products!$A$1:$A$49,0),MATCH(CoffeeSales!I$1,products!$A$1:$G$1,0))</f>
        <v>Rob</v>
      </c>
      <c r="J811" t="str">
        <f>INDEX(products!$A$1:$G$49, MATCH(CoffeeSales!$D811,products!$A$1:$A$49,0),MATCH(CoffeeSales!J$1,products!$A$1:$G$1,0))</f>
        <v>D</v>
      </c>
      <c r="K811">
        <f>INDEX(products!$A$1:$G$49, MATCH(CoffeeSales!$D811,products!$A$1:$A$49,0),MATCH(CoffeeSales!K$1,products!$A$1:$G$1,0))</f>
        <v>0.2</v>
      </c>
      <c r="L811">
        <f>INDEX(products!$A$1:$G$49, MATCH(CoffeeSales!$D811,products!$A$1:$A$49,0),MATCH(CoffeeSales!L$1,products!$A$1:$G$1,0))</f>
        <v>2.6849999999999996</v>
      </c>
      <c r="M811">
        <f t="shared" si="36"/>
        <v>8.0549999999999997</v>
      </c>
      <c r="N811" t="str">
        <f t="shared" si="37"/>
        <v>Robusta</v>
      </c>
      <c r="O811" t="str">
        <f t="shared" si="38"/>
        <v>Dark</v>
      </c>
      <c r="P811" t="str">
        <f>_xlfn.XLOOKUP(CoffeeSales!$C811,customers!$A$1:$A$1001,customers!$I$1:$I$1001,,0)</f>
        <v>Yes</v>
      </c>
    </row>
    <row r="812" spans="1:16" x14ac:dyDescent="0.25">
      <c r="A812" t="s">
        <v>1585</v>
      </c>
      <c r="B812">
        <v>44054</v>
      </c>
      <c r="C812" t="s">
        <v>1586</v>
      </c>
      <c r="D812" t="s">
        <v>96</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 MATCH(CoffeeSales!$D812,products!$A$1:$A$49,0),MATCH(CoffeeSales!I$1,products!$A$1:$G$1,0))</f>
        <v>Lib</v>
      </c>
      <c r="J812" t="str">
        <f>INDEX(products!$A$1:$G$49, MATCH(CoffeeSales!$D812,products!$A$1:$A$49,0),MATCH(CoffeeSales!J$1,products!$A$1:$G$1,0))</f>
        <v>L</v>
      </c>
      <c r="K812">
        <f>INDEX(products!$A$1:$G$49, MATCH(CoffeeSales!$D812,products!$A$1:$A$49,0),MATCH(CoffeeSales!K$1,products!$A$1:$G$1,0))</f>
        <v>0.5</v>
      </c>
      <c r="L812">
        <f>INDEX(products!$A$1:$G$49, MATCH(CoffeeSales!$D812,products!$A$1:$A$49,0),MATCH(CoffeeSales!L$1,products!$A$1:$G$1,0))</f>
        <v>9.51</v>
      </c>
      <c r="M812">
        <f t="shared" si="36"/>
        <v>28.53</v>
      </c>
      <c r="N812" t="str">
        <f t="shared" si="37"/>
        <v>Liberica</v>
      </c>
      <c r="O812" t="str">
        <f t="shared" si="38"/>
        <v>Light</v>
      </c>
      <c r="P812" t="str">
        <f>_xlfn.XLOOKUP(CoffeeSales!$C812,customers!$A$1:$A$1001,customers!$I$1:$I$1001,,0)</f>
        <v>No</v>
      </c>
    </row>
    <row r="813" spans="1:16" x14ac:dyDescent="0.25">
      <c r="A813" t="s">
        <v>1587</v>
      </c>
      <c r="B813">
        <v>44114</v>
      </c>
      <c r="C813" t="s">
        <v>1588</v>
      </c>
      <c r="D813" t="s">
        <v>74</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 MATCH(CoffeeSales!$D813,products!$A$1:$A$49,0),MATCH(CoffeeSales!I$1,products!$A$1:$G$1,0))</f>
        <v>Ara</v>
      </c>
      <c r="J813" t="str">
        <f>INDEX(products!$A$1:$G$49, MATCH(CoffeeSales!$D813,products!$A$1:$A$49,0),MATCH(CoffeeSales!J$1,products!$A$1:$G$1,0))</f>
        <v>M</v>
      </c>
      <c r="K813">
        <f>INDEX(products!$A$1:$G$49, MATCH(CoffeeSales!$D813,products!$A$1:$A$49,0),MATCH(CoffeeSales!K$1,products!$A$1:$G$1,0))</f>
        <v>1</v>
      </c>
      <c r="L813">
        <f>INDEX(products!$A$1:$G$49, MATCH(CoffeeSales!$D813,products!$A$1:$A$49,0),MATCH(CoffeeSales!L$1,products!$A$1:$G$1,0))</f>
        <v>11.25</v>
      </c>
      <c r="M813">
        <f t="shared" si="36"/>
        <v>67.5</v>
      </c>
      <c r="N813" t="str">
        <f t="shared" si="37"/>
        <v>Arabica</v>
      </c>
      <c r="O813" t="str">
        <f t="shared" si="38"/>
        <v>Medium</v>
      </c>
      <c r="P813" t="str">
        <f>_xlfn.XLOOKUP(CoffeeSales!$C813,customers!$A$1:$A$1001,customers!$I$1:$I$1001,,0)</f>
        <v>Yes</v>
      </c>
    </row>
    <row r="814" spans="1:16" x14ac:dyDescent="0.25">
      <c r="A814" t="s">
        <v>1587</v>
      </c>
      <c r="B814">
        <v>44114</v>
      </c>
      <c r="C814" t="s">
        <v>1588</v>
      </c>
      <c r="D814" t="s">
        <v>122</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 MATCH(CoffeeSales!$D814,products!$A$1:$A$49,0),MATCH(CoffeeSales!I$1,products!$A$1:$G$1,0))</f>
        <v>Lib</v>
      </c>
      <c r="J814" t="str">
        <f>INDEX(products!$A$1:$G$49, MATCH(CoffeeSales!$D814,products!$A$1:$A$49,0),MATCH(CoffeeSales!J$1,products!$A$1:$G$1,0))</f>
        <v>D</v>
      </c>
      <c r="K814">
        <f>INDEX(products!$A$1:$G$49, MATCH(CoffeeSales!$D814,products!$A$1:$A$49,0),MATCH(CoffeeSales!K$1,products!$A$1:$G$1,0))</f>
        <v>2.5</v>
      </c>
      <c r="L814">
        <f>INDEX(products!$A$1:$G$49, MATCH(CoffeeSales!$D814,products!$A$1:$A$49,0),MATCH(CoffeeSales!L$1,products!$A$1:$G$1,0))</f>
        <v>29.784999999999997</v>
      </c>
      <c r="M814">
        <f t="shared" si="36"/>
        <v>178.70999999999998</v>
      </c>
      <c r="N814" t="str">
        <f t="shared" si="37"/>
        <v>Liberica</v>
      </c>
      <c r="O814" t="str">
        <f t="shared" si="38"/>
        <v>Dark</v>
      </c>
      <c r="P814" t="str">
        <f>_xlfn.XLOOKUP(CoffeeSales!$C814,customers!$A$1:$A$1001,customers!$I$1:$I$1001,,0)</f>
        <v>Yes</v>
      </c>
    </row>
    <row r="815" spans="1:16" x14ac:dyDescent="0.25">
      <c r="A815" t="s">
        <v>1589</v>
      </c>
      <c r="B815">
        <v>44173</v>
      </c>
      <c r="C815" t="s">
        <v>1590</v>
      </c>
      <c r="D815" t="s">
        <v>125</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 MATCH(CoffeeSales!$D815,products!$A$1:$A$49,0),MATCH(CoffeeSales!I$1,products!$A$1:$G$1,0))</f>
        <v>Exc</v>
      </c>
      <c r="J815" t="str">
        <f>INDEX(products!$A$1:$G$49, MATCH(CoffeeSales!$D815,products!$A$1:$A$49,0),MATCH(CoffeeSales!J$1,products!$A$1:$G$1,0))</f>
        <v>M</v>
      </c>
      <c r="K815">
        <f>INDEX(products!$A$1:$G$49, MATCH(CoffeeSales!$D815,products!$A$1:$A$49,0),MATCH(CoffeeSales!K$1,products!$A$1:$G$1,0))</f>
        <v>2.5</v>
      </c>
      <c r="L815">
        <f>INDEX(products!$A$1:$G$49, MATCH(CoffeeSales!$D815,products!$A$1:$A$49,0),MATCH(CoffeeSales!L$1,products!$A$1:$G$1,0))</f>
        <v>31.624999999999996</v>
      </c>
      <c r="M815">
        <f t="shared" si="36"/>
        <v>31.624999999999996</v>
      </c>
      <c r="N815" t="str">
        <f t="shared" si="37"/>
        <v>Excelsa</v>
      </c>
      <c r="O815" t="str">
        <f t="shared" si="38"/>
        <v>Medium</v>
      </c>
      <c r="P815" t="str">
        <f>_xlfn.XLOOKUP(CoffeeSales!$C815,customers!$A$1:$A$1001,customers!$I$1:$I$1001,,0)</f>
        <v>Yes</v>
      </c>
    </row>
    <row r="816" spans="1:16" x14ac:dyDescent="0.25">
      <c r="A816" t="s">
        <v>1591</v>
      </c>
      <c r="B816">
        <v>43573</v>
      </c>
      <c r="C816" t="s">
        <v>1592</v>
      </c>
      <c r="D816" t="s">
        <v>267</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 MATCH(CoffeeSales!$D816,products!$A$1:$A$49,0),MATCH(CoffeeSales!I$1,products!$A$1:$G$1,0))</f>
        <v>Exc</v>
      </c>
      <c r="J816" t="str">
        <f>INDEX(products!$A$1:$G$49, MATCH(CoffeeSales!$D816,products!$A$1:$A$49,0),MATCH(CoffeeSales!J$1,products!$A$1:$G$1,0))</f>
        <v>L</v>
      </c>
      <c r="K816">
        <f>INDEX(products!$A$1:$G$49, MATCH(CoffeeSales!$D816,products!$A$1:$A$49,0),MATCH(CoffeeSales!K$1,products!$A$1:$G$1,0))</f>
        <v>0.2</v>
      </c>
      <c r="L816">
        <f>INDEX(products!$A$1:$G$49, MATCH(CoffeeSales!$D816,products!$A$1:$A$49,0),MATCH(CoffeeSales!L$1,products!$A$1:$G$1,0))</f>
        <v>4.4550000000000001</v>
      </c>
      <c r="M816">
        <f t="shared" si="36"/>
        <v>8.91</v>
      </c>
      <c r="N816" t="str">
        <f t="shared" si="37"/>
        <v>Excelsa</v>
      </c>
      <c r="O816" t="str">
        <f t="shared" si="38"/>
        <v>Light</v>
      </c>
      <c r="P816" t="str">
        <f>_xlfn.XLOOKUP(CoffeeSales!$C816,customers!$A$1:$A$1001,customers!$I$1:$I$1001,,0)</f>
        <v>No</v>
      </c>
    </row>
    <row r="817" spans="1:16" x14ac:dyDescent="0.25">
      <c r="A817" t="s">
        <v>1593</v>
      </c>
      <c r="B817">
        <v>44200</v>
      </c>
      <c r="C817" t="s">
        <v>1594</v>
      </c>
      <c r="D817" t="s">
        <v>35</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 MATCH(CoffeeSales!$D817,products!$A$1:$A$49,0),MATCH(CoffeeSales!I$1,products!$A$1:$G$1,0))</f>
        <v>Rob</v>
      </c>
      <c r="J817" t="str">
        <f>INDEX(products!$A$1:$G$49, MATCH(CoffeeSales!$D817,products!$A$1:$A$49,0),MATCH(CoffeeSales!J$1,products!$A$1:$G$1,0))</f>
        <v>M</v>
      </c>
      <c r="K817">
        <f>INDEX(products!$A$1:$G$49, MATCH(CoffeeSales!$D817,products!$A$1:$A$49,0),MATCH(CoffeeSales!K$1,products!$A$1:$G$1,0))</f>
        <v>0.5</v>
      </c>
      <c r="L817">
        <f>INDEX(products!$A$1:$G$49, MATCH(CoffeeSales!$D817,products!$A$1:$A$49,0),MATCH(CoffeeSales!L$1,products!$A$1:$G$1,0))</f>
        <v>5.97</v>
      </c>
      <c r="M817">
        <f t="shared" si="36"/>
        <v>35.82</v>
      </c>
      <c r="N817" t="str">
        <f t="shared" si="37"/>
        <v>Robusta</v>
      </c>
      <c r="O817" t="str">
        <f t="shared" si="38"/>
        <v>Medium</v>
      </c>
      <c r="P817" t="str">
        <f>_xlfn.XLOOKUP(CoffeeSales!$C817,customers!$A$1:$A$1001,customers!$I$1:$I$1001,,0)</f>
        <v>No</v>
      </c>
    </row>
    <row r="818" spans="1:16" x14ac:dyDescent="0.25">
      <c r="A818" t="s">
        <v>1595</v>
      </c>
      <c r="B818">
        <v>43534</v>
      </c>
      <c r="C818" t="s">
        <v>1596</v>
      </c>
      <c r="D818" t="s">
        <v>96</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 MATCH(CoffeeSales!$D818,products!$A$1:$A$49,0),MATCH(CoffeeSales!I$1,products!$A$1:$G$1,0))</f>
        <v>Lib</v>
      </c>
      <c r="J818" t="str">
        <f>INDEX(products!$A$1:$G$49, MATCH(CoffeeSales!$D818,products!$A$1:$A$49,0),MATCH(CoffeeSales!J$1,products!$A$1:$G$1,0))</f>
        <v>L</v>
      </c>
      <c r="K818">
        <f>INDEX(products!$A$1:$G$49, MATCH(CoffeeSales!$D818,products!$A$1:$A$49,0),MATCH(CoffeeSales!K$1,products!$A$1:$G$1,0))</f>
        <v>0.5</v>
      </c>
      <c r="L818">
        <f>INDEX(products!$A$1:$G$49, MATCH(CoffeeSales!$D818,products!$A$1:$A$49,0),MATCH(CoffeeSales!L$1,products!$A$1:$G$1,0))</f>
        <v>9.51</v>
      </c>
      <c r="M818">
        <f t="shared" si="36"/>
        <v>38.04</v>
      </c>
      <c r="N818" t="str">
        <f t="shared" si="37"/>
        <v>Liberica</v>
      </c>
      <c r="O818" t="str">
        <f t="shared" si="38"/>
        <v>Light</v>
      </c>
      <c r="P818" t="str">
        <f>_xlfn.XLOOKUP(CoffeeSales!$C818,customers!$A$1:$A$1001,customers!$I$1:$I$1001,,0)</f>
        <v>No</v>
      </c>
    </row>
    <row r="819" spans="1:16" x14ac:dyDescent="0.25">
      <c r="A819" t="s">
        <v>1597</v>
      </c>
      <c r="B819">
        <v>43798</v>
      </c>
      <c r="C819" t="s">
        <v>1598</v>
      </c>
      <c r="D819" t="s">
        <v>136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 MATCH(CoffeeSales!$D819,products!$A$1:$A$49,0),MATCH(CoffeeSales!I$1,products!$A$1:$G$1,0))</f>
        <v>Lib</v>
      </c>
      <c r="J819" t="str">
        <f>INDEX(products!$A$1:$G$49, MATCH(CoffeeSales!$D819,products!$A$1:$A$49,0),MATCH(CoffeeSales!J$1,products!$A$1:$G$1,0))</f>
        <v>D</v>
      </c>
      <c r="K819">
        <f>INDEX(products!$A$1:$G$49, MATCH(CoffeeSales!$D819,products!$A$1:$A$49,0),MATCH(CoffeeSales!K$1,products!$A$1:$G$1,0))</f>
        <v>0.5</v>
      </c>
      <c r="L819">
        <f>INDEX(products!$A$1:$G$49, MATCH(CoffeeSales!$D819,products!$A$1:$A$49,0),MATCH(CoffeeSales!L$1,products!$A$1:$G$1,0))</f>
        <v>7.77</v>
      </c>
      <c r="M819">
        <f t="shared" si="36"/>
        <v>15.54</v>
      </c>
      <c r="N819" t="str">
        <f t="shared" si="37"/>
        <v>Liberica</v>
      </c>
      <c r="O819" t="str">
        <f t="shared" si="38"/>
        <v>Dark</v>
      </c>
      <c r="P819" t="str">
        <f>_xlfn.XLOOKUP(CoffeeSales!$C819,customers!$A$1:$A$1001,customers!$I$1:$I$1001,,0)</f>
        <v>No</v>
      </c>
    </row>
    <row r="820" spans="1:16" x14ac:dyDescent="0.25">
      <c r="A820" t="s">
        <v>1599</v>
      </c>
      <c r="B820">
        <v>44761</v>
      </c>
      <c r="C820" t="s">
        <v>1582</v>
      </c>
      <c r="D820" t="s">
        <v>145</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 MATCH(CoffeeSales!$D820,products!$A$1:$A$49,0),MATCH(CoffeeSales!I$1,products!$A$1:$G$1,0))</f>
        <v>Lib</v>
      </c>
      <c r="J820" t="str">
        <f>INDEX(products!$A$1:$G$49, MATCH(CoffeeSales!$D820,products!$A$1:$A$49,0),MATCH(CoffeeSales!J$1,products!$A$1:$G$1,0))</f>
        <v>L</v>
      </c>
      <c r="K820">
        <f>INDEX(products!$A$1:$G$49, MATCH(CoffeeSales!$D820,products!$A$1:$A$49,0),MATCH(CoffeeSales!K$1,products!$A$1:$G$1,0))</f>
        <v>1</v>
      </c>
      <c r="L820">
        <f>INDEX(products!$A$1:$G$49, MATCH(CoffeeSales!$D820,products!$A$1:$A$49,0),MATCH(CoffeeSales!L$1,products!$A$1:$G$1,0))</f>
        <v>15.85</v>
      </c>
      <c r="M820">
        <f t="shared" si="36"/>
        <v>79.25</v>
      </c>
      <c r="N820" t="str">
        <f t="shared" si="37"/>
        <v>Liberica</v>
      </c>
      <c r="O820" t="str">
        <f t="shared" si="38"/>
        <v>Light</v>
      </c>
      <c r="P820" t="str">
        <f>_xlfn.XLOOKUP(CoffeeSales!$C820,customers!$A$1:$A$1001,customers!$I$1:$I$1001,,0)</f>
        <v>No</v>
      </c>
    </row>
    <row r="821" spans="1:16" x14ac:dyDescent="0.25">
      <c r="A821" t="s">
        <v>1600</v>
      </c>
      <c r="B821">
        <v>44008</v>
      </c>
      <c r="C821" t="s">
        <v>1601</v>
      </c>
      <c r="D821" t="s">
        <v>32</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 MATCH(CoffeeSales!$D821,products!$A$1:$A$49,0),MATCH(CoffeeSales!I$1,products!$A$1:$G$1,0))</f>
        <v>Lib</v>
      </c>
      <c r="J821" t="str">
        <f>INDEX(products!$A$1:$G$49, MATCH(CoffeeSales!$D821,products!$A$1:$A$49,0),MATCH(CoffeeSales!J$1,products!$A$1:$G$1,0))</f>
        <v>L</v>
      </c>
      <c r="K821">
        <f>INDEX(products!$A$1:$G$49, MATCH(CoffeeSales!$D821,products!$A$1:$A$49,0),MATCH(CoffeeSales!K$1,products!$A$1:$G$1,0))</f>
        <v>0.2</v>
      </c>
      <c r="L821">
        <f>INDEX(products!$A$1:$G$49, MATCH(CoffeeSales!$D821,products!$A$1:$A$49,0),MATCH(CoffeeSales!L$1,products!$A$1:$G$1,0))</f>
        <v>4.7549999999999999</v>
      </c>
      <c r="M821">
        <f t="shared" si="36"/>
        <v>4.7549999999999999</v>
      </c>
      <c r="N821" t="str">
        <f t="shared" si="37"/>
        <v>Liberica</v>
      </c>
      <c r="O821" t="str">
        <f t="shared" si="38"/>
        <v>Light</v>
      </c>
      <c r="P821" t="str">
        <f>_xlfn.XLOOKUP(CoffeeSales!$C821,customers!$A$1:$A$1001,customers!$I$1:$I$1001,,0)</f>
        <v>Yes</v>
      </c>
    </row>
    <row r="822" spans="1:16" x14ac:dyDescent="0.25">
      <c r="A822" t="s">
        <v>1602</v>
      </c>
      <c r="B822">
        <v>43510</v>
      </c>
      <c r="C822" t="s">
        <v>1603</v>
      </c>
      <c r="D822" t="s">
        <v>22</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 MATCH(CoffeeSales!$D822,products!$A$1:$A$49,0),MATCH(CoffeeSales!I$1,products!$A$1:$G$1,0))</f>
        <v>Exc</v>
      </c>
      <c r="J822" t="str">
        <f>INDEX(products!$A$1:$G$49, MATCH(CoffeeSales!$D822,products!$A$1:$A$49,0),MATCH(CoffeeSales!J$1,products!$A$1:$G$1,0))</f>
        <v>M</v>
      </c>
      <c r="K822">
        <f>INDEX(products!$A$1:$G$49, MATCH(CoffeeSales!$D822,products!$A$1:$A$49,0),MATCH(CoffeeSales!K$1,products!$A$1:$G$1,0))</f>
        <v>1</v>
      </c>
      <c r="L822">
        <f>INDEX(products!$A$1:$G$49, MATCH(CoffeeSales!$D822,products!$A$1:$A$49,0),MATCH(CoffeeSales!L$1,products!$A$1:$G$1,0))</f>
        <v>13.75</v>
      </c>
      <c r="M822">
        <f t="shared" si="36"/>
        <v>55</v>
      </c>
      <c r="N822" t="str">
        <f t="shared" si="37"/>
        <v>Excelsa</v>
      </c>
      <c r="O822" t="str">
        <f t="shared" si="38"/>
        <v>Medium</v>
      </c>
      <c r="P822" t="str">
        <f>_xlfn.XLOOKUP(CoffeeSales!$C822,customers!$A$1:$A$1001,customers!$I$1:$I$1001,,0)</f>
        <v>Yes</v>
      </c>
    </row>
    <row r="823" spans="1:16" x14ac:dyDescent="0.25">
      <c r="A823" t="s">
        <v>1604</v>
      </c>
      <c r="B823">
        <v>44144</v>
      </c>
      <c r="C823" t="s">
        <v>1605</v>
      </c>
      <c r="D823" t="s">
        <v>159</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 MATCH(CoffeeSales!$D823,products!$A$1:$A$49,0),MATCH(CoffeeSales!I$1,products!$A$1:$G$1,0))</f>
        <v>Rob</v>
      </c>
      <c r="J823" t="str">
        <f>INDEX(products!$A$1:$G$49, MATCH(CoffeeSales!$D823,products!$A$1:$A$49,0),MATCH(CoffeeSales!J$1,products!$A$1:$G$1,0))</f>
        <v>D</v>
      </c>
      <c r="K823">
        <f>INDEX(products!$A$1:$G$49, MATCH(CoffeeSales!$D823,products!$A$1:$A$49,0),MATCH(CoffeeSales!K$1,products!$A$1:$G$1,0))</f>
        <v>0.5</v>
      </c>
      <c r="L823">
        <f>INDEX(products!$A$1:$G$49, MATCH(CoffeeSales!$D823,products!$A$1:$A$49,0),MATCH(CoffeeSales!L$1,products!$A$1:$G$1,0))</f>
        <v>5.3699999999999992</v>
      </c>
      <c r="M823">
        <f t="shared" si="36"/>
        <v>26.849999999999994</v>
      </c>
      <c r="N823" t="str">
        <f t="shared" si="37"/>
        <v>Robusta</v>
      </c>
      <c r="O823" t="str">
        <f t="shared" si="38"/>
        <v>Dark</v>
      </c>
      <c r="P823" t="str">
        <f>_xlfn.XLOOKUP(CoffeeSales!$C823,customers!$A$1:$A$1001,customers!$I$1:$I$1001,,0)</f>
        <v>No</v>
      </c>
    </row>
    <row r="824" spans="1:16" x14ac:dyDescent="0.25">
      <c r="A824" t="s">
        <v>1606</v>
      </c>
      <c r="B824">
        <v>43585</v>
      </c>
      <c r="C824" t="s">
        <v>1607</v>
      </c>
      <c r="D824" t="s">
        <v>43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 MATCH(CoffeeSales!$D824,products!$A$1:$A$49,0),MATCH(CoffeeSales!I$1,products!$A$1:$G$1,0))</f>
        <v>Exc</v>
      </c>
      <c r="J824" t="str">
        <f>INDEX(products!$A$1:$G$49, MATCH(CoffeeSales!$D824,products!$A$1:$A$49,0),MATCH(CoffeeSales!J$1,products!$A$1:$G$1,0))</f>
        <v>L</v>
      </c>
      <c r="K824">
        <f>INDEX(products!$A$1:$G$49, MATCH(CoffeeSales!$D824,products!$A$1:$A$49,0),MATCH(CoffeeSales!K$1,products!$A$1:$G$1,0))</f>
        <v>2.5</v>
      </c>
      <c r="L824">
        <f>INDEX(products!$A$1:$G$49, MATCH(CoffeeSales!$D824,products!$A$1:$A$49,0),MATCH(CoffeeSales!L$1,products!$A$1:$G$1,0))</f>
        <v>34.154999999999994</v>
      </c>
      <c r="M824">
        <f t="shared" si="36"/>
        <v>136.61999999999998</v>
      </c>
      <c r="N824" t="str">
        <f t="shared" si="37"/>
        <v>Excelsa</v>
      </c>
      <c r="O824" t="str">
        <f t="shared" si="38"/>
        <v>Light</v>
      </c>
      <c r="P824" t="str">
        <f>_xlfn.XLOOKUP(CoffeeSales!$C824,customers!$A$1:$A$1001,customers!$I$1:$I$1001,,0)</f>
        <v>No</v>
      </c>
    </row>
    <row r="825" spans="1:16" x14ac:dyDescent="0.25">
      <c r="A825" t="s">
        <v>1608</v>
      </c>
      <c r="B825">
        <v>44134</v>
      </c>
      <c r="C825" t="s">
        <v>1609</v>
      </c>
      <c r="D825" t="s">
        <v>145</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 MATCH(CoffeeSales!$D825,products!$A$1:$A$49,0),MATCH(CoffeeSales!I$1,products!$A$1:$G$1,0))</f>
        <v>Lib</v>
      </c>
      <c r="J825" t="str">
        <f>INDEX(products!$A$1:$G$49, MATCH(CoffeeSales!$D825,products!$A$1:$A$49,0),MATCH(CoffeeSales!J$1,products!$A$1:$G$1,0))</f>
        <v>L</v>
      </c>
      <c r="K825">
        <f>INDEX(products!$A$1:$G$49, MATCH(CoffeeSales!$D825,products!$A$1:$A$49,0),MATCH(CoffeeSales!K$1,products!$A$1:$G$1,0))</f>
        <v>1</v>
      </c>
      <c r="L825">
        <f>INDEX(products!$A$1:$G$49, MATCH(CoffeeSales!$D825,products!$A$1:$A$49,0),MATCH(CoffeeSales!L$1,products!$A$1:$G$1,0))</f>
        <v>15.85</v>
      </c>
      <c r="M825">
        <f t="shared" si="36"/>
        <v>47.55</v>
      </c>
      <c r="N825" t="str">
        <f t="shared" si="37"/>
        <v>Liberica</v>
      </c>
      <c r="O825" t="str">
        <f t="shared" si="38"/>
        <v>Light</v>
      </c>
      <c r="P825" t="str">
        <f>_xlfn.XLOOKUP(CoffeeSales!$C825,customers!$A$1:$A$1001,customers!$I$1:$I$1001,,0)</f>
        <v>Yes</v>
      </c>
    </row>
    <row r="826" spans="1:16" x14ac:dyDescent="0.25">
      <c r="A826" t="s">
        <v>1610</v>
      </c>
      <c r="B826">
        <v>43781</v>
      </c>
      <c r="C826" t="s">
        <v>1611</v>
      </c>
      <c r="D826" t="s">
        <v>57</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 MATCH(CoffeeSales!$D826,products!$A$1:$A$49,0),MATCH(CoffeeSales!I$1,products!$A$1:$G$1,0))</f>
        <v>Ara</v>
      </c>
      <c r="J826" t="str">
        <f>INDEX(products!$A$1:$G$49, MATCH(CoffeeSales!$D826,products!$A$1:$A$49,0),MATCH(CoffeeSales!J$1,products!$A$1:$G$1,0))</f>
        <v>M</v>
      </c>
      <c r="K826">
        <f>INDEX(products!$A$1:$G$49, MATCH(CoffeeSales!$D826,products!$A$1:$A$49,0),MATCH(CoffeeSales!K$1,products!$A$1:$G$1,0))</f>
        <v>0.2</v>
      </c>
      <c r="L826">
        <f>INDEX(products!$A$1:$G$49, MATCH(CoffeeSales!$D826,products!$A$1:$A$49,0),MATCH(CoffeeSales!L$1,products!$A$1:$G$1,0))</f>
        <v>3.375</v>
      </c>
      <c r="M826">
        <f t="shared" si="36"/>
        <v>16.875</v>
      </c>
      <c r="N826" t="str">
        <f t="shared" si="37"/>
        <v>Arabica</v>
      </c>
      <c r="O826" t="str">
        <f t="shared" si="38"/>
        <v>Medium</v>
      </c>
      <c r="P826" t="str">
        <f>_xlfn.XLOOKUP(CoffeeSales!$C826,customers!$A$1:$A$1001,customers!$I$1:$I$1001,,0)</f>
        <v>Yes</v>
      </c>
    </row>
    <row r="827" spans="1:16" x14ac:dyDescent="0.25">
      <c r="A827" t="s">
        <v>1612</v>
      </c>
      <c r="B827">
        <v>44603</v>
      </c>
      <c r="C827" t="s">
        <v>1613</v>
      </c>
      <c r="D827" t="s">
        <v>40</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 MATCH(CoffeeSales!$D827,products!$A$1:$A$49,0),MATCH(CoffeeSales!I$1,products!$A$1:$G$1,0))</f>
        <v>Ara</v>
      </c>
      <c r="J827" t="str">
        <f>INDEX(products!$A$1:$G$49, MATCH(CoffeeSales!$D827,products!$A$1:$A$49,0),MATCH(CoffeeSales!J$1,products!$A$1:$G$1,0))</f>
        <v>D</v>
      </c>
      <c r="K827">
        <f>INDEX(products!$A$1:$G$49, MATCH(CoffeeSales!$D827,products!$A$1:$A$49,0),MATCH(CoffeeSales!K$1,products!$A$1:$G$1,0))</f>
        <v>1</v>
      </c>
      <c r="L827">
        <f>INDEX(products!$A$1:$G$49, MATCH(CoffeeSales!$D827,products!$A$1:$A$49,0),MATCH(CoffeeSales!L$1,products!$A$1:$G$1,0))</f>
        <v>9.9499999999999993</v>
      </c>
      <c r="M827">
        <f t="shared" si="36"/>
        <v>29.849999999999998</v>
      </c>
      <c r="N827" t="str">
        <f t="shared" si="37"/>
        <v>Arabica</v>
      </c>
      <c r="O827" t="str">
        <f t="shared" si="38"/>
        <v>Dark</v>
      </c>
      <c r="P827" t="str">
        <f>_xlfn.XLOOKUP(CoffeeSales!$C827,customers!$A$1:$A$1001,customers!$I$1:$I$1001,,0)</f>
        <v>Yes</v>
      </c>
    </row>
    <row r="828" spans="1:16" x14ac:dyDescent="0.25">
      <c r="A828" t="s">
        <v>1614</v>
      </c>
      <c r="B828">
        <v>44283</v>
      </c>
      <c r="C828" t="s">
        <v>1615</v>
      </c>
      <c r="D828" t="s">
        <v>16</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 MATCH(CoffeeSales!$D828,products!$A$1:$A$49,0),MATCH(CoffeeSales!I$1,products!$A$1:$G$1,0))</f>
        <v>Exc</v>
      </c>
      <c r="J828" t="str">
        <f>INDEX(products!$A$1:$G$49, MATCH(CoffeeSales!$D828,products!$A$1:$A$49,0),MATCH(CoffeeSales!J$1,products!$A$1:$G$1,0))</f>
        <v>M</v>
      </c>
      <c r="K828">
        <f>INDEX(products!$A$1:$G$49, MATCH(CoffeeSales!$D828,products!$A$1:$A$49,0),MATCH(CoffeeSales!K$1,products!$A$1:$G$1,0))</f>
        <v>0.5</v>
      </c>
      <c r="L828">
        <f>INDEX(products!$A$1:$G$49, MATCH(CoffeeSales!$D828,products!$A$1:$A$49,0),MATCH(CoffeeSales!L$1,products!$A$1:$G$1,0))</f>
        <v>8.25</v>
      </c>
      <c r="M828">
        <f t="shared" si="36"/>
        <v>41.25</v>
      </c>
      <c r="N828" t="str">
        <f t="shared" si="37"/>
        <v>Excelsa</v>
      </c>
      <c r="O828" t="str">
        <f t="shared" si="38"/>
        <v>Medium</v>
      </c>
      <c r="P828" t="str">
        <f>_xlfn.XLOOKUP(CoffeeSales!$C828,customers!$A$1:$A$1001,customers!$I$1:$I$1001,,0)</f>
        <v>Yes</v>
      </c>
    </row>
    <row r="829" spans="1:16" x14ac:dyDescent="0.25">
      <c r="A829" t="s">
        <v>1616</v>
      </c>
      <c r="B829">
        <v>44540</v>
      </c>
      <c r="C829" t="s">
        <v>1617</v>
      </c>
      <c r="D829" t="s">
        <v>77</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 MATCH(CoffeeSales!$D829,products!$A$1:$A$49,0),MATCH(CoffeeSales!I$1,products!$A$1:$G$1,0))</f>
        <v>Exc</v>
      </c>
      <c r="J829" t="str">
        <f>INDEX(products!$A$1:$G$49, MATCH(CoffeeSales!$D829,products!$A$1:$A$49,0),MATCH(CoffeeSales!J$1,products!$A$1:$G$1,0))</f>
        <v>M</v>
      </c>
      <c r="K829">
        <f>INDEX(products!$A$1:$G$49, MATCH(CoffeeSales!$D829,products!$A$1:$A$49,0),MATCH(CoffeeSales!K$1,products!$A$1:$G$1,0))</f>
        <v>0.2</v>
      </c>
      <c r="L829">
        <f>INDEX(products!$A$1:$G$49, MATCH(CoffeeSales!$D829,products!$A$1:$A$49,0),MATCH(CoffeeSales!L$1,products!$A$1:$G$1,0))</f>
        <v>4.125</v>
      </c>
      <c r="M829">
        <f t="shared" si="36"/>
        <v>20.625</v>
      </c>
      <c r="N829" t="str">
        <f t="shared" si="37"/>
        <v>Excelsa</v>
      </c>
      <c r="O829" t="str">
        <f t="shared" si="38"/>
        <v>Medium</v>
      </c>
      <c r="P829" t="str">
        <f>_xlfn.XLOOKUP(CoffeeSales!$C829,customers!$A$1:$A$1001,customers!$I$1:$I$1001,,0)</f>
        <v>No</v>
      </c>
    </row>
    <row r="830" spans="1:16" x14ac:dyDescent="0.25">
      <c r="A830" t="s">
        <v>1618</v>
      </c>
      <c r="B830">
        <v>44505</v>
      </c>
      <c r="C830" t="s">
        <v>1619</v>
      </c>
      <c r="D830" t="s">
        <v>131</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 MATCH(CoffeeSales!$D830,products!$A$1:$A$49,0),MATCH(CoffeeSales!I$1,products!$A$1:$G$1,0))</f>
        <v>Ara</v>
      </c>
      <c r="J830" t="str">
        <f>INDEX(products!$A$1:$G$49, MATCH(CoffeeSales!$D830,products!$A$1:$A$49,0),MATCH(CoffeeSales!J$1,products!$A$1:$G$1,0))</f>
        <v>D</v>
      </c>
      <c r="K830">
        <f>INDEX(products!$A$1:$G$49, MATCH(CoffeeSales!$D830,products!$A$1:$A$49,0),MATCH(CoffeeSales!K$1,products!$A$1:$G$1,0))</f>
        <v>2.5</v>
      </c>
      <c r="L830">
        <f>INDEX(products!$A$1:$G$49, MATCH(CoffeeSales!$D830,products!$A$1:$A$49,0),MATCH(CoffeeSales!L$1,products!$A$1:$G$1,0))</f>
        <v>22.884999999999998</v>
      </c>
      <c r="M830">
        <f t="shared" si="36"/>
        <v>137.31</v>
      </c>
      <c r="N830" t="str">
        <f t="shared" si="37"/>
        <v>Arabica</v>
      </c>
      <c r="O830" t="str">
        <f t="shared" si="38"/>
        <v>Dark</v>
      </c>
      <c r="P830" t="str">
        <f>_xlfn.XLOOKUP(CoffeeSales!$C830,customers!$A$1:$A$1001,customers!$I$1:$I$1001,,0)</f>
        <v>Yes</v>
      </c>
    </row>
    <row r="831" spans="1:16" x14ac:dyDescent="0.25">
      <c r="A831" t="s">
        <v>1620</v>
      </c>
      <c r="B831">
        <v>43890</v>
      </c>
      <c r="C831" t="s">
        <v>1621</v>
      </c>
      <c r="D831" t="s">
        <v>67</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 MATCH(CoffeeSales!$D831,products!$A$1:$A$49,0),MATCH(CoffeeSales!I$1,products!$A$1:$G$1,0))</f>
        <v>Ara</v>
      </c>
      <c r="J831" t="str">
        <f>INDEX(products!$A$1:$G$49, MATCH(CoffeeSales!$D831,products!$A$1:$A$49,0),MATCH(CoffeeSales!J$1,products!$A$1:$G$1,0))</f>
        <v>D</v>
      </c>
      <c r="K831">
        <f>INDEX(products!$A$1:$G$49, MATCH(CoffeeSales!$D831,products!$A$1:$A$49,0),MATCH(CoffeeSales!K$1,products!$A$1:$G$1,0))</f>
        <v>0.2</v>
      </c>
      <c r="L831">
        <f>INDEX(products!$A$1:$G$49, MATCH(CoffeeSales!$D831,products!$A$1:$A$49,0),MATCH(CoffeeSales!L$1,products!$A$1:$G$1,0))</f>
        <v>2.9849999999999999</v>
      </c>
      <c r="M831">
        <f t="shared" si="36"/>
        <v>2.9849999999999999</v>
      </c>
      <c r="N831" t="str">
        <f t="shared" si="37"/>
        <v>Arabica</v>
      </c>
      <c r="O831" t="str">
        <f t="shared" si="38"/>
        <v>Dark</v>
      </c>
      <c r="P831" t="str">
        <f>_xlfn.XLOOKUP(CoffeeSales!$C831,customers!$A$1:$A$1001,customers!$I$1:$I$1001,,0)</f>
        <v>No</v>
      </c>
    </row>
    <row r="832" spans="1:16" x14ac:dyDescent="0.25">
      <c r="A832" t="s">
        <v>1622</v>
      </c>
      <c r="B832">
        <v>44414</v>
      </c>
      <c r="C832" t="s">
        <v>1623</v>
      </c>
      <c r="D832" t="s">
        <v>22</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 MATCH(CoffeeSales!$D832,products!$A$1:$A$49,0),MATCH(CoffeeSales!I$1,products!$A$1:$G$1,0))</f>
        <v>Exc</v>
      </c>
      <c r="J832" t="str">
        <f>INDEX(products!$A$1:$G$49, MATCH(CoffeeSales!$D832,products!$A$1:$A$49,0),MATCH(CoffeeSales!J$1,products!$A$1:$G$1,0))</f>
        <v>M</v>
      </c>
      <c r="K832">
        <f>INDEX(products!$A$1:$G$49, MATCH(CoffeeSales!$D832,products!$A$1:$A$49,0),MATCH(CoffeeSales!K$1,products!$A$1:$G$1,0))</f>
        <v>1</v>
      </c>
      <c r="L832">
        <f>INDEX(products!$A$1:$G$49, MATCH(CoffeeSales!$D832,products!$A$1:$A$49,0),MATCH(CoffeeSales!L$1,products!$A$1:$G$1,0))</f>
        <v>13.75</v>
      </c>
      <c r="M832">
        <f t="shared" si="36"/>
        <v>27.5</v>
      </c>
      <c r="N832" t="str">
        <f t="shared" si="37"/>
        <v>Excelsa</v>
      </c>
      <c r="O832" t="str">
        <f t="shared" si="38"/>
        <v>Medium</v>
      </c>
      <c r="P832" t="str">
        <f>_xlfn.XLOOKUP(CoffeeSales!$C832,customers!$A$1:$A$1001,customers!$I$1:$I$1001,,0)</f>
        <v>No</v>
      </c>
    </row>
    <row r="833" spans="1:16" x14ac:dyDescent="0.25">
      <c r="A833" t="s">
        <v>1622</v>
      </c>
      <c r="B833">
        <v>44414</v>
      </c>
      <c r="C833" t="s">
        <v>1623</v>
      </c>
      <c r="D833" t="s">
        <v>67</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 MATCH(CoffeeSales!$D833,products!$A$1:$A$49,0),MATCH(CoffeeSales!I$1,products!$A$1:$G$1,0))</f>
        <v>Ara</v>
      </c>
      <c r="J833" t="str">
        <f>INDEX(products!$A$1:$G$49, MATCH(CoffeeSales!$D833,products!$A$1:$A$49,0),MATCH(CoffeeSales!J$1,products!$A$1:$G$1,0))</f>
        <v>D</v>
      </c>
      <c r="K833">
        <f>INDEX(products!$A$1:$G$49, MATCH(CoffeeSales!$D833,products!$A$1:$A$49,0),MATCH(CoffeeSales!K$1,products!$A$1:$G$1,0))</f>
        <v>0.2</v>
      </c>
      <c r="L833">
        <f>INDEX(products!$A$1:$G$49, MATCH(CoffeeSales!$D833,products!$A$1:$A$49,0),MATCH(CoffeeSales!L$1,products!$A$1:$G$1,0))</f>
        <v>2.9849999999999999</v>
      </c>
      <c r="M833">
        <f t="shared" si="36"/>
        <v>5.97</v>
      </c>
      <c r="N833" t="str">
        <f t="shared" si="37"/>
        <v>Arabica</v>
      </c>
      <c r="O833" t="str">
        <f t="shared" si="38"/>
        <v>Dark</v>
      </c>
      <c r="P833" t="str">
        <f>_xlfn.XLOOKUP(CoffeeSales!$C833,customers!$A$1:$A$1001,customers!$I$1:$I$1001,,0)</f>
        <v>No</v>
      </c>
    </row>
    <row r="834" spans="1:16" x14ac:dyDescent="0.25">
      <c r="A834" t="s">
        <v>1624</v>
      </c>
      <c r="B834">
        <v>44274</v>
      </c>
      <c r="C834" t="s">
        <v>1625</v>
      </c>
      <c r="D834" t="s">
        <v>15</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 MATCH(CoffeeSales!$D834,products!$A$1:$A$49,0),MATCH(CoffeeSales!I$1,products!$A$1:$G$1,0))</f>
        <v>Rob</v>
      </c>
      <c r="J834" t="str">
        <f>INDEX(products!$A$1:$G$49, MATCH(CoffeeSales!$D834,products!$A$1:$A$49,0),MATCH(CoffeeSales!J$1,products!$A$1:$G$1,0))</f>
        <v>M</v>
      </c>
      <c r="K834">
        <f>INDEX(products!$A$1:$G$49, MATCH(CoffeeSales!$D834,products!$A$1:$A$49,0),MATCH(CoffeeSales!K$1,products!$A$1:$G$1,0))</f>
        <v>1</v>
      </c>
      <c r="L834">
        <f>INDEX(products!$A$1:$G$49, MATCH(CoffeeSales!$D834,products!$A$1:$A$49,0),MATCH(CoffeeSales!L$1,products!$A$1:$G$1,0))</f>
        <v>9.9499999999999993</v>
      </c>
      <c r="M834">
        <f t="shared" si="36"/>
        <v>59.699999999999996</v>
      </c>
      <c r="N834" t="str">
        <f t="shared" si="37"/>
        <v>Robusta</v>
      </c>
      <c r="O834" t="str">
        <f t="shared" si="38"/>
        <v>Medium</v>
      </c>
      <c r="P834" t="str">
        <f>_xlfn.XLOOKUP(CoffeeSales!$C834,customers!$A$1:$A$1001,customers!$I$1:$I$1001,,0)</f>
        <v>No</v>
      </c>
    </row>
    <row r="835" spans="1:16" x14ac:dyDescent="0.25">
      <c r="A835" t="s">
        <v>1626</v>
      </c>
      <c r="B835">
        <v>44302</v>
      </c>
      <c r="C835" t="s">
        <v>1627</v>
      </c>
      <c r="D835" t="s">
        <v>48</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 MATCH(CoffeeSales!$D835,products!$A$1:$A$49,0),MATCH(CoffeeSales!I$1,products!$A$1:$G$1,0))</f>
        <v>Rob</v>
      </c>
      <c r="J835" t="str">
        <f>INDEX(products!$A$1:$G$49, MATCH(CoffeeSales!$D835,products!$A$1:$A$49,0),MATCH(CoffeeSales!J$1,products!$A$1:$G$1,0))</f>
        <v>D</v>
      </c>
      <c r="K835">
        <f>INDEX(products!$A$1:$G$49, MATCH(CoffeeSales!$D835,products!$A$1:$A$49,0),MATCH(CoffeeSales!K$1,products!$A$1:$G$1,0))</f>
        <v>2.5</v>
      </c>
      <c r="L835">
        <f>INDEX(products!$A$1:$G$49, MATCH(CoffeeSales!$D835,products!$A$1:$A$49,0),MATCH(CoffeeSales!L$1,products!$A$1:$G$1,0))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 IF(J835="D", "Dark","")))</f>
        <v>Dark</v>
      </c>
      <c r="P835" t="str">
        <f>_xlfn.XLOOKUP(CoffeeSales!$C835,customers!$A$1:$A$1001,customers!$I$1:$I$1001,,0)</f>
        <v>Yes</v>
      </c>
    </row>
    <row r="836" spans="1:16" x14ac:dyDescent="0.25">
      <c r="A836" t="s">
        <v>1628</v>
      </c>
      <c r="B836">
        <v>44141</v>
      </c>
      <c r="C836" t="s">
        <v>1629</v>
      </c>
      <c r="D836" t="s">
        <v>131</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 MATCH(CoffeeSales!$D836,products!$A$1:$A$49,0),MATCH(CoffeeSales!I$1,products!$A$1:$G$1,0))</f>
        <v>Ara</v>
      </c>
      <c r="J836" t="str">
        <f>INDEX(products!$A$1:$G$49, MATCH(CoffeeSales!$D836,products!$A$1:$A$49,0),MATCH(CoffeeSales!J$1,products!$A$1:$G$1,0))</f>
        <v>D</v>
      </c>
      <c r="K836">
        <f>INDEX(products!$A$1:$G$49, MATCH(CoffeeSales!$D836,products!$A$1:$A$49,0),MATCH(CoffeeSales!K$1,products!$A$1:$G$1,0))</f>
        <v>2.5</v>
      </c>
      <c r="L836">
        <f>INDEX(products!$A$1:$G$49, MATCH(CoffeeSales!$D836,products!$A$1:$A$49,0),MATCH(CoffeeSales!L$1,products!$A$1:$G$1,0))</f>
        <v>22.884999999999998</v>
      </c>
      <c r="M836">
        <f t="shared" si="39"/>
        <v>22.884999999999998</v>
      </c>
      <c r="N836" t="str">
        <f t="shared" si="40"/>
        <v>Arabica</v>
      </c>
      <c r="O836" t="str">
        <f t="shared" si="41"/>
        <v>Dark</v>
      </c>
      <c r="P836" t="str">
        <f>_xlfn.XLOOKUP(CoffeeSales!$C836,customers!$A$1:$A$1001,customers!$I$1:$I$1001,,0)</f>
        <v>No</v>
      </c>
    </row>
    <row r="837" spans="1:16" x14ac:dyDescent="0.25">
      <c r="A837" t="s">
        <v>1630</v>
      </c>
      <c r="B837">
        <v>44270</v>
      </c>
      <c r="C837" t="s">
        <v>1631</v>
      </c>
      <c r="D837" t="s">
        <v>189</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 MATCH(CoffeeSales!$D837,products!$A$1:$A$49,0),MATCH(CoffeeSales!I$1,products!$A$1:$G$1,0))</f>
        <v>Exc</v>
      </c>
      <c r="J837" t="str">
        <f>INDEX(products!$A$1:$G$49, MATCH(CoffeeSales!$D837,products!$A$1:$A$49,0),MATCH(CoffeeSales!J$1,products!$A$1:$G$1,0))</f>
        <v>L</v>
      </c>
      <c r="K837">
        <f>INDEX(products!$A$1:$G$49, MATCH(CoffeeSales!$D837,products!$A$1:$A$49,0),MATCH(CoffeeSales!K$1,products!$A$1:$G$1,0))</f>
        <v>0.5</v>
      </c>
      <c r="L837">
        <f>INDEX(products!$A$1:$G$49, MATCH(CoffeeSales!$D837,products!$A$1:$A$49,0),MATCH(CoffeeSales!L$1,products!$A$1:$G$1,0))</f>
        <v>8.91</v>
      </c>
      <c r="M837">
        <f t="shared" si="39"/>
        <v>8.91</v>
      </c>
      <c r="N837" t="str">
        <f t="shared" si="40"/>
        <v>Excelsa</v>
      </c>
      <c r="O837" t="str">
        <f t="shared" si="41"/>
        <v>Light</v>
      </c>
      <c r="P837" t="str">
        <f>_xlfn.XLOOKUP(CoffeeSales!$C837,customers!$A$1:$A$1001,customers!$I$1:$I$1001,,0)</f>
        <v>Yes</v>
      </c>
    </row>
    <row r="838" spans="1:16" x14ac:dyDescent="0.25">
      <c r="A838" t="s">
        <v>1632</v>
      </c>
      <c r="B838">
        <v>44486</v>
      </c>
      <c r="C838" t="s">
        <v>1633</v>
      </c>
      <c r="D838" t="s">
        <v>67</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 MATCH(CoffeeSales!$D838,products!$A$1:$A$49,0),MATCH(CoffeeSales!I$1,products!$A$1:$G$1,0))</f>
        <v>Ara</v>
      </c>
      <c r="J838" t="str">
        <f>INDEX(products!$A$1:$G$49, MATCH(CoffeeSales!$D838,products!$A$1:$A$49,0),MATCH(CoffeeSales!J$1,products!$A$1:$G$1,0))</f>
        <v>D</v>
      </c>
      <c r="K838">
        <f>INDEX(products!$A$1:$G$49, MATCH(CoffeeSales!$D838,products!$A$1:$A$49,0),MATCH(CoffeeSales!K$1,products!$A$1:$G$1,0))</f>
        <v>0.2</v>
      </c>
      <c r="L838">
        <f>INDEX(products!$A$1:$G$49, MATCH(CoffeeSales!$D838,products!$A$1:$A$49,0),MATCH(CoffeeSales!L$1,products!$A$1:$G$1,0))</f>
        <v>2.9849999999999999</v>
      </c>
      <c r="M838">
        <f t="shared" si="39"/>
        <v>11.94</v>
      </c>
      <c r="N838" t="str">
        <f t="shared" si="40"/>
        <v>Arabica</v>
      </c>
      <c r="O838" t="str">
        <f t="shared" si="41"/>
        <v>Dark</v>
      </c>
      <c r="P838" t="str">
        <f>_xlfn.XLOOKUP(CoffeeSales!$C838,customers!$A$1:$A$1001,customers!$I$1:$I$1001,,0)</f>
        <v>No</v>
      </c>
    </row>
    <row r="839" spans="1:16" x14ac:dyDescent="0.25">
      <c r="A839" t="s">
        <v>1634</v>
      </c>
      <c r="B839">
        <v>43715</v>
      </c>
      <c r="C839" t="s">
        <v>1582</v>
      </c>
      <c r="D839" t="s">
        <v>210</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 MATCH(CoffeeSales!$D839,products!$A$1:$A$49,0),MATCH(CoffeeSales!I$1,products!$A$1:$G$1,0))</f>
        <v>Lib</v>
      </c>
      <c r="J839" t="str">
        <f>INDEX(products!$A$1:$G$49, MATCH(CoffeeSales!$D839,products!$A$1:$A$49,0),MATCH(CoffeeSales!J$1,products!$A$1:$G$1,0))</f>
        <v>M</v>
      </c>
      <c r="K839">
        <f>INDEX(products!$A$1:$G$49, MATCH(CoffeeSales!$D839,products!$A$1:$A$49,0),MATCH(CoffeeSales!K$1,products!$A$1:$G$1,0))</f>
        <v>2.5</v>
      </c>
      <c r="L839">
        <f>INDEX(products!$A$1:$G$49, MATCH(CoffeeSales!$D839,products!$A$1:$A$49,0),MATCH(CoffeeSales!L$1,products!$A$1:$G$1,0))</f>
        <v>33.464999999999996</v>
      </c>
      <c r="M839">
        <f t="shared" si="39"/>
        <v>100.39499999999998</v>
      </c>
      <c r="N839" t="str">
        <f t="shared" si="40"/>
        <v>Liberica</v>
      </c>
      <c r="O839" t="str">
        <f t="shared" si="41"/>
        <v>Medium</v>
      </c>
      <c r="P839" t="str">
        <f>_xlfn.XLOOKUP(CoffeeSales!$C839,customers!$A$1:$A$1001,customers!$I$1:$I$1001,,0)</f>
        <v>No</v>
      </c>
    </row>
    <row r="840" spans="1:16" x14ac:dyDescent="0.25">
      <c r="A840" t="s">
        <v>1635</v>
      </c>
      <c r="B840">
        <v>44755</v>
      </c>
      <c r="C840" t="s">
        <v>1636</v>
      </c>
      <c r="D840" t="s">
        <v>131</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 MATCH(CoffeeSales!$D840,products!$A$1:$A$49,0),MATCH(CoffeeSales!I$1,products!$A$1:$G$1,0))</f>
        <v>Ara</v>
      </c>
      <c r="J840" t="str">
        <f>INDEX(products!$A$1:$G$49, MATCH(CoffeeSales!$D840,products!$A$1:$A$49,0),MATCH(CoffeeSales!J$1,products!$A$1:$G$1,0))</f>
        <v>D</v>
      </c>
      <c r="K840">
        <f>INDEX(products!$A$1:$G$49, MATCH(CoffeeSales!$D840,products!$A$1:$A$49,0),MATCH(CoffeeSales!K$1,products!$A$1:$G$1,0))</f>
        <v>2.5</v>
      </c>
      <c r="L840">
        <f>INDEX(products!$A$1:$G$49, MATCH(CoffeeSales!$D840,products!$A$1:$A$49,0),MATCH(CoffeeSales!L$1,products!$A$1:$G$1,0))</f>
        <v>22.884999999999998</v>
      </c>
      <c r="M840">
        <f t="shared" si="39"/>
        <v>114.42499999999998</v>
      </c>
      <c r="N840" t="str">
        <f t="shared" si="40"/>
        <v>Arabica</v>
      </c>
      <c r="O840" t="str">
        <f t="shared" si="41"/>
        <v>Dark</v>
      </c>
      <c r="P840" t="str">
        <f>_xlfn.XLOOKUP(CoffeeSales!$C840,customers!$A$1:$A$1001,customers!$I$1:$I$1001,,0)</f>
        <v>No</v>
      </c>
    </row>
    <row r="841" spans="1:16" x14ac:dyDescent="0.25">
      <c r="A841" t="s">
        <v>1637</v>
      </c>
      <c r="B841">
        <v>44521</v>
      </c>
      <c r="C841" t="s">
        <v>1638</v>
      </c>
      <c r="D841" t="s">
        <v>16</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 MATCH(CoffeeSales!$D841,products!$A$1:$A$49,0),MATCH(CoffeeSales!I$1,products!$A$1:$G$1,0))</f>
        <v>Exc</v>
      </c>
      <c r="J841" t="str">
        <f>INDEX(products!$A$1:$G$49, MATCH(CoffeeSales!$D841,products!$A$1:$A$49,0),MATCH(CoffeeSales!J$1,products!$A$1:$G$1,0))</f>
        <v>M</v>
      </c>
      <c r="K841">
        <f>INDEX(products!$A$1:$G$49, MATCH(CoffeeSales!$D841,products!$A$1:$A$49,0),MATCH(CoffeeSales!K$1,products!$A$1:$G$1,0))</f>
        <v>0.5</v>
      </c>
      <c r="L841">
        <f>INDEX(products!$A$1:$G$49, MATCH(CoffeeSales!$D841,products!$A$1:$A$49,0),MATCH(CoffeeSales!L$1,products!$A$1:$G$1,0))</f>
        <v>8.25</v>
      </c>
      <c r="M841">
        <f t="shared" si="39"/>
        <v>41.25</v>
      </c>
      <c r="N841" t="str">
        <f t="shared" si="40"/>
        <v>Excelsa</v>
      </c>
      <c r="O841" t="str">
        <f t="shared" si="41"/>
        <v>Medium</v>
      </c>
      <c r="P841" t="str">
        <f>_xlfn.XLOOKUP(CoffeeSales!$C841,customers!$A$1:$A$1001,customers!$I$1:$I$1001,,0)</f>
        <v>No</v>
      </c>
    </row>
    <row r="842" spans="1:16" x14ac:dyDescent="0.25">
      <c r="A842" t="s">
        <v>1639</v>
      </c>
      <c r="B842">
        <v>44574</v>
      </c>
      <c r="C842" t="s">
        <v>1640</v>
      </c>
      <c r="D842" t="s">
        <v>170</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 MATCH(CoffeeSales!$D842,products!$A$1:$A$49,0),MATCH(CoffeeSales!I$1,products!$A$1:$G$1,0))</f>
        <v>Rob</v>
      </c>
      <c r="J842" t="str">
        <f>INDEX(products!$A$1:$G$49, MATCH(CoffeeSales!$D842,products!$A$1:$A$49,0),MATCH(CoffeeSales!J$1,products!$A$1:$G$1,0))</f>
        <v>L</v>
      </c>
      <c r="K842">
        <f>INDEX(products!$A$1:$G$49, MATCH(CoffeeSales!$D842,products!$A$1:$A$49,0),MATCH(CoffeeSales!K$1,products!$A$1:$G$1,0))</f>
        <v>0.5</v>
      </c>
      <c r="L842">
        <f>INDEX(products!$A$1:$G$49, MATCH(CoffeeSales!$D842,products!$A$1:$A$49,0),MATCH(CoffeeSales!L$1,products!$A$1:$G$1,0))</f>
        <v>7.169999999999999</v>
      </c>
      <c r="M842">
        <f t="shared" si="39"/>
        <v>28.679999999999996</v>
      </c>
      <c r="N842" t="str">
        <f t="shared" si="40"/>
        <v>Robusta</v>
      </c>
      <c r="O842" t="str">
        <f t="shared" si="41"/>
        <v>Light</v>
      </c>
      <c r="P842" t="str">
        <f>_xlfn.XLOOKUP(CoffeeSales!$C842,customers!$A$1:$A$1001,customers!$I$1:$I$1001,,0)</f>
        <v>Yes</v>
      </c>
    </row>
    <row r="843" spans="1:16" x14ac:dyDescent="0.25">
      <c r="A843" t="s">
        <v>1641</v>
      </c>
      <c r="B843">
        <v>44755</v>
      </c>
      <c r="C843" t="s">
        <v>1642</v>
      </c>
      <c r="D843" t="s">
        <v>90</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 MATCH(CoffeeSales!$D843,products!$A$1:$A$49,0),MATCH(CoffeeSales!I$1,products!$A$1:$G$1,0))</f>
        <v>Lib</v>
      </c>
      <c r="J843" t="str">
        <f>INDEX(products!$A$1:$G$49, MATCH(CoffeeSales!$D843,products!$A$1:$A$49,0),MATCH(CoffeeSales!J$1,products!$A$1:$G$1,0))</f>
        <v>M</v>
      </c>
      <c r="K843">
        <f>INDEX(products!$A$1:$G$49, MATCH(CoffeeSales!$D843,products!$A$1:$A$49,0),MATCH(CoffeeSales!K$1,products!$A$1:$G$1,0))</f>
        <v>0.2</v>
      </c>
      <c r="L843">
        <f>INDEX(products!$A$1:$G$49, MATCH(CoffeeSales!$D843,products!$A$1:$A$49,0),MATCH(CoffeeSales!L$1,products!$A$1:$G$1,0))</f>
        <v>4.3650000000000002</v>
      </c>
      <c r="M843">
        <f t="shared" si="39"/>
        <v>4.3650000000000002</v>
      </c>
      <c r="N843" t="str">
        <f t="shared" si="40"/>
        <v>Liberica</v>
      </c>
      <c r="O843" t="str">
        <f t="shared" si="41"/>
        <v>Medium</v>
      </c>
      <c r="P843" t="str">
        <f>_xlfn.XLOOKUP(CoffeeSales!$C843,customers!$A$1:$A$1001,customers!$I$1:$I$1001,,0)</f>
        <v>No</v>
      </c>
    </row>
    <row r="844" spans="1:16" x14ac:dyDescent="0.25">
      <c r="A844" t="s">
        <v>1643</v>
      </c>
      <c r="B844">
        <v>44502</v>
      </c>
      <c r="C844" t="s">
        <v>1613</v>
      </c>
      <c r="D844" t="s">
        <v>77</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 MATCH(CoffeeSales!$D844,products!$A$1:$A$49,0),MATCH(CoffeeSales!I$1,products!$A$1:$G$1,0))</f>
        <v>Exc</v>
      </c>
      <c r="J844" t="str">
        <f>INDEX(products!$A$1:$G$49, MATCH(CoffeeSales!$D844,products!$A$1:$A$49,0),MATCH(CoffeeSales!J$1,products!$A$1:$G$1,0))</f>
        <v>M</v>
      </c>
      <c r="K844">
        <f>INDEX(products!$A$1:$G$49, MATCH(CoffeeSales!$D844,products!$A$1:$A$49,0),MATCH(CoffeeSales!K$1,products!$A$1:$G$1,0))</f>
        <v>0.2</v>
      </c>
      <c r="L844">
        <f>INDEX(products!$A$1:$G$49, MATCH(CoffeeSales!$D844,products!$A$1:$A$49,0),MATCH(CoffeeSales!L$1,products!$A$1:$G$1,0))</f>
        <v>4.125</v>
      </c>
      <c r="M844">
        <f t="shared" si="39"/>
        <v>8.25</v>
      </c>
      <c r="N844" t="str">
        <f t="shared" si="40"/>
        <v>Excelsa</v>
      </c>
      <c r="O844" t="str">
        <f t="shared" si="41"/>
        <v>Medium</v>
      </c>
      <c r="P844" t="str">
        <f>_xlfn.XLOOKUP(CoffeeSales!$C844,customers!$A$1:$A$1001,customers!$I$1:$I$1001,,0)</f>
        <v>Yes</v>
      </c>
    </row>
    <row r="845" spans="1:16" x14ac:dyDescent="0.25">
      <c r="A845" t="s">
        <v>1644</v>
      </c>
      <c r="B845">
        <v>44387</v>
      </c>
      <c r="C845" t="s">
        <v>1645</v>
      </c>
      <c r="D845" t="s">
        <v>77</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 MATCH(CoffeeSales!$D845,products!$A$1:$A$49,0),MATCH(CoffeeSales!I$1,products!$A$1:$G$1,0))</f>
        <v>Exc</v>
      </c>
      <c r="J845" t="str">
        <f>INDEX(products!$A$1:$G$49, MATCH(CoffeeSales!$D845,products!$A$1:$A$49,0),MATCH(CoffeeSales!J$1,products!$A$1:$G$1,0))</f>
        <v>M</v>
      </c>
      <c r="K845">
        <f>INDEX(products!$A$1:$G$49, MATCH(CoffeeSales!$D845,products!$A$1:$A$49,0),MATCH(CoffeeSales!K$1,products!$A$1:$G$1,0))</f>
        <v>0.2</v>
      </c>
      <c r="L845">
        <f>INDEX(products!$A$1:$G$49, MATCH(CoffeeSales!$D845,products!$A$1:$A$49,0),MATCH(CoffeeSales!L$1,products!$A$1:$G$1,0))</f>
        <v>4.125</v>
      </c>
      <c r="M845">
        <f t="shared" si="39"/>
        <v>8.25</v>
      </c>
      <c r="N845" t="str">
        <f t="shared" si="40"/>
        <v>Excelsa</v>
      </c>
      <c r="O845" t="str">
        <f t="shared" si="41"/>
        <v>Medium</v>
      </c>
      <c r="P845" t="str">
        <f>_xlfn.XLOOKUP(CoffeeSales!$C845,customers!$A$1:$A$1001,customers!$I$1:$I$1001,,0)</f>
        <v>Yes</v>
      </c>
    </row>
    <row r="846" spans="1:16" x14ac:dyDescent="0.25">
      <c r="A846" t="s">
        <v>1646</v>
      </c>
      <c r="B846">
        <v>44476</v>
      </c>
      <c r="C846" t="s">
        <v>1647</v>
      </c>
      <c r="D846" t="s">
        <v>85</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 MATCH(CoffeeSales!$D846,products!$A$1:$A$49,0),MATCH(CoffeeSales!I$1,products!$A$1:$G$1,0))</f>
        <v>Ara</v>
      </c>
      <c r="J846" t="str">
        <f>INDEX(products!$A$1:$G$49, MATCH(CoffeeSales!$D846,products!$A$1:$A$49,0),MATCH(CoffeeSales!J$1,products!$A$1:$G$1,0))</f>
        <v>D</v>
      </c>
      <c r="K846">
        <f>INDEX(products!$A$1:$G$49, MATCH(CoffeeSales!$D846,products!$A$1:$A$49,0),MATCH(CoffeeSales!K$1,products!$A$1:$G$1,0))</f>
        <v>0.5</v>
      </c>
      <c r="L846">
        <f>INDEX(products!$A$1:$G$49, MATCH(CoffeeSales!$D846,products!$A$1:$A$49,0),MATCH(CoffeeSales!L$1,products!$A$1:$G$1,0))</f>
        <v>5.97</v>
      </c>
      <c r="M846">
        <f t="shared" si="39"/>
        <v>35.82</v>
      </c>
      <c r="N846" t="str">
        <f t="shared" si="40"/>
        <v>Arabica</v>
      </c>
      <c r="O846" t="str">
        <f t="shared" si="41"/>
        <v>Dark</v>
      </c>
      <c r="P846" t="str">
        <f>_xlfn.XLOOKUP(CoffeeSales!$C846,customers!$A$1:$A$1001,customers!$I$1:$I$1001,,0)</f>
        <v>Yes</v>
      </c>
    </row>
    <row r="847" spans="1:16" x14ac:dyDescent="0.25">
      <c r="A847" t="s">
        <v>1648</v>
      </c>
      <c r="B847">
        <v>43889</v>
      </c>
      <c r="C847" t="s">
        <v>1649</v>
      </c>
      <c r="D847" t="s">
        <v>543</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 MATCH(CoffeeSales!$D847,products!$A$1:$A$49,0),MATCH(CoffeeSales!I$1,products!$A$1:$G$1,0))</f>
        <v>Exc</v>
      </c>
      <c r="J847" t="str">
        <f>INDEX(products!$A$1:$G$49, MATCH(CoffeeSales!$D847,products!$A$1:$A$49,0),MATCH(CoffeeSales!J$1,products!$A$1:$G$1,0))</f>
        <v>D</v>
      </c>
      <c r="K847">
        <f>INDEX(products!$A$1:$G$49, MATCH(CoffeeSales!$D847,products!$A$1:$A$49,0),MATCH(CoffeeSales!K$1,products!$A$1:$G$1,0))</f>
        <v>2.5</v>
      </c>
      <c r="L847">
        <f>INDEX(products!$A$1:$G$49, MATCH(CoffeeSales!$D847,products!$A$1:$A$49,0),MATCH(CoffeeSales!L$1,products!$A$1:$G$1,0))</f>
        <v>27.945</v>
      </c>
      <c r="M847">
        <f t="shared" si="39"/>
        <v>167.67000000000002</v>
      </c>
      <c r="N847" t="str">
        <f t="shared" si="40"/>
        <v>Excelsa</v>
      </c>
      <c r="O847" t="str">
        <f t="shared" si="41"/>
        <v>Dark</v>
      </c>
      <c r="P847" t="str">
        <f>_xlfn.XLOOKUP(CoffeeSales!$C847,customers!$A$1:$A$1001,customers!$I$1:$I$1001,,0)</f>
        <v>No</v>
      </c>
    </row>
    <row r="848" spans="1:16" x14ac:dyDescent="0.25">
      <c r="A848" t="s">
        <v>1650</v>
      </c>
      <c r="B848">
        <v>44747</v>
      </c>
      <c r="C848" t="s">
        <v>1651</v>
      </c>
      <c r="D848" t="s">
        <v>184</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 MATCH(CoffeeSales!$D848,products!$A$1:$A$49,0),MATCH(CoffeeSales!I$1,products!$A$1:$G$1,0))</f>
        <v>Ara</v>
      </c>
      <c r="J848" t="str">
        <f>INDEX(products!$A$1:$G$49, MATCH(CoffeeSales!$D848,products!$A$1:$A$49,0),MATCH(CoffeeSales!J$1,products!$A$1:$G$1,0))</f>
        <v>M</v>
      </c>
      <c r="K848">
        <f>INDEX(products!$A$1:$G$49, MATCH(CoffeeSales!$D848,products!$A$1:$A$49,0),MATCH(CoffeeSales!K$1,products!$A$1:$G$1,0))</f>
        <v>2.5</v>
      </c>
      <c r="L848">
        <f>INDEX(products!$A$1:$G$49, MATCH(CoffeeSales!$D848,products!$A$1:$A$49,0),MATCH(CoffeeSales!L$1,products!$A$1:$G$1,0))</f>
        <v>25.874999999999996</v>
      </c>
      <c r="M848">
        <f t="shared" si="39"/>
        <v>51.749999999999993</v>
      </c>
      <c r="N848" t="str">
        <f t="shared" si="40"/>
        <v>Arabica</v>
      </c>
      <c r="O848" t="str">
        <f t="shared" si="41"/>
        <v>Medium</v>
      </c>
      <c r="P848" t="str">
        <f>_xlfn.XLOOKUP(CoffeeSales!$C848,customers!$A$1:$A$1001,customers!$I$1:$I$1001,,0)</f>
        <v>Yes</v>
      </c>
    </row>
    <row r="849" spans="1:16" x14ac:dyDescent="0.25">
      <c r="A849" t="s">
        <v>1652</v>
      </c>
      <c r="B849">
        <v>44460</v>
      </c>
      <c r="C849" t="s">
        <v>1653</v>
      </c>
      <c r="D849" t="s">
        <v>67</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 MATCH(CoffeeSales!$D849,products!$A$1:$A$49,0),MATCH(CoffeeSales!I$1,products!$A$1:$G$1,0))</f>
        <v>Ara</v>
      </c>
      <c r="J849" t="str">
        <f>INDEX(products!$A$1:$G$49, MATCH(CoffeeSales!$D849,products!$A$1:$A$49,0),MATCH(CoffeeSales!J$1,products!$A$1:$G$1,0))</f>
        <v>D</v>
      </c>
      <c r="K849">
        <f>INDEX(products!$A$1:$G$49, MATCH(CoffeeSales!$D849,products!$A$1:$A$49,0),MATCH(CoffeeSales!K$1,products!$A$1:$G$1,0))</f>
        <v>0.2</v>
      </c>
      <c r="L849">
        <f>INDEX(products!$A$1:$G$49, MATCH(CoffeeSales!$D849,products!$A$1:$A$49,0),MATCH(CoffeeSales!L$1,products!$A$1:$G$1,0))</f>
        <v>2.9849999999999999</v>
      </c>
      <c r="M849">
        <f t="shared" si="39"/>
        <v>8.9550000000000001</v>
      </c>
      <c r="N849" t="str">
        <f t="shared" si="40"/>
        <v>Arabica</v>
      </c>
      <c r="O849" t="str">
        <f t="shared" si="41"/>
        <v>Dark</v>
      </c>
      <c r="P849" t="str">
        <f>_xlfn.XLOOKUP(CoffeeSales!$C849,customers!$A$1:$A$1001,customers!$I$1:$I$1001,,0)</f>
        <v>Yes</v>
      </c>
    </row>
    <row r="850" spans="1:16" x14ac:dyDescent="0.25">
      <c r="A850" t="s">
        <v>1654</v>
      </c>
      <c r="B850">
        <v>43468</v>
      </c>
      <c r="C850" t="s">
        <v>1655</v>
      </c>
      <c r="D850" t="s">
        <v>189</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 MATCH(CoffeeSales!$D850,products!$A$1:$A$49,0),MATCH(CoffeeSales!I$1,products!$A$1:$G$1,0))</f>
        <v>Exc</v>
      </c>
      <c r="J850" t="str">
        <f>INDEX(products!$A$1:$G$49, MATCH(CoffeeSales!$D850,products!$A$1:$A$49,0),MATCH(CoffeeSales!J$1,products!$A$1:$G$1,0))</f>
        <v>L</v>
      </c>
      <c r="K850">
        <f>INDEX(products!$A$1:$G$49, MATCH(CoffeeSales!$D850,products!$A$1:$A$49,0),MATCH(CoffeeSales!K$1,products!$A$1:$G$1,0))</f>
        <v>0.5</v>
      </c>
      <c r="L850">
        <f>INDEX(products!$A$1:$G$49, MATCH(CoffeeSales!$D850,products!$A$1:$A$49,0),MATCH(CoffeeSales!L$1,products!$A$1:$G$1,0))</f>
        <v>8.91</v>
      </c>
      <c r="M850">
        <f t="shared" si="39"/>
        <v>53.46</v>
      </c>
      <c r="N850" t="str">
        <f t="shared" si="40"/>
        <v>Excelsa</v>
      </c>
      <c r="O850" t="str">
        <f t="shared" si="41"/>
        <v>Light</v>
      </c>
      <c r="P850" t="str">
        <f>_xlfn.XLOOKUP(CoffeeSales!$C850,customers!$A$1:$A$1001,customers!$I$1:$I$1001,,0)</f>
        <v>No</v>
      </c>
    </row>
    <row r="851" spans="1:16" x14ac:dyDescent="0.25">
      <c r="A851" t="s">
        <v>1656</v>
      </c>
      <c r="B851">
        <v>44628</v>
      </c>
      <c r="C851" t="s">
        <v>1657</v>
      </c>
      <c r="D851" t="s">
        <v>128</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 MATCH(CoffeeSales!$D851,products!$A$1:$A$49,0),MATCH(CoffeeSales!I$1,products!$A$1:$G$1,0))</f>
        <v>Ara</v>
      </c>
      <c r="J851" t="str">
        <f>INDEX(products!$A$1:$G$49, MATCH(CoffeeSales!$D851,products!$A$1:$A$49,0),MATCH(CoffeeSales!J$1,products!$A$1:$G$1,0))</f>
        <v>L</v>
      </c>
      <c r="K851">
        <f>INDEX(products!$A$1:$G$49, MATCH(CoffeeSales!$D851,products!$A$1:$A$49,0),MATCH(CoffeeSales!K$1,products!$A$1:$G$1,0))</f>
        <v>0.2</v>
      </c>
      <c r="L851">
        <f>INDEX(products!$A$1:$G$49, MATCH(CoffeeSales!$D851,products!$A$1:$A$49,0),MATCH(CoffeeSales!L$1,products!$A$1:$G$1,0))</f>
        <v>3.8849999999999998</v>
      </c>
      <c r="M851">
        <f t="shared" si="39"/>
        <v>23.31</v>
      </c>
      <c r="N851" t="str">
        <f t="shared" si="40"/>
        <v>Arabica</v>
      </c>
      <c r="O851" t="str">
        <f t="shared" si="41"/>
        <v>Light</v>
      </c>
      <c r="P851" t="str">
        <f>_xlfn.XLOOKUP(CoffeeSales!$C851,customers!$A$1:$A$1001,customers!$I$1:$I$1001,,0)</f>
        <v>Yes</v>
      </c>
    </row>
    <row r="852" spans="1:16" x14ac:dyDescent="0.25">
      <c r="A852" t="s">
        <v>1656</v>
      </c>
      <c r="B852">
        <v>44628</v>
      </c>
      <c r="C852" t="s">
        <v>1657</v>
      </c>
      <c r="D852" t="s">
        <v>57</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 MATCH(CoffeeSales!$D852,products!$A$1:$A$49,0),MATCH(CoffeeSales!I$1,products!$A$1:$G$1,0))</f>
        <v>Ara</v>
      </c>
      <c r="J852" t="str">
        <f>INDEX(products!$A$1:$G$49, MATCH(CoffeeSales!$D852,products!$A$1:$A$49,0),MATCH(CoffeeSales!J$1,products!$A$1:$G$1,0))</f>
        <v>M</v>
      </c>
      <c r="K852">
        <f>INDEX(products!$A$1:$G$49, MATCH(CoffeeSales!$D852,products!$A$1:$A$49,0),MATCH(CoffeeSales!K$1,products!$A$1:$G$1,0))</f>
        <v>0.2</v>
      </c>
      <c r="L852">
        <f>INDEX(products!$A$1:$G$49, MATCH(CoffeeSales!$D852,products!$A$1:$A$49,0),MATCH(CoffeeSales!L$1,products!$A$1:$G$1,0))</f>
        <v>3.375</v>
      </c>
      <c r="M852">
        <f t="shared" si="39"/>
        <v>6.75</v>
      </c>
      <c r="N852" t="str">
        <f t="shared" si="40"/>
        <v>Arabica</v>
      </c>
      <c r="O852" t="str">
        <f t="shared" si="41"/>
        <v>Medium</v>
      </c>
      <c r="P852" t="str">
        <f>_xlfn.XLOOKUP(CoffeeSales!$C852,customers!$A$1:$A$1001,customers!$I$1:$I$1001,,0)</f>
        <v>Yes</v>
      </c>
    </row>
    <row r="853" spans="1:16" x14ac:dyDescent="0.25">
      <c r="A853" t="s">
        <v>1658</v>
      </c>
      <c r="B853">
        <v>43900</v>
      </c>
      <c r="C853" t="s">
        <v>1659</v>
      </c>
      <c r="D853" t="s">
        <v>136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 MATCH(CoffeeSales!$D853,products!$A$1:$A$49,0),MATCH(CoffeeSales!I$1,products!$A$1:$G$1,0))</f>
        <v>Lib</v>
      </c>
      <c r="J853" t="str">
        <f>INDEX(products!$A$1:$G$49, MATCH(CoffeeSales!$D853,products!$A$1:$A$49,0),MATCH(CoffeeSales!J$1,products!$A$1:$G$1,0))</f>
        <v>D</v>
      </c>
      <c r="K853">
        <f>INDEX(products!$A$1:$G$49, MATCH(CoffeeSales!$D853,products!$A$1:$A$49,0),MATCH(CoffeeSales!K$1,products!$A$1:$G$1,0))</f>
        <v>0.5</v>
      </c>
      <c r="L853">
        <f>INDEX(products!$A$1:$G$49, MATCH(CoffeeSales!$D853,products!$A$1:$A$49,0),MATCH(CoffeeSales!L$1,products!$A$1:$G$1,0))</f>
        <v>7.77</v>
      </c>
      <c r="M853">
        <f t="shared" si="39"/>
        <v>7.77</v>
      </c>
      <c r="N853" t="str">
        <f t="shared" si="40"/>
        <v>Liberica</v>
      </c>
      <c r="O853" t="str">
        <f t="shared" si="41"/>
        <v>Dark</v>
      </c>
      <c r="P853" t="str">
        <f>_xlfn.XLOOKUP(CoffeeSales!$C853,customers!$A$1:$A$1001,customers!$I$1:$I$1001,,0)</f>
        <v>Yes</v>
      </c>
    </row>
    <row r="854" spans="1:16" x14ac:dyDescent="0.25">
      <c r="A854" t="s">
        <v>1660</v>
      </c>
      <c r="B854">
        <v>44527</v>
      </c>
      <c r="C854" t="s">
        <v>1661</v>
      </c>
      <c r="D854" t="s">
        <v>122</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 MATCH(CoffeeSales!$D854,products!$A$1:$A$49,0),MATCH(CoffeeSales!I$1,products!$A$1:$G$1,0))</f>
        <v>Lib</v>
      </c>
      <c r="J854" t="str">
        <f>INDEX(products!$A$1:$G$49, MATCH(CoffeeSales!$D854,products!$A$1:$A$49,0),MATCH(CoffeeSales!J$1,products!$A$1:$G$1,0))</f>
        <v>D</v>
      </c>
      <c r="K854">
        <f>INDEX(products!$A$1:$G$49, MATCH(CoffeeSales!$D854,products!$A$1:$A$49,0),MATCH(CoffeeSales!K$1,products!$A$1:$G$1,0))</f>
        <v>2.5</v>
      </c>
      <c r="L854">
        <f>INDEX(products!$A$1:$G$49, MATCH(CoffeeSales!$D854,products!$A$1:$A$49,0),MATCH(CoffeeSales!L$1,products!$A$1:$G$1,0))</f>
        <v>29.784999999999997</v>
      </c>
      <c r="M854">
        <f t="shared" si="39"/>
        <v>119.13999999999999</v>
      </c>
      <c r="N854" t="str">
        <f t="shared" si="40"/>
        <v>Liberica</v>
      </c>
      <c r="O854" t="str">
        <f t="shared" si="41"/>
        <v>Dark</v>
      </c>
      <c r="P854" t="str">
        <f>_xlfn.XLOOKUP(CoffeeSales!$C854,customers!$A$1:$A$1001,customers!$I$1:$I$1001,,0)</f>
        <v>Yes</v>
      </c>
    </row>
    <row r="855" spans="1:16" x14ac:dyDescent="0.25">
      <c r="A855" t="s">
        <v>1662</v>
      </c>
      <c r="B855">
        <v>44259</v>
      </c>
      <c r="C855" t="s">
        <v>1663</v>
      </c>
      <c r="D855" t="s">
        <v>40</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 MATCH(CoffeeSales!$D855,products!$A$1:$A$49,0),MATCH(CoffeeSales!I$1,products!$A$1:$G$1,0))</f>
        <v>Ara</v>
      </c>
      <c r="J855" t="str">
        <f>INDEX(products!$A$1:$G$49, MATCH(CoffeeSales!$D855,products!$A$1:$A$49,0),MATCH(CoffeeSales!J$1,products!$A$1:$G$1,0))</f>
        <v>D</v>
      </c>
      <c r="K855">
        <f>INDEX(products!$A$1:$G$49, MATCH(CoffeeSales!$D855,products!$A$1:$A$49,0),MATCH(CoffeeSales!K$1,products!$A$1:$G$1,0))</f>
        <v>1</v>
      </c>
      <c r="L855">
        <f>INDEX(products!$A$1:$G$49, MATCH(CoffeeSales!$D855,products!$A$1:$A$49,0),MATCH(CoffeeSales!L$1,products!$A$1:$G$1,0))</f>
        <v>9.9499999999999993</v>
      </c>
      <c r="M855">
        <f t="shared" si="39"/>
        <v>19.899999999999999</v>
      </c>
      <c r="N855" t="str">
        <f t="shared" si="40"/>
        <v>Arabica</v>
      </c>
      <c r="O855" t="str">
        <f t="shared" si="41"/>
        <v>Dark</v>
      </c>
      <c r="P855" t="str">
        <f>_xlfn.XLOOKUP(CoffeeSales!$C855,customers!$A$1:$A$1001,customers!$I$1:$I$1001,,0)</f>
        <v>No</v>
      </c>
    </row>
    <row r="856" spans="1:16" x14ac:dyDescent="0.25">
      <c r="A856" t="s">
        <v>1664</v>
      </c>
      <c r="B856">
        <v>44516</v>
      </c>
      <c r="C856" t="s">
        <v>1665</v>
      </c>
      <c r="D856" t="s">
        <v>170</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 MATCH(CoffeeSales!$D856,products!$A$1:$A$49,0),MATCH(CoffeeSales!I$1,products!$A$1:$G$1,0))</f>
        <v>Rob</v>
      </c>
      <c r="J856" t="str">
        <f>INDEX(products!$A$1:$G$49, MATCH(CoffeeSales!$D856,products!$A$1:$A$49,0),MATCH(CoffeeSales!J$1,products!$A$1:$G$1,0))</f>
        <v>L</v>
      </c>
      <c r="K856">
        <f>INDEX(products!$A$1:$G$49, MATCH(CoffeeSales!$D856,products!$A$1:$A$49,0),MATCH(CoffeeSales!K$1,products!$A$1:$G$1,0))</f>
        <v>0.5</v>
      </c>
      <c r="L856">
        <f>INDEX(products!$A$1:$G$49, MATCH(CoffeeSales!$D856,products!$A$1:$A$49,0),MATCH(CoffeeSales!L$1,products!$A$1:$G$1,0))</f>
        <v>7.169999999999999</v>
      </c>
      <c r="M856">
        <f t="shared" si="39"/>
        <v>35.849999999999994</v>
      </c>
      <c r="N856" t="str">
        <f t="shared" si="40"/>
        <v>Robusta</v>
      </c>
      <c r="O856" t="str">
        <f t="shared" si="41"/>
        <v>Light</v>
      </c>
      <c r="P856" t="str">
        <f>_xlfn.XLOOKUP(CoffeeSales!$C856,customers!$A$1:$A$1001,customers!$I$1:$I$1001,,0)</f>
        <v>Yes</v>
      </c>
    </row>
    <row r="857" spans="1:16" x14ac:dyDescent="0.25">
      <c r="A857" t="s">
        <v>1666</v>
      </c>
      <c r="B857">
        <v>43632</v>
      </c>
      <c r="C857" t="s">
        <v>1667</v>
      </c>
      <c r="D857" t="s">
        <v>122</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 MATCH(CoffeeSales!$D857,products!$A$1:$A$49,0),MATCH(CoffeeSales!I$1,products!$A$1:$G$1,0))</f>
        <v>Lib</v>
      </c>
      <c r="J857" t="str">
        <f>INDEX(products!$A$1:$G$49, MATCH(CoffeeSales!$D857,products!$A$1:$A$49,0),MATCH(CoffeeSales!J$1,products!$A$1:$G$1,0))</f>
        <v>D</v>
      </c>
      <c r="K857">
        <f>INDEX(products!$A$1:$G$49, MATCH(CoffeeSales!$D857,products!$A$1:$A$49,0),MATCH(CoffeeSales!K$1,products!$A$1:$G$1,0))</f>
        <v>2.5</v>
      </c>
      <c r="L857">
        <f>INDEX(products!$A$1:$G$49, MATCH(CoffeeSales!$D857,products!$A$1:$A$49,0),MATCH(CoffeeSales!L$1,products!$A$1:$G$1,0))</f>
        <v>29.784999999999997</v>
      </c>
      <c r="M857">
        <f t="shared" si="39"/>
        <v>89.35499999999999</v>
      </c>
      <c r="N857" t="str">
        <f t="shared" si="40"/>
        <v>Liberica</v>
      </c>
      <c r="O857" t="str">
        <f t="shared" si="41"/>
        <v>Dark</v>
      </c>
      <c r="P857" t="str">
        <f>_xlfn.XLOOKUP(CoffeeSales!$C857,customers!$A$1:$A$1001,customers!$I$1:$I$1001,,0)</f>
        <v>No</v>
      </c>
    </row>
    <row r="858" spans="1:16" x14ac:dyDescent="0.25">
      <c r="A858" t="s">
        <v>1668</v>
      </c>
      <c r="B858">
        <v>44031</v>
      </c>
      <c r="C858" t="s">
        <v>1613</v>
      </c>
      <c r="D858" t="s">
        <v>90</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 MATCH(CoffeeSales!$D858,products!$A$1:$A$49,0),MATCH(CoffeeSales!I$1,products!$A$1:$G$1,0))</f>
        <v>Lib</v>
      </c>
      <c r="J858" t="str">
        <f>INDEX(products!$A$1:$G$49, MATCH(CoffeeSales!$D858,products!$A$1:$A$49,0),MATCH(CoffeeSales!J$1,products!$A$1:$G$1,0))</f>
        <v>M</v>
      </c>
      <c r="K858">
        <f>INDEX(products!$A$1:$G$49, MATCH(CoffeeSales!$D858,products!$A$1:$A$49,0),MATCH(CoffeeSales!K$1,products!$A$1:$G$1,0))</f>
        <v>0.2</v>
      </c>
      <c r="L858">
        <f>INDEX(products!$A$1:$G$49, MATCH(CoffeeSales!$D858,products!$A$1:$A$49,0),MATCH(CoffeeSales!L$1,products!$A$1:$G$1,0))</f>
        <v>4.3650000000000002</v>
      </c>
      <c r="M858">
        <f t="shared" si="39"/>
        <v>8.73</v>
      </c>
      <c r="N858" t="str">
        <f t="shared" si="40"/>
        <v>Liberica</v>
      </c>
      <c r="O858" t="str">
        <f t="shared" si="41"/>
        <v>Medium</v>
      </c>
      <c r="P858" t="str">
        <f>_xlfn.XLOOKUP(CoffeeSales!$C858,customers!$A$1:$A$1001,customers!$I$1:$I$1001,,0)</f>
        <v>Yes</v>
      </c>
    </row>
    <row r="859" spans="1:16" x14ac:dyDescent="0.25">
      <c r="A859" t="s">
        <v>1669</v>
      </c>
      <c r="B859">
        <v>43889</v>
      </c>
      <c r="C859" t="s">
        <v>1670</v>
      </c>
      <c r="D859" t="s">
        <v>23</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 MATCH(CoffeeSales!$D859,products!$A$1:$A$49,0),MATCH(CoffeeSales!I$1,products!$A$1:$G$1,0))</f>
        <v>Rob</v>
      </c>
      <c r="J859" t="str">
        <f>INDEX(products!$A$1:$G$49, MATCH(CoffeeSales!$D859,products!$A$1:$A$49,0),MATCH(CoffeeSales!J$1,products!$A$1:$G$1,0))</f>
        <v>L</v>
      </c>
      <c r="K859">
        <f>INDEX(products!$A$1:$G$49, MATCH(CoffeeSales!$D859,products!$A$1:$A$49,0),MATCH(CoffeeSales!K$1,products!$A$1:$G$1,0))</f>
        <v>2.5</v>
      </c>
      <c r="L859">
        <f>INDEX(products!$A$1:$G$49, MATCH(CoffeeSales!$D859,products!$A$1:$A$49,0),MATCH(CoffeeSales!L$1,products!$A$1:$G$1,0))</f>
        <v>27.484999999999996</v>
      </c>
      <c r="M859">
        <f t="shared" si="39"/>
        <v>137.42499999999998</v>
      </c>
      <c r="N859" t="str">
        <f t="shared" si="40"/>
        <v>Robusta</v>
      </c>
      <c r="O859" t="str">
        <f t="shared" si="41"/>
        <v>Light</v>
      </c>
      <c r="P859" t="str">
        <f>_xlfn.XLOOKUP(CoffeeSales!$C859,customers!$A$1:$A$1001,customers!$I$1:$I$1001,,0)</f>
        <v>No</v>
      </c>
    </row>
    <row r="860" spans="1:16" x14ac:dyDescent="0.25">
      <c r="A860" t="s">
        <v>1671</v>
      </c>
      <c r="B860">
        <v>43638</v>
      </c>
      <c r="C860" t="s">
        <v>1672</v>
      </c>
      <c r="D860" t="s">
        <v>91</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 MATCH(CoffeeSales!$D860,products!$A$1:$A$49,0),MATCH(CoffeeSales!I$1,products!$A$1:$G$1,0))</f>
        <v>Lib</v>
      </c>
      <c r="J860" t="str">
        <f>INDEX(products!$A$1:$G$49, MATCH(CoffeeSales!$D860,products!$A$1:$A$49,0),MATCH(CoffeeSales!J$1,products!$A$1:$G$1,0))</f>
        <v>M</v>
      </c>
      <c r="K860">
        <f>INDEX(products!$A$1:$G$49, MATCH(CoffeeSales!$D860,products!$A$1:$A$49,0),MATCH(CoffeeSales!K$1,products!$A$1:$G$1,0))</f>
        <v>0.5</v>
      </c>
      <c r="L860">
        <f>INDEX(products!$A$1:$G$49, MATCH(CoffeeSales!$D860,products!$A$1:$A$49,0),MATCH(CoffeeSales!L$1,products!$A$1:$G$1,0))</f>
        <v>8.73</v>
      </c>
      <c r="M860">
        <f t="shared" si="39"/>
        <v>34.92</v>
      </c>
      <c r="N860" t="str">
        <f t="shared" si="40"/>
        <v>Liberica</v>
      </c>
      <c r="O860" t="str">
        <f t="shared" si="41"/>
        <v>Medium</v>
      </c>
      <c r="P860" t="str">
        <f>_xlfn.XLOOKUP(CoffeeSales!$C860,customers!$A$1:$A$1001,customers!$I$1:$I$1001,,0)</f>
        <v>No</v>
      </c>
    </row>
    <row r="861" spans="1:16" x14ac:dyDescent="0.25">
      <c r="A861" t="s">
        <v>1673</v>
      </c>
      <c r="B861">
        <v>43716</v>
      </c>
      <c r="C861" t="s">
        <v>1674</v>
      </c>
      <c r="D861" t="s">
        <v>217</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 MATCH(CoffeeSales!$D861,products!$A$1:$A$49,0),MATCH(CoffeeSales!I$1,products!$A$1:$G$1,0))</f>
        <v>Ara</v>
      </c>
      <c r="J861" t="str">
        <f>INDEX(products!$A$1:$G$49, MATCH(CoffeeSales!$D861,products!$A$1:$A$49,0),MATCH(CoffeeSales!J$1,products!$A$1:$G$1,0))</f>
        <v>L</v>
      </c>
      <c r="K861">
        <f>INDEX(products!$A$1:$G$49, MATCH(CoffeeSales!$D861,products!$A$1:$A$49,0),MATCH(CoffeeSales!K$1,products!$A$1:$G$1,0))</f>
        <v>2.5</v>
      </c>
      <c r="L861">
        <f>INDEX(products!$A$1:$G$49, MATCH(CoffeeSales!$D861,products!$A$1:$A$49,0),MATCH(CoffeeSales!L$1,products!$A$1:$G$1,0))</f>
        <v>29.784999999999997</v>
      </c>
      <c r="M861">
        <f t="shared" si="39"/>
        <v>178.70999999999998</v>
      </c>
      <c r="N861" t="str">
        <f t="shared" si="40"/>
        <v>Arabica</v>
      </c>
      <c r="O861" t="str">
        <f t="shared" si="41"/>
        <v>Light</v>
      </c>
      <c r="P861" t="str">
        <f>_xlfn.XLOOKUP(CoffeeSales!$C861,customers!$A$1:$A$1001,customers!$I$1:$I$1001,,0)</f>
        <v>No</v>
      </c>
    </row>
    <row r="862" spans="1:16" x14ac:dyDescent="0.25">
      <c r="A862" t="s">
        <v>1675</v>
      </c>
      <c r="B862">
        <v>44707</v>
      </c>
      <c r="C862" t="s">
        <v>1676</v>
      </c>
      <c r="D862" t="s">
        <v>184</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 MATCH(CoffeeSales!$D862,products!$A$1:$A$49,0),MATCH(CoffeeSales!I$1,products!$A$1:$G$1,0))</f>
        <v>Ara</v>
      </c>
      <c r="J862" t="str">
        <f>INDEX(products!$A$1:$G$49, MATCH(CoffeeSales!$D862,products!$A$1:$A$49,0),MATCH(CoffeeSales!J$1,products!$A$1:$G$1,0))</f>
        <v>M</v>
      </c>
      <c r="K862">
        <f>INDEX(products!$A$1:$G$49, MATCH(CoffeeSales!$D862,products!$A$1:$A$49,0),MATCH(CoffeeSales!K$1,products!$A$1:$G$1,0))</f>
        <v>2.5</v>
      </c>
      <c r="L862">
        <f>INDEX(products!$A$1:$G$49, MATCH(CoffeeSales!$D862,products!$A$1:$A$49,0),MATCH(CoffeeSales!L$1,products!$A$1:$G$1,0))</f>
        <v>25.874999999999996</v>
      </c>
      <c r="M862">
        <f t="shared" si="39"/>
        <v>25.874999999999996</v>
      </c>
      <c r="N862" t="str">
        <f t="shared" si="40"/>
        <v>Arabica</v>
      </c>
      <c r="O862" t="str">
        <f t="shared" si="41"/>
        <v>Medium</v>
      </c>
      <c r="P862" t="str">
        <f>_xlfn.XLOOKUP(CoffeeSales!$C862,customers!$A$1:$A$1001,customers!$I$1:$I$1001,,0)</f>
        <v>No</v>
      </c>
    </row>
    <row r="863" spans="1:16" x14ac:dyDescent="0.25">
      <c r="A863" t="s">
        <v>1677</v>
      </c>
      <c r="B863">
        <v>43802</v>
      </c>
      <c r="C863" t="s">
        <v>1678</v>
      </c>
      <c r="D863" t="s">
        <v>26</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 MATCH(CoffeeSales!$D863,products!$A$1:$A$49,0),MATCH(CoffeeSales!I$1,products!$A$1:$G$1,0))</f>
        <v>Lib</v>
      </c>
      <c r="J863" t="str">
        <f>INDEX(products!$A$1:$G$49, MATCH(CoffeeSales!$D863,products!$A$1:$A$49,0),MATCH(CoffeeSales!J$1,products!$A$1:$G$1,0))</f>
        <v>D</v>
      </c>
      <c r="K863">
        <f>INDEX(products!$A$1:$G$49, MATCH(CoffeeSales!$D863,products!$A$1:$A$49,0),MATCH(CoffeeSales!K$1,products!$A$1:$G$1,0))</f>
        <v>1</v>
      </c>
      <c r="L863">
        <f>INDEX(products!$A$1:$G$49, MATCH(CoffeeSales!$D863,products!$A$1:$A$49,0),MATCH(CoffeeSales!L$1,products!$A$1:$G$1,0))</f>
        <v>12.95</v>
      </c>
      <c r="M863">
        <f t="shared" si="39"/>
        <v>77.699999999999989</v>
      </c>
      <c r="N863" t="str">
        <f t="shared" si="40"/>
        <v>Liberica</v>
      </c>
      <c r="O863" t="str">
        <f t="shared" si="41"/>
        <v>Dark</v>
      </c>
      <c r="P863" t="str">
        <f>_xlfn.XLOOKUP(CoffeeSales!$C863,customers!$A$1:$A$1001,customers!$I$1:$I$1001,,0)</f>
        <v>Yes</v>
      </c>
    </row>
    <row r="864" spans="1:16" x14ac:dyDescent="0.25">
      <c r="A864" t="s">
        <v>1679</v>
      </c>
      <c r="B864">
        <v>43725</v>
      </c>
      <c r="C864" t="s">
        <v>1680</v>
      </c>
      <c r="D864" t="s">
        <v>15</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 MATCH(CoffeeSales!$D864,products!$A$1:$A$49,0),MATCH(CoffeeSales!I$1,products!$A$1:$G$1,0))</f>
        <v>Rob</v>
      </c>
      <c r="J864" t="str">
        <f>INDEX(products!$A$1:$G$49, MATCH(CoffeeSales!$D864,products!$A$1:$A$49,0),MATCH(CoffeeSales!J$1,products!$A$1:$G$1,0))</f>
        <v>M</v>
      </c>
      <c r="K864">
        <f>INDEX(products!$A$1:$G$49, MATCH(CoffeeSales!$D864,products!$A$1:$A$49,0),MATCH(CoffeeSales!K$1,products!$A$1:$G$1,0))</f>
        <v>1</v>
      </c>
      <c r="L864">
        <f>INDEX(products!$A$1:$G$49, MATCH(CoffeeSales!$D864,products!$A$1:$A$49,0),MATCH(CoffeeSales!L$1,products!$A$1:$G$1,0))</f>
        <v>9.9499999999999993</v>
      </c>
      <c r="M864">
        <f t="shared" si="39"/>
        <v>9.9499999999999993</v>
      </c>
      <c r="N864" t="str">
        <f t="shared" si="40"/>
        <v>Robusta</v>
      </c>
      <c r="O864" t="str">
        <f t="shared" si="41"/>
        <v>Medium</v>
      </c>
      <c r="P864" t="str">
        <f>_xlfn.XLOOKUP(CoffeeSales!$C864,customers!$A$1:$A$1001,customers!$I$1:$I$1001,,0)</f>
        <v>Yes</v>
      </c>
    </row>
    <row r="865" spans="1:16" x14ac:dyDescent="0.25">
      <c r="A865" t="s">
        <v>1681</v>
      </c>
      <c r="B865">
        <v>44712</v>
      </c>
      <c r="C865" t="s">
        <v>1682</v>
      </c>
      <c r="D865" t="s">
        <v>109</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 MATCH(CoffeeSales!$D865,products!$A$1:$A$49,0),MATCH(CoffeeSales!I$1,products!$A$1:$G$1,0))</f>
        <v>Lib</v>
      </c>
      <c r="J865" t="str">
        <f>INDEX(products!$A$1:$G$49, MATCH(CoffeeSales!$D865,products!$A$1:$A$49,0),MATCH(CoffeeSales!J$1,products!$A$1:$G$1,0))</f>
        <v>M</v>
      </c>
      <c r="K865">
        <f>INDEX(products!$A$1:$G$49, MATCH(CoffeeSales!$D865,products!$A$1:$A$49,0),MATCH(CoffeeSales!K$1,products!$A$1:$G$1,0))</f>
        <v>1</v>
      </c>
      <c r="L865">
        <f>INDEX(products!$A$1:$G$49, MATCH(CoffeeSales!$D865,products!$A$1:$A$49,0),MATCH(CoffeeSales!L$1,products!$A$1:$G$1,0))</f>
        <v>14.55</v>
      </c>
      <c r="M865">
        <f t="shared" si="39"/>
        <v>29.1</v>
      </c>
      <c r="N865" t="str">
        <f t="shared" si="40"/>
        <v>Liberica</v>
      </c>
      <c r="O865" t="str">
        <f t="shared" si="41"/>
        <v>Medium</v>
      </c>
      <c r="P865" t="str">
        <f>_xlfn.XLOOKUP(CoffeeSales!$C865,customers!$A$1:$A$1001,customers!$I$1:$I$1001,,0)</f>
        <v>Yes</v>
      </c>
    </row>
    <row r="866" spans="1:16" x14ac:dyDescent="0.25">
      <c r="A866" t="s">
        <v>1683</v>
      </c>
      <c r="B866">
        <v>43759</v>
      </c>
      <c r="C866" t="s">
        <v>1684</v>
      </c>
      <c r="D866" t="s">
        <v>195</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 MATCH(CoffeeSales!$D866,products!$A$1:$A$49,0),MATCH(CoffeeSales!I$1,products!$A$1:$G$1,0))</f>
        <v>Rob</v>
      </c>
      <c r="J866" t="str">
        <f>INDEX(products!$A$1:$G$49, MATCH(CoffeeSales!$D866,products!$A$1:$A$49,0),MATCH(CoffeeSales!J$1,products!$A$1:$G$1,0))</f>
        <v>L</v>
      </c>
      <c r="K866">
        <f>INDEX(products!$A$1:$G$49, MATCH(CoffeeSales!$D866,products!$A$1:$A$49,0),MATCH(CoffeeSales!K$1,products!$A$1:$G$1,0))</f>
        <v>0.2</v>
      </c>
      <c r="L866">
        <f>INDEX(products!$A$1:$G$49, MATCH(CoffeeSales!$D866,products!$A$1:$A$49,0),MATCH(CoffeeSales!L$1,products!$A$1:$G$1,0))</f>
        <v>3.5849999999999995</v>
      </c>
      <c r="M866">
        <f t="shared" si="39"/>
        <v>21.509999999999998</v>
      </c>
      <c r="N866" t="str">
        <f t="shared" si="40"/>
        <v>Robusta</v>
      </c>
      <c r="O866" t="str">
        <f t="shared" si="41"/>
        <v>Light</v>
      </c>
      <c r="P866" t="str">
        <f>_xlfn.XLOOKUP(CoffeeSales!$C866,customers!$A$1:$A$1001,customers!$I$1:$I$1001,,0)</f>
        <v>No</v>
      </c>
    </row>
    <row r="867" spans="1:16" x14ac:dyDescent="0.25">
      <c r="A867" t="s">
        <v>1685</v>
      </c>
      <c r="B867">
        <v>44675</v>
      </c>
      <c r="C867" t="s">
        <v>1686</v>
      </c>
      <c r="D867" t="s">
        <v>80</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 MATCH(CoffeeSales!$D867,products!$A$1:$A$49,0),MATCH(CoffeeSales!I$1,products!$A$1:$G$1,0))</f>
        <v>Ara</v>
      </c>
      <c r="J867" t="str">
        <f>INDEX(products!$A$1:$G$49, MATCH(CoffeeSales!$D867,products!$A$1:$A$49,0),MATCH(CoffeeSales!J$1,products!$A$1:$G$1,0))</f>
        <v>M</v>
      </c>
      <c r="K867">
        <f>INDEX(products!$A$1:$G$49, MATCH(CoffeeSales!$D867,products!$A$1:$A$49,0),MATCH(CoffeeSales!K$1,products!$A$1:$G$1,0))</f>
        <v>0.5</v>
      </c>
      <c r="L867">
        <f>INDEX(products!$A$1:$G$49, MATCH(CoffeeSales!$D867,products!$A$1:$A$49,0),MATCH(CoffeeSales!L$1,products!$A$1:$G$1,0))</f>
        <v>6.75</v>
      </c>
      <c r="M867">
        <f t="shared" si="39"/>
        <v>6.75</v>
      </c>
      <c r="N867" t="str">
        <f t="shared" si="40"/>
        <v>Arabica</v>
      </c>
      <c r="O867" t="str">
        <f t="shared" si="41"/>
        <v>Medium</v>
      </c>
      <c r="P867" t="str">
        <f>_xlfn.XLOOKUP(CoffeeSales!$C867,customers!$A$1:$A$1001,customers!$I$1:$I$1001,,0)</f>
        <v>Yes</v>
      </c>
    </row>
    <row r="868" spans="1:16" x14ac:dyDescent="0.25">
      <c r="A868" t="s">
        <v>1687</v>
      </c>
      <c r="B868">
        <v>44209</v>
      </c>
      <c r="C868" t="s">
        <v>1688</v>
      </c>
      <c r="D868" t="s">
        <v>85</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 MATCH(CoffeeSales!$D868,products!$A$1:$A$49,0),MATCH(CoffeeSales!I$1,products!$A$1:$G$1,0))</f>
        <v>Ara</v>
      </c>
      <c r="J868" t="str">
        <f>INDEX(products!$A$1:$G$49, MATCH(CoffeeSales!$D868,products!$A$1:$A$49,0),MATCH(CoffeeSales!J$1,products!$A$1:$G$1,0))</f>
        <v>D</v>
      </c>
      <c r="K868">
        <f>INDEX(products!$A$1:$G$49, MATCH(CoffeeSales!$D868,products!$A$1:$A$49,0),MATCH(CoffeeSales!K$1,products!$A$1:$G$1,0))</f>
        <v>0.5</v>
      </c>
      <c r="L868">
        <f>INDEX(products!$A$1:$G$49, MATCH(CoffeeSales!$D868,products!$A$1:$A$49,0),MATCH(CoffeeSales!L$1,products!$A$1:$G$1,0))</f>
        <v>5.97</v>
      </c>
      <c r="M868">
        <f t="shared" si="39"/>
        <v>17.91</v>
      </c>
      <c r="N868" t="str">
        <f t="shared" si="40"/>
        <v>Arabica</v>
      </c>
      <c r="O868" t="str">
        <f t="shared" si="41"/>
        <v>Dark</v>
      </c>
      <c r="P868" t="str">
        <f>_xlfn.XLOOKUP(CoffeeSales!$C868,customers!$A$1:$A$1001,customers!$I$1:$I$1001,,0)</f>
        <v>No</v>
      </c>
    </row>
    <row r="869" spans="1:16" x14ac:dyDescent="0.25">
      <c r="A869" t="s">
        <v>1689</v>
      </c>
      <c r="B869">
        <v>44792</v>
      </c>
      <c r="C869" t="s">
        <v>1690</v>
      </c>
      <c r="D869" t="s">
        <v>217</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 MATCH(CoffeeSales!$D869,products!$A$1:$A$49,0),MATCH(CoffeeSales!I$1,products!$A$1:$G$1,0))</f>
        <v>Ara</v>
      </c>
      <c r="J869" t="str">
        <f>INDEX(products!$A$1:$G$49, MATCH(CoffeeSales!$D869,products!$A$1:$A$49,0),MATCH(CoffeeSales!J$1,products!$A$1:$G$1,0))</f>
        <v>L</v>
      </c>
      <c r="K869">
        <f>INDEX(products!$A$1:$G$49, MATCH(CoffeeSales!$D869,products!$A$1:$A$49,0),MATCH(CoffeeSales!K$1,products!$A$1:$G$1,0))</f>
        <v>2.5</v>
      </c>
      <c r="L869">
        <f>INDEX(products!$A$1:$G$49, MATCH(CoffeeSales!$D869,products!$A$1:$A$49,0),MATCH(CoffeeSales!L$1,products!$A$1:$G$1,0))</f>
        <v>29.784999999999997</v>
      </c>
      <c r="M869">
        <f t="shared" si="39"/>
        <v>29.784999999999997</v>
      </c>
      <c r="N869" t="str">
        <f t="shared" si="40"/>
        <v>Arabica</v>
      </c>
      <c r="O869" t="str">
        <f t="shared" si="41"/>
        <v>Light</v>
      </c>
      <c r="P869" t="str">
        <f>_xlfn.XLOOKUP(CoffeeSales!$C869,customers!$A$1:$A$1001,customers!$I$1:$I$1001,,0)</f>
        <v>Yes</v>
      </c>
    </row>
    <row r="870" spans="1:16" x14ac:dyDescent="0.25">
      <c r="A870" t="s">
        <v>1691</v>
      </c>
      <c r="B870">
        <v>43526</v>
      </c>
      <c r="C870" t="s">
        <v>1692</v>
      </c>
      <c r="D870" t="s">
        <v>16</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 MATCH(CoffeeSales!$D870,products!$A$1:$A$49,0),MATCH(CoffeeSales!I$1,products!$A$1:$G$1,0))</f>
        <v>Exc</v>
      </c>
      <c r="J870" t="str">
        <f>INDEX(products!$A$1:$G$49, MATCH(CoffeeSales!$D870,products!$A$1:$A$49,0),MATCH(CoffeeSales!J$1,products!$A$1:$G$1,0))</f>
        <v>M</v>
      </c>
      <c r="K870">
        <f>INDEX(products!$A$1:$G$49, MATCH(CoffeeSales!$D870,products!$A$1:$A$49,0),MATCH(CoffeeSales!K$1,products!$A$1:$G$1,0))</f>
        <v>0.5</v>
      </c>
      <c r="L870">
        <f>INDEX(products!$A$1:$G$49, MATCH(CoffeeSales!$D870,products!$A$1:$A$49,0),MATCH(CoffeeSales!L$1,products!$A$1:$G$1,0))</f>
        <v>8.25</v>
      </c>
      <c r="M870">
        <f t="shared" si="39"/>
        <v>41.25</v>
      </c>
      <c r="N870" t="str">
        <f t="shared" si="40"/>
        <v>Excelsa</v>
      </c>
      <c r="O870" t="str">
        <f t="shared" si="41"/>
        <v>Medium</v>
      </c>
      <c r="P870" t="str">
        <f>_xlfn.XLOOKUP(CoffeeSales!$C870,customers!$A$1:$A$1001,customers!$I$1:$I$1001,,0)</f>
        <v>Yes</v>
      </c>
    </row>
    <row r="871" spans="1:16" x14ac:dyDescent="0.25">
      <c r="A871" t="s">
        <v>1693</v>
      </c>
      <c r="B871">
        <v>43851</v>
      </c>
      <c r="C871" t="s">
        <v>1694</v>
      </c>
      <c r="D871" t="s">
        <v>35</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 MATCH(CoffeeSales!$D871,products!$A$1:$A$49,0),MATCH(CoffeeSales!I$1,products!$A$1:$G$1,0))</f>
        <v>Rob</v>
      </c>
      <c r="J871" t="str">
        <f>INDEX(products!$A$1:$G$49, MATCH(CoffeeSales!$D871,products!$A$1:$A$49,0),MATCH(CoffeeSales!J$1,products!$A$1:$G$1,0))</f>
        <v>M</v>
      </c>
      <c r="K871">
        <f>INDEX(products!$A$1:$G$49, MATCH(CoffeeSales!$D871,products!$A$1:$A$49,0),MATCH(CoffeeSales!K$1,products!$A$1:$G$1,0))</f>
        <v>0.5</v>
      </c>
      <c r="L871">
        <f>INDEX(products!$A$1:$G$49, MATCH(CoffeeSales!$D871,products!$A$1:$A$49,0),MATCH(CoffeeSales!L$1,products!$A$1:$G$1,0))</f>
        <v>5.97</v>
      </c>
      <c r="M871">
        <f t="shared" si="39"/>
        <v>17.91</v>
      </c>
      <c r="N871" t="str">
        <f t="shared" si="40"/>
        <v>Robusta</v>
      </c>
      <c r="O871" t="str">
        <f t="shared" si="41"/>
        <v>Medium</v>
      </c>
      <c r="P871" t="str">
        <f>_xlfn.XLOOKUP(CoffeeSales!$C871,customers!$A$1:$A$1001,customers!$I$1:$I$1001,,0)</f>
        <v>Yes</v>
      </c>
    </row>
    <row r="872" spans="1:16" x14ac:dyDescent="0.25">
      <c r="A872" t="s">
        <v>1695</v>
      </c>
      <c r="B872">
        <v>44460</v>
      </c>
      <c r="C872" t="s">
        <v>1696</v>
      </c>
      <c r="D872" t="s">
        <v>29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 MATCH(CoffeeSales!$D872,products!$A$1:$A$49,0),MATCH(CoffeeSales!I$1,products!$A$1:$G$1,0))</f>
        <v>Exc</v>
      </c>
      <c r="J872" t="str">
        <f>INDEX(products!$A$1:$G$49, MATCH(CoffeeSales!$D872,products!$A$1:$A$49,0),MATCH(CoffeeSales!J$1,products!$A$1:$G$1,0))</f>
        <v>D</v>
      </c>
      <c r="K872">
        <f>INDEX(products!$A$1:$G$49, MATCH(CoffeeSales!$D872,products!$A$1:$A$49,0),MATCH(CoffeeSales!K$1,products!$A$1:$G$1,0))</f>
        <v>0.5</v>
      </c>
      <c r="L872">
        <f>INDEX(products!$A$1:$G$49, MATCH(CoffeeSales!$D872,products!$A$1:$A$49,0),MATCH(CoffeeSales!L$1,products!$A$1:$G$1,0))</f>
        <v>7.29</v>
      </c>
      <c r="M872">
        <f t="shared" si="39"/>
        <v>7.29</v>
      </c>
      <c r="N872" t="str">
        <f t="shared" si="40"/>
        <v>Excelsa</v>
      </c>
      <c r="O872" t="str">
        <f t="shared" si="41"/>
        <v>Dark</v>
      </c>
      <c r="P872" t="str">
        <f>_xlfn.XLOOKUP(CoffeeSales!$C872,customers!$A$1:$A$1001,customers!$I$1:$I$1001,,0)</f>
        <v>Yes</v>
      </c>
    </row>
    <row r="873" spans="1:16" x14ac:dyDescent="0.25">
      <c r="A873" t="s">
        <v>1697</v>
      </c>
      <c r="B873">
        <v>43707</v>
      </c>
      <c r="C873" t="s">
        <v>1698</v>
      </c>
      <c r="D873" t="s">
        <v>150</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 MATCH(CoffeeSales!$D873,products!$A$1:$A$49,0),MATCH(CoffeeSales!I$1,products!$A$1:$G$1,0))</f>
        <v>Exc</v>
      </c>
      <c r="J873" t="str">
        <f>INDEX(products!$A$1:$G$49, MATCH(CoffeeSales!$D873,products!$A$1:$A$49,0),MATCH(CoffeeSales!J$1,products!$A$1:$G$1,0))</f>
        <v>L</v>
      </c>
      <c r="K873">
        <f>INDEX(products!$A$1:$G$49, MATCH(CoffeeSales!$D873,products!$A$1:$A$49,0),MATCH(CoffeeSales!K$1,products!$A$1:$G$1,0))</f>
        <v>1</v>
      </c>
      <c r="L873">
        <f>INDEX(products!$A$1:$G$49, MATCH(CoffeeSales!$D873,products!$A$1:$A$49,0),MATCH(CoffeeSales!L$1,products!$A$1:$G$1,0))</f>
        <v>14.85</v>
      </c>
      <c r="M873">
        <f t="shared" si="39"/>
        <v>29.7</v>
      </c>
      <c r="N873" t="str">
        <f t="shared" si="40"/>
        <v>Excelsa</v>
      </c>
      <c r="O873" t="str">
        <f t="shared" si="41"/>
        <v>Light</v>
      </c>
      <c r="P873" t="str">
        <f>_xlfn.XLOOKUP(CoffeeSales!$C873,customers!$A$1:$A$1001,customers!$I$1:$I$1001,,0)</f>
        <v>Yes</v>
      </c>
    </row>
    <row r="874" spans="1:16" x14ac:dyDescent="0.25">
      <c r="A874" t="s">
        <v>1699</v>
      </c>
      <c r="B874">
        <v>43521</v>
      </c>
      <c r="C874" t="s">
        <v>1700</v>
      </c>
      <c r="D874" t="s">
        <v>74</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 MATCH(CoffeeSales!$D874,products!$A$1:$A$49,0),MATCH(CoffeeSales!I$1,products!$A$1:$G$1,0))</f>
        <v>Ara</v>
      </c>
      <c r="J874" t="str">
        <f>INDEX(products!$A$1:$G$49, MATCH(CoffeeSales!$D874,products!$A$1:$A$49,0),MATCH(CoffeeSales!J$1,products!$A$1:$G$1,0))</f>
        <v>M</v>
      </c>
      <c r="K874">
        <f>INDEX(products!$A$1:$G$49, MATCH(CoffeeSales!$D874,products!$A$1:$A$49,0),MATCH(CoffeeSales!K$1,products!$A$1:$G$1,0))</f>
        <v>1</v>
      </c>
      <c r="L874">
        <f>INDEX(products!$A$1:$G$49, MATCH(CoffeeSales!$D874,products!$A$1:$A$49,0),MATCH(CoffeeSales!L$1,products!$A$1:$G$1,0))</f>
        <v>11.25</v>
      </c>
      <c r="M874">
        <f t="shared" si="39"/>
        <v>22.5</v>
      </c>
      <c r="N874" t="str">
        <f t="shared" si="40"/>
        <v>Arabica</v>
      </c>
      <c r="O874" t="str">
        <f t="shared" si="41"/>
        <v>Medium</v>
      </c>
      <c r="P874" t="str">
        <f>_xlfn.XLOOKUP(CoffeeSales!$C874,customers!$A$1:$A$1001,customers!$I$1:$I$1001,,0)</f>
        <v>No</v>
      </c>
    </row>
    <row r="875" spans="1:16" x14ac:dyDescent="0.25">
      <c r="A875" t="s">
        <v>1701</v>
      </c>
      <c r="B875">
        <v>43725</v>
      </c>
      <c r="C875" t="s">
        <v>1686</v>
      </c>
      <c r="D875" t="s">
        <v>175</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 MATCH(CoffeeSales!$D875,products!$A$1:$A$49,0),MATCH(CoffeeSales!I$1,products!$A$1:$G$1,0))</f>
        <v>Rob</v>
      </c>
      <c r="J875" t="str">
        <f>INDEX(products!$A$1:$G$49, MATCH(CoffeeSales!$D875,products!$A$1:$A$49,0),MATCH(CoffeeSales!J$1,products!$A$1:$G$1,0))</f>
        <v>M</v>
      </c>
      <c r="K875">
        <f>INDEX(products!$A$1:$G$49, MATCH(CoffeeSales!$D875,products!$A$1:$A$49,0),MATCH(CoffeeSales!K$1,products!$A$1:$G$1,0))</f>
        <v>0.2</v>
      </c>
      <c r="L875">
        <f>INDEX(products!$A$1:$G$49, MATCH(CoffeeSales!$D875,products!$A$1:$A$49,0),MATCH(CoffeeSales!L$1,products!$A$1:$G$1,0))</f>
        <v>2.9849999999999999</v>
      </c>
      <c r="M875">
        <f t="shared" si="39"/>
        <v>11.94</v>
      </c>
      <c r="N875" t="str">
        <f t="shared" si="40"/>
        <v>Robusta</v>
      </c>
      <c r="O875" t="str">
        <f t="shared" si="41"/>
        <v>Medium</v>
      </c>
      <c r="P875" t="str">
        <f>_xlfn.XLOOKUP(CoffeeSales!$C875,customers!$A$1:$A$1001,customers!$I$1:$I$1001,,0)</f>
        <v>Yes</v>
      </c>
    </row>
    <row r="876" spans="1:16" x14ac:dyDescent="0.25">
      <c r="A876" t="s">
        <v>1702</v>
      </c>
      <c r="B876">
        <v>43680</v>
      </c>
      <c r="C876" t="s">
        <v>1703</v>
      </c>
      <c r="D876" t="s">
        <v>19</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 MATCH(CoffeeSales!$D876,products!$A$1:$A$49,0),MATCH(CoffeeSales!I$1,products!$A$1:$G$1,0))</f>
        <v>Ara</v>
      </c>
      <c r="J876" t="str">
        <f>INDEX(products!$A$1:$G$49, MATCH(CoffeeSales!$D876,products!$A$1:$A$49,0),MATCH(CoffeeSales!J$1,products!$A$1:$G$1,0))</f>
        <v>L</v>
      </c>
      <c r="K876">
        <f>INDEX(products!$A$1:$G$49, MATCH(CoffeeSales!$D876,products!$A$1:$A$49,0),MATCH(CoffeeSales!K$1,products!$A$1:$G$1,0))</f>
        <v>1</v>
      </c>
      <c r="L876">
        <f>INDEX(products!$A$1:$G$49, MATCH(CoffeeSales!$D876,products!$A$1:$A$49,0),MATCH(CoffeeSales!L$1,products!$A$1:$G$1,0))</f>
        <v>12.95</v>
      </c>
      <c r="M876">
        <f t="shared" si="39"/>
        <v>25.9</v>
      </c>
      <c r="N876" t="str">
        <f t="shared" si="40"/>
        <v>Arabica</v>
      </c>
      <c r="O876" t="str">
        <f t="shared" si="41"/>
        <v>Light</v>
      </c>
      <c r="P876" t="str">
        <f>_xlfn.XLOOKUP(CoffeeSales!$C876,customers!$A$1:$A$1001,customers!$I$1:$I$1001,,0)</f>
        <v>No</v>
      </c>
    </row>
    <row r="877" spans="1:16" x14ac:dyDescent="0.25">
      <c r="A877" t="s">
        <v>1704</v>
      </c>
      <c r="B877">
        <v>44253</v>
      </c>
      <c r="C877" t="s">
        <v>1705</v>
      </c>
      <c r="D877" t="s">
        <v>91</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 MATCH(CoffeeSales!$D877,products!$A$1:$A$49,0),MATCH(CoffeeSales!I$1,products!$A$1:$G$1,0))</f>
        <v>Lib</v>
      </c>
      <c r="J877" t="str">
        <f>INDEX(products!$A$1:$G$49, MATCH(CoffeeSales!$D877,products!$A$1:$A$49,0),MATCH(CoffeeSales!J$1,products!$A$1:$G$1,0))</f>
        <v>M</v>
      </c>
      <c r="K877">
        <f>INDEX(products!$A$1:$G$49, MATCH(CoffeeSales!$D877,products!$A$1:$A$49,0),MATCH(CoffeeSales!K$1,products!$A$1:$G$1,0))</f>
        <v>0.5</v>
      </c>
      <c r="L877">
        <f>INDEX(products!$A$1:$G$49, MATCH(CoffeeSales!$D877,products!$A$1:$A$49,0),MATCH(CoffeeSales!L$1,products!$A$1:$G$1,0))</f>
        <v>8.73</v>
      </c>
      <c r="M877">
        <f t="shared" si="39"/>
        <v>43.650000000000006</v>
      </c>
      <c r="N877" t="str">
        <f t="shared" si="40"/>
        <v>Liberica</v>
      </c>
      <c r="O877" t="str">
        <f t="shared" si="41"/>
        <v>Medium</v>
      </c>
      <c r="P877" t="str">
        <f>_xlfn.XLOOKUP(CoffeeSales!$C877,customers!$A$1:$A$1001,customers!$I$1:$I$1001,,0)</f>
        <v>No</v>
      </c>
    </row>
    <row r="878" spans="1:16" x14ac:dyDescent="0.25">
      <c r="A878" t="s">
        <v>1704</v>
      </c>
      <c r="B878">
        <v>44253</v>
      </c>
      <c r="C878" t="s">
        <v>1705</v>
      </c>
      <c r="D878" t="s">
        <v>205</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 MATCH(CoffeeSales!$D878,products!$A$1:$A$49,0),MATCH(CoffeeSales!I$1,products!$A$1:$G$1,0))</f>
        <v>Ara</v>
      </c>
      <c r="J878" t="str">
        <f>INDEX(products!$A$1:$G$49, MATCH(CoffeeSales!$D878,products!$A$1:$A$49,0),MATCH(CoffeeSales!J$1,products!$A$1:$G$1,0))</f>
        <v>L</v>
      </c>
      <c r="K878">
        <f>INDEX(products!$A$1:$G$49, MATCH(CoffeeSales!$D878,products!$A$1:$A$49,0),MATCH(CoffeeSales!K$1,products!$A$1:$G$1,0))</f>
        <v>0.5</v>
      </c>
      <c r="L878">
        <f>INDEX(products!$A$1:$G$49, MATCH(CoffeeSales!$D878,products!$A$1:$A$49,0),MATCH(CoffeeSales!L$1,products!$A$1:$G$1,0))</f>
        <v>7.77</v>
      </c>
      <c r="M878">
        <f t="shared" si="39"/>
        <v>46.62</v>
      </c>
      <c r="N878" t="str">
        <f t="shared" si="40"/>
        <v>Arabica</v>
      </c>
      <c r="O878" t="str">
        <f t="shared" si="41"/>
        <v>Light</v>
      </c>
      <c r="P878" t="str">
        <f>_xlfn.XLOOKUP(CoffeeSales!$C878,customers!$A$1:$A$1001,customers!$I$1:$I$1001,,0)</f>
        <v>No</v>
      </c>
    </row>
    <row r="879" spans="1:16" x14ac:dyDescent="0.25">
      <c r="A879" t="s">
        <v>1706</v>
      </c>
      <c r="B879">
        <v>44411</v>
      </c>
      <c r="C879" t="s">
        <v>1707</v>
      </c>
      <c r="D879" t="s">
        <v>96</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 MATCH(CoffeeSales!$D879,products!$A$1:$A$49,0),MATCH(CoffeeSales!I$1,products!$A$1:$G$1,0))</f>
        <v>Lib</v>
      </c>
      <c r="J879" t="str">
        <f>INDEX(products!$A$1:$G$49, MATCH(CoffeeSales!$D879,products!$A$1:$A$49,0),MATCH(CoffeeSales!J$1,products!$A$1:$G$1,0))</f>
        <v>L</v>
      </c>
      <c r="K879">
        <f>INDEX(products!$A$1:$G$49, MATCH(CoffeeSales!$D879,products!$A$1:$A$49,0),MATCH(CoffeeSales!K$1,products!$A$1:$G$1,0))</f>
        <v>0.5</v>
      </c>
      <c r="L879">
        <f>INDEX(products!$A$1:$G$49, MATCH(CoffeeSales!$D879,products!$A$1:$A$49,0),MATCH(CoffeeSales!L$1,products!$A$1:$G$1,0))</f>
        <v>9.51</v>
      </c>
      <c r="M879">
        <f t="shared" si="39"/>
        <v>28.53</v>
      </c>
      <c r="N879" t="str">
        <f t="shared" si="40"/>
        <v>Liberica</v>
      </c>
      <c r="O879" t="str">
        <f t="shared" si="41"/>
        <v>Light</v>
      </c>
      <c r="P879" t="str">
        <f>_xlfn.XLOOKUP(CoffeeSales!$C879,customers!$A$1:$A$1001,customers!$I$1:$I$1001,,0)</f>
        <v>No</v>
      </c>
    </row>
    <row r="880" spans="1:16" x14ac:dyDescent="0.25">
      <c r="A880" t="s">
        <v>1708</v>
      </c>
      <c r="B880">
        <v>44323</v>
      </c>
      <c r="C880" t="s">
        <v>1709</v>
      </c>
      <c r="D880" t="s">
        <v>23</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 MATCH(CoffeeSales!$D880,products!$A$1:$A$49,0),MATCH(CoffeeSales!I$1,products!$A$1:$G$1,0))</f>
        <v>Rob</v>
      </c>
      <c r="J880" t="str">
        <f>INDEX(products!$A$1:$G$49, MATCH(CoffeeSales!$D880,products!$A$1:$A$49,0),MATCH(CoffeeSales!J$1,products!$A$1:$G$1,0))</f>
        <v>L</v>
      </c>
      <c r="K880">
        <f>INDEX(products!$A$1:$G$49, MATCH(CoffeeSales!$D880,products!$A$1:$A$49,0),MATCH(CoffeeSales!K$1,products!$A$1:$G$1,0))</f>
        <v>2.5</v>
      </c>
      <c r="L880">
        <f>INDEX(products!$A$1:$G$49, MATCH(CoffeeSales!$D880,products!$A$1:$A$49,0),MATCH(CoffeeSales!L$1,products!$A$1:$G$1,0))</f>
        <v>27.484999999999996</v>
      </c>
      <c r="M880">
        <f t="shared" si="39"/>
        <v>27.484999999999996</v>
      </c>
      <c r="N880" t="str">
        <f t="shared" si="40"/>
        <v>Robusta</v>
      </c>
      <c r="O880" t="str">
        <f t="shared" si="41"/>
        <v>Light</v>
      </c>
      <c r="P880" t="str">
        <f>_xlfn.XLOOKUP(CoffeeSales!$C880,customers!$A$1:$A$1001,customers!$I$1:$I$1001,,0)</f>
        <v>Yes</v>
      </c>
    </row>
    <row r="881" spans="1:16" x14ac:dyDescent="0.25">
      <c r="A881" t="s">
        <v>1710</v>
      </c>
      <c r="B881">
        <v>43630</v>
      </c>
      <c r="C881" t="s">
        <v>1711</v>
      </c>
      <c r="D881" t="s">
        <v>64</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 MATCH(CoffeeSales!$D881,products!$A$1:$A$49,0),MATCH(CoffeeSales!I$1,products!$A$1:$G$1,0))</f>
        <v>Exc</v>
      </c>
      <c r="J881" t="str">
        <f>INDEX(products!$A$1:$G$49, MATCH(CoffeeSales!$D881,products!$A$1:$A$49,0),MATCH(CoffeeSales!J$1,products!$A$1:$G$1,0))</f>
        <v>D</v>
      </c>
      <c r="K881">
        <f>INDEX(products!$A$1:$G$49, MATCH(CoffeeSales!$D881,products!$A$1:$A$49,0),MATCH(CoffeeSales!K$1,products!$A$1:$G$1,0))</f>
        <v>0.2</v>
      </c>
      <c r="L881">
        <f>INDEX(products!$A$1:$G$49, MATCH(CoffeeSales!$D881,products!$A$1:$A$49,0),MATCH(CoffeeSales!L$1,products!$A$1:$G$1,0))</f>
        <v>3.645</v>
      </c>
      <c r="M881">
        <f t="shared" si="39"/>
        <v>10.935</v>
      </c>
      <c r="N881" t="str">
        <f t="shared" si="40"/>
        <v>Excelsa</v>
      </c>
      <c r="O881" t="str">
        <f t="shared" si="41"/>
        <v>Dark</v>
      </c>
      <c r="P881" t="str">
        <f>_xlfn.XLOOKUP(CoffeeSales!$C881,customers!$A$1:$A$1001,customers!$I$1:$I$1001,,0)</f>
        <v>No</v>
      </c>
    </row>
    <row r="882" spans="1:16" x14ac:dyDescent="0.25">
      <c r="A882" t="s">
        <v>1712</v>
      </c>
      <c r="B882">
        <v>43790</v>
      </c>
      <c r="C882" t="s">
        <v>1713</v>
      </c>
      <c r="D882" t="s">
        <v>195</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 MATCH(CoffeeSales!$D882,products!$A$1:$A$49,0),MATCH(CoffeeSales!I$1,products!$A$1:$G$1,0))</f>
        <v>Rob</v>
      </c>
      <c r="J882" t="str">
        <f>INDEX(products!$A$1:$G$49, MATCH(CoffeeSales!$D882,products!$A$1:$A$49,0),MATCH(CoffeeSales!J$1,products!$A$1:$G$1,0))</f>
        <v>L</v>
      </c>
      <c r="K882">
        <f>INDEX(products!$A$1:$G$49, MATCH(CoffeeSales!$D882,products!$A$1:$A$49,0),MATCH(CoffeeSales!K$1,products!$A$1:$G$1,0))</f>
        <v>0.2</v>
      </c>
      <c r="L882">
        <f>INDEX(products!$A$1:$G$49, MATCH(CoffeeSales!$D882,products!$A$1:$A$49,0),MATCH(CoffeeSales!L$1,products!$A$1:$G$1,0))</f>
        <v>3.5849999999999995</v>
      </c>
      <c r="M882">
        <f t="shared" si="39"/>
        <v>7.169999999999999</v>
      </c>
      <c r="N882" t="str">
        <f t="shared" si="40"/>
        <v>Robusta</v>
      </c>
      <c r="O882" t="str">
        <f t="shared" si="41"/>
        <v>Light</v>
      </c>
      <c r="P882" t="str">
        <f>_xlfn.XLOOKUP(CoffeeSales!$C882,customers!$A$1:$A$1001,customers!$I$1:$I$1001,,0)</f>
        <v>No</v>
      </c>
    </row>
    <row r="883" spans="1:16" x14ac:dyDescent="0.25">
      <c r="A883" t="s">
        <v>1714</v>
      </c>
      <c r="B883">
        <v>44286</v>
      </c>
      <c r="C883" t="s">
        <v>1715</v>
      </c>
      <c r="D883" t="s">
        <v>128</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 MATCH(CoffeeSales!$D883,products!$A$1:$A$49,0),MATCH(CoffeeSales!I$1,products!$A$1:$G$1,0))</f>
        <v>Ara</v>
      </c>
      <c r="J883" t="str">
        <f>INDEX(products!$A$1:$G$49, MATCH(CoffeeSales!$D883,products!$A$1:$A$49,0),MATCH(CoffeeSales!J$1,products!$A$1:$G$1,0))</f>
        <v>L</v>
      </c>
      <c r="K883">
        <f>INDEX(products!$A$1:$G$49, MATCH(CoffeeSales!$D883,products!$A$1:$A$49,0),MATCH(CoffeeSales!K$1,products!$A$1:$G$1,0))</f>
        <v>0.2</v>
      </c>
      <c r="L883">
        <f>INDEX(products!$A$1:$G$49, MATCH(CoffeeSales!$D883,products!$A$1:$A$49,0),MATCH(CoffeeSales!L$1,products!$A$1:$G$1,0))</f>
        <v>3.8849999999999998</v>
      </c>
      <c r="M883">
        <f t="shared" si="39"/>
        <v>23.31</v>
      </c>
      <c r="N883" t="str">
        <f t="shared" si="40"/>
        <v>Arabica</v>
      </c>
      <c r="O883" t="str">
        <f t="shared" si="41"/>
        <v>Light</v>
      </c>
      <c r="P883" t="str">
        <f>_xlfn.XLOOKUP(CoffeeSales!$C883,customers!$A$1:$A$1001,customers!$I$1:$I$1001,,0)</f>
        <v>Yes</v>
      </c>
    </row>
    <row r="884" spans="1:16" x14ac:dyDescent="0.25">
      <c r="A884" t="s">
        <v>1716</v>
      </c>
      <c r="B884">
        <v>43647</v>
      </c>
      <c r="C884" t="s">
        <v>1717</v>
      </c>
      <c r="D884" t="s">
        <v>131</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 MATCH(CoffeeSales!$D884,products!$A$1:$A$49,0),MATCH(CoffeeSales!I$1,products!$A$1:$G$1,0))</f>
        <v>Ara</v>
      </c>
      <c r="J884" t="str">
        <f>INDEX(products!$A$1:$G$49, MATCH(CoffeeSales!$D884,products!$A$1:$A$49,0),MATCH(CoffeeSales!J$1,products!$A$1:$G$1,0))</f>
        <v>D</v>
      </c>
      <c r="K884">
        <f>INDEX(products!$A$1:$G$49, MATCH(CoffeeSales!$D884,products!$A$1:$A$49,0),MATCH(CoffeeSales!K$1,products!$A$1:$G$1,0))</f>
        <v>2.5</v>
      </c>
      <c r="L884">
        <f>INDEX(products!$A$1:$G$49, MATCH(CoffeeSales!$D884,products!$A$1:$A$49,0),MATCH(CoffeeSales!L$1,products!$A$1:$G$1,0))</f>
        <v>22.884999999999998</v>
      </c>
      <c r="M884">
        <f t="shared" si="39"/>
        <v>114.42499999999998</v>
      </c>
      <c r="N884" t="str">
        <f t="shared" si="40"/>
        <v>Arabica</v>
      </c>
      <c r="O884" t="str">
        <f t="shared" si="41"/>
        <v>Dark</v>
      </c>
      <c r="P884" t="str">
        <f>_xlfn.XLOOKUP(CoffeeSales!$C884,customers!$A$1:$A$1001,customers!$I$1:$I$1001,,0)</f>
        <v>Yes</v>
      </c>
    </row>
    <row r="885" spans="1:16" x14ac:dyDescent="0.25">
      <c r="A885" t="s">
        <v>1718</v>
      </c>
      <c r="B885">
        <v>43956</v>
      </c>
      <c r="C885" t="s">
        <v>1719</v>
      </c>
      <c r="D885" t="s">
        <v>184</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 MATCH(CoffeeSales!$D885,products!$A$1:$A$49,0),MATCH(CoffeeSales!I$1,products!$A$1:$G$1,0))</f>
        <v>Ara</v>
      </c>
      <c r="J885" t="str">
        <f>INDEX(products!$A$1:$G$49, MATCH(CoffeeSales!$D885,products!$A$1:$A$49,0),MATCH(CoffeeSales!J$1,products!$A$1:$G$1,0))</f>
        <v>M</v>
      </c>
      <c r="K885">
        <f>INDEX(products!$A$1:$G$49, MATCH(CoffeeSales!$D885,products!$A$1:$A$49,0),MATCH(CoffeeSales!K$1,products!$A$1:$G$1,0))</f>
        <v>2.5</v>
      </c>
      <c r="L885">
        <f>INDEX(products!$A$1:$G$49, MATCH(CoffeeSales!$D885,products!$A$1:$A$49,0),MATCH(CoffeeSales!L$1,products!$A$1:$G$1,0))</f>
        <v>25.874999999999996</v>
      </c>
      <c r="M885">
        <f t="shared" si="39"/>
        <v>77.624999999999986</v>
      </c>
      <c r="N885" t="str">
        <f t="shared" si="40"/>
        <v>Arabica</v>
      </c>
      <c r="O885" t="str">
        <f t="shared" si="41"/>
        <v>Medium</v>
      </c>
      <c r="P885" t="str">
        <f>_xlfn.XLOOKUP(CoffeeSales!$C885,customers!$A$1:$A$1001,customers!$I$1:$I$1001,,0)</f>
        <v>Yes</v>
      </c>
    </row>
    <row r="886" spans="1:16" x14ac:dyDescent="0.25">
      <c r="A886" t="s">
        <v>1720</v>
      </c>
      <c r="B886">
        <v>43941</v>
      </c>
      <c r="C886" t="s">
        <v>1721</v>
      </c>
      <c r="D886" t="s">
        <v>159</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 MATCH(CoffeeSales!$D886,products!$A$1:$A$49,0),MATCH(CoffeeSales!I$1,products!$A$1:$G$1,0))</f>
        <v>Rob</v>
      </c>
      <c r="J886" t="str">
        <f>INDEX(products!$A$1:$G$49, MATCH(CoffeeSales!$D886,products!$A$1:$A$49,0),MATCH(CoffeeSales!J$1,products!$A$1:$G$1,0))</f>
        <v>D</v>
      </c>
      <c r="K886">
        <f>INDEX(products!$A$1:$G$49, MATCH(CoffeeSales!$D886,products!$A$1:$A$49,0),MATCH(CoffeeSales!K$1,products!$A$1:$G$1,0))</f>
        <v>0.5</v>
      </c>
      <c r="L886">
        <f>INDEX(products!$A$1:$G$49, MATCH(CoffeeSales!$D886,products!$A$1:$A$49,0),MATCH(CoffeeSales!L$1,products!$A$1:$G$1,0))</f>
        <v>5.3699999999999992</v>
      </c>
      <c r="M886">
        <f t="shared" si="39"/>
        <v>5.3699999999999992</v>
      </c>
      <c r="N886" t="str">
        <f t="shared" si="40"/>
        <v>Robusta</v>
      </c>
      <c r="O886" t="str">
        <f t="shared" si="41"/>
        <v>Dark</v>
      </c>
      <c r="P886" t="str">
        <f>_xlfn.XLOOKUP(CoffeeSales!$C886,customers!$A$1:$A$1001,customers!$I$1:$I$1001,,0)</f>
        <v>Yes</v>
      </c>
    </row>
    <row r="887" spans="1:16" x14ac:dyDescent="0.25">
      <c r="A887" t="s">
        <v>1722</v>
      </c>
      <c r="B887">
        <v>43664</v>
      </c>
      <c r="C887" t="s">
        <v>1723</v>
      </c>
      <c r="D887" t="s">
        <v>48</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 MATCH(CoffeeSales!$D887,products!$A$1:$A$49,0),MATCH(CoffeeSales!I$1,products!$A$1:$G$1,0))</f>
        <v>Rob</v>
      </c>
      <c r="J887" t="str">
        <f>INDEX(products!$A$1:$G$49, MATCH(CoffeeSales!$D887,products!$A$1:$A$49,0),MATCH(CoffeeSales!J$1,products!$A$1:$G$1,0))</f>
        <v>D</v>
      </c>
      <c r="K887">
        <f>INDEX(products!$A$1:$G$49, MATCH(CoffeeSales!$D887,products!$A$1:$A$49,0),MATCH(CoffeeSales!K$1,products!$A$1:$G$1,0))</f>
        <v>2.5</v>
      </c>
      <c r="L887">
        <f>INDEX(products!$A$1:$G$49, MATCH(CoffeeSales!$D887,products!$A$1:$A$49,0),MATCH(CoffeeSales!L$1,products!$A$1:$G$1,0))</f>
        <v>20.584999999999997</v>
      </c>
      <c r="M887">
        <f t="shared" si="39"/>
        <v>123.50999999999999</v>
      </c>
      <c r="N887" t="str">
        <f t="shared" si="40"/>
        <v>Robusta</v>
      </c>
      <c r="O887" t="str">
        <f t="shared" si="41"/>
        <v>Dark</v>
      </c>
      <c r="P887" t="str">
        <f>_xlfn.XLOOKUP(CoffeeSales!$C887,customers!$A$1:$A$1001,customers!$I$1:$I$1001,,0)</f>
        <v>No</v>
      </c>
    </row>
    <row r="888" spans="1:16" x14ac:dyDescent="0.25">
      <c r="A888" t="s">
        <v>1724</v>
      </c>
      <c r="B888">
        <v>44518</v>
      </c>
      <c r="C888" t="s">
        <v>1725</v>
      </c>
      <c r="D888" t="s">
        <v>91</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 MATCH(CoffeeSales!$D888,products!$A$1:$A$49,0),MATCH(CoffeeSales!I$1,products!$A$1:$G$1,0))</f>
        <v>Lib</v>
      </c>
      <c r="J888" t="str">
        <f>INDEX(products!$A$1:$G$49, MATCH(CoffeeSales!$D888,products!$A$1:$A$49,0),MATCH(CoffeeSales!J$1,products!$A$1:$G$1,0))</f>
        <v>M</v>
      </c>
      <c r="K888">
        <f>INDEX(products!$A$1:$G$49, MATCH(CoffeeSales!$D888,products!$A$1:$A$49,0),MATCH(CoffeeSales!K$1,products!$A$1:$G$1,0))</f>
        <v>0.5</v>
      </c>
      <c r="L888">
        <f>INDEX(products!$A$1:$G$49, MATCH(CoffeeSales!$D888,products!$A$1:$A$49,0),MATCH(CoffeeSales!L$1,products!$A$1:$G$1,0))</f>
        <v>8.73</v>
      </c>
      <c r="M888">
        <f t="shared" si="39"/>
        <v>17.46</v>
      </c>
      <c r="N888" t="str">
        <f t="shared" si="40"/>
        <v>Liberica</v>
      </c>
      <c r="O888" t="str">
        <f t="shared" si="41"/>
        <v>Medium</v>
      </c>
      <c r="P888" t="str">
        <f>_xlfn.XLOOKUP(CoffeeSales!$C888,customers!$A$1:$A$1001,customers!$I$1:$I$1001,,0)</f>
        <v>No</v>
      </c>
    </row>
    <row r="889" spans="1:16" x14ac:dyDescent="0.25">
      <c r="A889" t="s">
        <v>1726</v>
      </c>
      <c r="B889">
        <v>44002</v>
      </c>
      <c r="C889" t="s">
        <v>1727</v>
      </c>
      <c r="D889" t="s">
        <v>267</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 MATCH(CoffeeSales!$D889,products!$A$1:$A$49,0),MATCH(CoffeeSales!I$1,products!$A$1:$G$1,0))</f>
        <v>Exc</v>
      </c>
      <c r="J889" t="str">
        <f>INDEX(products!$A$1:$G$49, MATCH(CoffeeSales!$D889,products!$A$1:$A$49,0),MATCH(CoffeeSales!J$1,products!$A$1:$G$1,0))</f>
        <v>L</v>
      </c>
      <c r="K889">
        <f>INDEX(products!$A$1:$G$49, MATCH(CoffeeSales!$D889,products!$A$1:$A$49,0),MATCH(CoffeeSales!K$1,products!$A$1:$G$1,0))</f>
        <v>0.2</v>
      </c>
      <c r="L889">
        <f>INDEX(products!$A$1:$G$49, MATCH(CoffeeSales!$D889,products!$A$1:$A$49,0),MATCH(CoffeeSales!L$1,products!$A$1:$G$1,0))</f>
        <v>4.4550000000000001</v>
      </c>
      <c r="M889">
        <f t="shared" si="39"/>
        <v>13.365</v>
      </c>
      <c r="N889" t="str">
        <f t="shared" si="40"/>
        <v>Excelsa</v>
      </c>
      <c r="O889" t="str">
        <f t="shared" si="41"/>
        <v>Light</v>
      </c>
      <c r="P889" t="str">
        <f>_xlfn.XLOOKUP(CoffeeSales!$C889,customers!$A$1:$A$1001,customers!$I$1:$I$1001,,0)</f>
        <v>No</v>
      </c>
    </row>
    <row r="890" spans="1:16" x14ac:dyDescent="0.25">
      <c r="A890" t="s">
        <v>1728</v>
      </c>
      <c r="B890">
        <v>44292</v>
      </c>
      <c r="C890" t="s">
        <v>1729</v>
      </c>
      <c r="D890" t="s">
        <v>128</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 MATCH(CoffeeSales!$D890,products!$A$1:$A$49,0),MATCH(CoffeeSales!I$1,products!$A$1:$G$1,0))</f>
        <v>Ara</v>
      </c>
      <c r="J890" t="str">
        <f>INDEX(products!$A$1:$G$49, MATCH(CoffeeSales!$D890,products!$A$1:$A$49,0),MATCH(CoffeeSales!J$1,products!$A$1:$G$1,0))</f>
        <v>L</v>
      </c>
      <c r="K890">
        <f>INDEX(products!$A$1:$G$49, MATCH(CoffeeSales!$D890,products!$A$1:$A$49,0),MATCH(CoffeeSales!K$1,products!$A$1:$G$1,0))</f>
        <v>0.2</v>
      </c>
      <c r="L890">
        <f>INDEX(products!$A$1:$G$49, MATCH(CoffeeSales!$D890,products!$A$1:$A$49,0),MATCH(CoffeeSales!L$1,products!$A$1:$G$1,0))</f>
        <v>3.8849999999999998</v>
      </c>
      <c r="M890">
        <f t="shared" si="39"/>
        <v>7.77</v>
      </c>
      <c r="N890" t="str">
        <f t="shared" si="40"/>
        <v>Arabica</v>
      </c>
      <c r="O890" t="str">
        <f t="shared" si="41"/>
        <v>Light</v>
      </c>
      <c r="P890" t="str">
        <f>_xlfn.XLOOKUP(CoffeeSales!$C890,customers!$A$1:$A$1001,customers!$I$1:$I$1001,,0)</f>
        <v>Yes</v>
      </c>
    </row>
    <row r="891" spans="1:16" x14ac:dyDescent="0.25">
      <c r="A891" t="s">
        <v>1730</v>
      </c>
      <c r="B891">
        <v>43633</v>
      </c>
      <c r="C891" t="s">
        <v>1731</v>
      </c>
      <c r="D891" t="s">
        <v>114</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 MATCH(CoffeeSales!$D891,products!$A$1:$A$49,0),MATCH(CoffeeSales!I$1,products!$A$1:$G$1,0))</f>
        <v>Rob</v>
      </c>
      <c r="J891" t="str">
        <f>INDEX(products!$A$1:$G$49, MATCH(CoffeeSales!$D891,products!$A$1:$A$49,0),MATCH(CoffeeSales!J$1,products!$A$1:$G$1,0))</f>
        <v>D</v>
      </c>
      <c r="K891">
        <f>INDEX(products!$A$1:$G$49, MATCH(CoffeeSales!$D891,products!$A$1:$A$49,0),MATCH(CoffeeSales!K$1,products!$A$1:$G$1,0))</f>
        <v>0.2</v>
      </c>
      <c r="L891">
        <f>INDEX(products!$A$1:$G$49, MATCH(CoffeeSales!$D891,products!$A$1:$A$49,0),MATCH(CoffeeSales!L$1,products!$A$1:$G$1,0))</f>
        <v>2.6849999999999996</v>
      </c>
      <c r="M891">
        <f t="shared" si="39"/>
        <v>2.6849999999999996</v>
      </c>
      <c r="N891" t="str">
        <f t="shared" si="40"/>
        <v>Robusta</v>
      </c>
      <c r="O891" t="str">
        <f t="shared" si="41"/>
        <v>Dark</v>
      </c>
      <c r="P891" t="str">
        <f>_xlfn.XLOOKUP(CoffeeSales!$C891,customers!$A$1:$A$1001,customers!$I$1:$I$1001,,0)</f>
        <v>Yes</v>
      </c>
    </row>
    <row r="892" spans="1:16" x14ac:dyDescent="0.25">
      <c r="A892" t="s">
        <v>1732</v>
      </c>
      <c r="B892">
        <v>44646</v>
      </c>
      <c r="C892" t="s">
        <v>1717</v>
      </c>
      <c r="D892" t="s">
        <v>48</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 MATCH(CoffeeSales!$D892,products!$A$1:$A$49,0),MATCH(CoffeeSales!I$1,products!$A$1:$G$1,0))</f>
        <v>Rob</v>
      </c>
      <c r="J892" t="str">
        <f>INDEX(products!$A$1:$G$49, MATCH(CoffeeSales!$D892,products!$A$1:$A$49,0),MATCH(CoffeeSales!J$1,products!$A$1:$G$1,0))</f>
        <v>D</v>
      </c>
      <c r="K892">
        <f>INDEX(products!$A$1:$G$49, MATCH(CoffeeSales!$D892,products!$A$1:$A$49,0),MATCH(CoffeeSales!K$1,products!$A$1:$G$1,0))</f>
        <v>2.5</v>
      </c>
      <c r="L892">
        <f>INDEX(products!$A$1:$G$49, MATCH(CoffeeSales!$D892,products!$A$1:$A$49,0),MATCH(CoffeeSales!L$1,products!$A$1:$G$1,0))</f>
        <v>20.584999999999997</v>
      </c>
      <c r="M892">
        <f t="shared" si="39"/>
        <v>20.584999999999997</v>
      </c>
      <c r="N892" t="str">
        <f t="shared" si="40"/>
        <v>Robusta</v>
      </c>
      <c r="O892" t="str">
        <f t="shared" si="41"/>
        <v>Dark</v>
      </c>
      <c r="P892" t="str">
        <f>_xlfn.XLOOKUP(CoffeeSales!$C892,customers!$A$1:$A$1001,customers!$I$1:$I$1001,,0)</f>
        <v>Yes</v>
      </c>
    </row>
    <row r="893" spans="1:16" x14ac:dyDescent="0.25">
      <c r="A893" t="s">
        <v>1733</v>
      </c>
      <c r="B893">
        <v>44469</v>
      </c>
      <c r="C893" t="s">
        <v>1734</v>
      </c>
      <c r="D893" t="s">
        <v>131</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 MATCH(CoffeeSales!$D893,products!$A$1:$A$49,0),MATCH(CoffeeSales!I$1,products!$A$1:$G$1,0))</f>
        <v>Ara</v>
      </c>
      <c r="J893" t="str">
        <f>INDEX(products!$A$1:$G$49, MATCH(CoffeeSales!$D893,products!$A$1:$A$49,0),MATCH(CoffeeSales!J$1,products!$A$1:$G$1,0))</f>
        <v>D</v>
      </c>
      <c r="K893">
        <f>INDEX(products!$A$1:$G$49, MATCH(CoffeeSales!$D893,products!$A$1:$A$49,0),MATCH(CoffeeSales!K$1,products!$A$1:$G$1,0))</f>
        <v>2.5</v>
      </c>
      <c r="L893">
        <f>INDEX(products!$A$1:$G$49, MATCH(CoffeeSales!$D893,products!$A$1:$A$49,0),MATCH(CoffeeSales!L$1,products!$A$1:$G$1,0))</f>
        <v>22.884999999999998</v>
      </c>
      <c r="M893">
        <f t="shared" si="39"/>
        <v>114.42499999999998</v>
      </c>
      <c r="N893" t="str">
        <f t="shared" si="40"/>
        <v>Arabica</v>
      </c>
      <c r="O893" t="str">
        <f t="shared" si="41"/>
        <v>Dark</v>
      </c>
      <c r="P893" t="str">
        <f>_xlfn.XLOOKUP(CoffeeSales!$C893,customers!$A$1:$A$1001,customers!$I$1:$I$1001,,0)</f>
        <v>Yes</v>
      </c>
    </row>
    <row r="894" spans="1:16" x14ac:dyDescent="0.25">
      <c r="A894" t="s">
        <v>1735</v>
      </c>
      <c r="B894">
        <v>43635</v>
      </c>
      <c r="C894" t="s">
        <v>1736</v>
      </c>
      <c r="D894" t="s">
        <v>77</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 MATCH(CoffeeSales!$D894,products!$A$1:$A$49,0),MATCH(CoffeeSales!I$1,products!$A$1:$G$1,0))</f>
        <v>Exc</v>
      </c>
      <c r="J894" t="str">
        <f>INDEX(products!$A$1:$G$49, MATCH(CoffeeSales!$D894,products!$A$1:$A$49,0),MATCH(CoffeeSales!J$1,products!$A$1:$G$1,0))</f>
        <v>M</v>
      </c>
      <c r="K894">
        <f>INDEX(products!$A$1:$G$49, MATCH(CoffeeSales!$D894,products!$A$1:$A$49,0),MATCH(CoffeeSales!K$1,products!$A$1:$G$1,0))</f>
        <v>0.2</v>
      </c>
      <c r="L894">
        <f>INDEX(products!$A$1:$G$49, MATCH(CoffeeSales!$D894,products!$A$1:$A$49,0),MATCH(CoffeeSales!L$1,products!$A$1:$G$1,0))</f>
        <v>4.125</v>
      </c>
      <c r="M894">
        <f t="shared" si="39"/>
        <v>20.625</v>
      </c>
      <c r="N894" t="str">
        <f t="shared" si="40"/>
        <v>Excelsa</v>
      </c>
      <c r="O894" t="str">
        <f t="shared" si="41"/>
        <v>Medium</v>
      </c>
      <c r="P894" t="str">
        <f>_xlfn.XLOOKUP(CoffeeSales!$C894,customers!$A$1:$A$1001,customers!$I$1:$I$1001,,0)</f>
        <v>No</v>
      </c>
    </row>
    <row r="895" spans="1:16" x14ac:dyDescent="0.25">
      <c r="A895" t="s">
        <v>1737</v>
      </c>
      <c r="B895">
        <v>44651</v>
      </c>
      <c r="C895" t="s">
        <v>1738</v>
      </c>
      <c r="D895" t="s">
        <v>96</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 MATCH(CoffeeSales!$D895,products!$A$1:$A$49,0),MATCH(CoffeeSales!I$1,products!$A$1:$G$1,0))</f>
        <v>Lib</v>
      </c>
      <c r="J895" t="str">
        <f>INDEX(products!$A$1:$G$49, MATCH(CoffeeSales!$D895,products!$A$1:$A$49,0),MATCH(CoffeeSales!J$1,products!$A$1:$G$1,0))</f>
        <v>L</v>
      </c>
      <c r="K895">
        <f>INDEX(products!$A$1:$G$49, MATCH(CoffeeSales!$D895,products!$A$1:$A$49,0),MATCH(CoffeeSales!K$1,products!$A$1:$G$1,0))</f>
        <v>0.5</v>
      </c>
      <c r="L895">
        <f>INDEX(products!$A$1:$G$49, MATCH(CoffeeSales!$D895,products!$A$1:$A$49,0),MATCH(CoffeeSales!L$1,products!$A$1:$G$1,0))</f>
        <v>9.51</v>
      </c>
      <c r="M895">
        <f t="shared" si="39"/>
        <v>57.06</v>
      </c>
      <c r="N895" t="str">
        <f t="shared" si="40"/>
        <v>Liberica</v>
      </c>
      <c r="O895" t="str">
        <f t="shared" si="41"/>
        <v>Light</v>
      </c>
      <c r="P895" t="str">
        <f>_xlfn.XLOOKUP(CoffeeSales!$C895,customers!$A$1:$A$1001,customers!$I$1:$I$1001,,0)</f>
        <v>Yes</v>
      </c>
    </row>
    <row r="896" spans="1:16" x14ac:dyDescent="0.25">
      <c r="A896" t="s">
        <v>1739</v>
      </c>
      <c r="B896">
        <v>44016</v>
      </c>
      <c r="C896" t="s">
        <v>1740</v>
      </c>
      <c r="D896" t="s">
        <v>48</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 MATCH(CoffeeSales!$D896,products!$A$1:$A$49,0),MATCH(CoffeeSales!I$1,products!$A$1:$G$1,0))</f>
        <v>Rob</v>
      </c>
      <c r="J896" t="str">
        <f>INDEX(products!$A$1:$G$49, MATCH(CoffeeSales!$D896,products!$A$1:$A$49,0),MATCH(CoffeeSales!J$1,products!$A$1:$G$1,0))</f>
        <v>D</v>
      </c>
      <c r="K896">
        <f>INDEX(products!$A$1:$G$49, MATCH(CoffeeSales!$D896,products!$A$1:$A$49,0),MATCH(CoffeeSales!K$1,products!$A$1:$G$1,0))</f>
        <v>2.5</v>
      </c>
      <c r="L896">
        <f>INDEX(products!$A$1:$G$49, MATCH(CoffeeSales!$D896,products!$A$1:$A$49,0),MATCH(CoffeeSales!L$1,products!$A$1:$G$1,0))</f>
        <v>20.584999999999997</v>
      </c>
      <c r="M896">
        <f t="shared" si="39"/>
        <v>82.339999999999989</v>
      </c>
      <c r="N896" t="str">
        <f t="shared" si="40"/>
        <v>Robusta</v>
      </c>
      <c r="O896" t="str">
        <f t="shared" si="41"/>
        <v>Dark</v>
      </c>
      <c r="P896" t="str">
        <f>_xlfn.XLOOKUP(CoffeeSales!$C896,customers!$A$1:$A$1001,customers!$I$1:$I$1001,,0)</f>
        <v>Yes</v>
      </c>
    </row>
    <row r="897" spans="1:16" x14ac:dyDescent="0.25">
      <c r="A897" t="s">
        <v>1741</v>
      </c>
      <c r="B897">
        <v>44521</v>
      </c>
      <c r="C897" t="s">
        <v>1742</v>
      </c>
      <c r="D897" t="s">
        <v>125</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 MATCH(CoffeeSales!$D897,products!$A$1:$A$49,0),MATCH(CoffeeSales!I$1,products!$A$1:$G$1,0))</f>
        <v>Exc</v>
      </c>
      <c r="J897" t="str">
        <f>INDEX(products!$A$1:$G$49, MATCH(CoffeeSales!$D897,products!$A$1:$A$49,0),MATCH(CoffeeSales!J$1,products!$A$1:$G$1,0))</f>
        <v>M</v>
      </c>
      <c r="K897">
        <f>INDEX(products!$A$1:$G$49, MATCH(CoffeeSales!$D897,products!$A$1:$A$49,0),MATCH(CoffeeSales!K$1,products!$A$1:$G$1,0))</f>
        <v>2.5</v>
      </c>
      <c r="L897">
        <f>INDEX(products!$A$1:$G$49, MATCH(CoffeeSales!$D897,products!$A$1:$A$49,0),MATCH(CoffeeSales!L$1,products!$A$1:$G$1,0))</f>
        <v>31.624999999999996</v>
      </c>
      <c r="M897">
        <f t="shared" si="39"/>
        <v>158.12499999999997</v>
      </c>
      <c r="N897" t="str">
        <f t="shared" si="40"/>
        <v>Excelsa</v>
      </c>
      <c r="O897" t="str">
        <f t="shared" si="41"/>
        <v>Medium</v>
      </c>
      <c r="P897" t="str">
        <f>_xlfn.XLOOKUP(CoffeeSales!$C897,customers!$A$1:$A$1001,customers!$I$1:$I$1001,,0)</f>
        <v>No</v>
      </c>
    </row>
    <row r="898" spans="1:16" x14ac:dyDescent="0.25">
      <c r="A898" t="s">
        <v>1743</v>
      </c>
      <c r="B898">
        <v>44347</v>
      </c>
      <c r="C898" t="s">
        <v>1744</v>
      </c>
      <c r="D898" t="s">
        <v>159</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 MATCH(CoffeeSales!$D898,products!$A$1:$A$49,0),MATCH(CoffeeSales!I$1,products!$A$1:$G$1,0))</f>
        <v>Rob</v>
      </c>
      <c r="J898" t="str">
        <f>INDEX(products!$A$1:$G$49, MATCH(CoffeeSales!$D898,products!$A$1:$A$49,0),MATCH(CoffeeSales!J$1,products!$A$1:$G$1,0))</f>
        <v>D</v>
      </c>
      <c r="K898">
        <f>INDEX(products!$A$1:$G$49, MATCH(CoffeeSales!$D898,products!$A$1:$A$49,0),MATCH(CoffeeSales!K$1,products!$A$1:$G$1,0))</f>
        <v>0.5</v>
      </c>
      <c r="L898">
        <f>INDEX(products!$A$1:$G$49, MATCH(CoffeeSales!$D898,products!$A$1:$A$49,0),MATCH(CoffeeSales!L$1,products!$A$1:$G$1,0))</f>
        <v>5.3699999999999992</v>
      </c>
      <c r="M898">
        <f t="shared" si="39"/>
        <v>32.22</v>
      </c>
      <c r="N898" t="str">
        <f t="shared" si="40"/>
        <v>Robusta</v>
      </c>
      <c r="O898" t="str">
        <f t="shared" si="41"/>
        <v>Dark</v>
      </c>
      <c r="P898" t="str">
        <f>_xlfn.XLOOKUP(CoffeeSales!$C898,customers!$A$1:$A$1001,customers!$I$1:$I$1001,,0)</f>
        <v>Yes</v>
      </c>
    </row>
    <row r="899" spans="1:16" x14ac:dyDescent="0.25">
      <c r="A899" t="s">
        <v>1745</v>
      </c>
      <c r="B899">
        <v>43932</v>
      </c>
      <c r="C899" t="s">
        <v>1746</v>
      </c>
      <c r="D899" t="s">
        <v>258</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 MATCH(CoffeeSales!$D899,products!$A$1:$A$49,0),MATCH(CoffeeSales!I$1,products!$A$1:$G$1,0))</f>
        <v>Exc</v>
      </c>
      <c r="J899" t="str">
        <f>INDEX(products!$A$1:$G$49, MATCH(CoffeeSales!$D899,products!$A$1:$A$49,0),MATCH(CoffeeSales!J$1,products!$A$1:$G$1,0))</f>
        <v>D</v>
      </c>
      <c r="K899">
        <f>INDEX(products!$A$1:$G$49, MATCH(CoffeeSales!$D899,products!$A$1:$A$49,0),MATCH(CoffeeSales!K$1,products!$A$1:$G$1,0))</f>
        <v>1</v>
      </c>
      <c r="L899">
        <f>INDEX(products!$A$1:$G$49, MATCH(CoffeeSales!$D899,products!$A$1:$A$49,0),MATCH(CoffeeSales!L$1,products!$A$1:$G$1,0))</f>
        <v>12.15</v>
      </c>
      <c r="M899">
        <f t="shared" ref="M899:M962" si="42">L899*E899</f>
        <v>24.3</v>
      </c>
      <c r="N899" t="str">
        <f t="shared" ref="N899:N962" si="43">IF(I899="Rob","Robusta",IF(I899="Exc","Excelsa",IF(I899="Ara","Arabica",IF(I899="Lib","Liberica",""))))</f>
        <v>Excelsa</v>
      </c>
      <c r="O899" t="str">
        <f t="shared" ref="O899:O962" si="44">IF(J899="M","Medium",IF(J899="L","Light", IF(J899="D", "Dark","")))</f>
        <v>Dark</v>
      </c>
      <c r="P899" t="str">
        <f>_xlfn.XLOOKUP(CoffeeSales!$C899,customers!$A$1:$A$1001,customers!$I$1:$I$1001,,0)</f>
        <v>No</v>
      </c>
    </row>
    <row r="900" spans="1:16" x14ac:dyDescent="0.25">
      <c r="A900" t="s">
        <v>1747</v>
      </c>
      <c r="B900">
        <v>44089</v>
      </c>
      <c r="C900" t="s">
        <v>1748</v>
      </c>
      <c r="D900" t="s">
        <v>170</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 MATCH(CoffeeSales!$D900,products!$A$1:$A$49,0),MATCH(CoffeeSales!I$1,products!$A$1:$G$1,0))</f>
        <v>Rob</v>
      </c>
      <c r="J900" t="str">
        <f>INDEX(products!$A$1:$G$49, MATCH(CoffeeSales!$D900,products!$A$1:$A$49,0),MATCH(CoffeeSales!J$1,products!$A$1:$G$1,0))</f>
        <v>L</v>
      </c>
      <c r="K900">
        <f>INDEX(products!$A$1:$G$49, MATCH(CoffeeSales!$D900,products!$A$1:$A$49,0),MATCH(CoffeeSales!K$1,products!$A$1:$G$1,0))</f>
        <v>0.5</v>
      </c>
      <c r="L900">
        <f>INDEX(products!$A$1:$G$49, MATCH(CoffeeSales!$D900,products!$A$1:$A$49,0),MATCH(CoffeeSales!L$1,products!$A$1:$G$1,0))</f>
        <v>7.169999999999999</v>
      </c>
      <c r="M900">
        <f t="shared" si="42"/>
        <v>35.849999999999994</v>
      </c>
      <c r="N900" t="str">
        <f t="shared" si="43"/>
        <v>Robusta</v>
      </c>
      <c r="O900" t="str">
        <f t="shared" si="44"/>
        <v>Light</v>
      </c>
      <c r="P900" t="str">
        <f>_xlfn.XLOOKUP(CoffeeSales!$C900,customers!$A$1:$A$1001,customers!$I$1:$I$1001,,0)</f>
        <v>No</v>
      </c>
    </row>
    <row r="901" spans="1:16" x14ac:dyDescent="0.25">
      <c r="A901" t="s">
        <v>1749</v>
      </c>
      <c r="B901">
        <v>44523</v>
      </c>
      <c r="C901" t="s">
        <v>1742</v>
      </c>
      <c r="D901" t="s">
        <v>109</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 MATCH(CoffeeSales!$D901,products!$A$1:$A$49,0),MATCH(CoffeeSales!I$1,products!$A$1:$G$1,0))</f>
        <v>Lib</v>
      </c>
      <c r="J901" t="str">
        <f>INDEX(products!$A$1:$G$49, MATCH(CoffeeSales!$D901,products!$A$1:$A$49,0),MATCH(CoffeeSales!J$1,products!$A$1:$G$1,0))</f>
        <v>M</v>
      </c>
      <c r="K901">
        <f>INDEX(products!$A$1:$G$49, MATCH(CoffeeSales!$D901,products!$A$1:$A$49,0),MATCH(CoffeeSales!K$1,products!$A$1:$G$1,0))</f>
        <v>1</v>
      </c>
      <c r="L901">
        <f>INDEX(products!$A$1:$G$49, MATCH(CoffeeSales!$D901,products!$A$1:$A$49,0),MATCH(CoffeeSales!L$1,products!$A$1:$G$1,0))</f>
        <v>14.55</v>
      </c>
      <c r="M901">
        <f t="shared" si="42"/>
        <v>72.75</v>
      </c>
      <c r="N901" t="str">
        <f t="shared" si="43"/>
        <v>Liberica</v>
      </c>
      <c r="O901" t="str">
        <f t="shared" si="44"/>
        <v>Medium</v>
      </c>
      <c r="P901" t="str">
        <f>_xlfn.XLOOKUP(CoffeeSales!$C901,customers!$A$1:$A$1001,customers!$I$1:$I$1001,,0)</f>
        <v>No</v>
      </c>
    </row>
    <row r="902" spans="1:16" x14ac:dyDescent="0.25">
      <c r="A902" t="s">
        <v>1750</v>
      </c>
      <c r="B902">
        <v>44584</v>
      </c>
      <c r="C902" t="s">
        <v>1751</v>
      </c>
      <c r="D902" t="s">
        <v>145</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 MATCH(CoffeeSales!$D902,products!$A$1:$A$49,0),MATCH(CoffeeSales!I$1,products!$A$1:$G$1,0))</f>
        <v>Lib</v>
      </c>
      <c r="J902" t="str">
        <f>INDEX(products!$A$1:$G$49, MATCH(CoffeeSales!$D902,products!$A$1:$A$49,0),MATCH(CoffeeSales!J$1,products!$A$1:$G$1,0))</f>
        <v>L</v>
      </c>
      <c r="K902">
        <f>INDEX(products!$A$1:$G$49, MATCH(CoffeeSales!$D902,products!$A$1:$A$49,0),MATCH(CoffeeSales!K$1,products!$A$1:$G$1,0))</f>
        <v>1</v>
      </c>
      <c r="L902">
        <f>INDEX(products!$A$1:$G$49, MATCH(CoffeeSales!$D902,products!$A$1:$A$49,0),MATCH(CoffeeSales!L$1,products!$A$1:$G$1,0))</f>
        <v>15.85</v>
      </c>
      <c r="M902">
        <f t="shared" si="42"/>
        <v>47.55</v>
      </c>
      <c r="N902" t="str">
        <f t="shared" si="43"/>
        <v>Liberica</v>
      </c>
      <c r="O902" t="str">
        <f t="shared" si="44"/>
        <v>Light</v>
      </c>
      <c r="P902" t="str">
        <f>_xlfn.XLOOKUP(CoffeeSales!$C902,customers!$A$1:$A$1001,customers!$I$1:$I$1001,,0)</f>
        <v>No</v>
      </c>
    </row>
    <row r="903" spans="1:16" x14ac:dyDescent="0.25">
      <c r="A903" t="s">
        <v>1752</v>
      </c>
      <c r="B903">
        <v>44223</v>
      </c>
      <c r="C903" t="s">
        <v>1753</v>
      </c>
      <c r="D903" t="s">
        <v>195</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 MATCH(CoffeeSales!$D903,products!$A$1:$A$49,0),MATCH(CoffeeSales!I$1,products!$A$1:$G$1,0))</f>
        <v>Rob</v>
      </c>
      <c r="J903" t="str">
        <f>INDEX(products!$A$1:$G$49, MATCH(CoffeeSales!$D903,products!$A$1:$A$49,0),MATCH(CoffeeSales!J$1,products!$A$1:$G$1,0))</f>
        <v>L</v>
      </c>
      <c r="K903">
        <f>INDEX(products!$A$1:$G$49, MATCH(CoffeeSales!$D903,products!$A$1:$A$49,0),MATCH(CoffeeSales!K$1,products!$A$1:$G$1,0))</f>
        <v>0.2</v>
      </c>
      <c r="L903">
        <f>INDEX(products!$A$1:$G$49, MATCH(CoffeeSales!$D903,products!$A$1:$A$49,0),MATCH(CoffeeSales!L$1,products!$A$1:$G$1,0))</f>
        <v>3.5849999999999995</v>
      </c>
      <c r="M903">
        <f t="shared" si="42"/>
        <v>3.5849999999999995</v>
      </c>
      <c r="N903" t="str">
        <f t="shared" si="43"/>
        <v>Robusta</v>
      </c>
      <c r="O903" t="str">
        <f t="shared" si="44"/>
        <v>Light</v>
      </c>
      <c r="P903" t="str">
        <f>_xlfn.XLOOKUP(CoffeeSales!$C903,customers!$A$1:$A$1001,customers!$I$1:$I$1001,,0)</f>
        <v>Yes</v>
      </c>
    </row>
    <row r="904" spans="1:16" x14ac:dyDescent="0.25">
      <c r="A904" t="s">
        <v>1754</v>
      </c>
      <c r="B904">
        <v>43640</v>
      </c>
      <c r="C904" t="s">
        <v>1755</v>
      </c>
      <c r="D904" t="s">
        <v>125</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 MATCH(CoffeeSales!$D904,products!$A$1:$A$49,0),MATCH(CoffeeSales!I$1,products!$A$1:$G$1,0))</f>
        <v>Exc</v>
      </c>
      <c r="J904" t="str">
        <f>INDEX(products!$A$1:$G$49, MATCH(CoffeeSales!$D904,products!$A$1:$A$49,0),MATCH(CoffeeSales!J$1,products!$A$1:$G$1,0))</f>
        <v>M</v>
      </c>
      <c r="K904">
        <f>INDEX(products!$A$1:$G$49, MATCH(CoffeeSales!$D904,products!$A$1:$A$49,0),MATCH(CoffeeSales!K$1,products!$A$1:$G$1,0))</f>
        <v>2.5</v>
      </c>
      <c r="L904">
        <f>INDEX(products!$A$1:$G$49, MATCH(CoffeeSales!$D904,products!$A$1:$A$49,0),MATCH(CoffeeSales!L$1,products!$A$1:$G$1,0))</f>
        <v>31.624999999999996</v>
      </c>
      <c r="M904">
        <f t="shared" si="42"/>
        <v>158.12499999999997</v>
      </c>
      <c r="N904" t="str">
        <f t="shared" si="43"/>
        <v>Excelsa</v>
      </c>
      <c r="O904" t="str">
        <f t="shared" si="44"/>
        <v>Medium</v>
      </c>
      <c r="P904" t="str">
        <f>_xlfn.XLOOKUP(CoffeeSales!$C904,customers!$A$1:$A$1001,customers!$I$1:$I$1001,,0)</f>
        <v>No</v>
      </c>
    </row>
    <row r="905" spans="1:16" x14ac:dyDescent="0.25">
      <c r="A905" t="s">
        <v>1756</v>
      </c>
      <c r="B905">
        <v>43905</v>
      </c>
      <c r="C905" t="s">
        <v>1757</v>
      </c>
      <c r="D905" t="s">
        <v>91</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 MATCH(CoffeeSales!$D905,products!$A$1:$A$49,0),MATCH(CoffeeSales!I$1,products!$A$1:$G$1,0))</f>
        <v>Lib</v>
      </c>
      <c r="J905" t="str">
        <f>INDEX(products!$A$1:$G$49, MATCH(CoffeeSales!$D905,products!$A$1:$A$49,0),MATCH(CoffeeSales!J$1,products!$A$1:$G$1,0))</f>
        <v>M</v>
      </c>
      <c r="K905">
        <f>INDEX(products!$A$1:$G$49, MATCH(CoffeeSales!$D905,products!$A$1:$A$49,0),MATCH(CoffeeSales!K$1,products!$A$1:$G$1,0))</f>
        <v>0.5</v>
      </c>
      <c r="L905">
        <f>INDEX(products!$A$1:$G$49, MATCH(CoffeeSales!$D905,products!$A$1:$A$49,0),MATCH(CoffeeSales!L$1,products!$A$1:$G$1,0))</f>
        <v>8.73</v>
      </c>
      <c r="M905">
        <f t="shared" si="42"/>
        <v>17.46</v>
      </c>
      <c r="N905" t="str">
        <f t="shared" si="43"/>
        <v>Liberica</v>
      </c>
      <c r="O905" t="str">
        <f t="shared" si="44"/>
        <v>Medium</v>
      </c>
      <c r="P905" t="str">
        <f>_xlfn.XLOOKUP(CoffeeSales!$C905,customers!$A$1:$A$1001,customers!$I$1:$I$1001,,0)</f>
        <v>No</v>
      </c>
    </row>
    <row r="906" spans="1:16" x14ac:dyDescent="0.25">
      <c r="A906" t="s">
        <v>1758</v>
      </c>
      <c r="B906">
        <v>44463</v>
      </c>
      <c r="C906" t="s">
        <v>1759</v>
      </c>
      <c r="D906" t="s">
        <v>217</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 MATCH(CoffeeSales!$D906,products!$A$1:$A$49,0),MATCH(CoffeeSales!I$1,products!$A$1:$G$1,0))</f>
        <v>Ara</v>
      </c>
      <c r="J906" t="str">
        <f>INDEX(products!$A$1:$G$49, MATCH(CoffeeSales!$D906,products!$A$1:$A$49,0),MATCH(CoffeeSales!J$1,products!$A$1:$G$1,0))</f>
        <v>L</v>
      </c>
      <c r="K906">
        <f>INDEX(products!$A$1:$G$49, MATCH(CoffeeSales!$D906,products!$A$1:$A$49,0),MATCH(CoffeeSales!K$1,products!$A$1:$G$1,0))</f>
        <v>2.5</v>
      </c>
      <c r="L906">
        <f>INDEX(products!$A$1:$G$49, MATCH(CoffeeSales!$D906,products!$A$1:$A$49,0),MATCH(CoffeeSales!L$1,products!$A$1:$G$1,0))</f>
        <v>29.784999999999997</v>
      </c>
      <c r="M906">
        <f t="shared" si="42"/>
        <v>148.92499999999998</v>
      </c>
      <c r="N906" t="str">
        <f t="shared" si="43"/>
        <v>Arabica</v>
      </c>
      <c r="O906" t="str">
        <f t="shared" si="44"/>
        <v>Light</v>
      </c>
      <c r="P906" t="str">
        <f>_xlfn.XLOOKUP(CoffeeSales!$C906,customers!$A$1:$A$1001,customers!$I$1:$I$1001,,0)</f>
        <v>No</v>
      </c>
    </row>
    <row r="907" spans="1:16" x14ac:dyDescent="0.25">
      <c r="A907" t="s">
        <v>1760</v>
      </c>
      <c r="B907">
        <v>43560</v>
      </c>
      <c r="C907" t="s">
        <v>1761</v>
      </c>
      <c r="D907" t="s">
        <v>80</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 MATCH(CoffeeSales!$D907,products!$A$1:$A$49,0),MATCH(CoffeeSales!I$1,products!$A$1:$G$1,0))</f>
        <v>Ara</v>
      </c>
      <c r="J907" t="str">
        <f>INDEX(products!$A$1:$G$49, MATCH(CoffeeSales!$D907,products!$A$1:$A$49,0),MATCH(CoffeeSales!J$1,products!$A$1:$G$1,0))</f>
        <v>M</v>
      </c>
      <c r="K907">
        <f>INDEX(products!$A$1:$G$49, MATCH(CoffeeSales!$D907,products!$A$1:$A$49,0),MATCH(CoffeeSales!K$1,products!$A$1:$G$1,0))</f>
        <v>0.5</v>
      </c>
      <c r="L907">
        <f>INDEX(products!$A$1:$G$49, MATCH(CoffeeSales!$D907,products!$A$1:$A$49,0),MATCH(CoffeeSales!L$1,products!$A$1:$G$1,0))</f>
        <v>6.75</v>
      </c>
      <c r="M907">
        <f t="shared" si="42"/>
        <v>40.5</v>
      </c>
      <c r="N907" t="str">
        <f t="shared" si="43"/>
        <v>Arabica</v>
      </c>
      <c r="O907" t="str">
        <f t="shared" si="44"/>
        <v>Medium</v>
      </c>
      <c r="P907" t="str">
        <f>_xlfn.XLOOKUP(CoffeeSales!$C907,customers!$A$1:$A$1001,customers!$I$1:$I$1001,,0)</f>
        <v>Yes</v>
      </c>
    </row>
    <row r="908" spans="1:16" x14ac:dyDescent="0.25">
      <c r="A908" t="s">
        <v>1762</v>
      </c>
      <c r="B908">
        <v>44588</v>
      </c>
      <c r="C908" t="s">
        <v>1763</v>
      </c>
      <c r="D908" t="s">
        <v>80</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 MATCH(CoffeeSales!$D908,products!$A$1:$A$49,0),MATCH(CoffeeSales!I$1,products!$A$1:$G$1,0))</f>
        <v>Ara</v>
      </c>
      <c r="J908" t="str">
        <f>INDEX(products!$A$1:$G$49, MATCH(CoffeeSales!$D908,products!$A$1:$A$49,0),MATCH(CoffeeSales!J$1,products!$A$1:$G$1,0))</f>
        <v>M</v>
      </c>
      <c r="K908">
        <f>INDEX(products!$A$1:$G$49, MATCH(CoffeeSales!$D908,products!$A$1:$A$49,0),MATCH(CoffeeSales!K$1,products!$A$1:$G$1,0))</f>
        <v>0.5</v>
      </c>
      <c r="L908">
        <f>INDEX(products!$A$1:$G$49, MATCH(CoffeeSales!$D908,products!$A$1:$A$49,0),MATCH(CoffeeSales!L$1,products!$A$1:$G$1,0))</f>
        <v>6.75</v>
      </c>
      <c r="M908">
        <f t="shared" si="42"/>
        <v>27</v>
      </c>
      <c r="N908" t="str">
        <f t="shared" si="43"/>
        <v>Arabica</v>
      </c>
      <c r="O908" t="str">
        <f t="shared" si="44"/>
        <v>Medium</v>
      </c>
      <c r="P908" t="str">
        <f>_xlfn.XLOOKUP(CoffeeSales!$C908,customers!$A$1:$A$1001,customers!$I$1:$I$1001,,0)</f>
        <v>Yes</v>
      </c>
    </row>
    <row r="909" spans="1:16" x14ac:dyDescent="0.25">
      <c r="A909" t="s">
        <v>1764</v>
      </c>
      <c r="B909">
        <v>44449</v>
      </c>
      <c r="C909" t="s">
        <v>1765</v>
      </c>
      <c r="D909" t="s">
        <v>26</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 MATCH(CoffeeSales!$D909,products!$A$1:$A$49,0),MATCH(CoffeeSales!I$1,products!$A$1:$G$1,0))</f>
        <v>Lib</v>
      </c>
      <c r="J909" t="str">
        <f>INDEX(products!$A$1:$G$49, MATCH(CoffeeSales!$D909,products!$A$1:$A$49,0),MATCH(CoffeeSales!J$1,products!$A$1:$G$1,0))</f>
        <v>D</v>
      </c>
      <c r="K909">
        <f>INDEX(products!$A$1:$G$49, MATCH(CoffeeSales!$D909,products!$A$1:$A$49,0),MATCH(CoffeeSales!K$1,products!$A$1:$G$1,0))</f>
        <v>1</v>
      </c>
      <c r="L909">
        <f>INDEX(products!$A$1:$G$49, MATCH(CoffeeSales!$D909,products!$A$1:$A$49,0),MATCH(CoffeeSales!L$1,products!$A$1:$G$1,0))</f>
        <v>12.95</v>
      </c>
      <c r="M909">
        <f t="shared" si="42"/>
        <v>38.849999999999994</v>
      </c>
      <c r="N909" t="str">
        <f t="shared" si="43"/>
        <v>Liberica</v>
      </c>
      <c r="O909" t="str">
        <f t="shared" si="44"/>
        <v>Dark</v>
      </c>
      <c r="P909" t="str">
        <f>_xlfn.XLOOKUP(CoffeeSales!$C909,customers!$A$1:$A$1001,customers!$I$1:$I$1001,,0)</f>
        <v>No</v>
      </c>
    </row>
    <row r="910" spans="1:16" x14ac:dyDescent="0.25">
      <c r="A910" t="s">
        <v>1766</v>
      </c>
      <c r="B910">
        <v>43836</v>
      </c>
      <c r="C910" t="s">
        <v>1767</v>
      </c>
      <c r="D910" t="s">
        <v>202</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 MATCH(CoffeeSales!$D910,products!$A$1:$A$49,0),MATCH(CoffeeSales!I$1,products!$A$1:$G$1,0))</f>
        <v>Rob</v>
      </c>
      <c r="J910" t="str">
        <f>INDEX(products!$A$1:$G$49, MATCH(CoffeeSales!$D910,products!$A$1:$A$49,0),MATCH(CoffeeSales!J$1,products!$A$1:$G$1,0))</f>
        <v>L</v>
      </c>
      <c r="K910">
        <f>INDEX(products!$A$1:$G$49, MATCH(CoffeeSales!$D910,products!$A$1:$A$49,0),MATCH(CoffeeSales!K$1,products!$A$1:$G$1,0))</f>
        <v>1</v>
      </c>
      <c r="L910">
        <f>INDEX(products!$A$1:$G$49, MATCH(CoffeeSales!$D910,products!$A$1:$A$49,0),MATCH(CoffeeSales!L$1,products!$A$1:$G$1,0))</f>
        <v>11.95</v>
      </c>
      <c r="M910">
        <f t="shared" si="42"/>
        <v>59.75</v>
      </c>
      <c r="N910" t="str">
        <f t="shared" si="43"/>
        <v>Robusta</v>
      </c>
      <c r="O910" t="str">
        <f t="shared" si="44"/>
        <v>Light</v>
      </c>
      <c r="P910" t="str">
        <f>_xlfn.XLOOKUP(CoffeeSales!$C910,customers!$A$1:$A$1001,customers!$I$1:$I$1001,,0)</f>
        <v>No</v>
      </c>
    </row>
    <row r="911" spans="1:16" x14ac:dyDescent="0.25">
      <c r="A911" t="s">
        <v>1768</v>
      </c>
      <c r="B911">
        <v>44635</v>
      </c>
      <c r="C911" t="s">
        <v>1769</v>
      </c>
      <c r="D911" t="s">
        <v>195</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 MATCH(CoffeeSales!$D911,products!$A$1:$A$49,0),MATCH(CoffeeSales!I$1,products!$A$1:$G$1,0))</f>
        <v>Rob</v>
      </c>
      <c r="J911" t="str">
        <f>INDEX(products!$A$1:$G$49, MATCH(CoffeeSales!$D911,products!$A$1:$A$49,0),MATCH(CoffeeSales!J$1,products!$A$1:$G$1,0))</f>
        <v>L</v>
      </c>
      <c r="K911">
        <f>INDEX(products!$A$1:$G$49, MATCH(CoffeeSales!$D911,products!$A$1:$A$49,0),MATCH(CoffeeSales!K$1,products!$A$1:$G$1,0))</f>
        <v>0.2</v>
      </c>
      <c r="L911">
        <f>INDEX(products!$A$1:$G$49, MATCH(CoffeeSales!$D911,products!$A$1:$A$49,0),MATCH(CoffeeSales!L$1,products!$A$1:$G$1,0))</f>
        <v>3.5849999999999995</v>
      </c>
      <c r="M911">
        <f t="shared" si="42"/>
        <v>10.754999999999999</v>
      </c>
      <c r="N911" t="str">
        <f t="shared" si="43"/>
        <v>Robusta</v>
      </c>
      <c r="O911" t="str">
        <f t="shared" si="44"/>
        <v>Light</v>
      </c>
      <c r="P911" t="str">
        <f>_xlfn.XLOOKUP(CoffeeSales!$C911,customers!$A$1:$A$1001,customers!$I$1:$I$1001,,0)</f>
        <v>No</v>
      </c>
    </row>
    <row r="912" spans="1:16" x14ac:dyDescent="0.25">
      <c r="A912" t="s">
        <v>1770</v>
      </c>
      <c r="B912">
        <v>44447</v>
      </c>
      <c r="C912" t="s">
        <v>1771</v>
      </c>
      <c r="D912" t="s">
        <v>131</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 MATCH(CoffeeSales!$D912,products!$A$1:$A$49,0),MATCH(CoffeeSales!I$1,products!$A$1:$G$1,0))</f>
        <v>Ara</v>
      </c>
      <c r="J912" t="str">
        <f>INDEX(products!$A$1:$G$49, MATCH(CoffeeSales!$D912,products!$A$1:$A$49,0),MATCH(CoffeeSales!J$1,products!$A$1:$G$1,0))</f>
        <v>D</v>
      </c>
      <c r="K912">
        <f>INDEX(products!$A$1:$G$49, MATCH(CoffeeSales!$D912,products!$A$1:$A$49,0),MATCH(CoffeeSales!K$1,products!$A$1:$G$1,0))</f>
        <v>2.5</v>
      </c>
      <c r="L912">
        <f>INDEX(products!$A$1:$G$49, MATCH(CoffeeSales!$D912,products!$A$1:$A$49,0),MATCH(CoffeeSales!L$1,products!$A$1:$G$1,0))</f>
        <v>22.884999999999998</v>
      </c>
      <c r="M912">
        <f t="shared" si="42"/>
        <v>91.539999999999992</v>
      </c>
      <c r="N912" t="str">
        <f t="shared" si="43"/>
        <v>Arabica</v>
      </c>
      <c r="O912" t="str">
        <f t="shared" si="44"/>
        <v>Dark</v>
      </c>
      <c r="P912" t="str">
        <f>_xlfn.XLOOKUP(CoffeeSales!$C912,customers!$A$1:$A$1001,customers!$I$1:$I$1001,,0)</f>
        <v>No</v>
      </c>
    </row>
    <row r="913" spans="1:16" x14ac:dyDescent="0.25">
      <c r="A913" t="s">
        <v>1772</v>
      </c>
      <c r="B913">
        <v>44511</v>
      </c>
      <c r="C913" t="s">
        <v>1773</v>
      </c>
      <c r="D913" t="s">
        <v>74</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 MATCH(CoffeeSales!$D913,products!$A$1:$A$49,0),MATCH(CoffeeSales!I$1,products!$A$1:$G$1,0))</f>
        <v>Ara</v>
      </c>
      <c r="J913" t="str">
        <f>INDEX(products!$A$1:$G$49, MATCH(CoffeeSales!$D913,products!$A$1:$A$49,0),MATCH(CoffeeSales!J$1,products!$A$1:$G$1,0))</f>
        <v>M</v>
      </c>
      <c r="K913">
        <f>INDEX(products!$A$1:$G$49, MATCH(CoffeeSales!$D913,products!$A$1:$A$49,0),MATCH(CoffeeSales!K$1,products!$A$1:$G$1,0))</f>
        <v>1</v>
      </c>
      <c r="L913">
        <f>INDEX(products!$A$1:$G$49, MATCH(CoffeeSales!$D913,products!$A$1:$A$49,0),MATCH(CoffeeSales!L$1,products!$A$1:$G$1,0))</f>
        <v>11.25</v>
      </c>
      <c r="M913">
        <f t="shared" si="42"/>
        <v>45</v>
      </c>
      <c r="N913" t="str">
        <f t="shared" si="43"/>
        <v>Arabica</v>
      </c>
      <c r="O913" t="str">
        <f t="shared" si="44"/>
        <v>Medium</v>
      </c>
      <c r="P913" t="str">
        <f>_xlfn.XLOOKUP(CoffeeSales!$C913,customers!$A$1:$A$1001,customers!$I$1:$I$1001,,0)</f>
        <v>Yes</v>
      </c>
    </row>
    <row r="914" spans="1:16" x14ac:dyDescent="0.25">
      <c r="A914" t="s">
        <v>1774</v>
      </c>
      <c r="B914">
        <v>43726</v>
      </c>
      <c r="C914" t="s">
        <v>1775</v>
      </c>
      <c r="D914" t="s">
        <v>54</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 MATCH(CoffeeSales!$D914,products!$A$1:$A$49,0),MATCH(CoffeeSales!I$1,products!$A$1:$G$1,0))</f>
        <v>Rob</v>
      </c>
      <c r="J914" t="str">
        <f>INDEX(products!$A$1:$G$49, MATCH(CoffeeSales!$D914,products!$A$1:$A$49,0),MATCH(CoffeeSales!J$1,products!$A$1:$G$1,0))</f>
        <v>M</v>
      </c>
      <c r="K914">
        <f>INDEX(products!$A$1:$G$49, MATCH(CoffeeSales!$D914,products!$A$1:$A$49,0),MATCH(CoffeeSales!K$1,products!$A$1:$G$1,0))</f>
        <v>2.5</v>
      </c>
      <c r="L914">
        <f>INDEX(products!$A$1:$G$49, MATCH(CoffeeSales!$D914,products!$A$1:$A$49,0),MATCH(CoffeeSales!L$1,products!$A$1:$G$1,0))</f>
        <v>22.884999999999998</v>
      </c>
      <c r="M914">
        <f t="shared" si="42"/>
        <v>137.31</v>
      </c>
      <c r="N914" t="str">
        <f t="shared" si="43"/>
        <v>Robusta</v>
      </c>
      <c r="O914" t="str">
        <f t="shared" si="44"/>
        <v>Medium</v>
      </c>
      <c r="P914" t="str">
        <f>_xlfn.XLOOKUP(CoffeeSales!$C914,customers!$A$1:$A$1001,customers!$I$1:$I$1001,,0)</f>
        <v>Yes</v>
      </c>
    </row>
    <row r="915" spans="1:16" x14ac:dyDescent="0.25">
      <c r="A915" t="s">
        <v>1776</v>
      </c>
      <c r="B915">
        <v>44406</v>
      </c>
      <c r="C915" t="s">
        <v>1777</v>
      </c>
      <c r="D915" t="s">
        <v>80</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 MATCH(CoffeeSales!$D915,products!$A$1:$A$49,0),MATCH(CoffeeSales!I$1,products!$A$1:$G$1,0))</f>
        <v>Ara</v>
      </c>
      <c r="J915" t="str">
        <f>INDEX(products!$A$1:$G$49, MATCH(CoffeeSales!$D915,products!$A$1:$A$49,0),MATCH(CoffeeSales!J$1,products!$A$1:$G$1,0))</f>
        <v>M</v>
      </c>
      <c r="K915">
        <f>INDEX(products!$A$1:$G$49, MATCH(CoffeeSales!$D915,products!$A$1:$A$49,0),MATCH(CoffeeSales!K$1,products!$A$1:$G$1,0))</f>
        <v>0.5</v>
      </c>
      <c r="L915">
        <f>INDEX(products!$A$1:$G$49, MATCH(CoffeeSales!$D915,products!$A$1:$A$49,0),MATCH(CoffeeSales!L$1,products!$A$1:$G$1,0))</f>
        <v>6.75</v>
      </c>
      <c r="M915">
        <f t="shared" si="42"/>
        <v>6.75</v>
      </c>
      <c r="N915" t="str">
        <f t="shared" si="43"/>
        <v>Arabica</v>
      </c>
      <c r="O915" t="str">
        <f t="shared" si="44"/>
        <v>Medium</v>
      </c>
      <c r="P915" t="str">
        <f>_xlfn.XLOOKUP(CoffeeSales!$C915,customers!$A$1:$A$1001,customers!$I$1:$I$1001,,0)</f>
        <v>No</v>
      </c>
    </row>
    <row r="916" spans="1:16" x14ac:dyDescent="0.25">
      <c r="A916" t="s">
        <v>1778</v>
      </c>
      <c r="B916">
        <v>44640</v>
      </c>
      <c r="C916" t="s">
        <v>1779</v>
      </c>
      <c r="D916" t="s">
        <v>74</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 MATCH(CoffeeSales!$D916,products!$A$1:$A$49,0),MATCH(CoffeeSales!I$1,products!$A$1:$G$1,0))</f>
        <v>Ara</v>
      </c>
      <c r="J916" t="str">
        <f>INDEX(products!$A$1:$G$49, MATCH(CoffeeSales!$D916,products!$A$1:$A$49,0),MATCH(CoffeeSales!J$1,products!$A$1:$G$1,0))</f>
        <v>M</v>
      </c>
      <c r="K916">
        <f>INDEX(products!$A$1:$G$49, MATCH(CoffeeSales!$D916,products!$A$1:$A$49,0),MATCH(CoffeeSales!K$1,products!$A$1:$G$1,0))</f>
        <v>1</v>
      </c>
      <c r="L916">
        <f>INDEX(products!$A$1:$G$49, MATCH(CoffeeSales!$D916,products!$A$1:$A$49,0),MATCH(CoffeeSales!L$1,products!$A$1:$G$1,0))</f>
        <v>11.25</v>
      </c>
      <c r="M916">
        <f t="shared" si="42"/>
        <v>45</v>
      </c>
      <c r="N916" t="str">
        <f t="shared" si="43"/>
        <v>Arabica</v>
      </c>
      <c r="O916" t="str">
        <f t="shared" si="44"/>
        <v>Medium</v>
      </c>
      <c r="P916" t="str">
        <f>_xlfn.XLOOKUP(CoffeeSales!$C916,customers!$A$1:$A$1001,customers!$I$1:$I$1001,,0)</f>
        <v>No</v>
      </c>
    </row>
    <row r="917" spans="1:16" x14ac:dyDescent="0.25">
      <c r="A917" t="s">
        <v>1780</v>
      </c>
      <c r="B917">
        <v>43955</v>
      </c>
      <c r="C917" t="s">
        <v>1781</v>
      </c>
      <c r="D917" t="s">
        <v>543</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 MATCH(CoffeeSales!$D917,products!$A$1:$A$49,0),MATCH(CoffeeSales!I$1,products!$A$1:$G$1,0))</f>
        <v>Exc</v>
      </c>
      <c r="J917" t="str">
        <f>INDEX(products!$A$1:$G$49, MATCH(CoffeeSales!$D917,products!$A$1:$A$49,0),MATCH(CoffeeSales!J$1,products!$A$1:$G$1,0))</f>
        <v>D</v>
      </c>
      <c r="K917">
        <f>INDEX(products!$A$1:$G$49, MATCH(CoffeeSales!$D917,products!$A$1:$A$49,0),MATCH(CoffeeSales!K$1,products!$A$1:$G$1,0))</f>
        <v>2.5</v>
      </c>
      <c r="L917">
        <f>INDEX(products!$A$1:$G$49, MATCH(CoffeeSales!$D917,products!$A$1:$A$49,0),MATCH(CoffeeSales!L$1,products!$A$1:$G$1,0))</f>
        <v>27.945</v>
      </c>
      <c r="M917">
        <f t="shared" si="42"/>
        <v>83.835000000000008</v>
      </c>
      <c r="N917" t="str">
        <f t="shared" si="43"/>
        <v>Excelsa</v>
      </c>
      <c r="O917" t="str">
        <f t="shared" si="44"/>
        <v>Dark</v>
      </c>
      <c r="P917" t="str">
        <f>_xlfn.XLOOKUP(CoffeeSales!$C917,customers!$A$1:$A$1001,customers!$I$1:$I$1001,,0)</f>
        <v>Yes</v>
      </c>
    </row>
    <row r="918" spans="1:16" x14ac:dyDescent="0.25">
      <c r="A918" t="s">
        <v>1782</v>
      </c>
      <c r="B918">
        <v>44291</v>
      </c>
      <c r="C918" t="s">
        <v>1783</v>
      </c>
      <c r="D918" t="s">
        <v>64</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 MATCH(CoffeeSales!$D918,products!$A$1:$A$49,0),MATCH(CoffeeSales!I$1,products!$A$1:$G$1,0))</f>
        <v>Exc</v>
      </c>
      <c r="J918" t="str">
        <f>INDEX(products!$A$1:$G$49, MATCH(CoffeeSales!$D918,products!$A$1:$A$49,0),MATCH(CoffeeSales!J$1,products!$A$1:$G$1,0))</f>
        <v>D</v>
      </c>
      <c r="K918">
        <f>INDEX(products!$A$1:$G$49, MATCH(CoffeeSales!$D918,products!$A$1:$A$49,0),MATCH(CoffeeSales!K$1,products!$A$1:$G$1,0))</f>
        <v>0.2</v>
      </c>
      <c r="L918">
        <f>INDEX(products!$A$1:$G$49, MATCH(CoffeeSales!$D918,products!$A$1:$A$49,0),MATCH(CoffeeSales!L$1,products!$A$1:$G$1,0))</f>
        <v>3.645</v>
      </c>
      <c r="M918">
        <f t="shared" si="42"/>
        <v>3.645</v>
      </c>
      <c r="N918" t="str">
        <f t="shared" si="43"/>
        <v>Excelsa</v>
      </c>
      <c r="O918" t="str">
        <f t="shared" si="44"/>
        <v>Dark</v>
      </c>
      <c r="P918" t="str">
        <f>_xlfn.XLOOKUP(CoffeeSales!$C918,customers!$A$1:$A$1001,customers!$I$1:$I$1001,,0)</f>
        <v>Yes</v>
      </c>
    </row>
    <row r="919" spans="1:16" x14ac:dyDescent="0.25">
      <c r="A919" t="s">
        <v>1784</v>
      </c>
      <c r="B919">
        <v>44573</v>
      </c>
      <c r="C919" t="s">
        <v>1785</v>
      </c>
      <c r="D919" t="s">
        <v>80</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 MATCH(CoffeeSales!$D919,products!$A$1:$A$49,0),MATCH(CoffeeSales!I$1,products!$A$1:$G$1,0))</f>
        <v>Ara</v>
      </c>
      <c r="J919" t="str">
        <f>INDEX(products!$A$1:$G$49, MATCH(CoffeeSales!$D919,products!$A$1:$A$49,0),MATCH(CoffeeSales!J$1,products!$A$1:$G$1,0))</f>
        <v>M</v>
      </c>
      <c r="K919">
        <f>INDEX(products!$A$1:$G$49, MATCH(CoffeeSales!$D919,products!$A$1:$A$49,0),MATCH(CoffeeSales!K$1,products!$A$1:$G$1,0))</f>
        <v>0.5</v>
      </c>
      <c r="L919">
        <f>INDEX(products!$A$1:$G$49, MATCH(CoffeeSales!$D919,products!$A$1:$A$49,0),MATCH(CoffeeSales!L$1,products!$A$1:$G$1,0))</f>
        <v>6.75</v>
      </c>
      <c r="M919">
        <f t="shared" si="42"/>
        <v>6.75</v>
      </c>
      <c r="N919" t="str">
        <f t="shared" si="43"/>
        <v>Arabica</v>
      </c>
      <c r="O919" t="str">
        <f t="shared" si="44"/>
        <v>Medium</v>
      </c>
      <c r="P919" t="str">
        <f>_xlfn.XLOOKUP(CoffeeSales!$C919,customers!$A$1:$A$1001,customers!$I$1:$I$1001,,0)</f>
        <v>No</v>
      </c>
    </row>
    <row r="920" spans="1:16" x14ac:dyDescent="0.25">
      <c r="A920" t="s">
        <v>1784</v>
      </c>
      <c r="B920">
        <v>44573</v>
      </c>
      <c r="C920" t="s">
        <v>1785</v>
      </c>
      <c r="D920" t="s">
        <v>29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 MATCH(CoffeeSales!$D920,products!$A$1:$A$49,0),MATCH(CoffeeSales!I$1,products!$A$1:$G$1,0))</f>
        <v>Exc</v>
      </c>
      <c r="J920" t="str">
        <f>INDEX(products!$A$1:$G$49, MATCH(CoffeeSales!$D920,products!$A$1:$A$49,0),MATCH(CoffeeSales!J$1,products!$A$1:$G$1,0))</f>
        <v>D</v>
      </c>
      <c r="K920">
        <f>INDEX(products!$A$1:$G$49, MATCH(CoffeeSales!$D920,products!$A$1:$A$49,0),MATCH(CoffeeSales!K$1,products!$A$1:$G$1,0))</f>
        <v>0.5</v>
      </c>
      <c r="L920">
        <f>INDEX(products!$A$1:$G$49, MATCH(CoffeeSales!$D920,products!$A$1:$A$49,0),MATCH(CoffeeSales!L$1,products!$A$1:$G$1,0))</f>
        <v>7.29</v>
      </c>
      <c r="M920">
        <f t="shared" si="42"/>
        <v>21.87</v>
      </c>
      <c r="N920" t="str">
        <f t="shared" si="43"/>
        <v>Excelsa</v>
      </c>
      <c r="O920" t="str">
        <f t="shared" si="44"/>
        <v>Dark</v>
      </c>
      <c r="P920" t="str">
        <f>_xlfn.XLOOKUP(CoffeeSales!$C920,customers!$A$1:$A$1001,customers!$I$1:$I$1001,,0)</f>
        <v>No</v>
      </c>
    </row>
    <row r="921" spans="1:16" x14ac:dyDescent="0.25">
      <c r="A921" t="s">
        <v>1786</v>
      </c>
      <c r="B921">
        <v>44181</v>
      </c>
      <c r="C921" t="s">
        <v>1787</v>
      </c>
      <c r="D921" t="s">
        <v>114</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 MATCH(CoffeeSales!$D921,products!$A$1:$A$49,0),MATCH(CoffeeSales!I$1,products!$A$1:$G$1,0))</f>
        <v>Rob</v>
      </c>
      <c r="J921" t="str">
        <f>INDEX(products!$A$1:$G$49, MATCH(CoffeeSales!$D921,products!$A$1:$A$49,0),MATCH(CoffeeSales!J$1,products!$A$1:$G$1,0))</f>
        <v>D</v>
      </c>
      <c r="K921">
        <f>INDEX(products!$A$1:$G$49, MATCH(CoffeeSales!$D921,products!$A$1:$A$49,0),MATCH(CoffeeSales!K$1,products!$A$1:$G$1,0))</f>
        <v>0.2</v>
      </c>
      <c r="L921">
        <f>INDEX(products!$A$1:$G$49, MATCH(CoffeeSales!$D921,products!$A$1:$A$49,0),MATCH(CoffeeSales!L$1,products!$A$1:$G$1,0))</f>
        <v>2.6849999999999996</v>
      </c>
      <c r="M921">
        <f t="shared" si="42"/>
        <v>13.424999999999997</v>
      </c>
      <c r="N921" t="str">
        <f t="shared" si="43"/>
        <v>Robusta</v>
      </c>
      <c r="O921" t="str">
        <f t="shared" si="44"/>
        <v>Dark</v>
      </c>
      <c r="P921" t="str">
        <f>_xlfn.XLOOKUP(CoffeeSales!$C921,customers!$A$1:$A$1001,customers!$I$1:$I$1001,,0)</f>
        <v>Yes</v>
      </c>
    </row>
    <row r="922" spans="1:16" x14ac:dyDescent="0.25">
      <c r="A922" t="s">
        <v>1788</v>
      </c>
      <c r="B922">
        <v>44711</v>
      </c>
      <c r="C922" t="s">
        <v>1789</v>
      </c>
      <c r="D922" t="s">
        <v>48</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 MATCH(CoffeeSales!$D922,products!$A$1:$A$49,0),MATCH(CoffeeSales!I$1,products!$A$1:$G$1,0))</f>
        <v>Rob</v>
      </c>
      <c r="J922" t="str">
        <f>INDEX(products!$A$1:$G$49, MATCH(CoffeeSales!$D922,products!$A$1:$A$49,0),MATCH(CoffeeSales!J$1,products!$A$1:$G$1,0))</f>
        <v>D</v>
      </c>
      <c r="K922">
        <f>INDEX(products!$A$1:$G$49, MATCH(CoffeeSales!$D922,products!$A$1:$A$49,0),MATCH(CoffeeSales!K$1,products!$A$1:$G$1,0))</f>
        <v>2.5</v>
      </c>
      <c r="L922">
        <f>INDEX(products!$A$1:$G$49, MATCH(CoffeeSales!$D922,products!$A$1:$A$49,0),MATCH(CoffeeSales!L$1,products!$A$1:$G$1,0))</f>
        <v>20.584999999999997</v>
      </c>
      <c r="M922">
        <f t="shared" si="42"/>
        <v>123.50999999999999</v>
      </c>
      <c r="N922" t="str">
        <f t="shared" si="43"/>
        <v>Robusta</v>
      </c>
      <c r="O922" t="str">
        <f t="shared" si="44"/>
        <v>Dark</v>
      </c>
      <c r="P922" t="str">
        <f>_xlfn.XLOOKUP(CoffeeSales!$C922,customers!$A$1:$A$1001,customers!$I$1:$I$1001,,0)</f>
        <v>No</v>
      </c>
    </row>
    <row r="923" spans="1:16" x14ac:dyDescent="0.25">
      <c r="A923" t="s">
        <v>1790</v>
      </c>
      <c r="B923">
        <v>44509</v>
      </c>
      <c r="C923" t="s">
        <v>1791</v>
      </c>
      <c r="D923" t="s">
        <v>51</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 MATCH(CoffeeSales!$D923,products!$A$1:$A$49,0),MATCH(CoffeeSales!I$1,products!$A$1:$G$1,0))</f>
        <v>Lib</v>
      </c>
      <c r="J923" t="str">
        <f>INDEX(products!$A$1:$G$49, MATCH(CoffeeSales!$D923,products!$A$1:$A$49,0),MATCH(CoffeeSales!J$1,products!$A$1:$G$1,0))</f>
        <v>D</v>
      </c>
      <c r="K923">
        <f>INDEX(products!$A$1:$G$49, MATCH(CoffeeSales!$D923,products!$A$1:$A$49,0),MATCH(CoffeeSales!K$1,products!$A$1:$G$1,0))</f>
        <v>0.2</v>
      </c>
      <c r="L923">
        <f>INDEX(products!$A$1:$G$49, MATCH(CoffeeSales!$D923,products!$A$1:$A$49,0),MATCH(CoffeeSales!L$1,products!$A$1:$G$1,0))</f>
        <v>3.8849999999999998</v>
      </c>
      <c r="M923">
        <f t="shared" si="42"/>
        <v>7.77</v>
      </c>
      <c r="N923" t="str">
        <f t="shared" si="43"/>
        <v>Liberica</v>
      </c>
      <c r="O923" t="str">
        <f t="shared" si="44"/>
        <v>Dark</v>
      </c>
      <c r="P923" t="str">
        <f>_xlfn.XLOOKUP(CoffeeSales!$C923,customers!$A$1:$A$1001,customers!$I$1:$I$1001,,0)</f>
        <v>No</v>
      </c>
    </row>
    <row r="924" spans="1:16" x14ac:dyDescent="0.25">
      <c r="A924" t="s">
        <v>1792</v>
      </c>
      <c r="B924">
        <v>44659</v>
      </c>
      <c r="C924" t="s">
        <v>1793</v>
      </c>
      <c r="D924" t="s">
        <v>74</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 MATCH(CoffeeSales!$D924,products!$A$1:$A$49,0),MATCH(CoffeeSales!I$1,products!$A$1:$G$1,0))</f>
        <v>Ara</v>
      </c>
      <c r="J924" t="str">
        <f>INDEX(products!$A$1:$G$49, MATCH(CoffeeSales!$D924,products!$A$1:$A$49,0),MATCH(CoffeeSales!J$1,products!$A$1:$G$1,0))</f>
        <v>M</v>
      </c>
      <c r="K924">
        <f>INDEX(products!$A$1:$G$49, MATCH(CoffeeSales!$D924,products!$A$1:$A$49,0),MATCH(CoffeeSales!K$1,products!$A$1:$G$1,0))</f>
        <v>1</v>
      </c>
      <c r="L924">
        <f>INDEX(products!$A$1:$G$49, MATCH(CoffeeSales!$D924,products!$A$1:$A$49,0),MATCH(CoffeeSales!L$1,products!$A$1:$G$1,0))</f>
        <v>11.25</v>
      </c>
      <c r="M924">
        <f t="shared" si="42"/>
        <v>67.5</v>
      </c>
      <c r="N924" t="str">
        <f t="shared" si="43"/>
        <v>Arabica</v>
      </c>
      <c r="O924" t="str">
        <f t="shared" si="44"/>
        <v>Medium</v>
      </c>
      <c r="P924" t="str">
        <f>_xlfn.XLOOKUP(CoffeeSales!$C924,customers!$A$1:$A$1001,customers!$I$1:$I$1001,,0)</f>
        <v>Yes</v>
      </c>
    </row>
    <row r="925" spans="1:16" x14ac:dyDescent="0.25">
      <c r="A925" t="s">
        <v>1794</v>
      </c>
      <c r="B925">
        <v>43746</v>
      </c>
      <c r="C925" t="s">
        <v>1795</v>
      </c>
      <c r="D925" t="s">
        <v>543</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 MATCH(CoffeeSales!$D925,products!$A$1:$A$49,0),MATCH(CoffeeSales!I$1,products!$A$1:$G$1,0))</f>
        <v>Exc</v>
      </c>
      <c r="J925" t="str">
        <f>INDEX(products!$A$1:$G$49, MATCH(CoffeeSales!$D925,products!$A$1:$A$49,0),MATCH(CoffeeSales!J$1,products!$A$1:$G$1,0))</f>
        <v>D</v>
      </c>
      <c r="K925">
        <f>INDEX(products!$A$1:$G$49, MATCH(CoffeeSales!$D925,products!$A$1:$A$49,0),MATCH(CoffeeSales!K$1,products!$A$1:$G$1,0))</f>
        <v>2.5</v>
      </c>
      <c r="L925">
        <f>INDEX(products!$A$1:$G$49, MATCH(CoffeeSales!$D925,products!$A$1:$A$49,0),MATCH(CoffeeSales!L$1,products!$A$1:$G$1,0))</f>
        <v>27.945</v>
      </c>
      <c r="M925">
        <f t="shared" si="42"/>
        <v>27.945</v>
      </c>
      <c r="N925" t="str">
        <f t="shared" si="43"/>
        <v>Excelsa</v>
      </c>
      <c r="O925" t="str">
        <f t="shared" si="44"/>
        <v>Dark</v>
      </c>
      <c r="P925" t="str">
        <f>_xlfn.XLOOKUP(CoffeeSales!$C925,customers!$A$1:$A$1001,customers!$I$1:$I$1001,,0)</f>
        <v>No</v>
      </c>
    </row>
    <row r="926" spans="1:16" x14ac:dyDescent="0.25">
      <c r="A926" t="s">
        <v>1796</v>
      </c>
      <c r="B926">
        <v>44451</v>
      </c>
      <c r="C926" t="s">
        <v>1797</v>
      </c>
      <c r="D926" t="s">
        <v>217</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 MATCH(CoffeeSales!$D926,products!$A$1:$A$49,0),MATCH(CoffeeSales!I$1,products!$A$1:$G$1,0))</f>
        <v>Ara</v>
      </c>
      <c r="J926" t="str">
        <f>INDEX(products!$A$1:$G$49, MATCH(CoffeeSales!$D926,products!$A$1:$A$49,0),MATCH(CoffeeSales!J$1,products!$A$1:$G$1,0))</f>
        <v>L</v>
      </c>
      <c r="K926">
        <f>INDEX(products!$A$1:$G$49, MATCH(CoffeeSales!$D926,products!$A$1:$A$49,0),MATCH(CoffeeSales!K$1,products!$A$1:$G$1,0))</f>
        <v>2.5</v>
      </c>
      <c r="L926">
        <f>INDEX(products!$A$1:$G$49, MATCH(CoffeeSales!$D926,products!$A$1:$A$49,0),MATCH(CoffeeSales!L$1,products!$A$1:$G$1,0))</f>
        <v>29.784999999999997</v>
      </c>
      <c r="M926">
        <f t="shared" si="42"/>
        <v>89.35499999999999</v>
      </c>
      <c r="N926" t="str">
        <f t="shared" si="43"/>
        <v>Arabica</v>
      </c>
      <c r="O926" t="str">
        <f t="shared" si="44"/>
        <v>Light</v>
      </c>
      <c r="P926" t="str">
        <f>_xlfn.XLOOKUP(CoffeeSales!$C926,customers!$A$1:$A$1001,customers!$I$1:$I$1001,,0)</f>
        <v>No</v>
      </c>
    </row>
    <row r="927" spans="1:16" x14ac:dyDescent="0.25">
      <c r="A927" t="s">
        <v>1798</v>
      </c>
      <c r="B927">
        <v>44770</v>
      </c>
      <c r="C927" t="s">
        <v>1742</v>
      </c>
      <c r="D927" t="s">
        <v>80</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 MATCH(CoffeeSales!$D927,products!$A$1:$A$49,0),MATCH(CoffeeSales!I$1,products!$A$1:$G$1,0))</f>
        <v>Ara</v>
      </c>
      <c r="J927" t="str">
        <f>INDEX(products!$A$1:$G$49, MATCH(CoffeeSales!$D927,products!$A$1:$A$49,0),MATCH(CoffeeSales!J$1,products!$A$1:$G$1,0))</f>
        <v>M</v>
      </c>
      <c r="K927">
        <f>INDEX(products!$A$1:$G$49, MATCH(CoffeeSales!$D927,products!$A$1:$A$49,0),MATCH(CoffeeSales!K$1,products!$A$1:$G$1,0))</f>
        <v>0.5</v>
      </c>
      <c r="L927">
        <f>INDEX(products!$A$1:$G$49, MATCH(CoffeeSales!$D927,products!$A$1:$A$49,0),MATCH(CoffeeSales!L$1,products!$A$1:$G$1,0))</f>
        <v>6.75</v>
      </c>
      <c r="M927">
        <f t="shared" si="42"/>
        <v>20.25</v>
      </c>
      <c r="N927" t="str">
        <f t="shared" si="43"/>
        <v>Arabica</v>
      </c>
      <c r="O927" t="str">
        <f t="shared" si="44"/>
        <v>Medium</v>
      </c>
      <c r="P927" t="str">
        <f>_xlfn.XLOOKUP(CoffeeSales!$C927,customers!$A$1:$A$1001,customers!$I$1:$I$1001,,0)</f>
        <v>No</v>
      </c>
    </row>
    <row r="928" spans="1:16" x14ac:dyDescent="0.25">
      <c r="A928" t="s">
        <v>1799</v>
      </c>
      <c r="B928">
        <v>44012</v>
      </c>
      <c r="C928" t="s">
        <v>1800</v>
      </c>
      <c r="D928" t="s">
        <v>80</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 MATCH(CoffeeSales!$D928,products!$A$1:$A$49,0),MATCH(CoffeeSales!I$1,products!$A$1:$G$1,0))</f>
        <v>Ara</v>
      </c>
      <c r="J928" t="str">
        <f>INDEX(products!$A$1:$G$49, MATCH(CoffeeSales!$D928,products!$A$1:$A$49,0),MATCH(CoffeeSales!J$1,products!$A$1:$G$1,0))</f>
        <v>M</v>
      </c>
      <c r="K928">
        <f>INDEX(products!$A$1:$G$49, MATCH(CoffeeSales!$D928,products!$A$1:$A$49,0),MATCH(CoffeeSales!K$1,products!$A$1:$G$1,0))</f>
        <v>0.5</v>
      </c>
      <c r="L928">
        <f>INDEX(products!$A$1:$G$49, MATCH(CoffeeSales!$D928,products!$A$1:$A$49,0),MATCH(CoffeeSales!L$1,products!$A$1:$G$1,0))</f>
        <v>6.75</v>
      </c>
      <c r="M928">
        <f t="shared" si="42"/>
        <v>33.75</v>
      </c>
      <c r="N928" t="str">
        <f t="shared" si="43"/>
        <v>Arabica</v>
      </c>
      <c r="O928" t="str">
        <f t="shared" si="44"/>
        <v>Medium</v>
      </c>
      <c r="P928" t="str">
        <f>_xlfn.XLOOKUP(CoffeeSales!$C928,customers!$A$1:$A$1001,customers!$I$1:$I$1001,,0)</f>
        <v>Yes</v>
      </c>
    </row>
    <row r="929" spans="1:16" x14ac:dyDescent="0.25">
      <c r="A929" t="s">
        <v>1801</v>
      </c>
      <c r="B929">
        <v>43474</v>
      </c>
      <c r="C929" t="s">
        <v>1802</v>
      </c>
      <c r="D929" t="s">
        <v>543</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 MATCH(CoffeeSales!$D929,products!$A$1:$A$49,0),MATCH(CoffeeSales!I$1,products!$A$1:$G$1,0))</f>
        <v>Exc</v>
      </c>
      <c r="J929" t="str">
        <f>INDEX(products!$A$1:$G$49, MATCH(CoffeeSales!$D929,products!$A$1:$A$49,0),MATCH(CoffeeSales!J$1,products!$A$1:$G$1,0))</f>
        <v>D</v>
      </c>
      <c r="K929">
        <f>INDEX(products!$A$1:$G$49, MATCH(CoffeeSales!$D929,products!$A$1:$A$49,0),MATCH(CoffeeSales!K$1,products!$A$1:$G$1,0))</f>
        <v>2.5</v>
      </c>
      <c r="L929">
        <f>INDEX(products!$A$1:$G$49, MATCH(CoffeeSales!$D929,products!$A$1:$A$49,0),MATCH(CoffeeSales!L$1,products!$A$1:$G$1,0))</f>
        <v>27.945</v>
      </c>
      <c r="M929">
        <f t="shared" si="42"/>
        <v>111.78</v>
      </c>
      <c r="N929" t="str">
        <f t="shared" si="43"/>
        <v>Excelsa</v>
      </c>
      <c r="O929" t="str">
        <f t="shared" si="44"/>
        <v>Dark</v>
      </c>
      <c r="P929" t="str">
        <f>_xlfn.XLOOKUP(CoffeeSales!$C929,customers!$A$1:$A$1001,customers!$I$1:$I$1001,,0)</f>
        <v>No</v>
      </c>
    </row>
    <row r="930" spans="1:16" x14ac:dyDescent="0.25">
      <c r="A930" t="s">
        <v>1803</v>
      </c>
      <c r="B930">
        <v>44754</v>
      </c>
      <c r="C930" t="s">
        <v>1804</v>
      </c>
      <c r="D930" t="s">
        <v>125</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 MATCH(CoffeeSales!$D930,products!$A$1:$A$49,0),MATCH(CoffeeSales!I$1,products!$A$1:$G$1,0))</f>
        <v>Exc</v>
      </c>
      <c r="J930" t="str">
        <f>INDEX(products!$A$1:$G$49, MATCH(CoffeeSales!$D930,products!$A$1:$A$49,0),MATCH(CoffeeSales!J$1,products!$A$1:$G$1,0))</f>
        <v>M</v>
      </c>
      <c r="K930">
        <f>INDEX(products!$A$1:$G$49, MATCH(CoffeeSales!$D930,products!$A$1:$A$49,0),MATCH(CoffeeSales!K$1,products!$A$1:$G$1,0))</f>
        <v>2.5</v>
      </c>
      <c r="L930">
        <f>INDEX(products!$A$1:$G$49, MATCH(CoffeeSales!$D930,products!$A$1:$A$49,0),MATCH(CoffeeSales!L$1,products!$A$1:$G$1,0))</f>
        <v>31.624999999999996</v>
      </c>
      <c r="M930">
        <f t="shared" si="42"/>
        <v>63.249999999999993</v>
      </c>
      <c r="N930" t="str">
        <f t="shared" si="43"/>
        <v>Excelsa</v>
      </c>
      <c r="O930" t="str">
        <f t="shared" si="44"/>
        <v>Medium</v>
      </c>
      <c r="P930" t="str">
        <f>_xlfn.XLOOKUP(CoffeeSales!$C930,customers!$A$1:$A$1001,customers!$I$1:$I$1001,,0)</f>
        <v>Yes</v>
      </c>
    </row>
    <row r="931" spans="1:16" x14ac:dyDescent="0.25">
      <c r="A931" t="s">
        <v>1805</v>
      </c>
      <c r="B931">
        <v>44165</v>
      </c>
      <c r="C931" t="s">
        <v>1806</v>
      </c>
      <c r="D931" t="s">
        <v>267</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 MATCH(CoffeeSales!$D931,products!$A$1:$A$49,0),MATCH(CoffeeSales!I$1,products!$A$1:$G$1,0))</f>
        <v>Exc</v>
      </c>
      <c r="J931" t="str">
        <f>INDEX(products!$A$1:$G$49, MATCH(CoffeeSales!$D931,products!$A$1:$A$49,0),MATCH(CoffeeSales!J$1,products!$A$1:$G$1,0))</f>
        <v>L</v>
      </c>
      <c r="K931">
        <f>INDEX(products!$A$1:$G$49, MATCH(CoffeeSales!$D931,products!$A$1:$A$49,0),MATCH(CoffeeSales!K$1,products!$A$1:$G$1,0))</f>
        <v>0.2</v>
      </c>
      <c r="L931">
        <f>INDEX(products!$A$1:$G$49, MATCH(CoffeeSales!$D931,products!$A$1:$A$49,0),MATCH(CoffeeSales!L$1,products!$A$1:$G$1,0))</f>
        <v>4.4550000000000001</v>
      </c>
      <c r="M931">
        <f t="shared" si="42"/>
        <v>8.91</v>
      </c>
      <c r="N931" t="str">
        <f t="shared" si="43"/>
        <v>Excelsa</v>
      </c>
      <c r="O931" t="str">
        <f t="shared" si="44"/>
        <v>Light</v>
      </c>
      <c r="P931" t="str">
        <f>_xlfn.XLOOKUP(CoffeeSales!$C931,customers!$A$1:$A$1001,customers!$I$1:$I$1001,,0)</f>
        <v>Yes</v>
      </c>
    </row>
    <row r="932" spans="1:16" x14ac:dyDescent="0.25">
      <c r="A932" t="s">
        <v>1807</v>
      </c>
      <c r="B932">
        <v>43546</v>
      </c>
      <c r="C932" t="s">
        <v>1808</v>
      </c>
      <c r="D932" t="s">
        <v>258</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 MATCH(CoffeeSales!$D932,products!$A$1:$A$49,0),MATCH(CoffeeSales!I$1,products!$A$1:$G$1,0))</f>
        <v>Exc</v>
      </c>
      <c r="J932" t="str">
        <f>INDEX(products!$A$1:$G$49, MATCH(CoffeeSales!$D932,products!$A$1:$A$49,0),MATCH(CoffeeSales!J$1,products!$A$1:$G$1,0))</f>
        <v>D</v>
      </c>
      <c r="K932">
        <f>INDEX(products!$A$1:$G$49, MATCH(CoffeeSales!$D932,products!$A$1:$A$49,0),MATCH(CoffeeSales!K$1,products!$A$1:$G$1,0))</f>
        <v>1</v>
      </c>
      <c r="L932">
        <f>INDEX(products!$A$1:$G$49, MATCH(CoffeeSales!$D932,products!$A$1:$A$49,0),MATCH(CoffeeSales!L$1,products!$A$1:$G$1,0))</f>
        <v>12.15</v>
      </c>
      <c r="M932">
        <f t="shared" si="42"/>
        <v>12.15</v>
      </c>
      <c r="N932" t="str">
        <f t="shared" si="43"/>
        <v>Excelsa</v>
      </c>
      <c r="O932" t="str">
        <f t="shared" si="44"/>
        <v>Dark</v>
      </c>
      <c r="P932" t="str">
        <f>_xlfn.XLOOKUP(CoffeeSales!$C932,customers!$A$1:$A$1001,customers!$I$1:$I$1001,,0)</f>
        <v>Yes</v>
      </c>
    </row>
    <row r="933" spans="1:16" x14ac:dyDescent="0.25">
      <c r="A933" t="s">
        <v>1809</v>
      </c>
      <c r="B933">
        <v>44607</v>
      </c>
      <c r="C933" t="s">
        <v>1810</v>
      </c>
      <c r="D933" t="s">
        <v>85</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 MATCH(CoffeeSales!$D933,products!$A$1:$A$49,0),MATCH(CoffeeSales!I$1,products!$A$1:$G$1,0))</f>
        <v>Ara</v>
      </c>
      <c r="J933" t="str">
        <f>INDEX(products!$A$1:$G$49, MATCH(CoffeeSales!$D933,products!$A$1:$A$49,0),MATCH(CoffeeSales!J$1,products!$A$1:$G$1,0))</f>
        <v>D</v>
      </c>
      <c r="K933">
        <f>INDEX(products!$A$1:$G$49, MATCH(CoffeeSales!$D933,products!$A$1:$A$49,0),MATCH(CoffeeSales!K$1,products!$A$1:$G$1,0))</f>
        <v>0.5</v>
      </c>
      <c r="L933">
        <f>INDEX(products!$A$1:$G$49, MATCH(CoffeeSales!$D933,products!$A$1:$A$49,0),MATCH(CoffeeSales!L$1,products!$A$1:$G$1,0))</f>
        <v>5.97</v>
      </c>
      <c r="M933">
        <f t="shared" si="42"/>
        <v>23.88</v>
      </c>
      <c r="N933" t="str">
        <f t="shared" si="43"/>
        <v>Arabica</v>
      </c>
      <c r="O933" t="str">
        <f t="shared" si="44"/>
        <v>Dark</v>
      </c>
      <c r="P933" t="str">
        <f>_xlfn.XLOOKUP(CoffeeSales!$C933,customers!$A$1:$A$1001,customers!$I$1:$I$1001,,0)</f>
        <v>Yes</v>
      </c>
    </row>
    <row r="934" spans="1:16" x14ac:dyDescent="0.25">
      <c r="A934" t="s">
        <v>1811</v>
      </c>
      <c r="B934">
        <v>44117</v>
      </c>
      <c r="C934" t="s">
        <v>1812</v>
      </c>
      <c r="D934" t="s">
        <v>22</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 MATCH(CoffeeSales!$D934,products!$A$1:$A$49,0),MATCH(CoffeeSales!I$1,products!$A$1:$G$1,0))</f>
        <v>Exc</v>
      </c>
      <c r="J934" t="str">
        <f>INDEX(products!$A$1:$G$49, MATCH(CoffeeSales!$D934,products!$A$1:$A$49,0),MATCH(CoffeeSales!J$1,products!$A$1:$G$1,0))</f>
        <v>M</v>
      </c>
      <c r="K934">
        <f>INDEX(products!$A$1:$G$49, MATCH(CoffeeSales!$D934,products!$A$1:$A$49,0),MATCH(CoffeeSales!K$1,products!$A$1:$G$1,0))</f>
        <v>1</v>
      </c>
      <c r="L934">
        <f>INDEX(products!$A$1:$G$49, MATCH(CoffeeSales!$D934,products!$A$1:$A$49,0),MATCH(CoffeeSales!L$1,products!$A$1:$G$1,0))</f>
        <v>13.75</v>
      </c>
      <c r="M934">
        <f t="shared" si="42"/>
        <v>55</v>
      </c>
      <c r="N934" t="str">
        <f t="shared" si="43"/>
        <v>Excelsa</v>
      </c>
      <c r="O934" t="str">
        <f t="shared" si="44"/>
        <v>Medium</v>
      </c>
      <c r="P934" t="str">
        <f>_xlfn.XLOOKUP(CoffeeSales!$C934,customers!$A$1:$A$1001,customers!$I$1:$I$1001,,0)</f>
        <v>No</v>
      </c>
    </row>
    <row r="935" spans="1:16" x14ac:dyDescent="0.25">
      <c r="A935" t="s">
        <v>1813</v>
      </c>
      <c r="B935">
        <v>44557</v>
      </c>
      <c r="C935" t="s">
        <v>1814</v>
      </c>
      <c r="D935" t="s">
        <v>192</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 MATCH(CoffeeSales!$D935,products!$A$1:$A$49,0),MATCH(CoffeeSales!I$1,products!$A$1:$G$1,0))</f>
        <v>Rob</v>
      </c>
      <c r="J935" t="str">
        <f>INDEX(products!$A$1:$G$49, MATCH(CoffeeSales!$D935,products!$A$1:$A$49,0),MATCH(CoffeeSales!J$1,products!$A$1:$G$1,0))</f>
        <v>D</v>
      </c>
      <c r="K935">
        <f>INDEX(products!$A$1:$G$49, MATCH(CoffeeSales!$D935,products!$A$1:$A$49,0),MATCH(CoffeeSales!K$1,products!$A$1:$G$1,0))</f>
        <v>1</v>
      </c>
      <c r="L935">
        <f>INDEX(products!$A$1:$G$49, MATCH(CoffeeSales!$D935,products!$A$1:$A$49,0),MATCH(CoffeeSales!L$1,products!$A$1:$G$1,0))</f>
        <v>8.9499999999999993</v>
      </c>
      <c r="M935">
        <f t="shared" si="42"/>
        <v>26.849999999999998</v>
      </c>
      <c r="N935" t="str">
        <f t="shared" si="43"/>
        <v>Robusta</v>
      </c>
      <c r="O935" t="str">
        <f t="shared" si="44"/>
        <v>Dark</v>
      </c>
      <c r="P935" t="str">
        <f>_xlfn.XLOOKUP(CoffeeSales!$C935,customers!$A$1:$A$1001,customers!$I$1:$I$1001,,0)</f>
        <v>Yes</v>
      </c>
    </row>
    <row r="936" spans="1:16" x14ac:dyDescent="0.25">
      <c r="A936" t="s">
        <v>1815</v>
      </c>
      <c r="B936">
        <v>44409</v>
      </c>
      <c r="C936" t="s">
        <v>1816</v>
      </c>
      <c r="D936" t="s">
        <v>54</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 MATCH(CoffeeSales!$D936,products!$A$1:$A$49,0),MATCH(CoffeeSales!I$1,products!$A$1:$G$1,0))</f>
        <v>Rob</v>
      </c>
      <c r="J936" t="str">
        <f>INDEX(products!$A$1:$G$49, MATCH(CoffeeSales!$D936,products!$A$1:$A$49,0),MATCH(CoffeeSales!J$1,products!$A$1:$G$1,0))</f>
        <v>M</v>
      </c>
      <c r="K936">
        <f>INDEX(products!$A$1:$G$49, MATCH(CoffeeSales!$D936,products!$A$1:$A$49,0),MATCH(CoffeeSales!K$1,products!$A$1:$G$1,0))</f>
        <v>2.5</v>
      </c>
      <c r="L936">
        <f>INDEX(products!$A$1:$G$49, MATCH(CoffeeSales!$D936,products!$A$1:$A$49,0),MATCH(CoffeeSales!L$1,products!$A$1:$G$1,0))</f>
        <v>22.884999999999998</v>
      </c>
      <c r="M936">
        <f t="shared" si="42"/>
        <v>114.42499999999998</v>
      </c>
      <c r="N936" t="str">
        <f t="shared" si="43"/>
        <v>Robusta</v>
      </c>
      <c r="O936" t="str">
        <f t="shared" si="44"/>
        <v>Medium</v>
      </c>
      <c r="P936" t="str">
        <f>_xlfn.XLOOKUP(CoffeeSales!$C936,customers!$A$1:$A$1001,customers!$I$1:$I$1001,,0)</f>
        <v>No</v>
      </c>
    </row>
    <row r="937" spans="1:16" x14ac:dyDescent="0.25">
      <c r="A937" t="s">
        <v>1817</v>
      </c>
      <c r="B937">
        <v>44153</v>
      </c>
      <c r="C937" t="s">
        <v>1818</v>
      </c>
      <c r="D937" t="s">
        <v>184</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 MATCH(CoffeeSales!$D937,products!$A$1:$A$49,0),MATCH(CoffeeSales!I$1,products!$A$1:$G$1,0))</f>
        <v>Ara</v>
      </c>
      <c r="J937" t="str">
        <f>INDEX(products!$A$1:$G$49, MATCH(CoffeeSales!$D937,products!$A$1:$A$49,0),MATCH(CoffeeSales!J$1,products!$A$1:$G$1,0))</f>
        <v>M</v>
      </c>
      <c r="K937">
        <f>INDEX(products!$A$1:$G$49, MATCH(CoffeeSales!$D937,products!$A$1:$A$49,0),MATCH(CoffeeSales!K$1,products!$A$1:$G$1,0))</f>
        <v>2.5</v>
      </c>
      <c r="L937">
        <f>INDEX(products!$A$1:$G$49, MATCH(CoffeeSales!$D937,products!$A$1:$A$49,0),MATCH(CoffeeSales!L$1,products!$A$1:$G$1,0))</f>
        <v>25.874999999999996</v>
      </c>
      <c r="M937">
        <f t="shared" si="42"/>
        <v>155.24999999999997</v>
      </c>
      <c r="N937" t="str">
        <f t="shared" si="43"/>
        <v>Arabica</v>
      </c>
      <c r="O937" t="str">
        <f t="shared" si="44"/>
        <v>Medium</v>
      </c>
      <c r="P937" t="str">
        <f>_xlfn.XLOOKUP(CoffeeSales!$C937,customers!$A$1:$A$1001,customers!$I$1:$I$1001,,0)</f>
        <v>Yes</v>
      </c>
    </row>
    <row r="938" spans="1:16" x14ac:dyDescent="0.25">
      <c r="A938" t="s">
        <v>1819</v>
      </c>
      <c r="B938">
        <v>44493</v>
      </c>
      <c r="C938" t="s">
        <v>1820</v>
      </c>
      <c r="D938" t="s">
        <v>136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 MATCH(CoffeeSales!$D938,products!$A$1:$A$49,0),MATCH(CoffeeSales!I$1,products!$A$1:$G$1,0))</f>
        <v>Lib</v>
      </c>
      <c r="J938" t="str">
        <f>INDEX(products!$A$1:$G$49, MATCH(CoffeeSales!$D938,products!$A$1:$A$49,0),MATCH(CoffeeSales!J$1,products!$A$1:$G$1,0))</f>
        <v>D</v>
      </c>
      <c r="K938">
        <f>INDEX(products!$A$1:$G$49, MATCH(CoffeeSales!$D938,products!$A$1:$A$49,0),MATCH(CoffeeSales!K$1,products!$A$1:$G$1,0))</f>
        <v>0.5</v>
      </c>
      <c r="L938">
        <f>INDEX(products!$A$1:$G$49, MATCH(CoffeeSales!$D938,products!$A$1:$A$49,0),MATCH(CoffeeSales!L$1,products!$A$1:$G$1,0))</f>
        <v>7.77</v>
      </c>
      <c r="M938">
        <f t="shared" si="42"/>
        <v>23.31</v>
      </c>
      <c r="N938" t="str">
        <f t="shared" si="43"/>
        <v>Liberica</v>
      </c>
      <c r="O938" t="str">
        <f t="shared" si="44"/>
        <v>Dark</v>
      </c>
      <c r="P938" t="str">
        <f>_xlfn.XLOOKUP(CoffeeSales!$C938,customers!$A$1:$A$1001,customers!$I$1:$I$1001,,0)</f>
        <v>Yes</v>
      </c>
    </row>
    <row r="939" spans="1:16" x14ac:dyDescent="0.25">
      <c r="A939" t="s">
        <v>1819</v>
      </c>
      <c r="B939">
        <v>44493</v>
      </c>
      <c r="C939" t="s">
        <v>1820</v>
      </c>
      <c r="D939" t="s">
        <v>54</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 MATCH(CoffeeSales!$D939,products!$A$1:$A$49,0),MATCH(CoffeeSales!I$1,products!$A$1:$G$1,0))</f>
        <v>Rob</v>
      </c>
      <c r="J939" t="str">
        <f>INDEX(products!$A$1:$G$49, MATCH(CoffeeSales!$D939,products!$A$1:$A$49,0),MATCH(CoffeeSales!J$1,products!$A$1:$G$1,0))</f>
        <v>M</v>
      </c>
      <c r="K939">
        <f>INDEX(products!$A$1:$G$49, MATCH(CoffeeSales!$D939,products!$A$1:$A$49,0),MATCH(CoffeeSales!K$1,products!$A$1:$G$1,0))</f>
        <v>2.5</v>
      </c>
      <c r="L939">
        <f>INDEX(products!$A$1:$G$49, MATCH(CoffeeSales!$D939,products!$A$1:$A$49,0),MATCH(CoffeeSales!L$1,products!$A$1:$G$1,0))</f>
        <v>22.884999999999998</v>
      </c>
      <c r="M939">
        <f t="shared" si="42"/>
        <v>91.539999999999992</v>
      </c>
      <c r="N939" t="str">
        <f t="shared" si="43"/>
        <v>Robusta</v>
      </c>
      <c r="O939" t="str">
        <f t="shared" si="44"/>
        <v>Medium</v>
      </c>
      <c r="P939" t="str">
        <f>_xlfn.XLOOKUP(CoffeeSales!$C939,customers!$A$1:$A$1001,customers!$I$1:$I$1001,,0)</f>
        <v>Yes</v>
      </c>
    </row>
    <row r="940" spans="1:16" x14ac:dyDescent="0.25">
      <c r="A940" t="s">
        <v>1821</v>
      </c>
      <c r="B940">
        <v>43829</v>
      </c>
      <c r="C940" t="s">
        <v>1822</v>
      </c>
      <c r="D940" t="s">
        <v>150</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 MATCH(CoffeeSales!$D940,products!$A$1:$A$49,0),MATCH(CoffeeSales!I$1,products!$A$1:$G$1,0))</f>
        <v>Exc</v>
      </c>
      <c r="J940" t="str">
        <f>INDEX(products!$A$1:$G$49, MATCH(CoffeeSales!$D940,products!$A$1:$A$49,0),MATCH(CoffeeSales!J$1,products!$A$1:$G$1,0))</f>
        <v>L</v>
      </c>
      <c r="K940">
        <f>INDEX(products!$A$1:$G$49, MATCH(CoffeeSales!$D940,products!$A$1:$A$49,0),MATCH(CoffeeSales!K$1,products!$A$1:$G$1,0))</f>
        <v>1</v>
      </c>
      <c r="L940">
        <f>INDEX(products!$A$1:$G$49, MATCH(CoffeeSales!$D940,products!$A$1:$A$49,0),MATCH(CoffeeSales!L$1,products!$A$1:$G$1,0))</f>
        <v>14.85</v>
      </c>
      <c r="M940">
        <f t="shared" si="42"/>
        <v>74.25</v>
      </c>
      <c r="N940" t="str">
        <f t="shared" si="43"/>
        <v>Excelsa</v>
      </c>
      <c r="O940" t="str">
        <f t="shared" si="44"/>
        <v>Light</v>
      </c>
      <c r="P940" t="str">
        <f>_xlfn.XLOOKUP(CoffeeSales!$C940,customers!$A$1:$A$1001,customers!$I$1:$I$1001,,0)</f>
        <v>Yes</v>
      </c>
    </row>
    <row r="941" spans="1:16" x14ac:dyDescent="0.25">
      <c r="A941" t="s">
        <v>1823</v>
      </c>
      <c r="B941">
        <v>44229</v>
      </c>
      <c r="C941" t="s">
        <v>1824</v>
      </c>
      <c r="D941" t="s">
        <v>32</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 MATCH(CoffeeSales!$D941,products!$A$1:$A$49,0),MATCH(CoffeeSales!I$1,products!$A$1:$G$1,0))</f>
        <v>Lib</v>
      </c>
      <c r="J941" t="str">
        <f>INDEX(products!$A$1:$G$49, MATCH(CoffeeSales!$D941,products!$A$1:$A$49,0),MATCH(CoffeeSales!J$1,products!$A$1:$G$1,0))</f>
        <v>L</v>
      </c>
      <c r="K941">
        <f>INDEX(products!$A$1:$G$49, MATCH(CoffeeSales!$D941,products!$A$1:$A$49,0),MATCH(CoffeeSales!K$1,products!$A$1:$G$1,0))</f>
        <v>0.2</v>
      </c>
      <c r="L941">
        <f>INDEX(products!$A$1:$G$49, MATCH(CoffeeSales!$D941,products!$A$1:$A$49,0),MATCH(CoffeeSales!L$1,products!$A$1:$G$1,0))</f>
        <v>4.7549999999999999</v>
      </c>
      <c r="M941">
        <f t="shared" si="42"/>
        <v>28.53</v>
      </c>
      <c r="N941" t="str">
        <f t="shared" si="43"/>
        <v>Liberica</v>
      </c>
      <c r="O941" t="str">
        <f t="shared" si="44"/>
        <v>Light</v>
      </c>
      <c r="P941" t="str">
        <f>_xlfn.XLOOKUP(CoffeeSales!$C941,customers!$A$1:$A$1001,customers!$I$1:$I$1001,,0)</f>
        <v>No</v>
      </c>
    </row>
    <row r="942" spans="1:16" x14ac:dyDescent="0.25">
      <c r="A942" t="s">
        <v>1825</v>
      </c>
      <c r="B942">
        <v>44332</v>
      </c>
      <c r="C942" t="s">
        <v>1826</v>
      </c>
      <c r="D942" t="s">
        <v>170</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 MATCH(CoffeeSales!$D942,products!$A$1:$A$49,0),MATCH(CoffeeSales!I$1,products!$A$1:$G$1,0))</f>
        <v>Rob</v>
      </c>
      <c r="J942" t="str">
        <f>INDEX(products!$A$1:$G$49, MATCH(CoffeeSales!$D942,products!$A$1:$A$49,0),MATCH(CoffeeSales!J$1,products!$A$1:$G$1,0))</f>
        <v>L</v>
      </c>
      <c r="K942">
        <f>INDEX(products!$A$1:$G$49, MATCH(CoffeeSales!$D942,products!$A$1:$A$49,0),MATCH(CoffeeSales!K$1,products!$A$1:$G$1,0))</f>
        <v>0.5</v>
      </c>
      <c r="L942">
        <f>INDEX(products!$A$1:$G$49, MATCH(CoffeeSales!$D942,products!$A$1:$A$49,0),MATCH(CoffeeSales!L$1,products!$A$1:$G$1,0))</f>
        <v>7.169999999999999</v>
      </c>
      <c r="M942">
        <f t="shared" si="42"/>
        <v>14.339999999999998</v>
      </c>
      <c r="N942" t="str">
        <f t="shared" si="43"/>
        <v>Robusta</v>
      </c>
      <c r="O942" t="str">
        <f t="shared" si="44"/>
        <v>Light</v>
      </c>
      <c r="P942" t="str">
        <f>_xlfn.XLOOKUP(CoffeeSales!$C942,customers!$A$1:$A$1001,customers!$I$1:$I$1001,,0)</f>
        <v>Yes</v>
      </c>
    </row>
    <row r="943" spans="1:16" x14ac:dyDescent="0.25">
      <c r="A943" t="s">
        <v>1827</v>
      </c>
      <c r="B943">
        <v>44674</v>
      </c>
      <c r="C943" t="s">
        <v>1828</v>
      </c>
      <c r="D943" t="s">
        <v>205</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 MATCH(CoffeeSales!$D943,products!$A$1:$A$49,0),MATCH(CoffeeSales!I$1,products!$A$1:$G$1,0))</f>
        <v>Ara</v>
      </c>
      <c r="J943" t="str">
        <f>INDEX(products!$A$1:$G$49, MATCH(CoffeeSales!$D943,products!$A$1:$A$49,0),MATCH(CoffeeSales!J$1,products!$A$1:$G$1,0))</f>
        <v>L</v>
      </c>
      <c r="K943">
        <f>INDEX(products!$A$1:$G$49, MATCH(CoffeeSales!$D943,products!$A$1:$A$49,0),MATCH(CoffeeSales!K$1,products!$A$1:$G$1,0))</f>
        <v>0.5</v>
      </c>
      <c r="L943">
        <f>INDEX(products!$A$1:$G$49, MATCH(CoffeeSales!$D943,products!$A$1:$A$49,0),MATCH(CoffeeSales!L$1,products!$A$1:$G$1,0))</f>
        <v>7.77</v>
      </c>
      <c r="M943">
        <f t="shared" si="42"/>
        <v>15.54</v>
      </c>
      <c r="N943" t="str">
        <f t="shared" si="43"/>
        <v>Arabica</v>
      </c>
      <c r="O943" t="str">
        <f t="shared" si="44"/>
        <v>Light</v>
      </c>
      <c r="P943" t="str">
        <f>_xlfn.XLOOKUP(CoffeeSales!$C943,customers!$A$1:$A$1001,customers!$I$1:$I$1001,,0)</f>
        <v>Yes</v>
      </c>
    </row>
    <row r="944" spans="1:16" x14ac:dyDescent="0.25">
      <c r="A944" t="s">
        <v>1829</v>
      </c>
      <c r="B944">
        <v>44464</v>
      </c>
      <c r="C944" t="s">
        <v>1830</v>
      </c>
      <c r="D944" t="s">
        <v>202</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 MATCH(CoffeeSales!$D944,products!$A$1:$A$49,0),MATCH(CoffeeSales!I$1,products!$A$1:$G$1,0))</f>
        <v>Rob</v>
      </c>
      <c r="J944" t="str">
        <f>INDEX(products!$A$1:$G$49, MATCH(CoffeeSales!$D944,products!$A$1:$A$49,0),MATCH(CoffeeSales!J$1,products!$A$1:$G$1,0))</f>
        <v>L</v>
      </c>
      <c r="K944">
        <f>INDEX(products!$A$1:$G$49, MATCH(CoffeeSales!$D944,products!$A$1:$A$49,0),MATCH(CoffeeSales!K$1,products!$A$1:$G$1,0))</f>
        <v>1</v>
      </c>
      <c r="L944">
        <f>INDEX(products!$A$1:$G$49, MATCH(CoffeeSales!$D944,products!$A$1:$A$49,0),MATCH(CoffeeSales!L$1,products!$A$1:$G$1,0))</f>
        <v>11.95</v>
      </c>
      <c r="M944">
        <f t="shared" si="42"/>
        <v>35.849999999999994</v>
      </c>
      <c r="N944" t="str">
        <f t="shared" si="43"/>
        <v>Robusta</v>
      </c>
      <c r="O944" t="str">
        <f t="shared" si="44"/>
        <v>Light</v>
      </c>
      <c r="P944" t="str">
        <f>_xlfn.XLOOKUP(CoffeeSales!$C944,customers!$A$1:$A$1001,customers!$I$1:$I$1001,,0)</f>
        <v>No</v>
      </c>
    </row>
    <row r="945" spans="1:16" x14ac:dyDescent="0.25">
      <c r="A945" t="s">
        <v>1831</v>
      </c>
      <c r="B945">
        <v>44719</v>
      </c>
      <c r="C945" t="s">
        <v>1832</v>
      </c>
      <c r="D945" t="s">
        <v>205</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 MATCH(CoffeeSales!$D945,products!$A$1:$A$49,0),MATCH(CoffeeSales!I$1,products!$A$1:$G$1,0))</f>
        <v>Ara</v>
      </c>
      <c r="J945" t="str">
        <f>INDEX(products!$A$1:$G$49, MATCH(CoffeeSales!$D945,products!$A$1:$A$49,0),MATCH(CoffeeSales!J$1,products!$A$1:$G$1,0))</f>
        <v>L</v>
      </c>
      <c r="K945">
        <f>INDEX(products!$A$1:$G$49, MATCH(CoffeeSales!$D945,products!$A$1:$A$49,0),MATCH(CoffeeSales!K$1,products!$A$1:$G$1,0))</f>
        <v>0.5</v>
      </c>
      <c r="L945">
        <f>INDEX(products!$A$1:$G$49, MATCH(CoffeeSales!$D945,products!$A$1:$A$49,0),MATCH(CoffeeSales!L$1,products!$A$1:$G$1,0))</f>
        <v>7.77</v>
      </c>
      <c r="M945">
        <f t="shared" si="42"/>
        <v>46.62</v>
      </c>
      <c r="N945" t="str">
        <f t="shared" si="43"/>
        <v>Arabica</v>
      </c>
      <c r="O945" t="str">
        <f t="shared" si="44"/>
        <v>Light</v>
      </c>
      <c r="P945" t="str">
        <f>_xlfn.XLOOKUP(CoffeeSales!$C945,customers!$A$1:$A$1001,customers!$I$1:$I$1001,,0)</f>
        <v>No</v>
      </c>
    </row>
    <row r="946" spans="1:16" x14ac:dyDescent="0.25">
      <c r="A946" t="s">
        <v>1833</v>
      </c>
      <c r="B946">
        <v>44054</v>
      </c>
      <c r="C946" t="s">
        <v>1834</v>
      </c>
      <c r="D946" t="s">
        <v>170</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 MATCH(CoffeeSales!$D946,products!$A$1:$A$49,0),MATCH(CoffeeSales!I$1,products!$A$1:$G$1,0))</f>
        <v>Rob</v>
      </c>
      <c r="J946" t="str">
        <f>INDEX(products!$A$1:$G$49, MATCH(CoffeeSales!$D946,products!$A$1:$A$49,0),MATCH(CoffeeSales!J$1,products!$A$1:$G$1,0))</f>
        <v>L</v>
      </c>
      <c r="K946">
        <f>INDEX(products!$A$1:$G$49, MATCH(CoffeeSales!$D946,products!$A$1:$A$49,0),MATCH(CoffeeSales!K$1,products!$A$1:$G$1,0))</f>
        <v>0.5</v>
      </c>
      <c r="L946">
        <f>INDEX(products!$A$1:$G$49, MATCH(CoffeeSales!$D946,products!$A$1:$A$49,0),MATCH(CoffeeSales!L$1,products!$A$1:$G$1,0))</f>
        <v>7.169999999999999</v>
      </c>
      <c r="M946">
        <f t="shared" si="42"/>
        <v>35.849999999999994</v>
      </c>
      <c r="N946" t="str">
        <f t="shared" si="43"/>
        <v>Robusta</v>
      </c>
      <c r="O946" t="str">
        <f t="shared" si="44"/>
        <v>Light</v>
      </c>
      <c r="P946" t="str">
        <f>_xlfn.XLOOKUP(CoffeeSales!$C946,customers!$A$1:$A$1001,customers!$I$1:$I$1001,,0)</f>
        <v>No</v>
      </c>
    </row>
    <row r="947" spans="1:16" x14ac:dyDescent="0.25">
      <c r="A947" t="s">
        <v>1835</v>
      </c>
      <c r="B947">
        <v>43524</v>
      </c>
      <c r="C947" t="s">
        <v>1836</v>
      </c>
      <c r="D947" t="s">
        <v>122</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 MATCH(CoffeeSales!$D947,products!$A$1:$A$49,0),MATCH(CoffeeSales!I$1,products!$A$1:$G$1,0))</f>
        <v>Lib</v>
      </c>
      <c r="J947" t="str">
        <f>INDEX(products!$A$1:$G$49, MATCH(CoffeeSales!$D947,products!$A$1:$A$49,0),MATCH(CoffeeSales!J$1,products!$A$1:$G$1,0))</f>
        <v>D</v>
      </c>
      <c r="K947">
        <f>INDEX(products!$A$1:$G$49, MATCH(CoffeeSales!$D947,products!$A$1:$A$49,0),MATCH(CoffeeSales!K$1,products!$A$1:$G$1,0))</f>
        <v>2.5</v>
      </c>
      <c r="L947">
        <f>INDEX(products!$A$1:$G$49, MATCH(CoffeeSales!$D947,products!$A$1:$A$49,0),MATCH(CoffeeSales!L$1,products!$A$1:$G$1,0))</f>
        <v>29.784999999999997</v>
      </c>
      <c r="M947">
        <f t="shared" si="42"/>
        <v>119.13999999999999</v>
      </c>
      <c r="N947" t="str">
        <f t="shared" si="43"/>
        <v>Liberica</v>
      </c>
      <c r="O947" t="str">
        <f t="shared" si="44"/>
        <v>Dark</v>
      </c>
      <c r="P947" t="str">
        <f>_xlfn.XLOOKUP(CoffeeSales!$C947,customers!$A$1:$A$1001,customers!$I$1:$I$1001,,0)</f>
        <v>No</v>
      </c>
    </row>
    <row r="948" spans="1:16" x14ac:dyDescent="0.25">
      <c r="A948" t="s">
        <v>1837</v>
      </c>
      <c r="B948">
        <v>43719</v>
      </c>
      <c r="C948" t="s">
        <v>1838</v>
      </c>
      <c r="D948" t="s">
        <v>136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 MATCH(CoffeeSales!$D948,products!$A$1:$A$49,0),MATCH(CoffeeSales!I$1,products!$A$1:$G$1,0))</f>
        <v>Lib</v>
      </c>
      <c r="J948" t="str">
        <f>INDEX(products!$A$1:$G$49, MATCH(CoffeeSales!$D948,products!$A$1:$A$49,0),MATCH(CoffeeSales!J$1,products!$A$1:$G$1,0))</f>
        <v>D</v>
      </c>
      <c r="K948">
        <f>INDEX(products!$A$1:$G$49, MATCH(CoffeeSales!$D948,products!$A$1:$A$49,0),MATCH(CoffeeSales!K$1,products!$A$1:$G$1,0))</f>
        <v>0.5</v>
      </c>
      <c r="L948">
        <f>INDEX(products!$A$1:$G$49, MATCH(CoffeeSales!$D948,products!$A$1:$A$49,0),MATCH(CoffeeSales!L$1,products!$A$1:$G$1,0))</f>
        <v>7.77</v>
      </c>
      <c r="M948">
        <f t="shared" si="42"/>
        <v>23.31</v>
      </c>
      <c r="N948" t="str">
        <f t="shared" si="43"/>
        <v>Liberica</v>
      </c>
      <c r="O948" t="str">
        <f t="shared" si="44"/>
        <v>Dark</v>
      </c>
      <c r="P948" t="str">
        <f>_xlfn.XLOOKUP(CoffeeSales!$C948,customers!$A$1:$A$1001,customers!$I$1:$I$1001,,0)</f>
        <v>No</v>
      </c>
    </row>
    <row r="949" spans="1:16" x14ac:dyDescent="0.25">
      <c r="A949" t="s">
        <v>1839</v>
      </c>
      <c r="B949">
        <v>44294</v>
      </c>
      <c r="C949" t="s">
        <v>1840</v>
      </c>
      <c r="D949" t="s">
        <v>74</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 MATCH(CoffeeSales!$D949,products!$A$1:$A$49,0),MATCH(CoffeeSales!I$1,products!$A$1:$G$1,0))</f>
        <v>Ara</v>
      </c>
      <c r="J949" t="str">
        <f>INDEX(products!$A$1:$G$49, MATCH(CoffeeSales!$D949,products!$A$1:$A$49,0),MATCH(CoffeeSales!J$1,products!$A$1:$G$1,0))</f>
        <v>M</v>
      </c>
      <c r="K949">
        <f>INDEX(products!$A$1:$G$49, MATCH(CoffeeSales!$D949,products!$A$1:$A$49,0),MATCH(CoffeeSales!K$1,products!$A$1:$G$1,0))</f>
        <v>1</v>
      </c>
      <c r="L949">
        <f>INDEX(products!$A$1:$G$49, MATCH(CoffeeSales!$D949,products!$A$1:$A$49,0),MATCH(CoffeeSales!L$1,products!$A$1:$G$1,0))</f>
        <v>11.25</v>
      </c>
      <c r="M949">
        <f t="shared" si="42"/>
        <v>11.25</v>
      </c>
      <c r="N949" t="str">
        <f t="shared" si="43"/>
        <v>Arabica</v>
      </c>
      <c r="O949" t="str">
        <f t="shared" si="44"/>
        <v>Medium</v>
      </c>
      <c r="P949" t="str">
        <f>_xlfn.XLOOKUP(CoffeeSales!$C949,customers!$A$1:$A$1001,customers!$I$1:$I$1001,,0)</f>
        <v>No</v>
      </c>
    </row>
    <row r="950" spans="1:16" x14ac:dyDescent="0.25">
      <c r="A950" t="s">
        <v>1841</v>
      </c>
      <c r="B950">
        <v>44445</v>
      </c>
      <c r="C950" t="s">
        <v>1842</v>
      </c>
      <c r="D950" t="s">
        <v>543</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 MATCH(CoffeeSales!$D950,products!$A$1:$A$49,0),MATCH(CoffeeSales!I$1,products!$A$1:$G$1,0))</f>
        <v>Exc</v>
      </c>
      <c r="J950" t="str">
        <f>INDEX(products!$A$1:$G$49, MATCH(CoffeeSales!$D950,products!$A$1:$A$49,0),MATCH(CoffeeSales!J$1,products!$A$1:$G$1,0))</f>
        <v>D</v>
      </c>
      <c r="K950">
        <f>INDEX(products!$A$1:$G$49, MATCH(CoffeeSales!$D950,products!$A$1:$A$49,0),MATCH(CoffeeSales!K$1,products!$A$1:$G$1,0))</f>
        <v>2.5</v>
      </c>
      <c r="L950">
        <f>INDEX(products!$A$1:$G$49, MATCH(CoffeeSales!$D950,products!$A$1:$A$49,0),MATCH(CoffeeSales!L$1,products!$A$1:$G$1,0))</f>
        <v>27.945</v>
      </c>
      <c r="M950">
        <f t="shared" si="42"/>
        <v>83.835000000000008</v>
      </c>
      <c r="N950" t="str">
        <f t="shared" si="43"/>
        <v>Excelsa</v>
      </c>
      <c r="O950" t="str">
        <f t="shared" si="44"/>
        <v>Dark</v>
      </c>
      <c r="P950" t="str">
        <f>_xlfn.XLOOKUP(CoffeeSales!$C950,customers!$A$1:$A$1001,customers!$I$1:$I$1001,,0)</f>
        <v>Yes</v>
      </c>
    </row>
    <row r="951" spans="1:16" x14ac:dyDescent="0.25">
      <c r="A951" t="s">
        <v>1843</v>
      </c>
      <c r="B951">
        <v>44449</v>
      </c>
      <c r="C951" t="s">
        <v>1844</v>
      </c>
      <c r="D951" t="s">
        <v>23</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 MATCH(CoffeeSales!$D951,products!$A$1:$A$49,0),MATCH(CoffeeSales!I$1,products!$A$1:$G$1,0))</f>
        <v>Rob</v>
      </c>
      <c r="J951" t="str">
        <f>INDEX(products!$A$1:$G$49, MATCH(CoffeeSales!$D951,products!$A$1:$A$49,0),MATCH(CoffeeSales!J$1,products!$A$1:$G$1,0))</f>
        <v>L</v>
      </c>
      <c r="K951">
        <f>INDEX(products!$A$1:$G$49, MATCH(CoffeeSales!$D951,products!$A$1:$A$49,0),MATCH(CoffeeSales!K$1,products!$A$1:$G$1,0))</f>
        <v>2.5</v>
      </c>
      <c r="L951">
        <f>INDEX(products!$A$1:$G$49, MATCH(CoffeeSales!$D951,products!$A$1:$A$49,0),MATCH(CoffeeSales!L$1,products!$A$1:$G$1,0))</f>
        <v>27.484999999999996</v>
      </c>
      <c r="M951">
        <f t="shared" si="42"/>
        <v>109.93999999999998</v>
      </c>
      <c r="N951" t="str">
        <f t="shared" si="43"/>
        <v>Robusta</v>
      </c>
      <c r="O951" t="str">
        <f t="shared" si="44"/>
        <v>Light</v>
      </c>
      <c r="P951" t="str">
        <f>_xlfn.XLOOKUP(CoffeeSales!$C951,customers!$A$1:$A$1001,customers!$I$1:$I$1001,,0)</f>
        <v>No</v>
      </c>
    </row>
    <row r="952" spans="1:16" x14ac:dyDescent="0.25">
      <c r="A952" t="s">
        <v>1845</v>
      </c>
      <c r="B952">
        <v>44703</v>
      </c>
      <c r="C952" t="s">
        <v>1846</v>
      </c>
      <c r="D952" t="s">
        <v>195</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 MATCH(CoffeeSales!$D952,products!$A$1:$A$49,0),MATCH(CoffeeSales!I$1,products!$A$1:$G$1,0))</f>
        <v>Rob</v>
      </c>
      <c r="J952" t="str">
        <f>INDEX(products!$A$1:$G$49, MATCH(CoffeeSales!$D952,products!$A$1:$A$49,0),MATCH(CoffeeSales!J$1,products!$A$1:$G$1,0))</f>
        <v>L</v>
      </c>
      <c r="K952">
        <f>INDEX(products!$A$1:$G$49, MATCH(CoffeeSales!$D952,products!$A$1:$A$49,0),MATCH(CoffeeSales!K$1,products!$A$1:$G$1,0))</f>
        <v>0.2</v>
      </c>
      <c r="L952">
        <f>INDEX(products!$A$1:$G$49, MATCH(CoffeeSales!$D952,products!$A$1:$A$49,0),MATCH(CoffeeSales!L$1,products!$A$1:$G$1,0))</f>
        <v>3.5849999999999995</v>
      </c>
      <c r="M952">
        <f t="shared" si="42"/>
        <v>14.339999999999998</v>
      </c>
      <c r="N952" t="str">
        <f t="shared" si="43"/>
        <v>Robusta</v>
      </c>
      <c r="O952" t="str">
        <f t="shared" si="44"/>
        <v>Light</v>
      </c>
      <c r="P952" t="str">
        <f>_xlfn.XLOOKUP(CoffeeSales!$C952,customers!$A$1:$A$1001,customers!$I$1:$I$1001,,0)</f>
        <v>Yes</v>
      </c>
    </row>
    <row r="953" spans="1:16" x14ac:dyDescent="0.25">
      <c r="A953" t="s">
        <v>1847</v>
      </c>
      <c r="B953">
        <v>44092</v>
      </c>
      <c r="C953" t="s">
        <v>1848</v>
      </c>
      <c r="D953" t="s">
        <v>195</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 MATCH(CoffeeSales!$D953,products!$A$1:$A$49,0),MATCH(CoffeeSales!I$1,products!$A$1:$G$1,0))</f>
        <v>Rob</v>
      </c>
      <c r="J953" t="str">
        <f>INDEX(products!$A$1:$G$49, MATCH(CoffeeSales!$D953,products!$A$1:$A$49,0),MATCH(CoffeeSales!J$1,products!$A$1:$G$1,0))</f>
        <v>L</v>
      </c>
      <c r="K953">
        <f>INDEX(products!$A$1:$G$49, MATCH(CoffeeSales!$D953,products!$A$1:$A$49,0),MATCH(CoffeeSales!K$1,products!$A$1:$G$1,0))</f>
        <v>0.2</v>
      </c>
      <c r="L953">
        <f>INDEX(products!$A$1:$G$49, MATCH(CoffeeSales!$D953,products!$A$1:$A$49,0),MATCH(CoffeeSales!L$1,products!$A$1:$G$1,0))</f>
        <v>3.5849999999999995</v>
      </c>
      <c r="M953">
        <f t="shared" si="42"/>
        <v>21.509999999999998</v>
      </c>
      <c r="N953" t="str">
        <f t="shared" si="43"/>
        <v>Robusta</v>
      </c>
      <c r="O953" t="str">
        <f t="shared" si="44"/>
        <v>Light</v>
      </c>
      <c r="P953" t="str">
        <f>_xlfn.XLOOKUP(CoffeeSales!$C953,customers!$A$1:$A$1001,customers!$I$1:$I$1001,,0)</f>
        <v>No</v>
      </c>
    </row>
    <row r="954" spans="1:16" x14ac:dyDescent="0.25">
      <c r="A954" t="s">
        <v>1849</v>
      </c>
      <c r="B954">
        <v>44439</v>
      </c>
      <c r="C954" t="s">
        <v>1850</v>
      </c>
      <c r="D954" t="s">
        <v>74</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 MATCH(CoffeeSales!$D954,products!$A$1:$A$49,0),MATCH(CoffeeSales!I$1,products!$A$1:$G$1,0))</f>
        <v>Ara</v>
      </c>
      <c r="J954" t="str">
        <f>INDEX(products!$A$1:$G$49, MATCH(CoffeeSales!$D954,products!$A$1:$A$49,0),MATCH(CoffeeSales!J$1,products!$A$1:$G$1,0))</f>
        <v>M</v>
      </c>
      <c r="K954">
        <f>INDEX(products!$A$1:$G$49, MATCH(CoffeeSales!$D954,products!$A$1:$A$49,0),MATCH(CoffeeSales!K$1,products!$A$1:$G$1,0))</f>
        <v>1</v>
      </c>
      <c r="L954">
        <f>INDEX(products!$A$1:$G$49, MATCH(CoffeeSales!$D954,products!$A$1:$A$49,0),MATCH(CoffeeSales!L$1,products!$A$1:$G$1,0))</f>
        <v>11.25</v>
      </c>
      <c r="M954">
        <f t="shared" si="42"/>
        <v>22.5</v>
      </c>
      <c r="N954" t="str">
        <f t="shared" si="43"/>
        <v>Arabica</v>
      </c>
      <c r="O954" t="str">
        <f t="shared" si="44"/>
        <v>Medium</v>
      </c>
      <c r="P954" t="str">
        <f>_xlfn.XLOOKUP(CoffeeSales!$C954,customers!$A$1:$A$1001,customers!$I$1:$I$1001,,0)</f>
        <v>Yes</v>
      </c>
    </row>
    <row r="955" spans="1:16" x14ac:dyDescent="0.25">
      <c r="A955" t="s">
        <v>1851</v>
      </c>
      <c r="B955">
        <v>44582</v>
      </c>
      <c r="C955" t="s">
        <v>1814</v>
      </c>
      <c r="D955" t="s">
        <v>128</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 MATCH(CoffeeSales!$D955,products!$A$1:$A$49,0),MATCH(CoffeeSales!I$1,products!$A$1:$G$1,0))</f>
        <v>Ara</v>
      </c>
      <c r="J955" t="str">
        <f>INDEX(products!$A$1:$G$49, MATCH(CoffeeSales!$D955,products!$A$1:$A$49,0),MATCH(CoffeeSales!J$1,products!$A$1:$G$1,0))</f>
        <v>L</v>
      </c>
      <c r="K955">
        <f>INDEX(products!$A$1:$G$49, MATCH(CoffeeSales!$D955,products!$A$1:$A$49,0),MATCH(CoffeeSales!K$1,products!$A$1:$G$1,0))</f>
        <v>0.2</v>
      </c>
      <c r="L955">
        <f>INDEX(products!$A$1:$G$49, MATCH(CoffeeSales!$D955,products!$A$1:$A$49,0),MATCH(CoffeeSales!L$1,products!$A$1:$G$1,0))</f>
        <v>3.8849999999999998</v>
      </c>
      <c r="M955">
        <f t="shared" si="42"/>
        <v>3.8849999999999998</v>
      </c>
      <c r="N955" t="str">
        <f t="shared" si="43"/>
        <v>Arabica</v>
      </c>
      <c r="O955" t="str">
        <f t="shared" si="44"/>
        <v>Light</v>
      </c>
      <c r="P955" t="str">
        <f>_xlfn.XLOOKUP(CoffeeSales!$C955,customers!$A$1:$A$1001,customers!$I$1:$I$1001,,0)</f>
        <v>Yes</v>
      </c>
    </row>
    <row r="956" spans="1:16" x14ac:dyDescent="0.25">
      <c r="A956" t="s">
        <v>1852</v>
      </c>
      <c r="B956">
        <v>44722</v>
      </c>
      <c r="C956" t="s">
        <v>1814</v>
      </c>
      <c r="D956" t="s">
        <v>543</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 MATCH(CoffeeSales!$D956,products!$A$1:$A$49,0),MATCH(CoffeeSales!I$1,products!$A$1:$G$1,0))</f>
        <v>Exc</v>
      </c>
      <c r="J956" t="str">
        <f>INDEX(products!$A$1:$G$49, MATCH(CoffeeSales!$D956,products!$A$1:$A$49,0),MATCH(CoffeeSales!J$1,products!$A$1:$G$1,0))</f>
        <v>D</v>
      </c>
      <c r="K956">
        <f>INDEX(products!$A$1:$G$49, MATCH(CoffeeSales!$D956,products!$A$1:$A$49,0),MATCH(CoffeeSales!K$1,products!$A$1:$G$1,0))</f>
        <v>2.5</v>
      </c>
      <c r="L956">
        <f>INDEX(products!$A$1:$G$49, MATCH(CoffeeSales!$D956,products!$A$1:$A$49,0),MATCH(CoffeeSales!L$1,products!$A$1:$G$1,0))</f>
        <v>27.945</v>
      </c>
      <c r="M956">
        <f t="shared" si="42"/>
        <v>27.945</v>
      </c>
      <c r="N956" t="str">
        <f t="shared" si="43"/>
        <v>Excelsa</v>
      </c>
      <c r="O956" t="str">
        <f t="shared" si="44"/>
        <v>Dark</v>
      </c>
      <c r="P956" t="str">
        <f>_xlfn.XLOOKUP(CoffeeSales!$C956,customers!$A$1:$A$1001,customers!$I$1:$I$1001,,0)</f>
        <v>Yes</v>
      </c>
    </row>
    <row r="957" spans="1:16" x14ac:dyDescent="0.25">
      <c r="A957" t="s">
        <v>1853</v>
      </c>
      <c r="B957">
        <v>43582</v>
      </c>
      <c r="C957" t="s">
        <v>1814</v>
      </c>
      <c r="D957" t="s">
        <v>43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 MATCH(CoffeeSales!$D957,products!$A$1:$A$49,0),MATCH(CoffeeSales!I$1,products!$A$1:$G$1,0))</f>
        <v>Exc</v>
      </c>
      <c r="J957" t="str">
        <f>INDEX(products!$A$1:$G$49, MATCH(CoffeeSales!$D957,products!$A$1:$A$49,0),MATCH(CoffeeSales!J$1,products!$A$1:$G$1,0))</f>
        <v>L</v>
      </c>
      <c r="K957">
        <f>INDEX(products!$A$1:$G$49, MATCH(CoffeeSales!$D957,products!$A$1:$A$49,0),MATCH(CoffeeSales!K$1,products!$A$1:$G$1,0))</f>
        <v>2.5</v>
      </c>
      <c r="L957">
        <f>INDEX(products!$A$1:$G$49, MATCH(CoffeeSales!$D957,products!$A$1:$A$49,0),MATCH(CoffeeSales!L$1,products!$A$1:$G$1,0))</f>
        <v>34.154999999999994</v>
      </c>
      <c r="M957">
        <f t="shared" si="42"/>
        <v>170.77499999999998</v>
      </c>
      <c r="N957" t="str">
        <f t="shared" si="43"/>
        <v>Excelsa</v>
      </c>
      <c r="O957" t="str">
        <f t="shared" si="44"/>
        <v>Light</v>
      </c>
      <c r="P957" t="str">
        <f>_xlfn.XLOOKUP(CoffeeSales!$C957,customers!$A$1:$A$1001,customers!$I$1:$I$1001,,0)</f>
        <v>Yes</v>
      </c>
    </row>
    <row r="958" spans="1:16" x14ac:dyDescent="0.25">
      <c r="A958" t="s">
        <v>1853</v>
      </c>
      <c r="B958">
        <v>43582</v>
      </c>
      <c r="C958" t="s">
        <v>1814</v>
      </c>
      <c r="D958" t="s">
        <v>23</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 MATCH(CoffeeSales!$D958,products!$A$1:$A$49,0),MATCH(CoffeeSales!I$1,products!$A$1:$G$1,0))</f>
        <v>Rob</v>
      </c>
      <c r="J958" t="str">
        <f>INDEX(products!$A$1:$G$49, MATCH(CoffeeSales!$D958,products!$A$1:$A$49,0),MATCH(CoffeeSales!J$1,products!$A$1:$G$1,0))</f>
        <v>L</v>
      </c>
      <c r="K958">
        <f>INDEX(products!$A$1:$G$49, MATCH(CoffeeSales!$D958,products!$A$1:$A$49,0),MATCH(CoffeeSales!K$1,products!$A$1:$G$1,0))</f>
        <v>2.5</v>
      </c>
      <c r="L958">
        <f>INDEX(products!$A$1:$G$49, MATCH(CoffeeSales!$D958,products!$A$1:$A$49,0),MATCH(CoffeeSales!L$1,products!$A$1:$G$1,0))</f>
        <v>27.484999999999996</v>
      </c>
      <c r="M958">
        <f t="shared" si="42"/>
        <v>54.969999999999992</v>
      </c>
      <c r="N958" t="str">
        <f t="shared" si="43"/>
        <v>Robusta</v>
      </c>
      <c r="O958" t="str">
        <f t="shared" si="44"/>
        <v>Light</v>
      </c>
      <c r="P958" t="str">
        <f>_xlfn.XLOOKUP(CoffeeSales!$C958,customers!$A$1:$A$1001,customers!$I$1:$I$1001,,0)</f>
        <v>Yes</v>
      </c>
    </row>
    <row r="959" spans="1:16" x14ac:dyDescent="0.25">
      <c r="A959" t="s">
        <v>1853</v>
      </c>
      <c r="B959">
        <v>43582</v>
      </c>
      <c r="C959" t="s">
        <v>1814</v>
      </c>
      <c r="D959" t="s">
        <v>150</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 MATCH(CoffeeSales!$D959,products!$A$1:$A$49,0),MATCH(CoffeeSales!I$1,products!$A$1:$G$1,0))</f>
        <v>Exc</v>
      </c>
      <c r="J959" t="str">
        <f>INDEX(products!$A$1:$G$49, MATCH(CoffeeSales!$D959,products!$A$1:$A$49,0),MATCH(CoffeeSales!J$1,products!$A$1:$G$1,0))</f>
        <v>L</v>
      </c>
      <c r="K959">
        <f>INDEX(products!$A$1:$G$49, MATCH(CoffeeSales!$D959,products!$A$1:$A$49,0),MATCH(CoffeeSales!K$1,products!$A$1:$G$1,0))</f>
        <v>1</v>
      </c>
      <c r="L959">
        <f>INDEX(products!$A$1:$G$49, MATCH(CoffeeSales!$D959,products!$A$1:$A$49,0),MATCH(CoffeeSales!L$1,products!$A$1:$G$1,0))</f>
        <v>14.85</v>
      </c>
      <c r="M959">
        <f t="shared" si="42"/>
        <v>14.85</v>
      </c>
      <c r="N959" t="str">
        <f t="shared" si="43"/>
        <v>Excelsa</v>
      </c>
      <c r="O959" t="str">
        <f t="shared" si="44"/>
        <v>Light</v>
      </c>
      <c r="P959" t="str">
        <f>_xlfn.XLOOKUP(CoffeeSales!$C959,customers!$A$1:$A$1001,customers!$I$1:$I$1001,,0)</f>
        <v>Yes</v>
      </c>
    </row>
    <row r="960" spans="1:16" x14ac:dyDescent="0.25">
      <c r="A960" t="s">
        <v>1853</v>
      </c>
      <c r="B960">
        <v>43582</v>
      </c>
      <c r="C960" t="s">
        <v>1814</v>
      </c>
      <c r="D960" t="s">
        <v>128</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 MATCH(CoffeeSales!$D960,products!$A$1:$A$49,0),MATCH(CoffeeSales!I$1,products!$A$1:$G$1,0))</f>
        <v>Ara</v>
      </c>
      <c r="J960" t="str">
        <f>INDEX(products!$A$1:$G$49, MATCH(CoffeeSales!$D960,products!$A$1:$A$49,0),MATCH(CoffeeSales!J$1,products!$A$1:$G$1,0))</f>
        <v>L</v>
      </c>
      <c r="K960">
        <f>INDEX(products!$A$1:$G$49, MATCH(CoffeeSales!$D960,products!$A$1:$A$49,0),MATCH(CoffeeSales!K$1,products!$A$1:$G$1,0))</f>
        <v>0.2</v>
      </c>
      <c r="L960">
        <f>INDEX(products!$A$1:$G$49, MATCH(CoffeeSales!$D960,products!$A$1:$A$49,0),MATCH(CoffeeSales!L$1,products!$A$1:$G$1,0))</f>
        <v>3.8849999999999998</v>
      </c>
      <c r="M960">
        <f t="shared" si="42"/>
        <v>7.77</v>
      </c>
      <c r="N960" t="str">
        <f t="shared" si="43"/>
        <v>Arabica</v>
      </c>
      <c r="O960" t="str">
        <f t="shared" si="44"/>
        <v>Light</v>
      </c>
      <c r="P960" t="str">
        <f>_xlfn.XLOOKUP(CoffeeSales!$C960,customers!$A$1:$A$1001,customers!$I$1:$I$1001,,0)</f>
        <v>Yes</v>
      </c>
    </row>
    <row r="961" spans="1:16" x14ac:dyDescent="0.25">
      <c r="A961" t="s">
        <v>1854</v>
      </c>
      <c r="B961">
        <v>44598</v>
      </c>
      <c r="C961" t="s">
        <v>1855</v>
      </c>
      <c r="D961" t="s">
        <v>32</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 MATCH(CoffeeSales!$D961,products!$A$1:$A$49,0),MATCH(CoffeeSales!I$1,products!$A$1:$G$1,0))</f>
        <v>Lib</v>
      </c>
      <c r="J961" t="str">
        <f>INDEX(products!$A$1:$G$49, MATCH(CoffeeSales!$D961,products!$A$1:$A$49,0),MATCH(CoffeeSales!J$1,products!$A$1:$G$1,0))</f>
        <v>L</v>
      </c>
      <c r="K961">
        <f>INDEX(products!$A$1:$G$49, MATCH(CoffeeSales!$D961,products!$A$1:$A$49,0),MATCH(CoffeeSales!K$1,products!$A$1:$G$1,0))</f>
        <v>0.2</v>
      </c>
      <c r="L961">
        <f>INDEX(products!$A$1:$G$49, MATCH(CoffeeSales!$D961,products!$A$1:$A$49,0),MATCH(CoffeeSales!L$1,products!$A$1:$G$1,0))</f>
        <v>4.7549999999999999</v>
      </c>
      <c r="M961">
        <f t="shared" si="42"/>
        <v>23.774999999999999</v>
      </c>
      <c r="N961" t="str">
        <f t="shared" si="43"/>
        <v>Liberica</v>
      </c>
      <c r="O961" t="str">
        <f t="shared" si="44"/>
        <v>Light</v>
      </c>
      <c r="P961" t="str">
        <f>_xlfn.XLOOKUP(CoffeeSales!$C961,customers!$A$1:$A$1001,customers!$I$1:$I$1001,,0)</f>
        <v>Yes</v>
      </c>
    </row>
    <row r="962" spans="1:16" x14ac:dyDescent="0.25">
      <c r="A962" t="s">
        <v>1856</v>
      </c>
      <c r="B962">
        <v>44591</v>
      </c>
      <c r="C962" t="s">
        <v>1857</v>
      </c>
      <c r="D962" t="s">
        <v>145</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 MATCH(CoffeeSales!$D962,products!$A$1:$A$49,0),MATCH(CoffeeSales!I$1,products!$A$1:$G$1,0))</f>
        <v>Lib</v>
      </c>
      <c r="J962" t="str">
        <f>INDEX(products!$A$1:$G$49, MATCH(CoffeeSales!$D962,products!$A$1:$A$49,0),MATCH(CoffeeSales!J$1,products!$A$1:$G$1,0))</f>
        <v>L</v>
      </c>
      <c r="K962">
        <f>INDEX(products!$A$1:$G$49, MATCH(CoffeeSales!$D962,products!$A$1:$A$49,0),MATCH(CoffeeSales!K$1,products!$A$1:$G$1,0))</f>
        <v>1</v>
      </c>
      <c r="L962">
        <f>INDEX(products!$A$1:$G$49, MATCH(CoffeeSales!$D962,products!$A$1:$A$49,0),MATCH(CoffeeSales!L$1,products!$A$1:$G$1,0))</f>
        <v>15.85</v>
      </c>
      <c r="M962">
        <f t="shared" si="42"/>
        <v>79.25</v>
      </c>
      <c r="N962" t="str">
        <f t="shared" si="43"/>
        <v>Liberica</v>
      </c>
      <c r="O962" t="str">
        <f t="shared" si="44"/>
        <v>Light</v>
      </c>
      <c r="P962" t="str">
        <f>_xlfn.XLOOKUP(CoffeeSales!$C962,customers!$A$1:$A$1001,customers!$I$1:$I$1001,,0)</f>
        <v>Yes</v>
      </c>
    </row>
    <row r="963" spans="1:16" x14ac:dyDescent="0.25">
      <c r="A963" t="s">
        <v>1858</v>
      </c>
      <c r="B963">
        <v>44158</v>
      </c>
      <c r="C963" t="s">
        <v>1859</v>
      </c>
      <c r="D963" t="s">
        <v>131</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 MATCH(CoffeeSales!$D963,products!$A$1:$A$49,0),MATCH(CoffeeSales!I$1,products!$A$1:$G$1,0))</f>
        <v>Ara</v>
      </c>
      <c r="J963" t="str">
        <f>INDEX(products!$A$1:$G$49, MATCH(CoffeeSales!$D963,products!$A$1:$A$49,0),MATCH(CoffeeSales!J$1,products!$A$1:$G$1,0))</f>
        <v>D</v>
      </c>
      <c r="K963">
        <f>INDEX(products!$A$1:$G$49, MATCH(CoffeeSales!$D963,products!$A$1:$A$49,0),MATCH(CoffeeSales!K$1,products!$A$1:$G$1,0))</f>
        <v>2.5</v>
      </c>
      <c r="L963">
        <f>INDEX(products!$A$1:$G$49, MATCH(CoffeeSales!$D963,products!$A$1:$A$49,0),MATCH(CoffeeSales!L$1,products!$A$1:$G$1,0))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 IF(J963="D", "Dark","")))</f>
        <v>Dark</v>
      </c>
      <c r="P963" t="str">
        <f>_xlfn.XLOOKUP(CoffeeSales!$C963,customers!$A$1:$A$1001,customers!$I$1:$I$1001,,0)</f>
        <v>Yes</v>
      </c>
    </row>
    <row r="964" spans="1:16" x14ac:dyDescent="0.25">
      <c r="A964" t="s">
        <v>1860</v>
      </c>
      <c r="B964">
        <v>44664</v>
      </c>
      <c r="C964" t="s">
        <v>1861</v>
      </c>
      <c r="D964" t="s">
        <v>192</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 MATCH(CoffeeSales!$D964,products!$A$1:$A$49,0),MATCH(CoffeeSales!I$1,products!$A$1:$G$1,0))</f>
        <v>Rob</v>
      </c>
      <c r="J964" t="str">
        <f>INDEX(products!$A$1:$G$49, MATCH(CoffeeSales!$D964,products!$A$1:$A$49,0),MATCH(CoffeeSales!J$1,products!$A$1:$G$1,0))</f>
        <v>D</v>
      </c>
      <c r="K964">
        <f>INDEX(products!$A$1:$G$49, MATCH(CoffeeSales!$D964,products!$A$1:$A$49,0),MATCH(CoffeeSales!K$1,products!$A$1:$G$1,0))</f>
        <v>1</v>
      </c>
      <c r="L964">
        <f>INDEX(products!$A$1:$G$49, MATCH(CoffeeSales!$D964,products!$A$1:$A$49,0),MATCH(CoffeeSales!L$1,products!$A$1:$G$1,0))</f>
        <v>8.9499999999999993</v>
      </c>
      <c r="M964">
        <f t="shared" si="45"/>
        <v>8.9499999999999993</v>
      </c>
      <c r="N964" t="str">
        <f t="shared" si="46"/>
        <v>Robusta</v>
      </c>
      <c r="O964" t="str">
        <f t="shared" si="47"/>
        <v>Dark</v>
      </c>
      <c r="P964" t="str">
        <f>_xlfn.XLOOKUP(CoffeeSales!$C964,customers!$A$1:$A$1001,customers!$I$1:$I$1001,,0)</f>
        <v>Yes</v>
      </c>
    </row>
    <row r="965" spans="1:16" x14ac:dyDescent="0.25">
      <c r="A965" t="s">
        <v>1862</v>
      </c>
      <c r="B965">
        <v>44203</v>
      </c>
      <c r="C965" t="s">
        <v>1863</v>
      </c>
      <c r="D965" t="s">
        <v>35</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 MATCH(CoffeeSales!$D965,products!$A$1:$A$49,0),MATCH(CoffeeSales!I$1,products!$A$1:$G$1,0))</f>
        <v>Rob</v>
      </c>
      <c r="J965" t="str">
        <f>INDEX(products!$A$1:$G$49, MATCH(CoffeeSales!$D965,products!$A$1:$A$49,0),MATCH(CoffeeSales!J$1,products!$A$1:$G$1,0))</f>
        <v>M</v>
      </c>
      <c r="K965">
        <f>INDEX(products!$A$1:$G$49, MATCH(CoffeeSales!$D965,products!$A$1:$A$49,0),MATCH(CoffeeSales!K$1,products!$A$1:$G$1,0))</f>
        <v>0.5</v>
      </c>
      <c r="L965">
        <f>INDEX(products!$A$1:$G$49, MATCH(CoffeeSales!$D965,products!$A$1:$A$49,0),MATCH(CoffeeSales!L$1,products!$A$1:$G$1,0))</f>
        <v>5.97</v>
      </c>
      <c r="M965">
        <f t="shared" si="45"/>
        <v>23.88</v>
      </c>
      <c r="N965" t="str">
        <f t="shared" si="46"/>
        <v>Robusta</v>
      </c>
      <c r="O965" t="str">
        <f t="shared" si="47"/>
        <v>Medium</v>
      </c>
      <c r="P965" t="str">
        <f>_xlfn.XLOOKUP(CoffeeSales!$C965,customers!$A$1:$A$1001,customers!$I$1:$I$1001,,0)</f>
        <v>Yes</v>
      </c>
    </row>
    <row r="966" spans="1:16" x14ac:dyDescent="0.25">
      <c r="A966" t="s">
        <v>1864</v>
      </c>
      <c r="B966">
        <v>43865</v>
      </c>
      <c r="C966" t="s">
        <v>1865</v>
      </c>
      <c r="D966" t="s">
        <v>267</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 MATCH(CoffeeSales!$D966,products!$A$1:$A$49,0),MATCH(CoffeeSales!I$1,products!$A$1:$G$1,0))</f>
        <v>Exc</v>
      </c>
      <c r="J966" t="str">
        <f>INDEX(products!$A$1:$G$49, MATCH(CoffeeSales!$D966,products!$A$1:$A$49,0),MATCH(CoffeeSales!J$1,products!$A$1:$G$1,0))</f>
        <v>L</v>
      </c>
      <c r="K966">
        <f>INDEX(products!$A$1:$G$49, MATCH(CoffeeSales!$D966,products!$A$1:$A$49,0),MATCH(CoffeeSales!K$1,products!$A$1:$G$1,0))</f>
        <v>0.2</v>
      </c>
      <c r="L966">
        <f>INDEX(products!$A$1:$G$49, MATCH(CoffeeSales!$D966,products!$A$1:$A$49,0),MATCH(CoffeeSales!L$1,products!$A$1:$G$1,0))</f>
        <v>4.4550000000000001</v>
      </c>
      <c r="M966">
        <f t="shared" si="45"/>
        <v>22.274999999999999</v>
      </c>
      <c r="N966" t="str">
        <f t="shared" si="46"/>
        <v>Excelsa</v>
      </c>
      <c r="O966" t="str">
        <f t="shared" si="47"/>
        <v>Light</v>
      </c>
      <c r="P966" t="str">
        <f>_xlfn.XLOOKUP(CoffeeSales!$C966,customers!$A$1:$A$1001,customers!$I$1:$I$1001,,0)</f>
        <v>No</v>
      </c>
    </row>
    <row r="967" spans="1:16" x14ac:dyDescent="0.25">
      <c r="A967" t="s">
        <v>1866</v>
      </c>
      <c r="B967">
        <v>43724</v>
      </c>
      <c r="C967" t="s">
        <v>1867</v>
      </c>
      <c r="D967" t="s">
        <v>15</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 MATCH(CoffeeSales!$D967,products!$A$1:$A$49,0),MATCH(CoffeeSales!I$1,products!$A$1:$G$1,0))</f>
        <v>Rob</v>
      </c>
      <c r="J967" t="str">
        <f>INDEX(products!$A$1:$G$49, MATCH(CoffeeSales!$D967,products!$A$1:$A$49,0),MATCH(CoffeeSales!J$1,products!$A$1:$G$1,0))</f>
        <v>M</v>
      </c>
      <c r="K967">
        <f>INDEX(products!$A$1:$G$49, MATCH(CoffeeSales!$D967,products!$A$1:$A$49,0),MATCH(CoffeeSales!K$1,products!$A$1:$G$1,0))</f>
        <v>1</v>
      </c>
      <c r="L967">
        <f>INDEX(products!$A$1:$G$49, MATCH(CoffeeSales!$D967,products!$A$1:$A$49,0),MATCH(CoffeeSales!L$1,products!$A$1:$G$1,0))</f>
        <v>9.9499999999999993</v>
      </c>
      <c r="M967">
        <f t="shared" si="45"/>
        <v>29.849999999999998</v>
      </c>
      <c r="N967" t="str">
        <f t="shared" si="46"/>
        <v>Robusta</v>
      </c>
      <c r="O967" t="str">
        <f t="shared" si="47"/>
        <v>Medium</v>
      </c>
      <c r="P967" t="str">
        <f>_xlfn.XLOOKUP(CoffeeSales!$C967,customers!$A$1:$A$1001,customers!$I$1:$I$1001,,0)</f>
        <v>Yes</v>
      </c>
    </row>
    <row r="968" spans="1:16" x14ac:dyDescent="0.25">
      <c r="A968" t="s">
        <v>1868</v>
      </c>
      <c r="B968">
        <v>43491</v>
      </c>
      <c r="C968" t="s">
        <v>1869</v>
      </c>
      <c r="D968" t="s">
        <v>189</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 MATCH(CoffeeSales!$D968,products!$A$1:$A$49,0),MATCH(CoffeeSales!I$1,products!$A$1:$G$1,0))</f>
        <v>Exc</v>
      </c>
      <c r="J968" t="str">
        <f>INDEX(products!$A$1:$G$49, MATCH(CoffeeSales!$D968,products!$A$1:$A$49,0),MATCH(CoffeeSales!J$1,products!$A$1:$G$1,0))</f>
        <v>L</v>
      </c>
      <c r="K968">
        <f>INDEX(products!$A$1:$G$49, MATCH(CoffeeSales!$D968,products!$A$1:$A$49,0),MATCH(CoffeeSales!K$1,products!$A$1:$G$1,0))</f>
        <v>0.5</v>
      </c>
      <c r="L968">
        <f>INDEX(products!$A$1:$G$49, MATCH(CoffeeSales!$D968,products!$A$1:$A$49,0),MATCH(CoffeeSales!L$1,products!$A$1:$G$1,0))</f>
        <v>8.91</v>
      </c>
      <c r="M968">
        <f t="shared" si="45"/>
        <v>53.46</v>
      </c>
      <c r="N968" t="str">
        <f t="shared" si="46"/>
        <v>Excelsa</v>
      </c>
      <c r="O968" t="str">
        <f t="shared" si="47"/>
        <v>Light</v>
      </c>
      <c r="P968" t="str">
        <f>_xlfn.XLOOKUP(CoffeeSales!$C968,customers!$A$1:$A$1001,customers!$I$1:$I$1001,,0)</f>
        <v>Yes</v>
      </c>
    </row>
    <row r="969" spans="1:16" x14ac:dyDescent="0.25">
      <c r="A969" t="s">
        <v>1870</v>
      </c>
      <c r="B969">
        <v>44246</v>
      </c>
      <c r="C969" t="s">
        <v>1871</v>
      </c>
      <c r="D969" t="s">
        <v>114</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 MATCH(CoffeeSales!$D969,products!$A$1:$A$49,0),MATCH(CoffeeSales!I$1,products!$A$1:$G$1,0))</f>
        <v>Rob</v>
      </c>
      <c r="J969" t="str">
        <f>INDEX(products!$A$1:$G$49, MATCH(CoffeeSales!$D969,products!$A$1:$A$49,0),MATCH(CoffeeSales!J$1,products!$A$1:$G$1,0))</f>
        <v>D</v>
      </c>
      <c r="K969">
        <f>INDEX(products!$A$1:$G$49, MATCH(CoffeeSales!$D969,products!$A$1:$A$49,0),MATCH(CoffeeSales!K$1,products!$A$1:$G$1,0))</f>
        <v>0.2</v>
      </c>
      <c r="L969">
        <f>INDEX(products!$A$1:$G$49, MATCH(CoffeeSales!$D969,products!$A$1:$A$49,0),MATCH(CoffeeSales!L$1,products!$A$1:$G$1,0))</f>
        <v>2.6849999999999996</v>
      </c>
      <c r="M969">
        <f t="shared" si="45"/>
        <v>2.6849999999999996</v>
      </c>
      <c r="N969" t="str">
        <f t="shared" si="46"/>
        <v>Robusta</v>
      </c>
      <c r="O969" t="str">
        <f t="shared" si="47"/>
        <v>Dark</v>
      </c>
      <c r="P969" t="str">
        <f>_xlfn.XLOOKUP(CoffeeSales!$C969,customers!$A$1:$A$1001,customers!$I$1:$I$1001,,0)</f>
        <v>Yes</v>
      </c>
    </row>
    <row r="970" spans="1:16" x14ac:dyDescent="0.25">
      <c r="A970" t="s">
        <v>1872</v>
      </c>
      <c r="B970">
        <v>44642</v>
      </c>
      <c r="C970" t="s">
        <v>1873</v>
      </c>
      <c r="D970" t="s">
        <v>175</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 MATCH(CoffeeSales!$D970,products!$A$1:$A$49,0),MATCH(CoffeeSales!I$1,products!$A$1:$G$1,0))</f>
        <v>Rob</v>
      </c>
      <c r="J970" t="str">
        <f>INDEX(products!$A$1:$G$49, MATCH(CoffeeSales!$D970,products!$A$1:$A$49,0),MATCH(CoffeeSales!J$1,products!$A$1:$G$1,0))</f>
        <v>M</v>
      </c>
      <c r="K970">
        <f>INDEX(products!$A$1:$G$49, MATCH(CoffeeSales!$D970,products!$A$1:$A$49,0),MATCH(CoffeeSales!K$1,products!$A$1:$G$1,0))</f>
        <v>0.2</v>
      </c>
      <c r="L970">
        <f>INDEX(products!$A$1:$G$49, MATCH(CoffeeSales!$D970,products!$A$1:$A$49,0),MATCH(CoffeeSales!L$1,products!$A$1:$G$1,0))</f>
        <v>2.9849999999999999</v>
      </c>
      <c r="M970">
        <f t="shared" si="45"/>
        <v>5.97</v>
      </c>
      <c r="N970" t="str">
        <f t="shared" si="46"/>
        <v>Robusta</v>
      </c>
      <c r="O970" t="str">
        <f t="shared" si="47"/>
        <v>Medium</v>
      </c>
      <c r="P970" t="str">
        <f>_xlfn.XLOOKUP(CoffeeSales!$C970,customers!$A$1:$A$1001,customers!$I$1:$I$1001,,0)</f>
        <v>No</v>
      </c>
    </row>
    <row r="971" spans="1:16" x14ac:dyDescent="0.25">
      <c r="A971" t="s">
        <v>1874</v>
      </c>
      <c r="B971">
        <v>43649</v>
      </c>
      <c r="C971" t="s">
        <v>1875</v>
      </c>
      <c r="D971" t="s">
        <v>26</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 MATCH(CoffeeSales!$D971,products!$A$1:$A$49,0),MATCH(CoffeeSales!I$1,products!$A$1:$G$1,0))</f>
        <v>Lib</v>
      </c>
      <c r="J971" t="str">
        <f>INDEX(products!$A$1:$G$49, MATCH(CoffeeSales!$D971,products!$A$1:$A$49,0),MATCH(CoffeeSales!J$1,products!$A$1:$G$1,0))</f>
        <v>D</v>
      </c>
      <c r="K971">
        <f>INDEX(products!$A$1:$G$49, MATCH(CoffeeSales!$D971,products!$A$1:$A$49,0),MATCH(CoffeeSales!K$1,products!$A$1:$G$1,0))</f>
        <v>1</v>
      </c>
      <c r="L971">
        <f>INDEX(products!$A$1:$G$49, MATCH(CoffeeSales!$D971,products!$A$1:$A$49,0),MATCH(CoffeeSales!L$1,products!$A$1:$G$1,0))</f>
        <v>12.95</v>
      </c>
      <c r="M971">
        <f t="shared" si="45"/>
        <v>12.95</v>
      </c>
      <c r="N971" t="str">
        <f t="shared" si="46"/>
        <v>Liberica</v>
      </c>
      <c r="O971" t="str">
        <f t="shared" si="47"/>
        <v>Dark</v>
      </c>
      <c r="P971" t="str">
        <f>_xlfn.XLOOKUP(CoffeeSales!$C971,customers!$A$1:$A$1001,customers!$I$1:$I$1001,,0)</f>
        <v>Yes</v>
      </c>
    </row>
    <row r="972" spans="1:16" x14ac:dyDescent="0.25">
      <c r="A972" t="s">
        <v>1876</v>
      </c>
      <c r="B972">
        <v>43729</v>
      </c>
      <c r="C972" t="s">
        <v>1877</v>
      </c>
      <c r="D972" t="s">
        <v>16</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 MATCH(CoffeeSales!$D972,products!$A$1:$A$49,0),MATCH(CoffeeSales!I$1,products!$A$1:$G$1,0))</f>
        <v>Exc</v>
      </c>
      <c r="J972" t="str">
        <f>INDEX(products!$A$1:$G$49, MATCH(CoffeeSales!$D972,products!$A$1:$A$49,0),MATCH(CoffeeSales!J$1,products!$A$1:$G$1,0))</f>
        <v>M</v>
      </c>
      <c r="K972">
        <f>INDEX(products!$A$1:$G$49, MATCH(CoffeeSales!$D972,products!$A$1:$A$49,0),MATCH(CoffeeSales!K$1,products!$A$1:$G$1,0))</f>
        <v>0.5</v>
      </c>
      <c r="L972">
        <f>INDEX(products!$A$1:$G$49, MATCH(CoffeeSales!$D972,products!$A$1:$A$49,0),MATCH(CoffeeSales!L$1,products!$A$1:$G$1,0))</f>
        <v>8.25</v>
      </c>
      <c r="M972">
        <f t="shared" si="45"/>
        <v>8.25</v>
      </c>
      <c r="N972" t="str">
        <f t="shared" si="46"/>
        <v>Excelsa</v>
      </c>
      <c r="O972" t="str">
        <f t="shared" si="47"/>
        <v>Medium</v>
      </c>
      <c r="P972" t="str">
        <f>_xlfn.XLOOKUP(CoffeeSales!$C972,customers!$A$1:$A$1001,customers!$I$1:$I$1001,,0)</f>
        <v>No</v>
      </c>
    </row>
    <row r="973" spans="1:16" x14ac:dyDescent="0.25">
      <c r="A973" t="s">
        <v>1878</v>
      </c>
      <c r="B973">
        <v>43703</v>
      </c>
      <c r="C973" t="s">
        <v>1879</v>
      </c>
      <c r="D973" t="s">
        <v>217</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 MATCH(CoffeeSales!$D973,products!$A$1:$A$49,0),MATCH(CoffeeSales!I$1,products!$A$1:$G$1,0))</f>
        <v>Ara</v>
      </c>
      <c r="J973" t="str">
        <f>INDEX(products!$A$1:$G$49, MATCH(CoffeeSales!$D973,products!$A$1:$A$49,0),MATCH(CoffeeSales!J$1,products!$A$1:$G$1,0))</f>
        <v>L</v>
      </c>
      <c r="K973">
        <f>INDEX(products!$A$1:$G$49, MATCH(CoffeeSales!$D973,products!$A$1:$A$49,0),MATCH(CoffeeSales!K$1,products!$A$1:$G$1,0))</f>
        <v>2.5</v>
      </c>
      <c r="L973">
        <f>INDEX(products!$A$1:$G$49, MATCH(CoffeeSales!$D973,products!$A$1:$A$49,0),MATCH(CoffeeSales!L$1,products!$A$1:$G$1,0))</f>
        <v>29.784999999999997</v>
      </c>
      <c r="M973">
        <f t="shared" si="45"/>
        <v>148.92499999999998</v>
      </c>
      <c r="N973" t="str">
        <f t="shared" si="46"/>
        <v>Arabica</v>
      </c>
      <c r="O973" t="str">
        <f t="shared" si="47"/>
        <v>Light</v>
      </c>
      <c r="P973" t="str">
        <f>_xlfn.XLOOKUP(CoffeeSales!$C973,customers!$A$1:$A$1001,customers!$I$1:$I$1001,,0)</f>
        <v>No</v>
      </c>
    </row>
    <row r="974" spans="1:16" x14ac:dyDescent="0.25">
      <c r="A974" t="s">
        <v>1880</v>
      </c>
      <c r="B974">
        <v>44411</v>
      </c>
      <c r="C974" t="s">
        <v>1881</v>
      </c>
      <c r="D974" t="s">
        <v>217</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 MATCH(CoffeeSales!$D974,products!$A$1:$A$49,0),MATCH(CoffeeSales!I$1,products!$A$1:$G$1,0))</f>
        <v>Ara</v>
      </c>
      <c r="J974" t="str">
        <f>INDEX(products!$A$1:$G$49, MATCH(CoffeeSales!$D974,products!$A$1:$A$49,0),MATCH(CoffeeSales!J$1,products!$A$1:$G$1,0))</f>
        <v>L</v>
      </c>
      <c r="K974">
        <f>INDEX(products!$A$1:$G$49, MATCH(CoffeeSales!$D974,products!$A$1:$A$49,0),MATCH(CoffeeSales!K$1,products!$A$1:$G$1,0))</f>
        <v>2.5</v>
      </c>
      <c r="L974">
        <f>INDEX(products!$A$1:$G$49, MATCH(CoffeeSales!$D974,products!$A$1:$A$49,0),MATCH(CoffeeSales!L$1,products!$A$1:$G$1,0))</f>
        <v>29.784999999999997</v>
      </c>
      <c r="M974">
        <f t="shared" si="45"/>
        <v>89.35499999999999</v>
      </c>
      <c r="N974" t="str">
        <f t="shared" si="46"/>
        <v>Arabica</v>
      </c>
      <c r="O974" t="str">
        <f t="shared" si="47"/>
        <v>Light</v>
      </c>
      <c r="P974" t="str">
        <f>_xlfn.XLOOKUP(CoffeeSales!$C974,customers!$A$1:$A$1001,customers!$I$1:$I$1001,,0)</f>
        <v>Yes</v>
      </c>
    </row>
    <row r="975" spans="1:16" x14ac:dyDescent="0.25">
      <c r="A975" t="s">
        <v>1882</v>
      </c>
      <c r="B975">
        <v>44493</v>
      </c>
      <c r="C975" t="s">
        <v>1883</v>
      </c>
      <c r="D975" t="s">
        <v>109</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 MATCH(CoffeeSales!$D975,products!$A$1:$A$49,0),MATCH(CoffeeSales!I$1,products!$A$1:$G$1,0))</f>
        <v>Lib</v>
      </c>
      <c r="J975" t="str">
        <f>INDEX(products!$A$1:$G$49, MATCH(CoffeeSales!$D975,products!$A$1:$A$49,0),MATCH(CoffeeSales!J$1,products!$A$1:$G$1,0))</f>
        <v>M</v>
      </c>
      <c r="K975">
        <f>INDEX(products!$A$1:$G$49, MATCH(CoffeeSales!$D975,products!$A$1:$A$49,0),MATCH(CoffeeSales!K$1,products!$A$1:$G$1,0))</f>
        <v>1</v>
      </c>
      <c r="L975">
        <f>INDEX(products!$A$1:$G$49, MATCH(CoffeeSales!$D975,products!$A$1:$A$49,0),MATCH(CoffeeSales!L$1,products!$A$1:$G$1,0))</f>
        <v>14.55</v>
      </c>
      <c r="M975">
        <f t="shared" si="45"/>
        <v>87.300000000000011</v>
      </c>
      <c r="N975" t="str">
        <f t="shared" si="46"/>
        <v>Liberica</v>
      </c>
      <c r="O975" t="str">
        <f t="shared" si="47"/>
        <v>Medium</v>
      </c>
      <c r="P975" t="str">
        <f>_xlfn.XLOOKUP(CoffeeSales!$C975,customers!$A$1:$A$1001,customers!$I$1:$I$1001,,0)</f>
        <v>No</v>
      </c>
    </row>
    <row r="976" spans="1:16" x14ac:dyDescent="0.25">
      <c r="A976" t="s">
        <v>1884</v>
      </c>
      <c r="B976">
        <v>43556</v>
      </c>
      <c r="C976" t="s">
        <v>1885</v>
      </c>
      <c r="D976" t="s">
        <v>159</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 MATCH(CoffeeSales!$D976,products!$A$1:$A$49,0),MATCH(CoffeeSales!I$1,products!$A$1:$G$1,0))</f>
        <v>Rob</v>
      </c>
      <c r="J976" t="str">
        <f>INDEX(products!$A$1:$G$49, MATCH(CoffeeSales!$D976,products!$A$1:$A$49,0),MATCH(CoffeeSales!J$1,products!$A$1:$G$1,0))</f>
        <v>D</v>
      </c>
      <c r="K976">
        <f>INDEX(products!$A$1:$G$49, MATCH(CoffeeSales!$D976,products!$A$1:$A$49,0),MATCH(CoffeeSales!K$1,products!$A$1:$G$1,0))</f>
        <v>0.5</v>
      </c>
      <c r="L976">
        <f>INDEX(products!$A$1:$G$49, MATCH(CoffeeSales!$D976,products!$A$1:$A$49,0),MATCH(CoffeeSales!L$1,products!$A$1:$G$1,0))</f>
        <v>5.3699999999999992</v>
      </c>
      <c r="M976">
        <f t="shared" si="45"/>
        <v>5.3699999999999992</v>
      </c>
      <c r="N976" t="str">
        <f t="shared" si="46"/>
        <v>Robusta</v>
      </c>
      <c r="O976" t="str">
        <f t="shared" si="47"/>
        <v>Dark</v>
      </c>
      <c r="P976" t="str">
        <f>_xlfn.XLOOKUP(CoffeeSales!$C976,customers!$A$1:$A$1001,customers!$I$1:$I$1001,,0)</f>
        <v>Yes</v>
      </c>
    </row>
    <row r="977" spans="1:16" x14ac:dyDescent="0.25">
      <c r="A977" t="s">
        <v>1886</v>
      </c>
      <c r="B977">
        <v>44538</v>
      </c>
      <c r="C977" t="s">
        <v>1887</v>
      </c>
      <c r="D977" t="s">
        <v>67</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 MATCH(CoffeeSales!$D977,products!$A$1:$A$49,0),MATCH(CoffeeSales!I$1,products!$A$1:$G$1,0))</f>
        <v>Ara</v>
      </c>
      <c r="J977" t="str">
        <f>INDEX(products!$A$1:$G$49, MATCH(CoffeeSales!$D977,products!$A$1:$A$49,0),MATCH(CoffeeSales!J$1,products!$A$1:$G$1,0))</f>
        <v>D</v>
      </c>
      <c r="K977">
        <f>INDEX(products!$A$1:$G$49, MATCH(CoffeeSales!$D977,products!$A$1:$A$49,0),MATCH(CoffeeSales!K$1,products!$A$1:$G$1,0))</f>
        <v>0.2</v>
      </c>
      <c r="L977">
        <f>INDEX(products!$A$1:$G$49, MATCH(CoffeeSales!$D977,products!$A$1:$A$49,0),MATCH(CoffeeSales!L$1,products!$A$1:$G$1,0))</f>
        <v>2.9849999999999999</v>
      </c>
      <c r="M977">
        <f t="shared" si="45"/>
        <v>8.9550000000000001</v>
      </c>
      <c r="N977" t="str">
        <f t="shared" si="46"/>
        <v>Arabica</v>
      </c>
      <c r="O977" t="str">
        <f t="shared" si="47"/>
        <v>Dark</v>
      </c>
      <c r="P977" t="str">
        <f>_xlfn.XLOOKUP(CoffeeSales!$C977,customers!$A$1:$A$1001,customers!$I$1:$I$1001,,0)</f>
        <v>Yes</v>
      </c>
    </row>
    <row r="978" spans="1:16" x14ac:dyDescent="0.25">
      <c r="A978" t="s">
        <v>1888</v>
      </c>
      <c r="B978">
        <v>43643</v>
      </c>
      <c r="C978" t="s">
        <v>1889</v>
      </c>
      <c r="D978" t="s">
        <v>23</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 MATCH(CoffeeSales!$D978,products!$A$1:$A$49,0),MATCH(CoffeeSales!I$1,products!$A$1:$G$1,0))</f>
        <v>Rob</v>
      </c>
      <c r="J978" t="str">
        <f>INDEX(products!$A$1:$G$49, MATCH(CoffeeSales!$D978,products!$A$1:$A$49,0),MATCH(CoffeeSales!J$1,products!$A$1:$G$1,0))</f>
        <v>L</v>
      </c>
      <c r="K978">
        <f>INDEX(products!$A$1:$G$49, MATCH(CoffeeSales!$D978,products!$A$1:$A$49,0),MATCH(CoffeeSales!K$1,products!$A$1:$G$1,0))</f>
        <v>2.5</v>
      </c>
      <c r="L978">
        <f>INDEX(products!$A$1:$G$49, MATCH(CoffeeSales!$D978,products!$A$1:$A$49,0),MATCH(CoffeeSales!L$1,products!$A$1:$G$1,0))</f>
        <v>27.484999999999996</v>
      </c>
      <c r="M978">
        <f t="shared" si="45"/>
        <v>137.42499999999998</v>
      </c>
      <c r="N978" t="str">
        <f t="shared" si="46"/>
        <v>Robusta</v>
      </c>
      <c r="O978" t="str">
        <f t="shared" si="47"/>
        <v>Light</v>
      </c>
      <c r="P978" t="str">
        <f>_xlfn.XLOOKUP(CoffeeSales!$C978,customers!$A$1:$A$1001,customers!$I$1:$I$1001,,0)</f>
        <v>Yes</v>
      </c>
    </row>
    <row r="979" spans="1:16" x14ac:dyDescent="0.25">
      <c r="A979" t="s">
        <v>1890</v>
      </c>
      <c r="B979">
        <v>44026</v>
      </c>
      <c r="C979" t="s">
        <v>1891</v>
      </c>
      <c r="D979" t="s">
        <v>202</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 MATCH(CoffeeSales!$D979,products!$A$1:$A$49,0),MATCH(CoffeeSales!I$1,products!$A$1:$G$1,0))</f>
        <v>Rob</v>
      </c>
      <c r="J979" t="str">
        <f>INDEX(products!$A$1:$G$49, MATCH(CoffeeSales!$D979,products!$A$1:$A$49,0),MATCH(CoffeeSales!J$1,products!$A$1:$G$1,0))</f>
        <v>L</v>
      </c>
      <c r="K979">
        <f>INDEX(products!$A$1:$G$49, MATCH(CoffeeSales!$D979,products!$A$1:$A$49,0),MATCH(CoffeeSales!K$1,products!$A$1:$G$1,0))</f>
        <v>1</v>
      </c>
      <c r="L979">
        <f>INDEX(products!$A$1:$G$49, MATCH(CoffeeSales!$D979,products!$A$1:$A$49,0),MATCH(CoffeeSales!L$1,products!$A$1:$G$1,0))</f>
        <v>11.95</v>
      </c>
      <c r="M979">
        <f t="shared" si="45"/>
        <v>59.75</v>
      </c>
      <c r="N979" t="str">
        <f t="shared" si="46"/>
        <v>Robusta</v>
      </c>
      <c r="O979" t="str">
        <f t="shared" si="47"/>
        <v>Light</v>
      </c>
      <c r="P979" t="str">
        <f>_xlfn.XLOOKUP(CoffeeSales!$C979,customers!$A$1:$A$1001,customers!$I$1:$I$1001,,0)</f>
        <v>No</v>
      </c>
    </row>
    <row r="980" spans="1:16" x14ac:dyDescent="0.25">
      <c r="A980" t="s">
        <v>1892</v>
      </c>
      <c r="B980">
        <v>43913</v>
      </c>
      <c r="C980" t="s">
        <v>1883</v>
      </c>
      <c r="D980" t="s">
        <v>205</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 MATCH(CoffeeSales!$D980,products!$A$1:$A$49,0),MATCH(CoffeeSales!I$1,products!$A$1:$G$1,0))</f>
        <v>Ara</v>
      </c>
      <c r="J980" t="str">
        <f>INDEX(products!$A$1:$G$49, MATCH(CoffeeSales!$D980,products!$A$1:$A$49,0),MATCH(CoffeeSales!J$1,products!$A$1:$G$1,0))</f>
        <v>L</v>
      </c>
      <c r="K980">
        <f>INDEX(products!$A$1:$G$49, MATCH(CoffeeSales!$D980,products!$A$1:$A$49,0),MATCH(CoffeeSales!K$1,products!$A$1:$G$1,0))</f>
        <v>0.5</v>
      </c>
      <c r="L980">
        <f>INDEX(products!$A$1:$G$49, MATCH(CoffeeSales!$D980,products!$A$1:$A$49,0),MATCH(CoffeeSales!L$1,products!$A$1:$G$1,0))</f>
        <v>7.77</v>
      </c>
      <c r="M980">
        <f t="shared" si="45"/>
        <v>23.31</v>
      </c>
      <c r="N980" t="str">
        <f t="shared" si="46"/>
        <v>Arabica</v>
      </c>
      <c r="O980" t="str">
        <f t="shared" si="47"/>
        <v>Light</v>
      </c>
      <c r="P980" t="str">
        <f>_xlfn.XLOOKUP(CoffeeSales!$C980,customers!$A$1:$A$1001,customers!$I$1:$I$1001,,0)</f>
        <v>No</v>
      </c>
    </row>
    <row r="981" spans="1:16" x14ac:dyDescent="0.25">
      <c r="A981" t="s">
        <v>1893</v>
      </c>
      <c r="B981">
        <v>43856</v>
      </c>
      <c r="C981" t="s">
        <v>1894</v>
      </c>
      <c r="D981" t="s">
        <v>159</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 MATCH(CoffeeSales!$D981,products!$A$1:$A$49,0),MATCH(CoffeeSales!I$1,products!$A$1:$G$1,0))</f>
        <v>Rob</v>
      </c>
      <c r="J981" t="str">
        <f>INDEX(products!$A$1:$G$49, MATCH(CoffeeSales!$D981,products!$A$1:$A$49,0),MATCH(CoffeeSales!J$1,products!$A$1:$G$1,0))</f>
        <v>D</v>
      </c>
      <c r="K981">
        <f>INDEX(products!$A$1:$G$49, MATCH(CoffeeSales!$D981,products!$A$1:$A$49,0),MATCH(CoffeeSales!K$1,products!$A$1:$G$1,0))</f>
        <v>0.5</v>
      </c>
      <c r="L981">
        <f>INDEX(products!$A$1:$G$49, MATCH(CoffeeSales!$D981,products!$A$1:$A$49,0),MATCH(CoffeeSales!L$1,products!$A$1:$G$1,0))</f>
        <v>5.3699999999999992</v>
      </c>
      <c r="M981">
        <f t="shared" si="45"/>
        <v>10.739999999999998</v>
      </c>
      <c r="N981" t="str">
        <f t="shared" si="46"/>
        <v>Robusta</v>
      </c>
      <c r="O981" t="str">
        <f t="shared" si="47"/>
        <v>Dark</v>
      </c>
      <c r="P981" t="str">
        <f>_xlfn.XLOOKUP(CoffeeSales!$C981,customers!$A$1:$A$1001,customers!$I$1:$I$1001,,0)</f>
        <v>No</v>
      </c>
    </row>
    <row r="982" spans="1:16" x14ac:dyDescent="0.25">
      <c r="A982" t="s">
        <v>1895</v>
      </c>
      <c r="B982">
        <v>43982</v>
      </c>
      <c r="C982" t="s">
        <v>1896</v>
      </c>
      <c r="D982" t="s">
        <v>543</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 MATCH(CoffeeSales!$D982,products!$A$1:$A$49,0),MATCH(CoffeeSales!I$1,products!$A$1:$G$1,0))</f>
        <v>Exc</v>
      </c>
      <c r="J982" t="str">
        <f>INDEX(products!$A$1:$G$49, MATCH(CoffeeSales!$D982,products!$A$1:$A$49,0),MATCH(CoffeeSales!J$1,products!$A$1:$G$1,0))</f>
        <v>D</v>
      </c>
      <c r="K982">
        <f>INDEX(products!$A$1:$G$49, MATCH(CoffeeSales!$D982,products!$A$1:$A$49,0),MATCH(CoffeeSales!K$1,products!$A$1:$G$1,0))</f>
        <v>2.5</v>
      </c>
      <c r="L982">
        <f>INDEX(products!$A$1:$G$49, MATCH(CoffeeSales!$D982,products!$A$1:$A$49,0),MATCH(CoffeeSales!L$1,products!$A$1:$G$1,0))</f>
        <v>27.945</v>
      </c>
      <c r="M982">
        <f t="shared" si="45"/>
        <v>167.67000000000002</v>
      </c>
      <c r="N982" t="str">
        <f t="shared" si="46"/>
        <v>Excelsa</v>
      </c>
      <c r="O982" t="str">
        <f t="shared" si="47"/>
        <v>Dark</v>
      </c>
      <c r="P982" t="str">
        <f>_xlfn.XLOOKUP(CoffeeSales!$C982,customers!$A$1:$A$1001,customers!$I$1:$I$1001,,0)</f>
        <v>Yes</v>
      </c>
    </row>
    <row r="983" spans="1:16" x14ac:dyDescent="0.25">
      <c r="A983" t="s">
        <v>1897</v>
      </c>
      <c r="B983">
        <v>44397</v>
      </c>
      <c r="C983" t="s">
        <v>1898</v>
      </c>
      <c r="D983" t="s">
        <v>64</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 MATCH(CoffeeSales!$D983,products!$A$1:$A$49,0),MATCH(CoffeeSales!I$1,products!$A$1:$G$1,0))</f>
        <v>Exc</v>
      </c>
      <c r="J983" t="str">
        <f>INDEX(products!$A$1:$G$49, MATCH(CoffeeSales!$D983,products!$A$1:$A$49,0),MATCH(CoffeeSales!J$1,products!$A$1:$G$1,0))</f>
        <v>D</v>
      </c>
      <c r="K983">
        <f>INDEX(products!$A$1:$G$49, MATCH(CoffeeSales!$D983,products!$A$1:$A$49,0),MATCH(CoffeeSales!K$1,products!$A$1:$G$1,0))</f>
        <v>0.2</v>
      </c>
      <c r="L983">
        <f>INDEX(products!$A$1:$G$49, MATCH(CoffeeSales!$D983,products!$A$1:$A$49,0),MATCH(CoffeeSales!L$1,products!$A$1:$G$1,0))</f>
        <v>3.645</v>
      </c>
      <c r="M983">
        <f t="shared" si="45"/>
        <v>21.87</v>
      </c>
      <c r="N983" t="str">
        <f t="shared" si="46"/>
        <v>Excelsa</v>
      </c>
      <c r="O983" t="str">
        <f t="shared" si="47"/>
        <v>Dark</v>
      </c>
      <c r="P983" t="str">
        <f>_xlfn.XLOOKUP(CoffeeSales!$C983,customers!$A$1:$A$1001,customers!$I$1:$I$1001,,0)</f>
        <v>Yes</v>
      </c>
    </row>
    <row r="984" spans="1:16" x14ac:dyDescent="0.25">
      <c r="A984" t="s">
        <v>1899</v>
      </c>
      <c r="B984">
        <v>44785</v>
      </c>
      <c r="C984" t="s">
        <v>1900</v>
      </c>
      <c r="D984" t="s">
        <v>202</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 MATCH(CoffeeSales!$D984,products!$A$1:$A$49,0),MATCH(CoffeeSales!I$1,products!$A$1:$G$1,0))</f>
        <v>Rob</v>
      </c>
      <c r="J984" t="str">
        <f>INDEX(products!$A$1:$G$49, MATCH(CoffeeSales!$D984,products!$A$1:$A$49,0),MATCH(CoffeeSales!J$1,products!$A$1:$G$1,0))</f>
        <v>L</v>
      </c>
      <c r="K984">
        <f>INDEX(products!$A$1:$G$49, MATCH(CoffeeSales!$D984,products!$A$1:$A$49,0),MATCH(CoffeeSales!K$1,products!$A$1:$G$1,0))</f>
        <v>1</v>
      </c>
      <c r="L984">
        <f>INDEX(products!$A$1:$G$49, MATCH(CoffeeSales!$D984,products!$A$1:$A$49,0),MATCH(CoffeeSales!L$1,products!$A$1:$G$1,0))</f>
        <v>11.95</v>
      </c>
      <c r="M984">
        <f t="shared" si="45"/>
        <v>23.9</v>
      </c>
      <c r="N984" t="str">
        <f t="shared" si="46"/>
        <v>Robusta</v>
      </c>
      <c r="O984" t="str">
        <f t="shared" si="47"/>
        <v>Light</v>
      </c>
      <c r="P984" t="str">
        <f>_xlfn.XLOOKUP(CoffeeSales!$C984,customers!$A$1:$A$1001,customers!$I$1:$I$1001,,0)</f>
        <v>Yes</v>
      </c>
    </row>
    <row r="985" spans="1:16" x14ac:dyDescent="0.25">
      <c r="A985" t="s">
        <v>1901</v>
      </c>
      <c r="B985">
        <v>43831</v>
      </c>
      <c r="C985" t="s">
        <v>1902</v>
      </c>
      <c r="D985" t="s">
        <v>57</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 MATCH(CoffeeSales!$D985,products!$A$1:$A$49,0),MATCH(CoffeeSales!I$1,products!$A$1:$G$1,0))</f>
        <v>Ara</v>
      </c>
      <c r="J985" t="str">
        <f>INDEX(products!$A$1:$G$49, MATCH(CoffeeSales!$D985,products!$A$1:$A$49,0),MATCH(CoffeeSales!J$1,products!$A$1:$G$1,0))</f>
        <v>M</v>
      </c>
      <c r="K985">
        <f>INDEX(products!$A$1:$G$49, MATCH(CoffeeSales!$D985,products!$A$1:$A$49,0),MATCH(CoffeeSales!K$1,products!$A$1:$G$1,0))</f>
        <v>0.2</v>
      </c>
      <c r="L985">
        <f>INDEX(products!$A$1:$G$49, MATCH(CoffeeSales!$D985,products!$A$1:$A$49,0),MATCH(CoffeeSales!L$1,products!$A$1:$G$1,0))</f>
        <v>3.375</v>
      </c>
      <c r="M985">
        <f t="shared" si="45"/>
        <v>6.75</v>
      </c>
      <c r="N985" t="str">
        <f t="shared" si="46"/>
        <v>Arabica</v>
      </c>
      <c r="O985" t="str">
        <f t="shared" si="47"/>
        <v>Medium</v>
      </c>
      <c r="P985" t="str">
        <f>_xlfn.XLOOKUP(CoffeeSales!$C985,customers!$A$1:$A$1001,customers!$I$1:$I$1001,,0)</f>
        <v>Yes</v>
      </c>
    </row>
    <row r="986" spans="1:16" x14ac:dyDescent="0.25">
      <c r="A986" t="s">
        <v>1903</v>
      </c>
      <c r="B986">
        <v>44214</v>
      </c>
      <c r="C986" t="s">
        <v>1904</v>
      </c>
      <c r="D986" t="s">
        <v>125</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 MATCH(CoffeeSales!$D986,products!$A$1:$A$49,0),MATCH(CoffeeSales!I$1,products!$A$1:$G$1,0))</f>
        <v>Exc</v>
      </c>
      <c r="J986" t="str">
        <f>INDEX(products!$A$1:$G$49, MATCH(CoffeeSales!$D986,products!$A$1:$A$49,0),MATCH(CoffeeSales!J$1,products!$A$1:$G$1,0))</f>
        <v>M</v>
      </c>
      <c r="K986">
        <f>INDEX(products!$A$1:$G$49, MATCH(CoffeeSales!$D986,products!$A$1:$A$49,0),MATCH(CoffeeSales!K$1,products!$A$1:$G$1,0))</f>
        <v>2.5</v>
      </c>
      <c r="L986">
        <f>INDEX(products!$A$1:$G$49, MATCH(CoffeeSales!$D986,products!$A$1:$A$49,0),MATCH(CoffeeSales!L$1,products!$A$1:$G$1,0))</f>
        <v>31.624999999999996</v>
      </c>
      <c r="M986">
        <f t="shared" si="45"/>
        <v>31.624999999999996</v>
      </c>
      <c r="N986" t="str">
        <f t="shared" si="46"/>
        <v>Excelsa</v>
      </c>
      <c r="O986" t="str">
        <f t="shared" si="47"/>
        <v>Medium</v>
      </c>
      <c r="P986" t="str">
        <f>_xlfn.XLOOKUP(CoffeeSales!$C986,customers!$A$1:$A$1001,customers!$I$1:$I$1001,,0)</f>
        <v>Yes</v>
      </c>
    </row>
    <row r="987" spans="1:16" x14ac:dyDescent="0.25">
      <c r="A987" t="s">
        <v>1905</v>
      </c>
      <c r="B987">
        <v>44561</v>
      </c>
      <c r="C987" t="s">
        <v>1906</v>
      </c>
      <c r="D987" t="s">
        <v>202</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 MATCH(CoffeeSales!$D987,products!$A$1:$A$49,0),MATCH(CoffeeSales!I$1,products!$A$1:$G$1,0))</f>
        <v>Rob</v>
      </c>
      <c r="J987" t="str">
        <f>INDEX(products!$A$1:$G$49, MATCH(CoffeeSales!$D987,products!$A$1:$A$49,0),MATCH(CoffeeSales!J$1,products!$A$1:$G$1,0))</f>
        <v>L</v>
      </c>
      <c r="K987">
        <f>INDEX(products!$A$1:$G$49, MATCH(CoffeeSales!$D987,products!$A$1:$A$49,0),MATCH(CoffeeSales!K$1,products!$A$1:$G$1,0))</f>
        <v>1</v>
      </c>
      <c r="L987">
        <f>INDEX(products!$A$1:$G$49, MATCH(CoffeeSales!$D987,products!$A$1:$A$49,0),MATCH(CoffeeSales!L$1,products!$A$1:$G$1,0))</f>
        <v>11.95</v>
      </c>
      <c r="M987">
        <f t="shared" si="45"/>
        <v>47.8</v>
      </c>
      <c r="N987" t="str">
        <f t="shared" si="46"/>
        <v>Robusta</v>
      </c>
      <c r="O987" t="str">
        <f t="shared" si="47"/>
        <v>Light</v>
      </c>
      <c r="P987" t="str">
        <f>_xlfn.XLOOKUP(CoffeeSales!$C987,customers!$A$1:$A$1001,customers!$I$1:$I$1001,,0)</f>
        <v>No</v>
      </c>
    </row>
    <row r="988" spans="1:16" x14ac:dyDescent="0.25">
      <c r="A988" t="s">
        <v>1907</v>
      </c>
      <c r="B988">
        <v>43955</v>
      </c>
      <c r="C988" t="s">
        <v>1908</v>
      </c>
      <c r="D988" t="s">
        <v>210</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 MATCH(CoffeeSales!$D988,products!$A$1:$A$49,0),MATCH(CoffeeSales!I$1,products!$A$1:$G$1,0))</f>
        <v>Lib</v>
      </c>
      <c r="J988" t="str">
        <f>INDEX(products!$A$1:$G$49, MATCH(CoffeeSales!$D988,products!$A$1:$A$49,0),MATCH(CoffeeSales!J$1,products!$A$1:$G$1,0))</f>
        <v>M</v>
      </c>
      <c r="K988">
        <f>INDEX(products!$A$1:$G$49, MATCH(CoffeeSales!$D988,products!$A$1:$A$49,0),MATCH(CoffeeSales!K$1,products!$A$1:$G$1,0))</f>
        <v>2.5</v>
      </c>
      <c r="L988">
        <f>INDEX(products!$A$1:$G$49, MATCH(CoffeeSales!$D988,products!$A$1:$A$49,0),MATCH(CoffeeSales!L$1,products!$A$1:$G$1,0))</f>
        <v>33.464999999999996</v>
      </c>
      <c r="M988">
        <f t="shared" si="45"/>
        <v>33.464999999999996</v>
      </c>
      <c r="N988" t="str">
        <f t="shared" si="46"/>
        <v>Liberica</v>
      </c>
      <c r="O988" t="str">
        <f t="shared" si="47"/>
        <v>Medium</v>
      </c>
      <c r="P988" t="str">
        <f>_xlfn.XLOOKUP(CoffeeSales!$C988,customers!$A$1:$A$1001,customers!$I$1:$I$1001,,0)</f>
        <v>No</v>
      </c>
    </row>
    <row r="989" spans="1:16" x14ac:dyDescent="0.25">
      <c r="A989" t="s">
        <v>1909</v>
      </c>
      <c r="B989">
        <v>44247</v>
      </c>
      <c r="C989" t="s">
        <v>1910</v>
      </c>
      <c r="D989" t="s">
        <v>85</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 MATCH(CoffeeSales!$D989,products!$A$1:$A$49,0),MATCH(CoffeeSales!I$1,products!$A$1:$G$1,0))</f>
        <v>Ara</v>
      </c>
      <c r="J989" t="str">
        <f>INDEX(products!$A$1:$G$49, MATCH(CoffeeSales!$D989,products!$A$1:$A$49,0),MATCH(CoffeeSales!J$1,products!$A$1:$G$1,0))</f>
        <v>D</v>
      </c>
      <c r="K989">
        <f>INDEX(products!$A$1:$G$49, MATCH(CoffeeSales!$D989,products!$A$1:$A$49,0),MATCH(CoffeeSales!K$1,products!$A$1:$G$1,0))</f>
        <v>0.5</v>
      </c>
      <c r="L989">
        <f>INDEX(products!$A$1:$G$49, MATCH(CoffeeSales!$D989,products!$A$1:$A$49,0),MATCH(CoffeeSales!L$1,products!$A$1:$G$1,0))</f>
        <v>5.97</v>
      </c>
      <c r="M989">
        <f t="shared" si="45"/>
        <v>29.849999999999998</v>
      </c>
      <c r="N989" t="str">
        <f t="shared" si="46"/>
        <v>Arabica</v>
      </c>
      <c r="O989" t="str">
        <f t="shared" si="47"/>
        <v>Dark</v>
      </c>
      <c r="P989" t="str">
        <f>_xlfn.XLOOKUP(CoffeeSales!$C989,customers!$A$1:$A$1001,customers!$I$1:$I$1001,,0)</f>
        <v>Yes</v>
      </c>
    </row>
    <row r="990" spans="1:16" x14ac:dyDescent="0.25">
      <c r="A990" t="s">
        <v>1911</v>
      </c>
      <c r="B990">
        <v>43897</v>
      </c>
      <c r="C990" t="s">
        <v>1912</v>
      </c>
      <c r="D990" t="s">
        <v>15</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 MATCH(CoffeeSales!$D990,products!$A$1:$A$49,0),MATCH(CoffeeSales!I$1,products!$A$1:$G$1,0))</f>
        <v>Rob</v>
      </c>
      <c r="J990" t="str">
        <f>INDEX(products!$A$1:$G$49, MATCH(CoffeeSales!$D990,products!$A$1:$A$49,0),MATCH(CoffeeSales!J$1,products!$A$1:$G$1,0))</f>
        <v>M</v>
      </c>
      <c r="K990">
        <f>INDEX(products!$A$1:$G$49, MATCH(CoffeeSales!$D990,products!$A$1:$A$49,0),MATCH(CoffeeSales!K$1,products!$A$1:$G$1,0))</f>
        <v>1</v>
      </c>
      <c r="L990">
        <f>INDEX(products!$A$1:$G$49, MATCH(CoffeeSales!$D990,products!$A$1:$A$49,0),MATCH(CoffeeSales!L$1,products!$A$1:$G$1,0))</f>
        <v>9.9499999999999993</v>
      </c>
      <c r="M990">
        <f t="shared" si="45"/>
        <v>29.849999999999998</v>
      </c>
      <c r="N990" t="str">
        <f t="shared" si="46"/>
        <v>Robusta</v>
      </c>
      <c r="O990" t="str">
        <f t="shared" si="47"/>
        <v>Medium</v>
      </c>
      <c r="P990" t="str">
        <f>_xlfn.XLOOKUP(CoffeeSales!$C990,customers!$A$1:$A$1001,customers!$I$1:$I$1001,,0)</f>
        <v>Yes</v>
      </c>
    </row>
    <row r="991" spans="1:16" x14ac:dyDescent="0.25">
      <c r="A991" t="s">
        <v>1913</v>
      </c>
      <c r="B991">
        <v>43560</v>
      </c>
      <c r="C991" t="s">
        <v>1914</v>
      </c>
      <c r="D991" t="s">
        <v>184</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 MATCH(CoffeeSales!$D991,products!$A$1:$A$49,0),MATCH(CoffeeSales!I$1,products!$A$1:$G$1,0))</f>
        <v>Ara</v>
      </c>
      <c r="J991" t="str">
        <f>INDEX(products!$A$1:$G$49, MATCH(CoffeeSales!$D991,products!$A$1:$A$49,0),MATCH(CoffeeSales!J$1,products!$A$1:$G$1,0))</f>
        <v>M</v>
      </c>
      <c r="K991">
        <f>INDEX(products!$A$1:$G$49, MATCH(CoffeeSales!$D991,products!$A$1:$A$49,0),MATCH(CoffeeSales!K$1,products!$A$1:$G$1,0))</f>
        <v>2.5</v>
      </c>
      <c r="L991">
        <f>INDEX(products!$A$1:$G$49, MATCH(CoffeeSales!$D991,products!$A$1:$A$49,0),MATCH(CoffeeSales!L$1,products!$A$1:$G$1,0))</f>
        <v>25.874999999999996</v>
      </c>
      <c r="M991">
        <f t="shared" si="45"/>
        <v>155.24999999999997</v>
      </c>
      <c r="N991" t="str">
        <f t="shared" si="46"/>
        <v>Arabica</v>
      </c>
      <c r="O991" t="str">
        <f t="shared" si="47"/>
        <v>Medium</v>
      </c>
      <c r="P991" t="str">
        <f>_xlfn.XLOOKUP(CoffeeSales!$C991,customers!$A$1:$A$1001,customers!$I$1:$I$1001,,0)</f>
        <v>Yes</v>
      </c>
    </row>
    <row r="992" spans="1:16" x14ac:dyDescent="0.25">
      <c r="A992" t="s">
        <v>1915</v>
      </c>
      <c r="B992">
        <v>44718</v>
      </c>
      <c r="C992" t="s">
        <v>1916</v>
      </c>
      <c r="D992" t="s">
        <v>64</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 MATCH(CoffeeSales!$D992,products!$A$1:$A$49,0),MATCH(CoffeeSales!I$1,products!$A$1:$G$1,0))</f>
        <v>Exc</v>
      </c>
      <c r="J992" t="str">
        <f>INDEX(products!$A$1:$G$49, MATCH(CoffeeSales!$D992,products!$A$1:$A$49,0),MATCH(CoffeeSales!J$1,products!$A$1:$G$1,0))</f>
        <v>D</v>
      </c>
      <c r="K992">
        <f>INDEX(products!$A$1:$G$49, MATCH(CoffeeSales!$D992,products!$A$1:$A$49,0),MATCH(CoffeeSales!K$1,products!$A$1:$G$1,0))</f>
        <v>0.2</v>
      </c>
      <c r="L992">
        <f>INDEX(products!$A$1:$G$49, MATCH(CoffeeSales!$D992,products!$A$1:$A$49,0),MATCH(CoffeeSales!L$1,products!$A$1:$G$1,0))</f>
        <v>3.645</v>
      </c>
      <c r="M992">
        <f t="shared" si="45"/>
        <v>18.225000000000001</v>
      </c>
      <c r="N992" t="str">
        <f t="shared" si="46"/>
        <v>Excelsa</v>
      </c>
      <c r="O992" t="str">
        <f t="shared" si="47"/>
        <v>Dark</v>
      </c>
      <c r="P992" t="str">
        <f>_xlfn.XLOOKUP(CoffeeSales!$C992,customers!$A$1:$A$1001,customers!$I$1:$I$1001,,0)</f>
        <v>No</v>
      </c>
    </row>
    <row r="993" spans="1:16" x14ac:dyDescent="0.25">
      <c r="A993" t="s">
        <v>1915</v>
      </c>
      <c r="B993">
        <v>44718</v>
      </c>
      <c r="C993" t="s">
        <v>1916</v>
      </c>
      <c r="D993" t="s">
        <v>136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 MATCH(CoffeeSales!$D993,products!$A$1:$A$49,0),MATCH(CoffeeSales!I$1,products!$A$1:$G$1,0))</f>
        <v>Lib</v>
      </c>
      <c r="J993" t="str">
        <f>INDEX(products!$A$1:$G$49, MATCH(CoffeeSales!$D993,products!$A$1:$A$49,0),MATCH(CoffeeSales!J$1,products!$A$1:$G$1,0))</f>
        <v>D</v>
      </c>
      <c r="K993">
        <f>INDEX(products!$A$1:$G$49, MATCH(CoffeeSales!$D993,products!$A$1:$A$49,0),MATCH(CoffeeSales!K$1,products!$A$1:$G$1,0))</f>
        <v>0.5</v>
      </c>
      <c r="L993">
        <f>INDEX(products!$A$1:$G$49, MATCH(CoffeeSales!$D993,products!$A$1:$A$49,0),MATCH(CoffeeSales!L$1,products!$A$1:$G$1,0))</f>
        <v>7.77</v>
      </c>
      <c r="M993">
        <f t="shared" si="45"/>
        <v>15.54</v>
      </c>
      <c r="N993" t="str">
        <f t="shared" si="46"/>
        <v>Liberica</v>
      </c>
      <c r="O993" t="str">
        <f t="shared" si="47"/>
        <v>Dark</v>
      </c>
      <c r="P993" t="str">
        <f>_xlfn.XLOOKUP(CoffeeSales!$C993,customers!$A$1:$A$1001,customers!$I$1:$I$1001,,0)</f>
        <v>No</v>
      </c>
    </row>
    <row r="994" spans="1:16" x14ac:dyDescent="0.25">
      <c r="A994" t="s">
        <v>1917</v>
      </c>
      <c r="B994">
        <v>44276</v>
      </c>
      <c r="C994" t="s">
        <v>1918</v>
      </c>
      <c r="D994" t="s">
        <v>117</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 MATCH(CoffeeSales!$D994,products!$A$1:$A$49,0),MATCH(CoffeeSales!I$1,products!$A$1:$G$1,0))</f>
        <v>Lib</v>
      </c>
      <c r="J994" t="str">
        <f>INDEX(products!$A$1:$G$49, MATCH(CoffeeSales!$D994,products!$A$1:$A$49,0),MATCH(CoffeeSales!J$1,products!$A$1:$G$1,0))</f>
        <v>L</v>
      </c>
      <c r="K994">
        <f>INDEX(products!$A$1:$G$49, MATCH(CoffeeSales!$D994,products!$A$1:$A$49,0),MATCH(CoffeeSales!K$1,products!$A$1:$G$1,0))</f>
        <v>2.5</v>
      </c>
      <c r="L994">
        <f>INDEX(products!$A$1:$G$49, MATCH(CoffeeSales!$D994,products!$A$1:$A$49,0),MATCH(CoffeeSales!L$1,products!$A$1:$G$1,0))</f>
        <v>36.454999999999998</v>
      </c>
      <c r="M994">
        <f t="shared" si="45"/>
        <v>109.36499999999999</v>
      </c>
      <c r="N994" t="str">
        <f t="shared" si="46"/>
        <v>Liberica</v>
      </c>
      <c r="O994" t="str">
        <f t="shared" si="47"/>
        <v>Light</v>
      </c>
      <c r="P994" t="str">
        <f>_xlfn.XLOOKUP(CoffeeSales!$C994,customers!$A$1:$A$1001,customers!$I$1:$I$1001,,0)</f>
        <v>No</v>
      </c>
    </row>
    <row r="995" spans="1:16" x14ac:dyDescent="0.25">
      <c r="A995" t="s">
        <v>1919</v>
      </c>
      <c r="B995">
        <v>44549</v>
      </c>
      <c r="C995" t="s">
        <v>1920</v>
      </c>
      <c r="D995" t="s">
        <v>19</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 MATCH(CoffeeSales!$D995,products!$A$1:$A$49,0),MATCH(CoffeeSales!I$1,products!$A$1:$G$1,0))</f>
        <v>Ara</v>
      </c>
      <c r="J995" t="str">
        <f>INDEX(products!$A$1:$G$49, MATCH(CoffeeSales!$D995,products!$A$1:$A$49,0),MATCH(CoffeeSales!J$1,products!$A$1:$G$1,0))</f>
        <v>L</v>
      </c>
      <c r="K995">
        <f>INDEX(products!$A$1:$G$49, MATCH(CoffeeSales!$D995,products!$A$1:$A$49,0),MATCH(CoffeeSales!K$1,products!$A$1:$G$1,0))</f>
        <v>1</v>
      </c>
      <c r="L995">
        <f>INDEX(products!$A$1:$G$49, MATCH(CoffeeSales!$D995,products!$A$1:$A$49,0),MATCH(CoffeeSales!L$1,products!$A$1:$G$1,0))</f>
        <v>12.95</v>
      </c>
      <c r="M995">
        <f t="shared" si="45"/>
        <v>77.699999999999989</v>
      </c>
      <c r="N995" t="str">
        <f t="shared" si="46"/>
        <v>Arabica</v>
      </c>
      <c r="O995" t="str">
        <f t="shared" si="47"/>
        <v>Light</v>
      </c>
      <c r="P995" t="str">
        <f>_xlfn.XLOOKUP(CoffeeSales!$C995,customers!$A$1:$A$1001,customers!$I$1:$I$1001,,0)</f>
        <v>No</v>
      </c>
    </row>
    <row r="996" spans="1:16" x14ac:dyDescent="0.25">
      <c r="A996" t="s">
        <v>1921</v>
      </c>
      <c r="B996">
        <v>44244</v>
      </c>
      <c r="C996" t="s">
        <v>1922</v>
      </c>
      <c r="D996" t="s">
        <v>67</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 MATCH(CoffeeSales!$D996,products!$A$1:$A$49,0),MATCH(CoffeeSales!I$1,products!$A$1:$G$1,0))</f>
        <v>Ara</v>
      </c>
      <c r="J996" t="str">
        <f>INDEX(products!$A$1:$G$49, MATCH(CoffeeSales!$D996,products!$A$1:$A$49,0),MATCH(CoffeeSales!J$1,products!$A$1:$G$1,0))</f>
        <v>D</v>
      </c>
      <c r="K996">
        <f>INDEX(products!$A$1:$G$49, MATCH(CoffeeSales!$D996,products!$A$1:$A$49,0),MATCH(CoffeeSales!K$1,products!$A$1:$G$1,0))</f>
        <v>0.2</v>
      </c>
      <c r="L996">
        <f>INDEX(products!$A$1:$G$49, MATCH(CoffeeSales!$D996,products!$A$1:$A$49,0),MATCH(CoffeeSales!L$1,products!$A$1:$G$1,0))</f>
        <v>2.9849999999999999</v>
      </c>
      <c r="M996">
        <f t="shared" si="45"/>
        <v>8.9550000000000001</v>
      </c>
      <c r="N996" t="str">
        <f t="shared" si="46"/>
        <v>Arabica</v>
      </c>
      <c r="O996" t="str">
        <f t="shared" si="47"/>
        <v>Dark</v>
      </c>
      <c r="P996" t="str">
        <f>_xlfn.XLOOKUP(CoffeeSales!$C996,customers!$A$1:$A$1001,customers!$I$1:$I$1001,,0)</f>
        <v>No</v>
      </c>
    </row>
    <row r="997" spans="1:16" x14ac:dyDescent="0.25">
      <c r="A997" t="s">
        <v>1923</v>
      </c>
      <c r="B997">
        <v>43836</v>
      </c>
      <c r="C997" t="s">
        <v>1924</v>
      </c>
      <c r="D997" t="s">
        <v>23</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 MATCH(CoffeeSales!$D997,products!$A$1:$A$49,0),MATCH(CoffeeSales!I$1,products!$A$1:$G$1,0))</f>
        <v>Rob</v>
      </c>
      <c r="J997" t="str">
        <f>INDEX(products!$A$1:$G$49, MATCH(CoffeeSales!$D997,products!$A$1:$A$49,0),MATCH(CoffeeSales!J$1,products!$A$1:$G$1,0))</f>
        <v>L</v>
      </c>
      <c r="K997">
        <f>INDEX(products!$A$1:$G$49, MATCH(CoffeeSales!$D997,products!$A$1:$A$49,0),MATCH(CoffeeSales!K$1,products!$A$1:$G$1,0))</f>
        <v>2.5</v>
      </c>
      <c r="L997">
        <f>INDEX(products!$A$1:$G$49, MATCH(CoffeeSales!$D997,products!$A$1:$A$49,0),MATCH(CoffeeSales!L$1,products!$A$1:$G$1,0))</f>
        <v>27.484999999999996</v>
      </c>
      <c r="M997">
        <f t="shared" si="45"/>
        <v>27.484999999999996</v>
      </c>
      <c r="N997" t="str">
        <f t="shared" si="46"/>
        <v>Robusta</v>
      </c>
      <c r="O997" t="str">
        <f t="shared" si="47"/>
        <v>Light</v>
      </c>
      <c r="P997" t="str">
        <f>_xlfn.XLOOKUP(CoffeeSales!$C997,customers!$A$1:$A$1001,customers!$I$1:$I$1001,,0)</f>
        <v>No</v>
      </c>
    </row>
    <row r="998" spans="1:16" x14ac:dyDescent="0.25">
      <c r="A998" t="s">
        <v>1925</v>
      </c>
      <c r="B998">
        <v>44685</v>
      </c>
      <c r="C998" t="s">
        <v>1916</v>
      </c>
      <c r="D998" t="s">
        <v>35</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 MATCH(CoffeeSales!$D998,products!$A$1:$A$49,0),MATCH(CoffeeSales!I$1,products!$A$1:$G$1,0))</f>
        <v>Rob</v>
      </c>
      <c r="J998" t="str">
        <f>INDEX(products!$A$1:$G$49, MATCH(CoffeeSales!$D998,products!$A$1:$A$49,0),MATCH(CoffeeSales!J$1,products!$A$1:$G$1,0))</f>
        <v>M</v>
      </c>
      <c r="K998">
        <f>INDEX(products!$A$1:$G$49, MATCH(CoffeeSales!$D998,products!$A$1:$A$49,0),MATCH(CoffeeSales!K$1,products!$A$1:$G$1,0))</f>
        <v>0.5</v>
      </c>
      <c r="L998">
        <f>INDEX(products!$A$1:$G$49, MATCH(CoffeeSales!$D998,products!$A$1:$A$49,0),MATCH(CoffeeSales!L$1,products!$A$1:$G$1,0))</f>
        <v>5.97</v>
      </c>
      <c r="M998">
        <f t="shared" si="45"/>
        <v>29.849999999999998</v>
      </c>
      <c r="N998" t="str">
        <f t="shared" si="46"/>
        <v>Robusta</v>
      </c>
      <c r="O998" t="str">
        <f t="shared" si="47"/>
        <v>Medium</v>
      </c>
      <c r="P998" t="str">
        <f>_xlfn.XLOOKUP(CoffeeSales!$C998,customers!$A$1:$A$1001,customers!$I$1:$I$1001,,0)</f>
        <v>No</v>
      </c>
    </row>
    <row r="999" spans="1:16" x14ac:dyDescent="0.25">
      <c r="A999" t="s">
        <v>1926</v>
      </c>
      <c r="B999">
        <v>43749</v>
      </c>
      <c r="C999" t="s">
        <v>1916</v>
      </c>
      <c r="D999" t="s">
        <v>80</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 MATCH(CoffeeSales!$D999,products!$A$1:$A$49,0),MATCH(CoffeeSales!I$1,products!$A$1:$G$1,0))</f>
        <v>Ara</v>
      </c>
      <c r="J999" t="str">
        <f>INDEX(products!$A$1:$G$49, MATCH(CoffeeSales!$D999,products!$A$1:$A$49,0),MATCH(CoffeeSales!J$1,products!$A$1:$G$1,0))</f>
        <v>M</v>
      </c>
      <c r="K999">
        <f>INDEX(products!$A$1:$G$49, MATCH(CoffeeSales!$D999,products!$A$1:$A$49,0),MATCH(CoffeeSales!K$1,products!$A$1:$G$1,0))</f>
        <v>0.5</v>
      </c>
      <c r="L999">
        <f>INDEX(products!$A$1:$G$49, MATCH(CoffeeSales!$D999,products!$A$1:$A$49,0),MATCH(CoffeeSales!L$1,products!$A$1:$G$1,0))</f>
        <v>6.75</v>
      </c>
      <c r="M999">
        <f t="shared" si="45"/>
        <v>27</v>
      </c>
      <c r="N999" t="str">
        <f t="shared" si="46"/>
        <v>Arabica</v>
      </c>
      <c r="O999" t="str">
        <f t="shared" si="47"/>
        <v>Medium</v>
      </c>
      <c r="P999" t="str">
        <f>_xlfn.XLOOKUP(CoffeeSales!$C999,customers!$A$1:$A$1001,customers!$I$1:$I$1001,,0)</f>
        <v>No</v>
      </c>
    </row>
    <row r="1000" spans="1:16" x14ac:dyDescent="0.25">
      <c r="A1000" t="s">
        <v>1927</v>
      </c>
      <c r="B1000">
        <v>44411</v>
      </c>
      <c r="C1000" t="s">
        <v>1928</v>
      </c>
      <c r="D1000" t="s">
        <v>40</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 MATCH(CoffeeSales!$D1000,products!$A$1:$A$49,0),MATCH(CoffeeSales!I$1,products!$A$1:$G$1,0))</f>
        <v>Ara</v>
      </c>
      <c r="J1000" t="str">
        <f>INDEX(products!$A$1:$G$49, MATCH(CoffeeSales!$D1000,products!$A$1:$A$49,0),MATCH(CoffeeSales!J$1,products!$A$1:$G$1,0))</f>
        <v>D</v>
      </c>
      <c r="K1000">
        <f>INDEX(products!$A$1:$G$49, MATCH(CoffeeSales!$D1000,products!$A$1:$A$49,0),MATCH(CoffeeSales!K$1,products!$A$1:$G$1,0))</f>
        <v>1</v>
      </c>
      <c r="L1000">
        <f>INDEX(products!$A$1:$G$49, MATCH(CoffeeSales!$D1000,products!$A$1:$A$49,0),MATCH(CoffeeSales!L$1,products!$A$1:$G$1,0))</f>
        <v>9.9499999999999993</v>
      </c>
      <c r="M1000">
        <f t="shared" si="45"/>
        <v>9.9499999999999993</v>
      </c>
      <c r="N1000" t="str">
        <f t="shared" si="46"/>
        <v>Arabica</v>
      </c>
      <c r="O1000" t="str">
        <f t="shared" si="47"/>
        <v>Dark</v>
      </c>
      <c r="P1000" t="str">
        <f>_xlfn.XLOOKUP(CoffeeSales!$C1000,customers!$A$1:$A$1001,customers!$I$1:$I$1001,,0)</f>
        <v>No</v>
      </c>
    </row>
    <row r="1001" spans="1:16" x14ac:dyDescent="0.25">
      <c r="A1001" t="s">
        <v>1929</v>
      </c>
      <c r="B1001">
        <v>44119</v>
      </c>
      <c r="C1001" t="s">
        <v>1930</v>
      </c>
      <c r="D1001" t="s">
        <v>77</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 MATCH(CoffeeSales!$D1001,products!$A$1:$A$49,0),MATCH(CoffeeSales!I$1,products!$A$1:$G$1,0))</f>
        <v>Exc</v>
      </c>
      <c r="J1001" t="str">
        <f>INDEX(products!$A$1:$G$49, MATCH(CoffeeSales!$D1001,products!$A$1:$A$49,0),MATCH(CoffeeSales!J$1,products!$A$1:$G$1,0))</f>
        <v>M</v>
      </c>
      <c r="K1001">
        <f>INDEX(products!$A$1:$G$49, MATCH(CoffeeSales!$D1001,products!$A$1:$A$49,0),MATCH(CoffeeSales!K$1,products!$A$1:$G$1,0))</f>
        <v>0.2</v>
      </c>
      <c r="L1001">
        <f>INDEX(products!$A$1:$G$49, MATCH(CoffeeSales!$D1001,products!$A$1:$A$49,0),MATCH(CoffeeSales!L$1,products!$A$1:$G$1,0))</f>
        <v>4.125</v>
      </c>
      <c r="M1001">
        <f t="shared" si="45"/>
        <v>12.375</v>
      </c>
      <c r="N1001" t="str">
        <f t="shared" si="46"/>
        <v>Excelsa</v>
      </c>
      <c r="O1001" t="str">
        <f t="shared" si="47"/>
        <v>Medium</v>
      </c>
      <c r="P1001" t="str">
        <f>_xlfn.XLOOKUP(CoffeeSales!$C1001,customers!$A$1:$A$1001,customers!$I$1:$I$1001,,0)</f>
        <v>Yes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A509D-2C2E-45CD-9845-B240B0824A4A}">
  <dimension ref="A3:F48"/>
  <sheetViews>
    <sheetView workbookViewId="0">
      <selection activeCell="Y24" sqref="Y24"/>
    </sheetView>
  </sheetViews>
  <sheetFormatPr defaultRowHeight="15" x14ac:dyDescent="0.25"/>
  <cols>
    <col min="1" max="1" width="13.42578125" bestFit="1" customWidth="1"/>
    <col min="2" max="2" width="22" bestFit="1" customWidth="1"/>
    <col min="3" max="3" width="20.28515625" bestFit="1" customWidth="1"/>
    <col min="4" max="4" width="7.85546875" bestFit="1" customWidth="1"/>
    <col min="5" max="5" width="8.140625" bestFit="1" customWidth="1"/>
    <col min="6" max="6" width="8.42578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5257-E43B-40CC-A410-78FD12E3420A}">
  <dimension ref="A3:B6"/>
  <sheetViews>
    <sheetView zoomScaleNormal="100" workbookViewId="0">
      <selection activeCell="S23" sqref="S23"/>
    </sheetView>
  </sheetViews>
  <sheetFormatPr defaultRowHeight="15" x14ac:dyDescent="0.25"/>
  <cols>
    <col min="1" max="1" width="15.140625" bestFit="1" customWidth="1"/>
    <col min="2" max="3" width="12.5703125" bestFit="1" customWidth="1"/>
    <col min="4" max="4" width="7.85546875" bestFit="1" customWidth="1"/>
    <col min="5" max="5" width="8.140625" bestFit="1" customWidth="1"/>
    <col min="6" max="6" width="8.42578125" bestFit="1" customWidth="1"/>
  </cols>
  <sheetData>
    <row r="3" spans="1:2" x14ac:dyDescent="0.25">
      <c r="A3" s="6" t="s">
        <v>7</v>
      </c>
      <c r="B3" t="s">
        <v>6220</v>
      </c>
    </row>
    <row r="4" spans="1:2" x14ac:dyDescent="0.25">
      <c r="A4" t="s">
        <v>2116</v>
      </c>
      <c r="B4" s="7">
        <v>2798.5050000000001</v>
      </c>
    </row>
    <row r="5" spans="1:2" x14ac:dyDescent="0.25">
      <c r="A5" t="s">
        <v>1949</v>
      </c>
      <c r="B5" s="7">
        <v>6696.8649999999989</v>
      </c>
    </row>
    <row r="6" spans="1:2" x14ac:dyDescent="0.25">
      <c r="A6" t="s">
        <v>1941</v>
      </c>
      <c r="B6" s="7">
        <v>35638.88499999998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256E-1414-4E33-AFA7-7D63DE5A2E5B}">
  <dimension ref="A3:B8"/>
  <sheetViews>
    <sheetView zoomScaleNormal="100" workbookViewId="0">
      <selection activeCell="B6" sqref="B6"/>
    </sheetView>
  </sheetViews>
  <sheetFormatPr defaultRowHeight="15" x14ac:dyDescent="0.25"/>
  <cols>
    <col min="1" max="1" width="18.140625" bestFit="1" customWidth="1"/>
    <col min="2" max="3" width="12.5703125" bestFit="1" customWidth="1"/>
    <col min="4" max="4" width="7.85546875" bestFit="1" customWidth="1"/>
    <col min="5" max="5" width="8.140625" bestFit="1" customWidth="1"/>
    <col min="6" max="6" width="8.42578125" bestFit="1" customWidth="1"/>
  </cols>
  <sheetData>
    <row r="3" spans="1:2" x14ac:dyDescent="0.25">
      <c r="A3" s="6" t="s">
        <v>5</v>
      </c>
      <c r="B3" t="s">
        <v>6220</v>
      </c>
    </row>
    <row r="4" spans="1:2" x14ac:dyDescent="0.25">
      <c r="A4" t="s">
        <v>4482</v>
      </c>
      <c r="B4" s="8">
        <v>278.01</v>
      </c>
    </row>
    <row r="5" spans="1:2" x14ac:dyDescent="0.25">
      <c r="A5" t="s">
        <v>2846</v>
      </c>
      <c r="B5" s="8">
        <v>281.67499999999995</v>
      </c>
    </row>
    <row r="6" spans="1:2" x14ac:dyDescent="0.25">
      <c r="A6" t="s">
        <v>3609</v>
      </c>
      <c r="B6" s="8">
        <v>289.11</v>
      </c>
    </row>
    <row r="7" spans="1:2" x14ac:dyDescent="0.25">
      <c r="A7" t="s">
        <v>5912</v>
      </c>
      <c r="B7" s="8">
        <v>307.04499999999996</v>
      </c>
    </row>
    <row r="8" spans="1:2" x14ac:dyDescent="0.25">
      <c r="A8" t="s">
        <v>5457</v>
      </c>
      <c r="B8" s="8">
        <v>317.06999999999994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4D63-81B0-4A9E-BB65-52FC5B3E831A}">
  <dimension ref="A1:Z6"/>
  <sheetViews>
    <sheetView showGridLines="0" tabSelected="1" zoomScaleNormal="100" workbookViewId="0">
      <selection activeCell="W39" sqref="W39"/>
    </sheetView>
  </sheetViews>
  <sheetFormatPr defaultRowHeight="15" x14ac:dyDescent="0.25"/>
  <sheetData>
    <row r="1" spans="1:26" ht="15" customHeight="1" x14ac:dyDescent="0.25">
      <c r="A1" s="11" t="s">
        <v>6221</v>
      </c>
      <c r="B1" s="11"/>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5" customHeight="1" x14ac:dyDescent="1">
      <c r="A5" s="9"/>
      <c r="B5" s="9"/>
      <c r="C5" s="9"/>
      <c r="D5" s="9"/>
      <c r="E5" s="9"/>
      <c r="F5" s="9"/>
      <c r="G5" s="9"/>
      <c r="H5" s="9"/>
      <c r="I5" s="9"/>
      <c r="J5" s="9"/>
      <c r="K5" s="9"/>
      <c r="L5" s="9"/>
      <c r="M5" s="9"/>
      <c r="N5" s="9"/>
      <c r="O5" s="9"/>
      <c r="P5" s="9"/>
      <c r="Q5" s="9"/>
      <c r="R5" s="9"/>
      <c r="S5" s="9"/>
      <c r="T5" s="9"/>
      <c r="U5" s="9"/>
      <c r="V5" s="9"/>
      <c r="W5" s="9"/>
      <c r="X5" s="9"/>
      <c r="Y5" s="9"/>
      <c r="Z5" s="9"/>
    </row>
    <row r="6" spans="1:26"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CoffeeSales</vt:lpstr>
      <vt:lpstr>TotalSalesPivot</vt:lpstr>
      <vt:lpstr>CountryBarChartPivot</vt:lpstr>
      <vt:lpstr>Top5CustomersPivot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Christopher Key</dc:creator>
  <cp:lastModifiedBy>Andrew Christopher Key</cp:lastModifiedBy>
  <dcterms:created xsi:type="dcterms:W3CDTF">2025-03-04T18:28:39Z</dcterms:created>
  <dcterms:modified xsi:type="dcterms:W3CDTF">2025-04-14T13:37:04Z</dcterms:modified>
</cp:coreProperties>
</file>