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6715" windowHeight="8010" activeTab="3"/>
  </bookViews>
  <sheets>
    <sheet name="202104029a" sheetId="1" r:id="rId1"/>
    <sheet name="202104029b" sheetId="4" r:id="rId2"/>
    <sheet name="202104029c" sheetId="5" r:id="rId3"/>
    <sheet name="T0 intersect" sheetId="2" r:id="rId4"/>
    <sheet name="工作表1" sheetId="3" r:id="rId5"/>
  </sheets>
  <calcPr calcId="145621"/>
</workbook>
</file>

<file path=xl/calcChain.xml><?xml version="1.0" encoding="utf-8"?>
<calcChain xmlns="http://schemas.openxmlformats.org/spreadsheetml/2006/main">
  <c r="E28" i="2" l="1"/>
  <c r="O28" i="2" s="1"/>
  <c r="E27" i="2"/>
  <c r="O27" i="2" s="1"/>
  <c r="E26" i="2"/>
  <c r="O26" i="2" s="1"/>
  <c r="E25" i="2"/>
  <c r="O25" i="2" s="1"/>
  <c r="E24" i="2"/>
  <c r="O24" i="2" s="1"/>
  <c r="I9" i="1"/>
  <c r="I8" i="1"/>
  <c r="I7" i="1"/>
  <c r="I6" i="1"/>
  <c r="I5" i="1"/>
  <c r="I4" i="1"/>
  <c r="I3" i="1"/>
  <c r="I2" i="1"/>
  <c r="F28" i="2"/>
  <c r="F27" i="2"/>
  <c r="F26" i="2"/>
  <c r="F25" i="2"/>
  <c r="F24" i="2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L38" i="5" s="1"/>
  <c r="I40" i="5"/>
  <c r="H40" i="5"/>
  <c r="J39" i="5"/>
  <c r="I39" i="5"/>
  <c r="H39" i="5"/>
  <c r="J38" i="5"/>
  <c r="I38" i="5"/>
  <c r="H38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L20" i="5" s="1"/>
  <c r="I22" i="5"/>
  <c r="H22" i="5"/>
  <c r="J21" i="5"/>
  <c r="I21" i="5"/>
  <c r="H21" i="5"/>
  <c r="J20" i="5"/>
  <c r="I20" i="5"/>
  <c r="H20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L2" i="5" s="1"/>
  <c r="I2" i="5"/>
  <c r="H2" i="5"/>
  <c r="B19" i="2"/>
  <c r="B18" i="2"/>
  <c r="F19" i="2"/>
  <c r="F18" i="2"/>
  <c r="F17" i="2"/>
  <c r="F16" i="2"/>
  <c r="F15" i="2"/>
  <c r="E19" i="2"/>
  <c r="O19" i="2" s="1"/>
  <c r="E18" i="2"/>
  <c r="O18" i="2" s="1"/>
  <c r="E17" i="2"/>
  <c r="O17" i="2" s="1"/>
  <c r="E16" i="2"/>
  <c r="E15" i="2"/>
  <c r="F12" i="2"/>
  <c r="F11" i="2"/>
  <c r="F10" i="2"/>
  <c r="F9" i="2"/>
  <c r="F8" i="2"/>
  <c r="E12" i="2"/>
  <c r="E11" i="2"/>
  <c r="E10" i="2"/>
  <c r="E9" i="2"/>
  <c r="E8" i="2"/>
  <c r="O16" i="2"/>
  <c r="O15" i="2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L38" i="4"/>
  <c r="J38" i="4"/>
  <c r="I38" i="4"/>
  <c r="H38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L29" i="4" s="1"/>
  <c r="I32" i="4"/>
  <c r="H32" i="4"/>
  <c r="J31" i="4"/>
  <c r="I31" i="4"/>
  <c r="H31" i="4"/>
  <c r="J30" i="4"/>
  <c r="I30" i="4"/>
  <c r="H30" i="4"/>
  <c r="J29" i="4"/>
  <c r="I29" i="4"/>
  <c r="H29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L2" i="4" s="1"/>
  <c r="I2" i="4"/>
  <c r="H2" i="4"/>
  <c r="L29" i="5" l="1"/>
  <c r="L11" i="5"/>
  <c r="B25" i="2"/>
  <c r="B28" i="2"/>
  <c r="B27" i="2"/>
  <c r="B24" i="2"/>
  <c r="B26" i="2"/>
  <c r="B16" i="2"/>
  <c r="B15" i="2"/>
  <c r="B17" i="2"/>
  <c r="L11" i="4"/>
  <c r="L20" i="4"/>
  <c r="H2" i="1"/>
  <c r="J2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B4" i="2"/>
  <c r="O12" i="2" l="1"/>
  <c r="O11" i="2"/>
  <c r="O10" i="2"/>
  <c r="O9" i="2"/>
  <c r="O8" i="2"/>
  <c r="L20" i="1"/>
  <c r="B12" i="2" l="1"/>
  <c r="B11" i="2"/>
  <c r="B9" i="2"/>
  <c r="B10" i="2"/>
  <c r="B8" i="2"/>
  <c r="L38" i="1"/>
  <c r="L2" i="1"/>
  <c r="L11" i="1"/>
  <c r="L29" i="1"/>
</calcChain>
</file>

<file path=xl/sharedStrings.xml><?xml version="1.0" encoding="utf-8"?>
<sst xmlns="http://schemas.openxmlformats.org/spreadsheetml/2006/main" count="134" uniqueCount="45">
  <si>
    <t>VG36_Mass Background</t>
  </si>
  <si>
    <t>cycle</t>
  </si>
  <si>
    <t>time (sec)</t>
  </si>
  <si>
    <t>mass</t>
  </si>
  <si>
    <t>cycles</t>
  </si>
  <si>
    <t>volt meter (mV)</t>
  </si>
  <si>
    <t>inlet time (sec)</t>
  </si>
  <si>
    <t>T0 volt</t>
  </si>
  <si>
    <t>st dev</t>
  </si>
  <si>
    <t>DATE</t>
  </si>
  <si>
    <t>TRAPCURRENT</t>
  </si>
  <si>
    <t>DETECTOR</t>
  </si>
  <si>
    <t>TIME</t>
  </si>
  <si>
    <t>JULIANDAY OF RUN</t>
  </si>
  <si>
    <t>CLEANUP TIME</t>
  </si>
  <si>
    <t>EQUIL TIME</t>
  </si>
  <si>
    <t>TEMPERATURE</t>
  </si>
  <si>
    <t>40/36 RATIO</t>
  </si>
  <si>
    <t>36/38 RATIO</t>
  </si>
  <si>
    <t>37/39 RATIO</t>
  </si>
  <si>
    <t>40/38 RATIO</t>
  </si>
  <si>
    <t>40Ar</t>
  </si>
  <si>
    <t>39Ar</t>
  </si>
  <si>
    <t>38Ar</t>
  </si>
  <si>
    <t>37Ar</t>
  </si>
  <si>
    <t>36Ar</t>
  </si>
  <si>
    <t>STD</t>
  </si>
  <si>
    <t>Radiagenic yield</t>
  </si>
  <si>
    <t>J</t>
  </si>
  <si>
    <t>Faraday cup</t>
  </si>
  <si>
    <t>multiplier</t>
  </si>
  <si>
    <t xml:space="preserve">air </t>
  </si>
  <si>
    <t>40/39 RATIO</t>
  </si>
  <si>
    <t>air shot</t>
  </si>
  <si>
    <t>preline blank</t>
  </si>
  <si>
    <t>sample</t>
  </si>
  <si>
    <t>T0</t>
  </si>
  <si>
    <t>Mass blank</t>
  </si>
  <si>
    <t>1 min</t>
  </si>
  <si>
    <t>calculated</t>
  </si>
  <si>
    <t>sample -preline blank</t>
  </si>
  <si>
    <t>2 shot</t>
  </si>
  <si>
    <t>1 shot</t>
  </si>
  <si>
    <t>2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</si>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</sst>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0" fillId="33" borderId="0" xfId="0" applyNumberFormat="1" applyFill="1"/>
    <xf numFmtId="0" fontId="0" fillId="0" borderId="0" xfId="0" applyFill="1"/>
    <xf numFmtId="0" fontId="0" fillId="0" borderId="10" xfId="0" applyBorder="1"/>
    <xf numFmtId="0" fontId="0" fillId="0" borderId="10" xfId="0" applyFill="1" applyBorder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'202104029a'!$G$2</c:f>
              <c:strCache>
                <c:ptCount val="1"/>
                <c:pt idx="0">
                  <c:v>36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-0.1540087875755862"/>
                  <c:y val="0.2722131087780694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6.3351169501602356E-2"/>
                  <c:y val="-0.2185276319626713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'202104029a'!$I$2:$I$9</c:f>
              <c:numCache>
                <c:formatCode>General</c:formatCode>
                <c:ptCount val="8"/>
                <c:pt idx="0">
                  <c:v>148</c:v>
                </c:pt>
                <c:pt idx="1">
                  <c:v>163</c:v>
                </c:pt>
                <c:pt idx="2">
                  <c:v>178</c:v>
                </c:pt>
                <c:pt idx="3">
                  <c:v>193</c:v>
                </c:pt>
                <c:pt idx="4">
                  <c:v>208</c:v>
                </c:pt>
                <c:pt idx="5">
                  <c:v>223</c:v>
                </c:pt>
                <c:pt idx="6">
                  <c:v>239</c:v>
                </c:pt>
                <c:pt idx="7">
                  <c:v>254</c:v>
                </c:pt>
              </c:numCache>
            </c:numRef>
          </c:cat>
          <c:val>
            <c:numRef>
              <c:f>'202104029a'!$J$2:$J$9</c:f>
              <c:numCache>
                <c:formatCode>General</c:formatCode>
                <c:ptCount val="8"/>
                <c:pt idx="0">
                  <c:v>7.2999999999999996E-4</c:v>
                </c:pt>
                <c:pt idx="1">
                  <c:v>6.0999999999999997E-4</c:v>
                </c:pt>
                <c:pt idx="2">
                  <c:v>8.5999999999999998E-4</c:v>
                </c:pt>
                <c:pt idx="3">
                  <c:v>8.4000000000000003E-4</c:v>
                </c:pt>
                <c:pt idx="4">
                  <c:v>8.0999999999999996E-4</c:v>
                </c:pt>
                <c:pt idx="5">
                  <c:v>8.0000000000000004E-4</c:v>
                </c:pt>
                <c:pt idx="6">
                  <c:v>8.0999999999999996E-4</c:v>
                </c:pt>
                <c:pt idx="7">
                  <c:v>5.9999999999999995E-4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50080"/>
        <c:axId val="808760384"/>
      </c:lineChart>
      <c:catAx>
        <c:axId val="7591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8760384"/>
        <c:crosses val="autoZero"/>
        <c:auto val="1"/>
        <c:lblAlgn val="ctr"/>
        <c:lblOffset val="100"/>
        <c:noMultiLvlLbl val="0"/>
      </c:catAx>
      <c:valAx>
        <c:axId val="808760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59150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'202104029b'!$G$38</c:f>
              <c:strCache>
                <c:ptCount val="1"/>
                <c:pt idx="0">
                  <c:v>40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3.0198904694924183E-2"/>
                  <c:y val="0.10957239720034996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'202104029b'!$I$38:$I$45</c:f>
              <c:numCache>
                <c:formatCode>General</c:formatCode>
                <c:ptCount val="8"/>
                <c:pt idx="0">
                  <c:v>158</c:v>
                </c:pt>
                <c:pt idx="1">
                  <c:v>174</c:v>
                </c:pt>
                <c:pt idx="2">
                  <c:v>189</c:v>
                </c:pt>
                <c:pt idx="3">
                  <c:v>205</c:v>
                </c:pt>
                <c:pt idx="4">
                  <c:v>220</c:v>
                </c:pt>
                <c:pt idx="5">
                  <c:v>236</c:v>
                </c:pt>
                <c:pt idx="6">
                  <c:v>250</c:v>
                </c:pt>
                <c:pt idx="7">
                  <c:v>266</c:v>
                </c:pt>
              </c:numCache>
            </c:numRef>
          </c:cat>
          <c:val>
            <c:numRef>
              <c:f>'202104029b'!$J$38:$J$45</c:f>
              <c:numCache>
                <c:formatCode>General</c:formatCode>
                <c:ptCount val="8"/>
                <c:pt idx="0">
                  <c:v>0.12664</c:v>
                </c:pt>
                <c:pt idx="1">
                  <c:v>0.12357</c:v>
                </c:pt>
                <c:pt idx="2">
                  <c:v>0.12416000000000001</c:v>
                </c:pt>
                <c:pt idx="3">
                  <c:v>0.12415</c:v>
                </c:pt>
                <c:pt idx="4">
                  <c:v>0.12234</c:v>
                </c:pt>
                <c:pt idx="5">
                  <c:v>0.12361999999999999</c:v>
                </c:pt>
                <c:pt idx="6">
                  <c:v>0.12114999999999999</c:v>
                </c:pt>
                <c:pt idx="7">
                  <c:v>0.12386999999999999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58560"/>
        <c:axId val="952263808"/>
      </c:lineChart>
      <c:catAx>
        <c:axId val="8050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2263808"/>
        <c:crosses val="autoZero"/>
        <c:auto val="1"/>
        <c:lblAlgn val="ctr"/>
        <c:lblOffset val="100"/>
        <c:noMultiLvlLbl val="0"/>
      </c:catAx>
      <c:valAx>
        <c:axId val="952263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05058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'202104029c'!$G$2</c:f>
              <c:strCache>
                <c:ptCount val="1"/>
                <c:pt idx="0">
                  <c:v>36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-0.1540087875755862"/>
                  <c:y val="0.2722131087780694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6.3351169501602356E-2"/>
                  <c:y val="-0.2185276319626713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'202104029c'!$I$2:$I$9</c:f>
              <c:numCache>
                <c:formatCode>General</c:formatCode>
                <c:ptCount val="8"/>
                <c:pt idx="0">
                  <c:v>148</c:v>
                </c:pt>
                <c:pt idx="1">
                  <c:v>162</c:v>
                </c:pt>
                <c:pt idx="2">
                  <c:v>177</c:v>
                </c:pt>
                <c:pt idx="3">
                  <c:v>192</c:v>
                </c:pt>
                <c:pt idx="4">
                  <c:v>207</c:v>
                </c:pt>
                <c:pt idx="5">
                  <c:v>223</c:v>
                </c:pt>
                <c:pt idx="6">
                  <c:v>238</c:v>
                </c:pt>
                <c:pt idx="7">
                  <c:v>253</c:v>
                </c:pt>
              </c:numCache>
            </c:numRef>
          </c:cat>
          <c:val>
            <c:numRef>
              <c:f>'202104029c'!$J$2:$J$9</c:f>
              <c:numCache>
                <c:formatCode>General</c:formatCode>
                <c:ptCount val="8"/>
                <c:pt idx="0">
                  <c:v>8.4999999999999995E-4</c:v>
                </c:pt>
                <c:pt idx="1">
                  <c:v>6.9999999999999999E-4</c:v>
                </c:pt>
                <c:pt idx="2">
                  <c:v>8.1999999999999998E-4</c:v>
                </c:pt>
                <c:pt idx="3">
                  <c:v>1.08E-3</c:v>
                </c:pt>
                <c:pt idx="4">
                  <c:v>1.0399999999999999E-3</c:v>
                </c:pt>
                <c:pt idx="5">
                  <c:v>9.5E-4</c:v>
                </c:pt>
                <c:pt idx="6">
                  <c:v>9.8999999999999999E-4</c:v>
                </c:pt>
                <c:pt idx="7">
                  <c:v>1.1000000000000001E-3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29632"/>
        <c:axId val="804976832"/>
      </c:lineChart>
      <c:catAx>
        <c:axId val="8234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4976832"/>
        <c:crosses val="autoZero"/>
        <c:auto val="1"/>
        <c:lblAlgn val="ctr"/>
        <c:lblOffset val="100"/>
        <c:noMultiLvlLbl val="0"/>
      </c:catAx>
      <c:valAx>
        <c:axId val="804976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23429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'202104029c'!$G$20</c:f>
              <c:strCache>
                <c:ptCount val="1"/>
                <c:pt idx="0">
                  <c:v>38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1.7536481972902558E-4"/>
                  <c:y val="0.2858202099737532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'202104029c'!$I$20:$I$27</c:f>
              <c:numCache>
                <c:formatCode>General</c:formatCode>
                <c:ptCount val="8"/>
                <c:pt idx="0">
                  <c:v>152</c:v>
                </c:pt>
                <c:pt idx="1">
                  <c:v>167</c:v>
                </c:pt>
                <c:pt idx="2">
                  <c:v>182</c:v>
                </c:pt>
                <c:pt idx="3">
                  <c:v>197</c:v>
                </c:pt>
                <c:pt idx="4">
                  <c:v>213</c:v>
                </c:pt>
                <c:pt idx="5">
                  <c:v>228</c:v>
                </c:pt>
                <c:pt idx="6">
                  <c:v>244</c:v>
                </c:pt>
                <c:pt idx="7">
                  <c:v>258</c:v>
                </c:pt>
              </c:numCache>
            </c:numRef>
          </c:cat>
          <c:val>
            <c:numRef>
              <c:f>'202104029c'!$J$20:$J$27</c:f>
              <c:numCache>
                <c:formatCode>General</c:formatCode>
                <c:ptCount val="8"/>
                <c:pt idx="0">
                  <c:v>9.7000000000000005E-4</c:v>
                </c:pt>
                <c:pt idx="1">
                  <c:v>8.7000000000000001E-4</c:v>
                </c:pt>
                <c:pt idx="2">
                  <c:v>1.17E-3</c:v>
                </c:pt>
                <c:pt idx="3">
                  <c:v>1.01E-3</c:v>
                </c:pt>
                <c:pt idx="4">
                  <c:v>8.9999999999999998E-4</c:v>
                </c:pt>
                <c:pt idx="5">
                  <c:v>8.8000000000000003E-4</c:v>
                </c:pt>
                <c:pt idx="6">
                  <c:v>1.08E-3</c:v>
                </c:pt>
                <c:pt idx="7">
                  <c:v>9.3000000000000005E-4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30144"/>
        <c:axId val="812384832"/>
      </c:lineChart>
      <c:catAx>
        <c:axId val="8234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2384832"/>
        <c:crosses val="autoZero"/>
        <c:auto val="1"/>
        <c:lblAlgn val="ctr"/>
        <c:lblOffset val="100"/>
        <c:noMultiLvlLbl val="0"/>
      </c:catAx>
      <c:valAx>
        <c:axId val="812384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23430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'202104029c'!$G$11</c:f>
              <c:strCache>
                <c:ptCount val="1"/>
                <c:pt idx="0">
                  <c:v>37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1.7536481972902558E-4"/>
                  <c:y val="0.2858202099737532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'202104029c'!$I$11:$I$18</c:f>
              <c:numCache>
                <c:formatCode>General</c:formatCode>
                <c:ptCount val="8"/>
                <c:pt idx="0">
                  <c:v>150</c:v>
                </c:pt>
                <c:pt idx="1">
                  <c:v>165</c:v>
                </c:pt>
                <c:pt idx="2">
                  <c:v>180</c:v>
                </c:pt>
                <c:pt idx="3">
                  <c:v>195</c:v>
                </c:pt>
                <c:pt idx="4">
                  <c:v>210</c:v>
                </c:pt>
                <c:pt idx="5">
                  <c:v>225</c:v>
                </c:pt>
                <c:pt idx="6">
                  <c:v>241</c:v>
                </c:pt>
                <c:pt idx="7">
                  <c:v>256</c:v>
                </c:pt>
              </c:numCache>
            </c:numRef>
          </c:cat>
          <c:val>
            <c:numRef>
              <c:f>'202104029c'!$J$11:$J$18</c:f>
              <c:numCache>
                <c:formatCode>General</c:formatCode>
                <c:ptCount val="8"/>
                <c:pt idx="0">
                  <c:v>7.6999999999999996E-4</c:v>
                </c:pt>
                <c:pt idx="1">
                  <c:v>9.3999999999999997E-4</c:v>
                </c:pt>
                <c:pt idx="2">
                  <c:v>7.6000000000000004E-4</c:v>
                </c:pt>
                <c:pt idx="3">
                  <c:v>7.6000000000000004E-4</c:v>
                </c:pt>
                <c:pt idx="4">
                  <c:v>8.3000000000000001E-4</c:v>
                </c:pt>
                <c:pt idx="5">
                  <c:v>7.9000000000000001E-4</c:v>
                </c:pt>
                <c:pt idx="6">
                  <c:v>8.0000000000000004E-4</c:v>
                </c:pt>
                <c:pt idx="7">
                  <c:v>7.9000000000000001E-4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56416"/>
        <c:axId val="812387136"/>
      </c:lineChart>
      <c:catAx>
        <c:axId val="8297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2387136"/>
        <c:crosses val="autoZero"/>
        <c:auto val="1"/>
        <c:lblAlgn val="ctr"/>
        <c:lblOffset val="100"/>
        <c:noMultiLvlLbl val="0"/>
      </c:catAx>
      <c:valAx>
        <c:axId val="812387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29756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39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'202104029c'!$G$29</c:f>
              <c:strCache>
                <c:ptCount val="1"/>
                <c:pt idx="0">
                  <c:v>39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1.7536481972902558E-4"/>
                  <c:y val="0.2858202099737532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'202104029c'!$I$29:$I$36</c:f>
              <c:numCache>
                <c:formatCode>General</c:formatCode>
                <c:ptCount val="8"/>
                <c:pt idx="0">
                  <c:v>155</c:v>
                </c:pt>
                <c:pt idx="1">
                  <c:v>170</c:v>
                </c:pt>
                <c:pt idx="2">
                  <c:v>185</c:v>
                </c:pt>
                <c:pt idx="3">
                  <c:v>200</c:v>
                </c:pt>
                <c:pt idx="4">
                  <c:v>215</c:v>
                </c:pt>
                <c:pt idx="5">
                  <c:v>231</c:v>
                </c:pt>
                <c:pt idx="6">
                  <c:v>246</c:v>
                </c:pt>
                <c:pt idx="7">
                  <c:v>261</c:v>
                </c:pt>
              </c:numCache>
            </c:numRef>
          </c:cat>
          <c:val>
            <c:numRef>
              <c:f>'202104029c'!$J$29:$J$36</c:f>
              <c:numCache>
                <c:formatCode>General</c:formatCode>
                <c:ptCount val="8"/>
                <c:pt idx="0">
                  <c:v>2.7599999999999999E-3</c:v>
                </c:pt>
                <c:pt idx="1">
                  <c:v>2.8300000000000001E-3</c:v>
                </c:pt>
                <c:pt idx="2">
                  <c:v>2.7399999999999998E-3</c:v>
                </c:pt>
                <c:pt idx="3">
                  <c:v>2.5000000000000001E-3</c:v>
                </c:pt>
                <c:pt idx="4">
                  <c:v>2.9399999999999999E-3</c:v>
                </c:pt>
                <c:pt idx="5">
                  <c:v>2.7699999999999999E-3</c:v>
                </c:pt>
                <c:pt idx="6">
                  <c:v>2.7499999999999998E-3</c:v>
                </c:pt>
                <c:pt idx="7">
                  <c:v>2.5899999999999999E-3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07872"/>
        <c:axId val="812389440"/>
      </c:lineChart>
      <c:catAx>
        <c:axId val="8290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2389440"/>
        <c:crosses val="autoZero"/>
        <c:auto val="1"/>
        <c:lblAlgn val="ctr"/>
        <c:lblOffset val="100"/>
        <c:noMultiLvlLbl val="0"/>
      </c:catAx>
      <c:valAx>
        <c:axId val="812389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29007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'202104029c'!$G$38</c:f>
              <c:strCache>
                <c:ptCount val="1"/>
                <c:pt idx="0">
                  <c:v>40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3.0198904694924183E-2"/>
                  <c:y val="0.10957239720034996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'202104029c'!$I$38:$I$45</c:f>
              <c:numCache>
                <c:formatCode>General</c:formatCode>
                <c:ptCount val="8"/>
                <c:pt idx="0">
                  <c:v>157</c:v>
                </c:pt>
                <c:pt idx="1">
                  <c:v>172</c:v>
                </c:pt>
                <c:pt idx="2">
                  <c:v>187</c:v>
                </c:pt>
                <c:pt idx="3">
                  <c:v>202</c:v>
                </c:pt>
                <c:pt idx="4">
                  <c:v>218</c:v>
                </c:pt>
                <c:pt idx="5">
                  <c:v>233</c:v>
                </c:pt>
                <c:pt idx="6">
                  <c:v>249</c:v>
                </c:pt>
                <c:pt idx="7">
                  <c:v>263</c:v>
                </c:pt>
              </c:numCache>
            </c:numRef>
          </c:cat>
          <c:val>
            <c:numRef>
              <c:f>'202104029c'!$J$38:$J$45</c:f>
              <c:numCache>
                <c:formatCode>General</c:formatCode>
                <c:ptCount val="8"/>
                <c:pt idx="0">
                  <c:v>0.10528999999999999</c:v>
                </c:pt>
                <c:pt idx="1">
                  <c:v>0.10536</c:v>
                </c:pt>
                <c:pt idx="2">
                  <c:v>0.1024</c:v>
                </c:pt>
                <c:pt idx="3">
                  <c:v>0.10238999999999999</c:v>
                </c:pt>
                <c:pt idx="4">
                  <c:v>0.10388</c:v>
                </c:pt>
                <c:pt idx="5">
                  <c:v>0.10211000000000001</c:v>
                </c:pt>
                <c:pt idx="6">
                  <c:v>0.10568</c:v>
                </c:pt>
                <c:pt idx="7">
                  <c:v>0.10487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58976"/>
        <c:axId val="812391744"/>
      </c:lineChart>
      <c:catAx>
        <c:axId val="8297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2391744"/>
        <c:crosses val="autoZero"/>
        <c:auto val="1"/>
        <c:lblAlgn val="ctr"/>
        <c:lblOffset val="100"/>
        <c:noMultiLvlLbl val="0"/>
      </c:catAx>
      <c:valAx>
        <c:axId val="812391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29758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'202104029a'!$G$20</c:f>
              <c:strCache>
                <c:ptCount val="1"/>
                <c:pt idx="0">
                  <c:v>38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1.7536481972902558E-4"/>
                  <c:y val="0.2858202099737532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'202104029a'!$I$20:$I$27</c:f>
              <c:numCache>
                <c:formatCode>General</c:formatCode>
                <c:ptCount val="8"/>
                <c:pt idx="0">
                  <c:v>153</c:v>
                </c:pt>
                <c:pt idx="1">
                  <c:v>168</c:v>
                </c:pt>
                <c:pt idx="2">
                  <c:v>183</c:v>
                </c:pt>
                <c:pt idx="3">
                  <c:v>198</c:v>
                </c:pt>
                <c:pt idx="4">
                  <c:v>213</c:v>
                </c:pt>
                <c:pt idx="5">
                  <c:v>228</c:v>
                </c:pt>
                <c:pt idx="6">
                  <c:v>244</c:v>
                </c:pt>
                <c:pt idx="7">
                  <c:v>259</c:v>
                </c:pt>
              </c:numCache>
            </c:numRef>
          </c:cat>
          <c:val>
            <c:numRef>
              <c:f>'202104029a'!$J$20:$J$27</c:f>
              <c:numCache>
                <c:formatCode>General</c:formatCode>
                <c:ptCount val="8"/>
                <c:pt idx="0">
                  <c:v>9.3999999999999997E-4</c:v>
                </c:pt>
                <c:pt idx="1">
                  <c:v>8.4999999999999995E-4</c:v>
                </c:pt>
                <c:pt idx="2">
                  <c:v>7.6000000000000004E-4</c:v>
                </c:pt>
                <c:pt idx="3">
                  <c:v>8.1999999999999998E-4</c:v>
                </c:pt>
                <c:pt idx="4">
                  <c:v>7.9000000000000001E-4</c:v>
                </c:pt>
                <c:pt idx="5">
                  <c:v>7.9000000000000001E-4</c:v>
                </c:pt>
                <c:pt idx="6">
                  <c:v>8.7000000000000001E-4</c:v>
                </c:pt>
                <c:pt idx="7">
                  <c:v>7.9000000000000001E-4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257024"/>
        <c:axId val="809017344"/>
      </c:lineChart>
      <c:catAx>
        <c:axId val="7602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9017344"/>
        <c:crosses val="autoZero"/>
        <c:auto val="1"/>
        <c:lblAlgn val="ctr"/>
        <c:lblOffset val="100"/>
        <c:noMultiLvlLbl val="0"/>
      </c:catAx>
      <c:valAx>
        <c:axId val="809017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60257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'202104029a'!$G$11</c:f>
              <c:strCache>
                <c:ptCount val="1"/>
                <c:pt idx="0">
                  <c:v>37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1.7536481972902558E-4"/>
                  <c:y val="0.2858202099737532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'202104029a'!$I$11:$I$18</c:f>
              <c:numCache>
                <c:formatCode>General</c:formatCode>
                <c:ptCount val="8"/>
                <c:pt idx="0">
                  <c:v>150</c:v>
                </c:pt>
                <c:pt idx="1">
                  <c:v>165</c:v>
                </c:pt>
                <c:pt idx="2">
                  <c:v>180</c:v>
                </c:pt>
                <c:pt idx="3">
                  <c:v>195</c:v>
                </c:pt>
                <c:pt idx="4">
                  <c:v>211</c:v>
                </c:pt>
                <c:pt idx="5">
                  <c:v>226</c:v>
                </c:pt>
                <c:pt idx="6">
                  <c:v>241</c:v>
                </c:pt>
                <c:pt idx="7">
                  <c:v>256</c:v>
                </c:pt>
              </c:numCache>
            </c:numRef>
          </c:cat>
          <c:val>
            <c:numRef>
              <c:f>'202104029a'!$J$11:$J$18</c:f>
              <c:numCache>
                <c:formatCode>General</c:formatCode>
                <c:ptCount val="8"/>
                <c:pt idx="0">
                  <c:v>8.0000000000000004E-4</c:v>
                </c:pt>
                <c:pt idx="1">
                  <c:v>7.6999999999999996E-4</c:v>
                </c:pt>
                <c:pt idx="2">
                  <c:v>8.9999999999999998E-4</c:v>
                </c:pt>
                <c:pt idx="3">
                  <c:v>7.2999999999999996E-4</c:v>
                </c:pt>
                <c:pt idx="4">
                  <c:v>7.2999999999999996E-4</c:v>
                </c:pt>
                <c:pt idx="5">
                  <c:v>7.3999999999999999E-4</c:v>
                </c:pt>
                <c:pt idx="6">
                  <c:v>6.2E-4</c:v>
                </c:pt>
                <c:pt idx="7">
                  <c:v>6.9999999999999999E-4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92576"/>
        <c:axId val="809020800"/>
      </c:lineChart>
      <c:catAx>
        <c:axId val="7607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9020800"/>
        <c:crosses val="autoZero"/>
        <c:auto val="1"/>
        <c:lblAlgn val="ctr"/>
        <c:lblOffset val="100"/>
        <c:noMultiLvlLbl val="0"/>
      </c:catAx>
      <c:valAx>
        <c:axId val="809020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60792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39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'202104029a'!$G$29</c:f>
              <c:strCache>
                <c:ptCount val="1"/>
                <c:pt idx="0">
                  <c:v>39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1.7536481972902558E-4"/>
                  <c:y val="0.2858202099737532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'202104029a'!$I$29:$I$36</c:f>
              <c:numCache>
                <c:formatCode>General</c:formatCode>
                <c:ptCount val="8"/>
                <c:pt idx="0">
                  <c:v>155</c:v>
                </c:pt>
                <c:pt idx="1">
                  <c:v>170</c:v>
                </c:pt>
                <c:pt idx="2">
                  <c:v>185</c:v>
                </c:pt>
                <c:pt idx="3">
                  <c:v>201</c:v>
                </c:pt>
                <c:pt idx="4">
                  <c:v>216</c:v>
                </c:pt>
                <c:pt idx="5">
                  <c:v>231</c:v>
                </c:pt>
                <c:pt idx="6">
                  <c:v>246</c:v>
                </c:pt>
                <c:pt idx="7">
                  <c:v>262</c:v>
                </c:pt>
              </c:numCache>
            </c:numRef>
          </c:cat>
          <c:val>
            <c:numRef>
              <c:f>'202104029a'!$J$29:$J$36</c:f>
              <c:numCache>
                <c:formatCode>General</c:formatCode>
                <c:ptCount val="8"/>
                <c:pt idx="0">
                  <c:v>2.47E-3</c:v>
                </c:pt>
                <c:pt idx="1">
                  <c:v>2.1199999999999999E-3</c:v>
                </c:pt>
                <c:pt idx="2">
                  <c:v>1.99E-3</c:v>
                </c:pt>
                <c:pt idx="3">
                  <c:v>2.2799999999999999E-3</c:v>
                </c:pt>
                <c:pt idx="4">
                  <c:v>2.31E-3</c:v>
                </c:pt>
                <c:pt idx="5">
                  <c:v>2.4299999999999999E-3</c:v>
                </c:pt>
                <c:pt idx="6">
                  <c:v>2.2599999999999999E-3</c:v>
                </c:pt>
                <c:pt idx="7">
                  <c:v>2.4199999999999998E-3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93600"/>
        <c:axId val="811872192"/>
      </c:lineChart>
      <c:catAx>
        <c:axId val="7607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1872192"/>
        <c:crosses val="autoZero"/>
        <c:auto val="1"/>
        <c:lblAlgn val="ctr"/>
        <c:lblOffset val="100"/>
        <c:noMultiLvlLbl val="0"/>
      </c:catAx>
      <c:valAx>
        <c:axId val="811872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60793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'202104029a'!$G$38</c:f>
              <c:strCache>
                <c:ptCount val="1"/>
                <c:pt idx="0">
                  <c:v>40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3.0198904694924183E-2"/>
                  <c:y val="0.10957239720034996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'202104029a'!$I$38:$I$45</c:f>
              <c:numCache>
                <c:formatCode>General</c:formatCode>
                <c:ptCount val="8"/>
                <c:pt idx="0">
                  <c:v>158</c:v>
                </c:pt>
                <c:pt idx="1">
                  <c:v>173</c:v>
                </c:pt>
                <c:pt idx="2">
                  <c:v>188</c:v>
                </c:pt>
                <c:pt idx="3">
                  <c:v>203</c:v>
                </c:pt>
                <c:pt idx="4">
                  <c:v>218</c:v>
                </c:pt>
                <c:pt idx="5">
                  <c:v>233</c:v>
                </c:pt>
                <c:pt idx="6">
                  <c:v>249</c:v>
                </c:pt>
                <c:pt idx="7">
                  <c:v>264</c:v>
                </c:pt>
              </c:numCache>
            </c:numRef>
          </c:cat>
          <c:val>
            <c:numRef>
              <c:f>'202104029a'!$J$38:$J$45</c:f>
              <c:numCache>
                <c:formatCode>General</c:formatCode>
                <c:ptCount val="8"/>
                <c:pt idx="0">
                  <c:v>4.1599999999999998E-2</c:v>
                </c:pt>
                <c:pt idx="1">
                  <c:v>4.0430000000000001E-2</c:v>
                </c:pt>
                <c:pt idx="2">
                  <c:v>4.3060000000000001E-2</c:v>
                </c:pt>
                <c:pt idx="3">
                  <c:v>3.9940000000000003E-2</c:v>
                </c:pt>
                <c:pt idx="4">
                  <c:v>4.2479999999999997E-2</c:v>
                </c:pt>
                <c:pt idx="5">
                  <c:v>4.1419999999999998E-2</c:v>
                </c:pt>
                <c:pt idx="6">
                  <c:v>4.1059999999999999E-2</c:v>
                </c:pt>
                <c:pt idx="7">
                  <c:v>4.0289999999999999E-2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68096"/>
        <c:axId val="811980992"/>
      </c:lineChart>
      <c:catAx>
        <c:axId val="774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1980992"/>
        <c:crosses val="autoZero"/>
        <c:auto val="1"/>
        <c:lblAlgn val="ctr"/>
        <c:lblOffset val="100"/>
        <c:noMultiLvlLbl val="0"/>
      </c:catAx>
      <c:valAx>
        <c:axId val="811980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74468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'202104029b'!$G$2</c:f>
              <c:strCache>
                <c:ptCount val="1"/>
                <c:pt idx="0">
                  <c:v>36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-0.1540087875755862"/>
                  <c:y val="0.2722131087780694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6.3351169501602356E-2"/>
                  <c:y val="-0.2185276319626713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'202104029b'!$I$2:$I$9</c:f>
              <c:numCache>
                <c:formatCode>General</c:formatCode>
                <c:ptCount val="8"/>
                <c:pt idx="0">
                  <c:v>148</c:v>
                </c:pt>
                <c:pt idx="1">
                  <c:v>163</c:v>
                </c:pt>
                <c:pt idx="2">
                  <c:v>178</c:v>
                </c:pt>
                <c:pt idx="3">
                  <c:v>194</c:v>
                </c:pt>
                <c:pt idx="4">
                  <c:v>210</c:v>
                </c:pt>
                <c:pt idx="5">
                  <c:v>225</c:v>
                </c:pt>
                <c:pt idx="6">
                  <c:v>240</c:v>
                </c:pt>
                <c:pt idx="7">
                  <c:v>255</c:v>
                </c:pt>
              </c:numCache>
            </c:numRef>
          </c:cat>
          <c:val>
            <c:numRef>
              <c:f>'202104029b'!$J$2:$J$9</c:f>
              <c:numCache>
                <c:formatCode>General</c:formatCode>
                <c:ptCount val="8"/>
                <c:pt idx="0">
                  <c:v>1E-3</c:v>
                </c:pt>
                <c:pt idx="1">
                  <c:v>1.0499999999999999E-3</c:v>
                </c:pt>
                <c:pt idx="2">
                  <c:v>9.3999999999999997E-4</c:v>
                </c:pt>
                <c:pt idx="3">
                  <c:v>9.1E-4</c:v>
                </c:pt>
                <c:pt idx="4">
                  <c:v>1.01E-3</c:v>
                </c:pt>
                <c:pt idx="5">
                  <c:v>1.14E-3</c:v>
                </c:pt>
                <c:pt idx="6">
                  <c:v>1.0300000000000001E-3</c:v>
                </c:pt>
                <c:pt idx="7">
                  <c:v>1.23E-3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427840"/>
        <c:axId val="804925376"/>
      </c:lineChart>
      <c:catAx>
        <c:axId val="8114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4925376"/>
        <c:crosses val="autoZero"/>
        <c:auto val="1"/>
        <c:lblAlgn val="ctr"/>
        <c:lblOffset val="100"/>
        <c:noMultiLvlLbl val="0"/>
      </c:catAx>
      <c:valAx>
        <c:axId val="804925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11427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'202104029b'!$G$20</c:f>
              <c:strCache>
                <c:ptCount val="1"/>
                <c:pt idx="0">
                  <c:v>38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1.7536481972902558E-4"/>
                  <c:y val="0.2858202099737532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'202104029b'!$I$20:$I$27</c:f>
              <c:numCache>
                <c:formatCode>General</c:formatCode>
                <c:ptCount val="8"/>
                <c:pt idx="0">
                  <c:v>153</c:v>
                </c:pt>
                <c:pt idx="1">
                  <c:v>168</c:v>
                </c:pt>
                <c:pt idx="2">
                  <c:v>184</c:v>
                </c:pt>
                <c:pt idx="3">
                  <c:v>200</c:v>
                </c:pt>
                <c:pt idx="4">
                  <c:v>215</c:v>
                </c:pt>
                <c:pt idx="5">
                  <c:v>230</c:v>
                </c:pt>
                <c:pt idx="6">
                  <c:v>245</c:v>
                </c:pt>
                <c:pt idx="7">
                  <c:v>260</c:v>
                </c:pt>
              </c:numCache>
            </c:numRef>
          </c:cat>
          <c:val>
            <c:numRef>
              <c:f>'202104029b'!$J$20:$J$27</c:f>
              <c:numCache>
                <c:formatCode>General</c:formatCode>
                <c:ptCount val="8"/>
                <c:pt idx="0">
                  <c:v>1.08E-3</c:v>
                </c:pt>
                <c:pt idx="1">
                  <c:v>8.8000000000000003E-4</c:v>
                </c:pt>
                <c:pt idx="2">
                  <c:v>8.9999999999999998E-4</c:v>
                </c:pt>
                <c:pt idx="3">
                  <c:v>1.06E-3</c:v>
                </c:pt>
                <c:pt idx="4">
                  <c:v>1.09E-3</c:v>
                </c:pt>
                <c:pt idx="5">
                  <c:v>9.1E-4</c:v>
                </c:pt>
                <c:pt idx="6">
                  <c:v>9.3000000000000005E-4</c:v>
                </c:pt>
                <c:pt idx="7">
                  <c:v>8.3000000000000001E-4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94144"/>
        <c:axId val="804943488"/>
      </c:lineChart>
      <c:catAx>
        <c:axId val="804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4943488"/>
        <c:crosses val="autoZero"/>
        <c:auto val="1"/>
        <c:lblAlgn val="ctr"/>
        <c:lblOffset val="100"/>
        <c:noMultiLvlLbl val="0"/>
      </c:catAx>
      <c:valAx>
        <c:axId val="804943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04294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'202104029b'!$G$11</c:f>
              <c:strCache>
                <c:ptCount val="1"/>
                <c:pt idx="0">
                  <c:v>37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1.7536481972902558E-4"/>
                  <c:y val="0.2858202099737532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'202104029b'!$I$11:$I$18</c:f>
              <c:numCache>
                <c:formatCode>General</c:formatCode>
                <c:ptCount val="8"/>
                <c:pt idx="0">
                  <c:v>150</c:v>
                </c:pt>
                <c:pt idx="1">
                  <c:v>166</c:v>
                </c:pt>
                <c:pt idx="2">
                  <c:v>181</c:v>
                </c:pt>
                <c:pt idx="3">
                  <c:v>197</c:v>
                </c:pt>
                <c:pt idx="4">
                  <c:v>212</c:v>
                </c:pt>
                <c:pt idx="5">
                  <c:v>228</c:v>
                </c:pt>
                <c:pt idx="6">
                  <c:v>243</c:v>
                </c:pt>
                <c:pt idx="7">
                  <c:v>258</c:v>
                </c:pt>
              </c:numCache>
            </c:numRef>
          </c:cat>
          <c:val>
            <c:numRef>
              <c:f>'202104029b'!$J$11:$J$18</c:f>
              <c:numCache>
                <c:formatCode>General</c:formatCode>
                <c:ptCount val="8"/>
                <c:pt idx="0">
                  <c:v>9.3000000000000005E-4</c:v>
                </c:pt>
                <c:pt idx="1">
                  <c:v>7.3999999999999999E-4</c:v>
                </c:pt>
                <c:pt idx="2">
                  <c:v>8.8000000000000003E-4</c:v>
                </c:pt>
                <c:pt idx="3">
                  <c:v>8.8000000000000003E-4</c:v>
                </c:pt>
                <c:pt idx="4">
                  <c:v>7.6000000000000004E-4</c:v>
                </c:pt>
                <c:pt idx="5">
                  <c:v>7.9000000000000001E-4</c:v>
                </c:pt>
                <c:pt idx="6">
                  <c:v>7.2000000000000005E-4</c:v>
                </c:pt>
                <c:pt idx="7">
                  <c:v>7.2000000000000005E-4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08384"/>
        <c:axId val="812186944"/>
      </c:lineChart>
      <c:catAx>
        <c:axId val="8290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2186944"/>
        <c:crosses val="autoZero"/>
        <c:auto val="1"/>
        <c:lblAlgn val="ctr"/>
        <c:lblOffset val="100"/>
        <c:noMultiLvlLbl val="0"/>
      </c:catAx>
      <c:valAx>
        <c:axId val="812186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29008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39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'202104029b'!$G$29</c:f>
              <c:strCache>
                <c:ptCount val="1"/>
                <c:pt idx="0">
                  <c:v>39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name>T0 regression</c:name>
            <c:trendlineType val="linear"/>
            <c:forward val="2"/>
            <c:dispRSqr val="1"/>
            <c:dispEq val="1"/>
            <c:trendlineLbl>
              <c:layout>
                <c:manualLayout>
                  <c:x val="1.7536481972902558E-4"/>
                  <c:y val="0.2858202099737532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</c:errBars>
          <c:cat>
            <c:numRef>
              <c:f>'202104029b'!$I$29:$I$36</c:f>
              <c:numCache>
                <c:formatCode>General</c:formatCode>
                <c:ptCount val="8"/>
                <c:pt idx="0">
                  <c:v>156</c:v>
                </c:pt>
                <c:pt idx="1">
                  <c:v>171</c:v>
                </c:pt>
                <c:pt idx="2">
                  <c:v>187</c:v>
                </c:pt>
                <c:pt idx="3">
                  <c:v>202</c:v>
                </c:pt>
                <c:pt idx="4">
                  <c:v>218</c:v>
                </c:pt>
                <c:pt idx="5">
                  <c:v>233</c:v>
                </c:pt>
                <c:pt idx="6">
                  <c:v>248</c:v>
                </c:pt>
                <c:pt idx="7">
                  <c:v>263</c:v>
                </c:pt>
              </c:numCache>
            </c:numRef>
          </c:cat>
          <c:val>
            <c:numRef>
              <c:f>'202104029b'!$J$29:$J$36</c:f>
              <c:numCache>
                <c:formatCode>General</c:formatCode>
                <c:ptCount val="8"/>
                <c:pt idx="0">
                  <c:v>2.64E-3</c:v>
                </c:pt>
                <c:pt idx="1">
                  <c:v>2.5300000000000001E-3</c:v>
                </c:pt>
                <c:pt idx="2">
                  <c:v>2.2799999999999999E-3</c:v>
                </c:pt>
                <c:pt idx="3">
                  <c:v>2.6900000000000001E-3</c:v>
                </c:pt>
                <c:pt idx="4">
                  <c:v>2.3999999999999998E-3</c:v>
                </c:pt>
                <c:pt idx="5">
                  <c:v>2.5500000000000002E-3</c:v>
                </c:pt>
                <c:pt idx="6">
                  <c:v>2.2599999999999999E-3</c:v>
                </c:pt>
                <c:pt idx="7">
                  <c:v>2.6700000000000001E-3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09408"/>
        <c:axId val="855420864"/>
      </c:lineChart>
      <c:catAx>
        <c:axId val="8290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55420864"/>
        <c:crosses val="autoZero"/>
        <c:auto val="1"/>
        <c:lblAlgn val="ctr"/>
        <c:lblOffset val="100"/>
        <c:noMultiLvlLbl val="0"/>
      </c:catAx>
      <c:valAx>
        <c:axId val="855420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29009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0</xdr:row>
      <xdr:rowOff>80962</xdr:rowOff>
    </xdr:from>
    <xdr:to>
      <xdr:col>21</xdr:col>
      <xdr:colOff>438149</xdr:colOff>
      <xdr:row>14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371475</xdr:colOff>
      <xdr:row>30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371475</xdr:colOff>
      <xdr:row>14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371475</xdr:colOff>
      <xdr:row>30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32</xdr:row>
      <xdr:rowOff>0</xdr:rowOff>
    </xdr:from>
    <xdr:to>
      <xdr:col>30</xdr:col>
      <xdr:colOff>371475</xdr:colOff>
      <xdr:row>45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0</xdr:row>
      <xdr:rowOff>80962</xdr:rowOff>
    </xdr:from>
    <xdr:to>
      <xdr:col>21</xdr:col>
      <xdr:colOff>438149</xdr:colOff>
      <xdr:row>14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371475</xdr:colOff>
      <xdr:row>30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371475</xdr:colOff>
      <xdr:row>14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371475</xdr:colOff>
      <xdr:row>30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32</xdr:row>
      <xdr:rowOff>0</xdr:rowOff>
    </xdr:from>
    <xdr:to>
      <xdr:col>30</xdr:col>
      <xdr:colOff>371475</xdr:colOff>
      <xdr:row>45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0</xdr:row>
      <xdr:rowOff>80962</xdr:rowOff>
    </xdr:from>
    <xdr:to>
      <xdr:col>21</xdr:col>
      <xdr:colOff>438149</xdr:colOff>
      <xdr:row>14</xdr:row>
      <xdr:rowOff>23812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371475</xdr:colOff>
      <xdr:row>30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371475</xdr:colOff>
      <xdr:row>14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371475</xdr:colOff>
      <xdr:row>30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32</xdr:row>
      <xdr:rowOff>0</xdr:rowOff>
    </xdr:from>
    <xdr:to>
      <xdr:col>30</xdr:col>
      <xdr:colOff>371475</xdr:colOff>
      <xdr:row>45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I1" workbookViewId="0">
      <selection activeCell="I10" sqref="I10"/>
    </sheetView>
  </sheetViews>
  <sheetFormatPr defaultRowHeight="15.75"/>
  <cols>
    <col min="12" max="12" width="11.875" bestFit="1" customWidth="1"/>
  </cols>
  <sheetData>
    <row r="1" spans="1:12">
      <c r="A1" t="s">
        <v>1</v>
      </c>
      <c r="B1" t="s">
        <v>29</v>
      </c>
      <c r="C1" t="s">
        <v>0</v>
      </c>
      <c r="D1" t="s">
        <v>2</v>
      </c>
      <c r="F1" t="s">
        <v>31</v>
      </c>
      <c r="G1" t="s">
        <v>3</v>
      </c>
      <c r="H1" t="s">
        <v>4</v>
      </c>
      <c r="I1" t="s">
        <v>6</v>
      </c>
      <c r="J1" t="s">
        <v>5</v>
      </c>
      <c r="K1" t="s">
        <v>7</v>
      </c>
      <c r="L1" t="s">
        <v>8</v>
      </c>
    </row>
    <row r="2" spans="1:12">
      <c r="G2">
        <v>36</v>
      </c>
      <c r="H2">
        <f>A3</f>
        <v>1</v>
      </c>
      <c r="I2">
        <f>D3</f>
        <v>148</v>
      </c>
      <c r="J2">
        <f>C3</f>
        <v>7.2999999999999996E-4</v>
      </c>
      <c r="K2">
        <v>8.0000000000000004E-4</v>
      </c>
      <c r="L2">
        <f>STDEV(J2:J9)</f>
        <v>1.0138328969101087E-4</v>
      </c>
    </row>
    <row r="3" spans="1:12">
      <c r="A3">
        <v>1</v>
      </c>
      <c r="B3">
        <v>36.049999999999997</v>
      </c>
      <c r="C3">
        <v>7.2999999999999996E-4</v>
      </c>
      <c r="D3">
        <v>148</v>
      </c>
      <c r="H3">
        <f>A9</f>
        <v>2</v>
      </c>
      <c r="I3">
        <f>D9</f>
        <v>163</v>
      </c>
      <c r="J3">
        <f>C9</f>
        <v>6.0999999999999997E-4</v>
      </c>
    </row>
    <row r="4" spans="1:12">
      <c r="A4">
        <v>1</v>
      </c>
      <c r="B4">
        <v>36.96</v>
      </c>
      <c r="C4">
        <v>8.0000000000000004E-4</v>
      </c>
      <c r="D4">
        <v>150</v>
      </c>
      <c r="H4">
        <f>A15</f>
        <v>3</v>
      </c>
      <c r="I4">
        <f>D15</f>
        <v>178</v>
      </c>
      <c r="J4">
        <f>C15</f>
        <v>8.5999999999999998E-4</v>
      </c>
    </row>
    <row r="5" spans="1:12">
      <c r="A5">
        <v>1</v>
      </c>
      <c r="B5">
        <v>38.06</v>
      </c>
      <c r="C5">
        <v>9.3999999999999997E-4</v>
      </c>
      <c r="D5">
        <v>153</v>
      </c>
      <c r="H5">
        <f>A21</f>
        <v>4</v>
      </c>
      <c r="I5">
        <f>D21</f>
        <v>193</v>
      </c>
      <c r="J5">
        <f>C21</f>
        <v>8.4000000000000003E-4</v>
      </c>
    </row>
    <row r="6" spans="1:12">
      <c r="A6">
        <v>1</v>
      </c>
      <c r="B6">
        <v>39.04</v>
      </c>
      <c r="C6">
        <v>2.47E-3</v>
      </c>
      <c r="D6">
        <v>155</v>
      </c>
      <c r="H6">
        <f>A27</f>
        <v>5</v>
      </c>
      <c r="I6">
        <f>D27</f>
        <v>208</v>
      </c>
      <c r="J6">
        <f>C27</f>
        <v>8.0999999999999996E-4</v>
      </c>
    </row>
    <row r="7" spans="1:12">
      <c r="A7">
        <v>1</v>
      </c>
      <c r="B7">
        <v>39.979999999999997</v>
      </c>
      <c r="C7">
        <v>4.1599999999999998E-2</v>
      </c>
      <c r="D7">
        <v>158</v>
      </c>
      <c r="H7">
        <f>A33</f>
        <v>6</v>
      </c>
      <c r="I7">
        <f>D33</f>
        <v>223</v>
      </c>
      <c r="J7">
        <f>C33</f>
        <v>8.0000000000000004E-4</v>
      </c>
    </row>
    <row r="8" spans="1:12">
      <c r="H8">
        <f>A39</f>
        <v>7</v>
      </c>
      <c r="I8">
        <f>D39</f>
        <v>239</v>
      </c>
      <c r="J8">
        <f>C39</f>
        <v>8.0999999999999996E-4</v>
      </c>
    </row>
    <row r="9" spans="1:12">
      <c r="A9">
        <v>2</v>
      </c>
      <c r="B9">
        <v>36.049999999999997</v>
      </c>
      <c r="C9">
        <v>6.0999999999999997E-4</v>
      </c>
      <c r="D9">
        <v>163</v>
      </c>
      <c r="H9">
        <f>A45</f>
        <v>8</v>
      </c>
      <c r="I9">
        <f>D45</f>
        <v>254</v>
      </c>
      <c r="J9">
        <f>C45</f>
        <v>5.9999999999999995E-4</v>
      </c>
    </row>
    <row r="10" spans="1:12">
      <c r="A10">
        <v>2</v>
      </c>
      <c r="B10">
        <v>36.96</v>
      </c>
      <c r="C10">
        <v>7.6999999999999996E-4</v>
      </c>
      <c r="D10">
        <v>165</v>
      </c>
    </row>
    <row r="11" spans="1:12">
      <c r="A11">
        <v>2</v>
      </c>
      <c r="B11">
        <v>38.06</v>
      </c>
      <c r="C11">
        <v>8.4999999999999995E-4</v>
      </c>
      <c r="D11">
        <v>168</v>
      </c>
      <c r="G11">
        <v>37</v>
      </c>
      <c r="H11">
        <f>A4</f>
        <v>1</v>
      </c>
      <c r="I11">
        <f>D4</f>
        <v>150</v>
      </c>
      <c r="J11">
        <f t="shared" ref="J11" si="0">C4</f>
        <v>8.0000000000000004E-4</v>
      </c>
      <c r="K11">
        <v>8.9999999999999998E-4</v>
      </c>
      <c r="L11">
        <f>STDEV(J11:J18)</f>
        <v>8.0788524644813975E-5</v>
      </c>
    </row>
    <row r="12" spans="1:12">
      <c r="A12">
        <v>2</v>
      </c>
      <c r="B12">
        <v>39.04</v>
      </c>
      <c r="C12">
        <v>2.1199999999999999E-3</v>
      </c>
      <c r="D12">
        <v>170</v>
      </c>
      <c r="H12">
        <f>A10</f>
        <v>2</v>
      </c>
      <c r="I12">
        <f>D10</f>
        <v>165</v>
      </c>
      <c r="J12">
        <f t="shared" ref="J12" si="1">C10</f>
        <v>7.6999999999999996E-4</v>
      </c>
    </row>
    <row r="13" spans="1:12">
      <c r="A13">
        <v>2</v>
      </c>
      <c r="B13">
        <v>39.979999999999997</v>
      </c>
      <c r="C13">
        <v>4.0430000000000001E-2</v>
      </c>
      <c r="D13">
        <v>173</v>
      </c>
      <c r="H13">
        <f>A16</f>
        <v>3</v>
      </c>
      <c r="I13">
        <f>D16</f>
        <v>180</v>
      </c>
      <c r="J13">
        <f t="shared" ref="J13" si="2">C16</f>
        <v>8.9999999999999998E-4</v>
      </c>
    </row>
    <row r="14" spans="1:12">
      <c r="H14">
        <f>A22</f>
        <v>4</v>
      </c>
      <c r="I14">
        <f>D22</f>
        <v>195</v>
      </c>
      <c r="J14">
        <f t="shared" ref="J14" si="3">C22</f>
        <v>7.2999999999999996E-4</v>
      </c>
    </row>
    <row r="15" spans="1:12">
      <c r="A15">
        <v>3</v>
      </c>
      <c r="B15">
        <v>36.049999999999997</v>
      </c>
      <c r="C15">
        <v>8.5999999999999998E-4</v>
      </c>
      <c r="D15">
        <v>178</v>
      </c>
      <c r="H15">
        <f>A28</f>
        <v>5</v>
      </c>
      <c r="I15">
        <f>D28</f>
        <v>211</v>
      </c>
      <c r="J15">
        <f t="shared" ref="J15" si="4">C28</f>
        <v>7.2999999999999996E-4</v>
      </c>
    </row>
    <row r="16" spans="1:12">
      <c r="A16">
        <v>3</v>
      </c>
      <c r="B16">
        <v>36.96</v>
      </c>
      <c r="C16">
        <v>8.9999999999999998E-4</v>
      </c>
      <c r="D16">
        <v>180</v>
      </c>
      <c r="H16">
        <f>A34</f>
        <v>6</v>
      </c>
      <c r="I16">
        <f>D34</f>
        <v>226</v>
      </c>
      <c r="J16">
        <f t="shared" ref="J16" si="5">C34</f>
        <v>7.3999999999999999E-4</v>
      </c>
    </row>
    <row r="17" spans="1:12">
      <c r="A17">
        <v>3</v>
      </c>
      <c r="B17">
        <v>38.06</v>
      </c>
      <c r="C17">
        <v>7.6000000000000004E-4</v>
      </c>
      <c r="D17">
        <v>183</v>
      </c>
      <c r="H17">
        <f>A40</f>
        <v>7</v>
      </c>
      <c r="I17">
        <f>D40</f>
        <v>241</v>
      </c>
      <c r="J17">
        <f t="shared" ref="J17" si="6">C40</f>
        <v>6.2E-4</v>
      </c>
    </row>
    <row r="18" spans="1:12">
      <c r="A18">
        <v>3</v>
      </c>
      <c r="B18">
        <v>39.04</v>
      </c>
      <c r="C18">
        <v>1.99E-3</v>
      </c>
      <c r="D18">
        <v>185</v>
      </c>
      <c r="H18">
        <f>A46</f>
        <v>8</v>
      </c>
      <c r="I18">
        <f>D46</f>
        <v>256</v>
      </c>
      <c r="J18">
        <f t="shared" ref="J18" si="7">C46</f>
        <v>6.9999999999999999E-4</v>
      </c>
    </row>
    <row r="19" spans="1:12">
      <c r="A19">
        <v>3</v>
      </c>
      <c r="B19">
        <v>39.979999999999997</v>
      </c>
      <c r="C19">
        <v>4.3060000000000001E-2</v>
      </c>
      <c r="D19">
        <v>188</v>
      </c>
    </row>
    <row r="20" spans="1:12">
      <c r="G20">
        <v>38</v>
      </c>
      <c r="H20">
        <f>A5</f>
        <v>1</v>
      </c>
      <c r="I20">
        <f>D5</f>
        <v>153</v>
      </c>
      <c r="J20">
        <f t="shared" ref="J20" si="8">C5</f>
        <v>9.3999999999999997E-4</v>
      </c>
      <c r="K20">
        <v>9.0000000000000006E-5</v>
      </c>
      <c r="L20">
        <f>STDEV(J20:J27)</f>
        <v>5.8294204563698122E-5</v>
      </c>
    </row>
    <row r="21" spans="1:12">
      <c r="A21">
        <v>4</v>
      </c>
      <c r="B21">
        <v>36.049999999999997</v>
      </c>
      <c r="C21">
        <v>8.4000000000000003E-4</v>
      </c>
      <c r="D21">
        <v>193</v>
      </c>
      <c r="H21">
        <f>A11</f>
        <v>2</v>
      </c>
      <c r="I21">
        <f>D11</f>
        <v>168</v>
      </c>
      <c r="J21">
        <f t="shared" ref="J21" si="9">C11</f>
        <v>8.4999999999999995E-4</v>
      </c>
    </row>
    <row r="22" spans="1:12">
      <c r="A22">
        <v>4</v>
      </c>
      <c r="B22">
        <v>36.96</v>
      </c>
      <c r="C22">
        <v>7.2999999999999996E-4</v>
      </c>
      <c r="D22">
        <v>195</v>
      </c>
      <c r="H22">
        <f>A17</f>
        <v>3</v>
      </c>
      <c r="I22">
        <f>D17</f>
        <v>183</v>
      </c>
      <c r="J22">
        <f t="shared" ref="J22" si="10">C17</f>
        <v>7.6000000000000004E-4</v>
      </c>
    </row>
    <row r="23" spans="1:12">
      <c r="A23">
        <v>4</v>
      </c>
      <c r="B23">
        <v>38.06</v>
      </c>
      <c r="C23">
        <v>8.1999999999999998E-4</v>
      </c>
      <c r="D23">
        <v>198</v>
      </c>
      <c r="H23">
        <f>A23</f>
        <v>4</v>
      </c>
      <c r="I23">
        <f>D23</f>
        <v>198</v>
      </c>
      <c r="J23">
        <f t="shared" ref="J23" si="11">C23</f>
        <v>8.1999999999999998E-4</v>
      </c>
    </row>
    <row r="24" spans="1:12">
      <c r="A24">
        <v>4</v>
      </c>
      <c r="B24">
        <v>39.04</v>
      </c>
      <c r="C24">
        <v>2.2799999999999999E-3</v>
      </c>
      <c r="D24">
        <v>201</v>
      </c>
      <c r="H24">
        <f>A29</f>
        <v>5</v>
      </c>
      <c r="I24">
        <f>D29</f>
        <v>213</v>
      </c>
      <c r="J24">
        <f t="shared" ref="J24" si="12">C29</f>
        <v>7.9000000000000001E-4</v>
      </c>
    </row>
    <row r="25" spans="1:12">
      <c r="A25">
        <v>4</v>
      </c>
      <c r="B25">
        <v>39.979999999999997</v>
      </c>
      <c r="C25">
        <v>3.9940000000000003E-2</v>
      </c>
      <c r="D25">
        <v>203</v>
      </c>
      <c r="H25">
        <f>A35</f>
        <v>6</v>
      </c>
      <c r="I25">
        <f>D35</f>
        <v>228</v>
      </c>
      <c r="J25">
        <f t="shared" ref="J25" si="13">C35</f>
        <v>7.9000000000000001E-4</v>
      </c>
    </row>
    <row r="26" spans="1:12">
      <c r="H26">
        <f>A41</f>
        <v>7</v>
      </c>
      <c r="I26">
        <f>D41</f>
        <v>244</v>
      </c>
      <c r="J26">
        <f t="shared" ref="J26" si="14">C41</f>
        <v>8.7000000000000001E-4</v>
      </c>
    </row>
    <row r="27" spans="1:12">
      <c r="A27">
        <v>5</v>
      </c>
      <c r="B27">
        <v>36.049999999999997</v>
      </c>
      <c r="C27">
        <v>8.0999999999999996E-4</v>
      </c>
      <c r="D27">
        <v>208</v>
      </c>
      <c r="H27">
        <f>A47</f>
        <v>8</v>
      </c>
      <c r="I27">
        <f>D47</f>
        <v>259</v>
      </c>
      <c r="J27">
        <f t="shared" ref="J27" si="15">C47</f>
        <v>7.9000000000000001E-4</v>
      </c>
    </row>
    <row r="28" spans="1:12">
      <c r="A28">
        <v>5</v>
      </c>
      <c r="B28">
        <v>36.96</v>
      </c>
      <c r="C28">
        <v>7.2999999999999996E-4</v>
      </c>
      <c r="D28">
        <v>211</v>
      </c>
    </row>
    <row r="29" spans="1:12">
      <c r="A29">
        <v>5</v>
      </c>
      <c r="B29">
        <v>38.06</v>
      </c>
      <c r="C29">
        <v>7.9000000000000001E-4</v>
      </c>
      <c r="D29">
        <v>213</v>
      </c>
      <c r="G29">
        <v>39</v>
      </c>
      <c r="H29">
        <f>A6</f>
        <v>1</v>
      </c>
      <c r="I29">
        <f>D6</f>
        <v>155</v>
      </c>
      <c r="J29">
        <f t="shared" ref="J29" si="16">C6</f>
        <v>2.47E-3</v>
      </c>
      <c r="K29">
        <v>2.2000000000000001E-3</v>
      </c>
      <c r="L29">
        <f>STDEV(J29:J36)</f>
        <v>1.643167672515498E-4</v>
      </c>
    </row>
    <row r="30" spans="1:12">
      <c r="A30">
        <v>5</v>
      </c>
      <c r="B30">
        <v>39.04</v>
      </c>
      <c r="C30">
        <v>2.31E-3</v>
      </c>
      <c r="D30">
        <v>216</v>
      </c>
      <c r="H30">
        <f>A12</f>
        <v>2</v>
      </c>
      <c r="I30">
        <f>D12</f>
        <v>170</v>
      </c>
      <c r="J30">
        <f t="shared" ref="J30" si="17">C12</f>
        <v>2.1199999999999999E-3</v>
      </c>
    </row>
    <row r="31" spans="1:12">
      <c r="A31">
        <v>5</v>
      </c>
      <c r="B31">
        <v>39.979999999999997</v>
      </c>
      <c r="C31">
        <v>4.2479999999999997E-2</v>
      </c>
      <c r="D31">
        <v>218</v>
      </c>
      <c r="H31">
        <f>A18</f>
        <v>3</v>
      </c>
      <c r="I31">
        <f>D18</f>
        <v>185</v>
      </c>
      <c r="J31">
        <f t="shared" ref="J31" si="18">C18</f>
        <v>1.99E-3</v>
      </c>
    </row>
    <row r="32" spans="1:12">
      <c r="H32">
        <f>A24</f>
        <v>4</v>
      </c>
      <c r="I32">
        <f>D24</f>
        <v>201</v>
      </c>
      <c r="J32">
        <f t="shared" ref="J32" si="19">C24</f>
        <v>2.2799999999999999E-3</v>
      </c>
    </row>
    <row r="33" spans="1:12">
      <c r="A33">
        <v>6</v>
      </c>
      <c r="B33">
        <v>36.049999999999997</v>
      </c>
      <c r="C33">
        <v>8.0000000000000004E-4</v>
      </c>
      <c r="D33">
        <v>223</v>
      </c>
      <c r="H33">
        <f>A30</f>
        <v>5</v>
      </c>
      <c r="I33">
        <f>D30</f>
        <v>216</v>
      </c>
      <c r="J33">
        <f t="shared" ref="J33" si="20">C30</f>
        <v>2.31E-3</v>
      </c>
    </row>
    <row r="34" spans="1:12">
      <c r="A34">
        <v>6</v>
      </c>
      <c r="B34">
        <v>36.96</v>
      </c>
      <c r="C34">
        <v>7.3999999999999999E-4</v>
      </c>
      <c r="D34">
        <v>226</v>
      </c>
      <c r="H34">
        <f>A36</f>
        <v>6</v>
      </c>
      <c r="I34">
        <f>D36</f>
        <v>231</v>
      </c>
      <c r="J34">
        <f t="shared" ref="J34" si="21">C36</f>
        <v>2.4299999999999999E-3</v>
      </c>
    </row>
    <row r="35" spans="1:12">
      <c r="A35">
        <v>6</v>
      </c>
      <c r="B35">
        <v>38.06</v>
      </c>
      <c r="C35">
        <v>7.9000000000000001E-4</v>
      </c>
      <c r="D35">
        <v>228</v>
      </c>
      <c r="H35">
        <f>A42</f>
        <v>7</v>
      </c>
      <c r="I35">
        <f>D42</f>
        <v>246</v>
      </c>
      <c r="J35">
        <f t="shared" ref="J35" si="22">C42</f>
        <v>2.2599999999999999E-3</v>
      </c>
    </row>
    <row r="36" spans="1:12">
      <c r="A36">
        <v>6</v>
      </c>
      <c r="B36">
        <v>39.04</v>
      </c>
      <c r="C36">
        <v>2.4299999999999999E-3</v>
      </c>
      <c r="D36">
        <v>231</v>
      </c>
      <c r="H36">
        <f>A48</f>
        <v>8</v>
      </c>
      <c r="I36">
        <f>D48</f>
        <v>262</v>
      </c>
      <c r="J36">
        <f t="shared" ref="J36" si="23">C48</f>
        <v>2.4199999999999998E-3</v>
      </c>
    </row>
    <row r="37" spans="1:12">
      <c r="A37">
        <v>6</v>
      </c>
      <c r="B37">
        <v>39.979999999999997</v>
      </c>
      <c r="C37">
        <v>4.1419999999999998E-2</v>
      </c>
      <c r="D37">
        <v>233</v>
      </c>
    </row>
    <row r="38" spans="1:12">
      <c r="G38">
        <v>40</v>
      </c>
      <c r="H38">
        <f>A7</f>
        <v>1</v>
      </c>
      <c r="I38">
        <f>D7</f>
        <v>158</v>
      </c>
      <c r="J38">
        <f t="shared" ref="J38" si="24">C7</f>
        <v>4.1599999999999998E-2</v>
      </c>
      <c r="K38">
        <v>4.1700000000000001E-2</v>
      </c>
      <c r="L38">
        <f>STDEV(J38:J45)</f>
        <v>1.087382177525454E-3</v>
      </c>
    </row>
    <row r="39" spans="1:12">
      <c r="A39">
        <v>7</v>
      </c>
      <c r="B39">
        <v>36.049999999999997</v>
      </c>
      <c r="C39">
        <v>8.0999999999999996E-4</v>
      </c>
      <c r="D39">
        <v>239</v>
      </c>
      <c r="H39">
        <f>A13</f>
        <v>2</v>
      </c>
      <c r="I39">
        <f>D13</f>
        <v>173</v>
      </c>
      <c r="J39">
        <f t="shared" ref="J39" si="25">C13</f>
        <v>4.0430000000000001E-2</v>
      </c>
    </row>
    <row r="40" spans="1:12">
      <c r="A40">
        <v>7</v>
      </c>
      <c r="B40">
        <v>36.96</v>
      </c>
      <c r="C40">
        <v>6.2E-4</v>
      </c>
      <c r="D40">
        <v>241</v>
      </c>
      <c r="H40">
        <f>A19</f>
        <v>3</v>
      </c>
      <c r="I40">
        <f>D19</f>
        <v>188</v>
      </c>
      <c r="J40">
        <f t="shared" ref="J40" si="26">C19</f>
        <v>4.3060000000000001E-2</v>
      </c>
    </row>
    <row r="41" spans="1:12">
      <c r="A41">
        <v>7</v>
      </c>
      <c r="B41">
        <v>38.06</v>
      </c>
      <c r="C41">
        <v>8.7000000000000001E-4</v>
      </c>
      <c r="D41">
        <v>244</v>
      </c>
      <c r="H41">
        <f>A25</f>
        <v>4</v>
      </c>
      <c r="I41">
        <f>D25</f>
        <v>203</v>
      </c>
      <c r="J41">
        <f t="shared" ref="J41" si="27">C25</f>
        <v>3.9940000000000003E-2</v>
      </c>
    </row>
    <row r="42" spans="1:12">
      <c r="A42">
        <v>7</v>
      </c>
      <c r="B42">
        <v>39.04</v>
      </c>
      <c r="C42">
        <v>2.2599999999999999E-3</v>
      </c>
      <c r="D42">
        <v>246</v>
      </c>
      <c r="H42">
        <f>A31</f>
        <v>5</v>
      </c>
      <c r="I42">
        <f>D31</f>
        <v>218</v>
      </c>
      <c r="J42">
        <f t="shared" ref="J42" si="28">C31</f>
        <v>4.2479999999999997E-2</v>
      </c>
    </row>
    <row r="43" spans="1:12">
      <c r="A43">
        <v>7</v>
      </c>
      <c r="B43">
        <v>39.979999999999997</v>
      </c>
      <c r="C43">
        <v>4.1059999999999999E-2</v>
      </c>
      <c r="D43">
        <v>249</v>
      </c>
      <c r="H43">
        <f>A37</f>
        <v>6</v>
      </c>
      <c r="I43">
        <f>D37</f>
        <v>233</v>
      </c>
      <c r="J43">
        <f t="shared" ref="J43" si="29">C37</f>
        <v>4.1419999999999998E-2</v>
      </c>
    </row>
    <row r="44" spans="1:12">
      <c r="H44">
        <f>A43</f>
        <v>7</v>
      </c>
      <c r="I44">
        <f>D43</f>
        <v>249</v>
      </c>
      <c r="J44">
        <f t="shared" ref="J44" si="30">C43</f>
        <v>4.1059999999999999E-2</v>
      </c>
    </row>
    <row r="45" spans="1:12">
      <c r="A45">
        <v>8</v>
      </c>
      <c r="B45">
        <v>36.049999999999997</v>
      </c>
      <c r="C45">
        <v>5.9999999999999995E-4</v>
      </c>
      <c r="D45">
        <v>254</v>
      </c>
      <c r="H45">
        <f>A49</f>
        <v>8</v>
      </c>
      <c r="I45">
        <f>D49</f>
        <v>264</v>
      </c>
      <c r="J45">
        <f t="shared" ref="J45" si="31">C49</f>
        <v>4.0289999999999999E-2</v>
      </c>
    </row>
    <row r="46" spans="1:12">
      <c r="A46">
        <v>8</v>
      </c>
      <c r="B46">
        <v>36.96</v>
      </c>
      <c r="C46">
        <v>6.9999999999999999E-4</v>
      </c>
      <c r="D46">
        <v>256</v>
      </c>
    </row>
    <row r="47" spans="1:12">
      <c r="A47">
        <v>8</v>
      </c>
      <c r="B47">
        <v>38.06</v>
      </c>
      <c r="C47">
        <v>7.9000000000000001E-4</v>
      </c>
      <c r="D47">
        <v>259</v>
      </c>
    </row>
    <row r="48" spans="1:12">
      <c r="A48">
        <v>8</v>
      </c>
      <c r="B48">
        <v>39.04</v>
      </c>
      <c r="C48">
        <v>2.4199999999999998E-3</v>
      </c>
      <c r="D48">
        <v>262</v>
      </c>
    </row>
    <row r="49" spans="1:4">
      <c r="A49">
        <v>8</v>
      </c>
      <c r="B49">
        <v>39.979999999999997</v>
      </c>
      <c r="C49">
        <v>4.0289999999999999E-2</v>
      </c>
      <c r="D49">
        <v>264</v>
      </c>
    </row>
    <row r="81" spans="1:4">
      <c r="A81">
        <v>7</v>
      </c>
      <c r="B81">
        <v>36.04</v>
      </c>
      <c r="C81">
        <v>8.4999999999999995E-4</v>
      </c>
      <c r="D81">
        <v>273</v>
      </c>
    </row>
    <row r="82" spans="1:4">
      <c r="A82">
        <v>7</v>
      </c>
      <c r="B82">
        <v>36.96</v>
      </c>
      <c r="C82">
        <v>1.0300000000000001E-3</v>
      </c>
      <c r="D82">
        <v>276</v>
      </c>
    </row>
    <row r="83" spans="1:4">
      <c r="A83">
        <v>7</v>
      </c>
      <c r="B83">
        <v>38.049999999999997</v>
      </c>
      <c r="C83">
        <v>1.2099999999999999E-3</v>
      </c>
      <c r="D83">
        <v>278</v>
      </c>
    </row>
    <row r="84" spans="1:4">
      <c r="A84">
        <v>7</v>
      </c>
      <c r="B84">
        <v>39.03</v>
      </c>
      <c r="C84">
        <v>3.4199999999999999E-3</v>
      </c>
      <c r="D84">
        <v>281</v>
      </c>
    </row>
    <row r="85" spans="1:4">
      <c r="A85">
        <v>7</v>
      </c>
      <c r="B85">
        <v>39.97</v>
      </c>
      <c r="C85">
        <v>1.9519999999999999E-2</v>
      </c>
      <c r="D85">
        <v>283</v>
      </c>
    </row>
    <row r="87" spans="1:4">
      <c r="A87">
        <v>8</v>
      </c>
      <c r="B87">
        <v>36.04</v>
      </c>
      <c r="C87">
        <v>8.5999999999999998E-4</v>
      </c>
      <c r="D87">
        <v>288</v>
      </c>
    </row>
    <row r="88" spans="1:4">
      <c r="A88">
        <v>8</v>
      </c>
      <c r="B88">
        <v>36.96</v>
      </c>
      <c r="C88">
        <v>8.4999999999999995E-4</v>
      </c>
      <c r="D88">
        <v>291</v>
      </c>
    </row>
    <row r="89" spans="1:4">
      <c r="A89">
        <v>8</v>
      </c>
      <c r="B89">
        <v>38.049999999999997</v>
      </c>
      <c r="C89">
        <v>1.1900000000000001E-3</v>
      </c>
      <c r="D89">
        <v>293</v>
      </c>
    </row>
    <row r="90" spans="1:4">
      <c r="A90">
        <v>8</v>
      </c>
      <c r="B90">
        <v>39.03</v>
      </c>
      <c r="C90">
        <v>3.3500000000000001E-3</v>
      </c>
      <c r="D90">
        <v>296</v>
      </c>
    </row>
    <row r="91" spans="1:4">
      <c r="A91">
        <v>8</v>
      </c>
      <c r="B91">
        <v>39.97</v>
      </c>
      <c r="C91">
        <v>1.7899999999999999E-2</v>
      </c>
      <c r="D91">
        <v>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6" sqref="G6"/>
    </sheetView>
  </sheetViews>
  <sheetFormatPr defaultRowHeight="15.75"/>
  <cols>
    <col min="12" max="12" width="11.875" bestFit="1" customWidth="1"/>
  </cols>
  <sheetData>
    <row r="1" spans="1:12">
      <c r="A1" t="s">
        <v>1</v>
      </c>
      <c r="B1" t="s">
        <v>29</v>
      </c>
      <c r="C1" t="s">
        <v>0</v>
      </c>
      <c r="D1" t="s">
        <v>2</v>
      </c>
      <c r="F1" t="s">
        <v>31</v>
      </c>
      <c r="G1" t="s">
        <v>3</v>
      </c>
      <c r="H1" t="s">
        <v>4</v>
      </c>
      <c r="I1" t="s">
        <v>6</v>
      </c>
      <c r="J1" t="s">
        <v>5</v>
      </c>
      <c r="K1" t="s">
        <v>7</v>
      </c>
      <c r="L1" t="s">
        <v>8</v>
      </c>
    </row>
    <row r="2" spans="1:12">
      <c r="G2">
        <v>36</v>
      </c>
      <c r="H2">
        <f>A3</f>
        <v>1</v>
      </c>
      <c r="I2">
        <f>D3</f>
        <v>148</v>
      </c>
      <c r="J2">
        <f>C3</f>
        <v>1E-3</v>
      </c>
      <c r="K2">
        <v>8.9999999999999998E-4</v>
      </c>
      <c r="L2">
        <f>STDEV(J2:J9)</f>
        <v>1.0398317171542708E-4</v>
      </c>
    </row>
    <row r="3" spans="1:12">
      <c r="A3">
        <v>1</v>
      </c>
      <c r="B3">
        <v>36.020000000000003</v>
      </c>
      <c r="C3">
        <v>1E-3</v>
      </c>
      <c r="D3">
        <v>148</v>
      </c>
      <c r="H3">
        <f>A9</f>
        <v>2</v>
      </c>
      <c r="I3">
        <f>D9</f>
        <v>163</v>
      </c>
      <c r="J3">
        <f>C9</f>
        <v>1.0499999999999999E-3</v>
      </c>
    </row>
    <row r="4" spans="1:12">
      <c r="A4">
        <v>1</v>
      </c>
      <c r="B4">
        <v>36.96</v>
      </c>
      <c r="C4">
        <v>9.3000000000000005E-4</v>
      </c>
      <c r="D4">
        <v>150</v>
      </c>
      <c r="H4">
        <f>A15</f>
        <v>3</v>
      </c>
      <c r="I4">
        <f>D15</f>
        <v>178</v>
      </c>
      <c r="J4">
        <f>C15</f>
        <v>9.3999999999999997E-4</v>
      </c>
    </row>
    <row r="5" spans="1:12">
      <c r="A5">
        <v>1</v>
      </c>
      <c r="B5">
        <v>38.049999999999997</v>
      </c>
      <c r="C5">
        <v>1.08E-3</v>
      </c>
      <c r="D5">
        <v>153</v>
      </c>
      <c r="H5">
        <f>A21</f>
        <v>4</v>
      </c>
      <c r="I5">
        <f>D21</f>
        <v>194</v>
      </c>
      <c r="J5">
        <f>C21</f>
        <v>9.1E-4</v>
      </c>
    </row>
    <row r="6" spans="1:12">
      <c r="A6">
        <v>1</v>
      </c>
      <c r="B6">
        <v>39.03</v>
      </c>
      <c r="C6">
        <v>2.64E-3</v>
      </c>
      <c r="D6">
        <v>156</v>
      </c>
      <c r="H6">
        <f>A27</f>
        <v>5</v>
      </c>
      <c r="I6">
        <f>D27</f>
        <v>210</v>
      </c>
      <c r="J6">
        <f>C27</f>
        <v>1.01E-3</v>
      </c>
    </row>
    <row r="7" spans="1:12">
      <c r="A7">
        <v>1</v>
      </c>
      <c r="B7">
        <v>39.97</v>
      </c>
      <c r="C7">
        <v>0.12664</v>
      </c>
      <c r="D7">
        <v>158</v>
      </c>
      <c r="H7">
        <f>A33</f>
        <v>6</v>
      </c>
      <c r="I7">
        <f>D33</f>
        <v>225</v>
      </c>
      <c r="J7">
        <f>C33</f>
        <v>1.14E-3</v>
      </c>
    </row>
    <row r="8" spans="1:12">
      <c r="H8">
        <f>A39</f>
        <v>7</v>
      </c>
      <c r="I8">
        <f>D39</f>
        <v>240</v>
      </c>
      <c r="J8">
        <f>C39</f>
        <v>1.0300000000000001E-3</v>
      </c>
    </row>
    <row r="9" spans="1:12">
      <c r="A9">
        <v>2</v>
      </c>
      <c r="B9">
        <v>36.020000000000003</v>
      </c>
      <c r="C9">
        <v>1.0499999999999999E-3</v>
      </c>
      <c r="D9">
        <v>163</v>
      </c>
      <c r="H9">
        <f>A45</f>
        <v>8</v>
      </c>
      <c r="I9">
        <f>D45</f>
        <v>255</v>
      </c>
      <c r="J9">
        <f>C45</f>
        <v>1.23E-3</v>
      </c>
    </row>
    <row r="10" spans="1:12">
      <c r="A10">
        <v>2</v>
      </c>
      <c r="B10">
        <v>36.96</v>
      </c>
      <c r="C10">
        <v>7.3999999999999999E-4</v>
      </c>
      <c r="D10">
        <v>166</v>
      </c>
    </row>
    <row r="11" spans="1:12">
      <c r="A11">
        <v>2</v>
      </c>
      <c r="B11">
        <v>38.049999999999997</v>
      </c>
      <c r="C11">
        <v>8.8000000000000003E-4</v>
      </c>
      <c r="D11">
        <v>168</v>
      </c>
      <c r="G11">
        <v>37</v>
      </c>
      <c r="H11">
        <f>A4</f>
        <v>1</v>
      </c>
      <c r="I11">
        <f>D4</f>
        <v>150</v>
      </c>
      <c r="J11">
        <f t="shared" ref="J11" si="0">C4</f>
        <v>9.3000000000000005E-4</v>
      </c>
      <c r="K11">
        <v>8.9999999999999998E-4</v>
      </c>
      <c r="L11">
        <f>STDEV(J11:J18)</f>
        <v>8.2591940111784355E-5</v>
      </c>
    </row>
    <row r="12" spans="1:12">
      <c r="A12">
        <v>2</v>
      </c>
      <c r="B12">
        <v>39.03</v>
      </c>
      <c r="C12">
        <v>2.5300000000000001E-3</v>
      </c>
      <c r="D12">
        <v>171</v>
      </c>
      <c r="H12">
        <f>A10</f>
        <v>2</v>
      </c>
      <c r="I12">
        <f>D10</f>
        <v>166</v>
      </c>
      <c r="J12">
        <f t="shared" ref="J12" si="1">C10</f>
        <v>7.3999999999999999E-4</v>
      </c>
    </row>
    <row r="13" spans="1:12">
      <c r="A13">
        <v>2</v>
      </c>
      <c r="B13">
        <v>39.97</v>
      </c>
      <c r="C13">
        <v>0.12357</v>
      </c>
      <c r="D13">
        <v>174</v>
      </c>
      <c r="H13">
        <f>A16</f>
        <v>3</v>
      </c>
      <c r="I13">
        <f>D16</f>
        <v>181</v>
      </c>
      <c r="J13">
        <f t="shared" ref="J13" si="2">C16</f>
        <v>8.8000000000000003E-4</v>
      </c>
    </row>
    <row r="14" spans="1:12">
      <c r="H14">
        <f>A22</f>
        <v>4</v>
      </c>
      <c r="I14">
        <f>D22</f>
        <v>197</v>
      </c>
      <c r="J14">
        <f t="shared" ref="J14" si="3">C22</f>
        <v>8.8000000000000003E-4</v>
      </c>
    </row>
    <row r="15" spans="1:12">
      <c r="A15">
        <v>3</v>
      </c>
      <c r="B15">
        <v>36.020000000000003</v>
      </c>
      <c r="C15">
        <v>9.3999999999999997E-4</v>
      </c>
      <c r="D15">
        <v>178</v>
      </c>
      <c r="H15">
        <f>A28</f>
        <v>5</v>
      </c>
      <c r="I15">
        <f>D28</f>
        <v>212</v>
      </c>
      <c r="J15">
        <f t="shared" ref="J15" si="4">C28</f>
        <v>7.6000000000000004E-4</v>
      </c>
    </row>
    <row r="16" spans="1:12">
      <c r="A16">
        <v>3</v>
      </c>
      <c r="B16">
        <v>36.96</v>
      </c>
      <c r="C16">
        <v>8.8000000000000003E-4</v>
      </c>
      <c r="D16">
        <v>181</v>
      </c>
      <c r="H16">
        <f>A34</f>
        <v>6</v>
      </c>
      <c r="I16">
        <f>D34</f>
        <v>228</v>
      </c>
      <c r="J16">
        <f t="shared" ref="J16" si="5">C34</f>
        <v>7.9000000000000001E-4</v>
      </c>
    </row>
    <row r="17" spans="1:12">
      <c r="A17">
        <v>3</v>
      </c>
      <c r="B17">
        <v>38.049999999999997</v>
      </c>
      <c r="C17">
        <v>8.9999999999999998E-4</v>
      </c>
      <c r="D17">
        <v>184</v>
      </c>
      <c r="H17">
        <f>A40</f>
        <v>7</v>
      </c>
      <c r="I17">
        <f>D40</f>
        <v>243</v>
      </c>
      <c r="J17">
        <f t="shared" ref="J17" si="6">C40</f>
        <v>7.2000000000000005E-4</v>
      </c>
    </row>
    <row r="18" spans="1:12">
      <c r="A18">
        <v>3</v>
      </c>
      <c r="B18">
        <v>39.03</v>
      </c>
      <c r="C18">
        <v>2.2799999999999999E-3</v>
      </c>
      <c r="D18">
        <v>187</v>
      </c>
      <c r="H18">
        <f>A46</f>
        <v>8</v>
      </c>
      <c r="I18">
        <f>D46</f>
        <v>258</v>
      </c>
      <c r="J18">
        <f t="shared" ref="J18" si="7">C46</f>
        <v>7.2000000000000005E-4</v>
      </c>
    </row>
    <row r="19" spans="1:12">
      <c r="A19">
        <v>3</v>
      </c>
      <c r="B19">
        <v>39.97</v>
      </c>
      <c r="C19">
        <v>0.12416000000000001</v>
      </c>
      <c r="D19">
        <v>189</v>
      </c>
    </row>
    <row r="20" spans="1:12">
      <c r="G20">
        <v>38</v>
      </c>
      <c r="H20">
        <f>A5</f>
        <v>1</v>
      </c>
      <c r="I20">
        <f>D5</f>
        <v>153</v>
      </c>
      <c r="J20">
        <f t="shared" ref="J20" si="8">C5</f>
        <v>1.08E-3</v>
      </c>
      <c r="K20">
        <v>1E-3</v>
      </c>
      <c r="L20">
        <f>STDEV(J20:J27)</f>
        <v>1.0113640011673062E-4</v>
      </c>
    </row>
    <row r="21" spans="1:12">
      <c r="A21">
        <v>4</v>
      </c>
      <c r="B21">
        <v>36.020000000000003</v>
      </c>
      <c r="C21">
        <v>9.1E-4</v>
      </c>
      <c r="D21">
        <v>194</v>
      </c>
      <c r="H21">
        <f>A11</f>
        <v>2</v>
      </c>
      <c r="I21">
        <f>D11</f>
        <v>168</v>
      </c>
      <c r="J21">
        <f t="shared" ref="J21" si="9">C11</f>
        <v>8.8000000000000003E-4</v>
      </c>
    </row>
    <row r="22" spans="1:12">
      <c r="A22">
        <v>4</v>
      </c>
      <c r="B22">
        <v>36.96</v>
      </c>
      <c r="C22">
        <v>8.8000000000000003E-4</v>
      </c>
      <c r="D22">
        <v>197</v>
      </c>
      <c r="H22">
        <f>A17</f>
        <v>3</v>
      </c>
      <c r="I22">
        <f>D17</f>
        <v>184</v>
      </c>
      <c r="J22">
        <f t="shared" ref="J22" si="10">C17</f>
        <v>8.9999999999999998E-4</v>
      </c>
    </row>
    <row r="23" spans="1:12">
      <c r="A23">
        <v>4</v>
      </c>
      <c r="B23">
        <v>38.049999999999997</v>
      </c>
      <c r="C23">
        <v>1.06E-3</v>
      </c>
      <c r="D23">
        <v>200</v>
      </c>
      <c r="H23">
        <f>A23</f>
        <v>4</v>
      </c>
      <c r="I23">
        <f>D23</f>
        <v>200</v>
      </c>
      <c r="J23">
        <f t="shared" ref="J23" si="11">C23</f>
        <v>1.06E-3</v>
      </c>
    </row>
    <row r="24" spans="1:12">
      <c r="A24">
        <v>4</v>
      </c>
      <c r="B24">
        <v>39.03</v>
      </c>
      <c r="C24">
        <v>2.6900000000000001E-3</v>
      </c>
      <c r="D24">
        <v>202</v>
      </c>
      <c r="H24">
        <f>A29</f>
        <v>5</v>
      </c>
      <c r="I24">
        <f>D29</f>
        <v>215</v>
      </c>
      <c r="J24">
        <f t="shared" ref="J24" si="12">C29</f>
        <v>1.09E-3</v>
      </c>
    </row>
    <row r="25" spans="1:12">
      <c r="A25">
        <v>4</v>
      </c>
      <c r="B25">
        <v>39.97</v>
      </c>
      <c r="C25">
        <v>0.12415</v>
      </c>
      <c r="D25">
        <v>205</v>
      </c>
      <c r="H25">
        <f>A35</f>
        <v>6</v>
      </c>
      <c r="I25">
        <f>D35</f>
        <v>230</v>
      </c>
      <c r="J25">
        <f t="shared" ref="J25" si="13">C35</f>
        <v>9.1E-4</v>
      </c>
    </row>
    <row r="26" spans="1:12">
      <c r="H26">
        <f>A41</f>
        <v>7</v>
      </c>
      <c r="I26">
        <f>D41</f>
        <v>245</v>
      </c>
      <c r="J26">
        <f t="shared" ref="J26" si="14">C41</f>
        <v>9.3000000000000005E-4</v>
      </c>
    </row>
    <row r="27" spans="1:12">
      <c r="A27">
        <v>5</v>
      </c>
      <c r="B27">
        <v>36.020000000000003</v>
      </c>
      <c r="C27">
        <v>1.01E-3</v>
      </c>
      <c r="D27">
        <v>210</v>
      </c>
      <c r="H27">
        <f>A47</f>
        <v>8</v>
      </c>
      <c r="I27">
        <f>D47</f>
        <v>260</v>
      </c>
      <c r="J27">
        <f t="shared" ref="J27" si="15">C47</f>
        <v>8.3000000000000001E-4</v>
      </c>
    </row>
    <row r="28" spans="1:12">
      <c r="A28">
        <v>5</v>
      </c>
      <c r="B28">
        <v>36.96</v>
      </c>
      <c r="C28">
        <v>7.6000000000000004E-4</v>
      </c>
      <c r="D28">
        <v>212</v>
      </c>
    </row>
    <row r="29" spans="1:12">
      <c r="A29">
        <v>5</v>
      </c>
      <c r="B29">
        <v>38.049999999999997</v>
      </c>
      <c r="C29">
        <v>1.09E-3</v>
      </c>
      <c r="D29">
        <v>215</v>
      </c>
      <c r="G29">
        <v>39</v>
      </c>
      <c r="H29">
        <f>A6</f>
        <v>1</v>
      </c>
      <c r="I29">
        <f>D6</f>
        <v>156</v>
      </c>
      <c r="J29">
        <f t="shared" ref="J29" si="16">C6</f>
        <v>2.64E-3</v>
      </c>
      <c r="K29">
        <v>2.5000000000000001E-3</v>
      </c>
      <c r="L29">
        <f>STDEV(J29:J36)</f>
        <v>1.7069186941888684E-4</v>
      </c>
    </row>
    <row r="30" spans="1:12">
      <c r="A30">
        <v>5</v>
      </c>
      <c r="B30">
        <v>39.03</v>
      </c>
      <c r="C30">
        <v>2.3999999999999998E-3</v>
      </c>
      <c r="D30">
        <v>218</v>
      </c>
      <c r="H30">
        <f>A12</f>
        <v>2</v>
      </c>
      <c r="I30">
        <f>D12</f>
        <v>171</v>
      </c>
      <c r="J30">
        <f t="shared" ref="J30" si="17">C12</f>
        <v>2.5300000000000001E-3</v>
      </c>
    </row>
    <row r="31" spans="1:12">
      <c r="A31">
        <v>5</v>
      </c>
      <c r="B31">
        <v>39.97</v>
      </c>
      <c r="C31">
        <v>0.12234</v>
      </c>
      <c r="D31">
        <v>220</v>
      </c>
      <c r="H31">
        <f>A18</f>
        <v>3</v>
      </c>
      <c r="I31">
        <f>D18</f>
        <v>187</v>
      </c>
      <c r="J31">
        <f t="shared" ref="J31" si="18">C18</f>
        <v>2.2799999999999999E-3</v>
      </c>
    </row>
    <row r="32" spans="1:12">
      <c r="H32">
        <f>A24</f>
        <v>4</v>
      </c>
      <c r="I32">
        <f>D24</f>
        <v>202</v>
      </c>
      <c r="J32">
        <f t="shared" ref="J32" si="19">C24</f>
        <v>2.6900000000000001E-3</v>
      </c>
    </row>
    <row r="33" spans="1:12">
      <c r="A33">
        <v>6</v>
      </c>
      <c r="B33">
        <v>36.020000000000003</v>
      </c>
      <c r="C33">
        <v>1.14E-3</v>
      </c>
      <c r="D33">
        <v>225</v>
      </c>
      <c r="H33">
        <f>A30</f>
        <v>5</v>
      </c>
      <c r="I33">
        <f>D30</f>
        <v>218</v>
      </c>
      <c r="J33">
        <f t="shared" ref="J33" si="20">C30</f>
        <v>2.3999999999999998E-3</v>
      </c>
    </row>
    <row r="34" spans="1:12">
      <c r="A34">
        <v>6</v>
      </c>
      <c r="B34">
        <v>36.96</v>
      </c>
      <c r="C34">
        <v>7.9000000000000001E-4</v>
      </c>
      <c r="D34">
        <v>228</v>
      </c>
      <c r="H34">
        <f>A36</f>
        <v>6</v>
      </c>
      <c r="I34">
        <f>D36</f>
        <v>233</v>
      </c>
      <c r="J34">
        <f t="shared" ref="J34" si="21">C36</f>
        <v>2.5500000000000002E-3</v>
      </c>
    </row>
    <row r="35" spans="1:12">
      <c r="A35">
        <v>6</v>
      </c>
      <c r="B35">
        <v>38.049999999999997</v>
      </c>
      <c r="C35">
        <v>9.1E-4</v>
      </c>
      <c r="D35">
        <v>230</v>
      </c>
      <c r="H35">
        <f>A42</f>
        <v>7</v>
      </c>
      <c r="I35">
        <f>D42</f>
        <v>248</v>
      </c>
      <c r="J35">
        <f t="shared" ref="J35" si="22">C42</f>
        <v>2.2599999999999999E-3</v>
      </c>
    </row>
    <row r="36" spans="1:12">
      <c r="A36">
        <v>6</v>
      </c>
      <c r="B36">
        <v>39.03</v>
      </c>
      <c r="C36">
        <v>2.5500000000000002E-3</v>
      </c>
      <c r="D36">
        <v>233</v>
      </c>
      <c r="H36">
        <f>A48</f>
        <v>8</v>
      </c>
      <c r="I36">
        <f>D48</f>
        <v>263</v>
      </c>
      <c r="J36">
        <f t="shared" ref="J36" si="23">C48</f>
        <v>2.6700000000000001E-3</v>
      </c>
    </row>
    <row r="37" spans="1:12">
      <c r="A37">
        <v>6</v>
      </c>
      <c r="B37">
        <v>39.97</v>
      </c>
      <c r="C37">
        <v>0.12361999999999999</v>
      </c>
      <c r="D37">
        <v>236</v>
      </c>
    </row>
    <row r="38" spans="1:12">
      <c r="G38">
        <v>40</v>
      </c>
      <c r="H38">
        <f>A7</f>
        <v>1</v>
      </c>
      <c r="I38">
        <f>D7</f>
        <v>158</v>
      </c>
      <c r="J38">
        <f t="shared" ref="J38" si="24">C7</f>
        <v>0.12664</v>
      </c>
      <c r="K38">
        <v>0.12559999999999999</v>
      </c>
      <c r="L38">
        <f>STDEV(J38:J45)</f>
        <v>1.579364700486516E-3</v>
      </c>
    </row>
    <row r="39" spans="1:12">
      <c r="A39">
        <v>7</v>
      </c>
      <c r="B39">
        <v>36.020000000000003</v>
      </c>
      <c r="C39">
        <v>1.0300000000000001E-3</v>
      </c>
      <c r="D39">
        <v>240</v>
      </c>
      <c r="H39">
        <f>A13</f>
        <v>2</v>
      </c>
      <c r="I39">
        <f>D13</f>
        <v>174</v>
      </c>
      <c r="J39">
        <f t="shared" ref="J39" si="25">C13</f>
        <v>0.12357</v>
      </c>
    </row>
    <row r="40" spans="1:12">
      <c r="A40">
        <v>7</v>
      </c>
      <c r="B40">
        <v>36.96</v>
      </c>
      <c r="C40">
        <v>7.2000000000000005E-4</v>
      </c>
      <c r="D40">
        <v>243</v>
      </c>
      <c r="H40">
        <f>A19</f>
        <v>3</v>
      </c>
      <c r="I40">
        <f>D19</f>
        <v>189</v>
      </c>
      <c r="J40">
        <f t="shared" ref="J40" si="26">C19</f>
        <v>0.12416000000000001</v>
      </c>
    </row>
    <row r="41" spans="1:12">
      <c r="A41">
        <v>7</v>
      </c>
      <c r="B41">
        <v>38.049999999999997</v>
      </c>
      <c r="C41">
        <v>9.3000000000000005E-4</v>
      </c>
      <c r="D41">
        <v>245</v>
      </c>
      <c r="H41">
        <f>A25</f>
        <v>4</v>
      </c>
      <c r="I41">
        <f>D25</f>
        <v>205</v>
      </c>
      <c r="J41">
        <f t="shared" ref="J41" si="27">C25</f>
        <v>0.12415</v>
      </c>
    </row>
    <row r="42" spans="1:12">
      <c r="A42">
        <v>7</v>
      </c>
      <c r="B42">
        <v>39.03</v>
      </c>
      <c r="C42">
        <v>2.2599999999999999E-3</v>
      </c>
      <c r="D42">
        <v>248</v>
      </c>
      <c r="H42">
        <f>A31</f>
        <v>5</v>
      </c>
      <c r="I42">
        <f>D31</f>
        <v>220</v>
      </c>
      <c r="J42">
        <f t="shared" ref="J42" si="28">C31</f>
        <v>0.12234</v>
      </c>
    </row>
    <row r="43" spans="1:12">
      <c r="A43">
        <v>7</v>
      </c>
      <c r="B43">
        <v>39.97</v>
      </c>
      <c r="C43">
        <v>0.12114999999999999</v>
      </c>
      <c r="D43">
        <v>250</v>
      </c>
      <c r="H43">
        <f>A37</f>
        <v>6</v>
      </c>
      <c r="I43">
        <f>D37</f>
        <v>236</v>
      </c>
      <c r="J43">
        <f t="shared" ref="J43" si="29">C37</f>
        <v>0.12361999999999999</v>
      </c>
    </row>
    <row r="44" spans="1:12">
      <c r="H44">
        <f>A43</f>
        <v>7</v>
      </c>
      <c r="I44">
        <f>D43</f>
        <v>250</v>
      </c>
      <c r="J44">
        <f t="shared" ref="J44" si="30">C43</f>
        <v>0.12114999999999999</v>
      </c>
    </row>
    <row r="45" spans="1:12">
      <c r="A45">
        <v>8</v>
      </c>
      <c r="B45">
        <v>36.020000000000003</v>
      </c>
      <c r="C45">
        <v>1.23E-3</v>
      </c>
      <c r="D45">
        <v>255</v>
      </c>
      <c r="H45">
        <f>A49</f>
        <v>8</v>
      </c>
      <c r="I45">
        <f>D49</f>
        <v>266</v>
      </c>
      <c r="J45">
        <f t="shared" ref="J45" si="31">C49</f>
        <v>0.12386999999999999</v>
      </c>
    </row>
    <row r="46" spans="1:12">
      <c r="A46">
        <v>8</v>
      </c>
      <c r="B46">
        <v>36.96</v>
      </c>
      <c r="C46">
        <v>7.2000000000000005E-4</v>
      </c>
      <c r="D46">
        <v>258</v>
      </c>
    </row>
    <row r="47" spans="1:12">
      <c r="A47">
        <v>8</v>
      </c>
      <c r="B47">
        <v>38.049999999999997</v>
      </c>
      <c r="C47">
        <v>8.3000000000000001E-4</v>
      </c>
      <c r="D47">
        <v>260</v>
      </c>
    </row>
    <row r="48" spans="1:12">
      <c r="A48">
        <v>8</v>
      </c>
      <c r="B48">
        <v>39.03</v>
      </c>
      <c r="C48">
        <v>2.6700000000000001E-3</v>
      </c>
      <c r="D48">
        <v>263</v>
      </c>
    </row>
    <row r="49" spans="1:4">
      <c r="A49">
        <v>8</v>
      </c>
      <c r="B49">
        <v>39.97</v>
      </c>
      <c r="C49">
        <v>0.12386999999999999</v>
      </c>
      <c r="D49">
        <v>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G10" workbookViewId="0">
      <selection activeCell="K39" sqref="K39"/>
    </sheetView>
  </sheetViews>
  <sheetFormatPr defaultRowHeight="15.75"/>
  <cols>
    <col min="12" max="12" width="11.875" bestFit="1" customWidth="1"/>
  </cols>
  <sheetData>
    <row r="1" spans="1:12">
      <c r="A1" t="s">
        <v>1</v>
      </c>
      <c r="B1" t="s">
        <v>29</v>
      </c>
      <c r="C1" t="s">
        <v>0</v>
      </c>
      <c r="D1" t="s">
        <v>2</v>
      </c>
      <c r="F1" t="s">
        <v>31</v>
      </c>
      <c r="G1" t="s">
        <v>3</v>
      </c>
      <c r="H1" t="s">
        <v>4</v>
      </c>
      <c r="I1" t="s">
        <v>6</v>
      </c>
      <c r="J1" t="s">
        <v>5</v>
      </c>
      <c r="K1" t="s">
        <v>7</v>
      </c>
      <c r="L1" t="s">
        <v>8</v>
      </c>
    </row>
    <row r="2" spans="1:12">
      <c r="G2">
        <v>36</v>
      </c>
      <c r="H2">
        <f>A3</f>
        <v>1</v>
      </c>
      <c r="I2">
        <f>D3</f>
        <v>148</v>
      </c>
      <c r="J2">
        <f>C3</f>
        <v>8.4999999999999995E-4</v>
      </c>
      <c r="K2">
        <v>8.0000000000000004E-4</v>
      </c>
      <c r="L2">
        <f>STDEV(J2:J9)</f>
        <v>1.403503269882699E-4</v>
      </c>
    </row>
    <row r="3" spans="1:12">
      <c r="A3">
        <v>1</v>
      </c>
      <c r="B3">
        <v>36.04</v>
      </c>
      <c r="C3">
        <v>8.4999999999999995E-4</v>
      </c>
      <c r="D3">
        <v>148</v>
      </c>
      <c r="H3">
        <f>A9</f>
        <v>2</v>
      </c>
      <c r="I3">
        <f>D9</f>
        <v>162</v>
      </c>
      <c r="J3">
        <f>C9</f>
        <v>6.9999999999999999E-4</v>
      </c>
    </row>
    <row r="4" spans="1:12">
      <c r="A4">
        <v>1</v>
      </c>
      <c r="B4">
        <v>36.96</v>
      </c>
      <c r="C4">
        <v>7.6999999999999996E-4</v>
      </c>
      <c r="D4">
        <v>150</v>
      </c>
      <c r="H4">
        <f>A15</f>
        <v>3</v>
      </c>
      <c r="I4">
        <f>D15</f>
        <v>177</v>
      </c>
      <c r="J4">
        <f>C15</f>
        <v>8.1999999999999998E-4</v>
      </c>
    </row>
    <row r="5" spans="1:12">
      <c r="A5">
        <v>1</v>
      </c>
      <c r="B5">
        <v>38.049999999999997</v>
      </c>
      <c r="C5">
        <v>9.7000000000000005E-4</v>
      </c>
      <c r="D5">
        <v>152</v>
      </c>
      <c r="H5">
        <f>A21</f>
        <v>4</v>
      </c>
      <c r="I5">
        <f>D21</f>
        <v>192</v>
      </c>
      <c r="J5">
        <f>C21</f>
        <v>1.08E-3</v>
      </c>
    </row>
    <row r="6" spans="1:12">
      <c r="A6">
        <v>1</v>
      </c>
      <c r="B6">
        <v>39.03</v>
      </c>
      <c r="C6">
        <v>2.7599999999999999E-3</v>
      </c>
      <c r="D6">
        <v>155</v>
      </c>
      <c r="H6">
        <f>A27</f>
        <v>5</v>
      </c>
      <c r="I6">
        <f>D27</f>
        <v>207</v>
      </c>
      <c r="J6">
        <f>C27</f>
        <v>1.0399999999999999E-3</v>
      </c>
    </row>
    <row r="7" spans="1:12">
      <c r="A7">
        <v>1</v>
      </c>
      <c r="B7">
        <v>39.979999999999997</v>
      </c>
      <c r="C7">
        <v>0.10528999999999999</v>
      </c>
      <c r="D7">
        <v>157</v>
      </c>
      <c r="H7">
        <f>A33</f>
        <v>6</v>
      </c>
      <c r="I7">
        <f>D33</f>
        <v>223</v>
      </c>
      <c r="J7">
        <f>C33</f>
        <v>9.5E-4</v>
      </c>
    </row>
    <row r="8" spans="1:12">
      <c r="H8">
        <f>A39</f>
        <v>7</v>
      </c>
      <c r="I8">
        <f>D39</f>
        <v>238</v>
      </c>
      <c r="J8">
        <f>C39</f>
        <v>9.8999999999999999E-4</v>
      </c>
    </row>
    <row r="9" spans="1:12">
      <c r="A9">
        <v>2</v>
      </c>
      <c r="B9">
        <v>36.04</v>
      </c>
      <c r="C9">
        <v>6.9999999999999999E-4</v>
      </c>
      <c r="D9">
        <v>162</v>
      </c>
      <c r="H9">
        <f>A45</f>
        <v>8</v>
      </c>
      <c r="I9">
        <f>D45</f>
        <v>253</v>
      </c>
      <c r="J9">
        <f>C45</f>
        <v>1.1000000000000001E-3</v>
      </c>
    </row>
    <row r="10" spans="1:12">
      <c r="A10">
        <v>2</v>
      </c>
      <c r="B10">
        <v>36.96</v>
      </c>
      <c r="C10">
        <v>9.3999999999999997E-4</v>
      </c>
      <c r="D10">
        <v>165</v>
      </c>
    </row>
    <row r="11" spans="1:12">
      <c r="A11">
        <v>2</v>
      </c>
      <c r="B11">
        <v>38.049999999999997</v>
      </c>
      <c r="C11">
        <v>8.7000000000000001E-4</v>
      </c>
      <c r="D11">
        <v>167</v>
      </c>
      <c r="G11">
        <v>37</v>
      </c>
      <c r="H11">
        <f>A4</f>
        <v>1</v>
      </c>
      <c r="I11">
        <f>D4</f>
        <v>150</v>
      </c>
      <c r="J11">
        <f t="shared" ref="J11" si="0">C4</f>
        <v>7.6999999999999996E-4</v>
      </c>
      <c r="K11">
        <v>8.0000000000000004E-4</v>
      </c>
      <c r="L11">
        <f>STDEV(J11:J18)</f>
        <v>5.9281411203561202E-5</v>
      </c>
    </row>
    <row r="12" spans="1:12">
      <c r="A12">
        <v>2</v>
      </c>
      <c r="B12">
        <v>39.03</v>
      </c>
      <c r="C12">
        <v>2.8300000000000001E-3</v>
      </c>
      <c r="D12">
        <v>170</v>
      </c>
      <c r="H12">
        <f>A10</f>
        <v>2</v>
      </c>
      <c r="I12">
        <f>D10</f>
        <v>165</v>
      </c>
      <c r="J12">
        <f t="shared" ref="J12" si="1">C10</f>
        <v>9.3999999999999997E-4</v>
      </c>
    </row>
    <row r="13" spans="1:12">
      <c r="A13">
        <v>2</v>
      </c>
      <c r="B13">
        <v>39.979999999999997</v>
      </c>
      <c r="C13">
        <v>0.10536</v>
      </c>
      <c r="D13">
        <v>172</v>
      </c>
      <c r="H13">
        <f>A16</f>
        <v>3</v>
      </c>
      <c r="I13">
        <f>D16</f>
        <v>180</v>
      </c>
      <c r="J13">
        <f t="shared" ref="J13" si="2">C16</f>
        <v>7.6000000000000004E-4</v>
      </c>
    </row>
    <row r="14" spans="1:12">
      <c r="H14">
        <f>A22</f>
        <v>4</v>
      </c>
      <c r="I14">
        <f>D22</f>
        <v>195</v>
      </c>
      <c r="J14">
        <f t="shared" ref="J14" si="3">C22</f>
        <v>7.6000000000000004E-4</v>
      </c>
    </row>
    <row r="15" spans="1:12">
      <c r="A15">
        <v>3</v>
      </c>
      <c r="B15">
        <v>36.04</v>
      </c>
      <c r="C15">
        <v>8.1999999999999998E-4</v>
      </c>
      <c r="D15">
        <v>177</v>
      </c>
      <c r="H15">
        <f>A28</f>
        <v>5</v>
      </c>
      <c r="I15">
        <f>D28</f>
        <v>210</v>
      </c>
      <c r="J15">
        <f t="shared" ref="J15" si="4">C28</f>
        <v>8.3000000000000001E-4</v>
      </c>
    </row>
    <row r="16" spans="1:12">
      <c r="A16">
        <v>3</v>
      </c>
      <c r="B16">
        <v>36.96</v>
      </c>
      <c r="C16">
        <v>7.6000000000000004E-4</v>
      </c>
      <c r="D16">
        <v>180</v>
      </c>
      <c r="H16">
        <f>A34</f>
        <v>6</v>
      </c>
      <c r="I16">
        <f>D34</f>
        <v>225</v>
      </c>
      <c r="J16">
        <f t="shared" ref="J16" si="5">C34</f>
        <v>7.9000000000000001E-4</v>
      </c>
    </row>
    <row r="17" spans="1:12">
      <c r="A17">
        <v>3</v>
      </c>
      <c r="B17">
        <v>38.049999999999997</v>
      </c>
      <c r="C17">
        <v>1.17E-3</v>
      </c>
      <c r="D17">
        <v>182</v>
      </c>
      <c r="H17">
        <f>A40</f>
        <v>7</v>
      </c>
      <c r="I17">
        <f>D40</f>
        <v>241</v>
      </c>
      <c r="J17">
        <f t="shared" ref="J17" si="6">C40</f>
        <v>8.0000000000000004E-4</v>
      </c>
    </row>
    <row r="18" spans="1:12">
      <c r="A18">
        <v>3</v>
      </c>
      <c r="B18">
        <v>39.03</v>
      </c>
      <c r="C18">
        <v>2.7399999999999998E-3</v>
      </c>
      <c r="D18">
        <v>185</v>
      </c>
      <c r="H18">
        <f>A46</f>
        <v>8</v>
      </c>
      <c r="I18">
        <f>D46</f>
        <v>256</v>
      </c>
      <c r="J18">
        <f t="shared" ref="J18" si="7">C46</f>
        <v>7.9000000000000001E-4</v>
      </c>
    </row>
    <row r="19" spans="1:12">
      <c r="A19">
        <v>3</v>
      </c>
      <c r="B19">
        <v>39.979999999999997</v>
      </c>
      <c r="C19">
        <v>0.1024</v>
      </c>
      <c r="D19">
        <v>187</v>
      </c>
    </row>
    <row r="20" spans="1:12">
      <c r="G20">
        <v>38</v>
      </c>
      <c r="H20">
        <f>A5</f>
        <v>1</v>
      </c>
      <c r="I20">
        <f>D5</f>
        <v>152</v>
      </c>
      <c r="J20">
        <f t="shared" ref="J20" si="8">C5</f>
        <v>9.7000000000000005E-4</v>
      </c>
      <c r="K20">
        <v>1E-3</v>
      </c>
      <c r="L20">
        <f>STDEV(J20:J27)</f>
        <v>1.0555127393154206E-4</v>
      </c>
    </row>
    <row r="21" spans="1:12">
      <c r="A21">
        <v>4</v>
      </c>
      <c r="B21">
        <v>36.04</v>
      </c>
      <c r="C21">
        <v>1.08E-3</v>
      </c>
      <c r="D21">
        <v>192</v>
      </c>
      <c r="H21">
        <f>A11</f>
        <v>2</v>
      </c>
      <c r="I21">
        <f>D11</f>
        <v>167</v>
      </c>
      <c r="J21">
        <f t="shared" ref="J21" si="9">C11</f>
        <v>8.7000000000000001E-4</v>
      </c>
    </row>
    <row r="22" spans="1:12">
      <c r="A22">
        <v>4</v>
      </c>
      <c r="B22">
        <v>36.96</v>
      </c>
      <c r="C22">
        <v>7.6000000000000004E-4</v>
      </c>
      <c r="D22">
        <v>195</v>
      </c>
      <c r="H22">
        <f>A17</f>
        <v>3</v>
      </c>
      <c r="I22">
        <f>D17</f>
        <v>182</v>
      </c>
      <c r="J22">
        <f t="shared" ref="J22" si="10">C17</f>
        <v>1.17E-3</v>
      </c>
    </row>
    <row r="23" spans="1:12">
      <c r="A23">
        <v>4</v>
      </c>
      <c r="B23">
        <v>38.049999999999997</v>
      </c>
      <c r="C23">
        <v>1.01E-3</v>
      </c>
      <c r="D23">
        <v>197</v>
      </c>
      <c r="H23">
        <f>A23</f>
        <v>4</v>
      </c>
      <c r="I23">
        <f>D23</f>
        <v>197</v>
      </c>
      <c r="J23">
        <f t="shared" ref="J23" si="11">C23</f>
        <v>1.01E-3</v>
      </c>
    </row>
    <row r="24" spans="1:12">
      <c r="A24">
        <v>4</v>
      </c>
      <c r="B24">
        <v>39.03</v>
      </c>
      <c r="C24">
        <v>2.5000000000000001E-3</v>
      </c>
      <c r="D24">
        <v>200</v>
      </c>
      <c r="H24">
        <f>A29</f>
        <v>5</v>
      </c>
      <c r="I24">
        <f>D29</f>
        <v>213</v>
      </c>
      <c r="J24">
        <f t="shared" ref="J24" si="12">C29</f>
        <v>8.9999999999999998E-4</v>
      </c>
    </row>
    <row r="25" spans="1:12">
      <c r="A25">
        <v>4</v>
      </c>
      <c r="B25">
        <v>39.979999999999997</v>
      </c>
      <c r="C25">
        <v>0.10238999999999999</v>
      </c>
      <c r="D25">
        <v>202</v>
      </c>
      <c r="H25">
        <f>A35</f>
        <v>6</v>
      </c>
      <c r="I25">
        <f>D35</f>
        <v>228</v>
      </c>
      <c r="J25">
        <f t="shared" ref="J25" si="13">C35</f>
        <v>8.8000000000000003E-4</v>
      </c>
    </row>
    <row r="26" spans="1:12">
      <c r="H26">
        <f>A41</f>
        <v>7</v>
      </c>
      <c r="I26">
        <f>D41</f>
        <v>244</v>
      </c>
      <c r="J26">
        <f t="shared" ref="J26" si="14">C41</f>
        <v>1.08E-3</v>
      </c>
    </row>
    <row r="27" spans="1:12">
      <c r="A27">
        <v>5</v>
      </c>
      <c r="B27">
        <v>36.04</v>
      </c>
      <c r="C27">
        <v>1.0399999999999999E-3</v>
      </c>
      <c r="D27">
        <v>207</v>
      </c>
      <c r="H27">
        <f>A47</f>
        <v>8</v>
      </c>
      <c r="I27">
        <f>D47</f>
        <v>258</v>
      </c>
      <c r="J27">
        <f t="shared" ref="J27" si="15">C47</f>
        <v>9.3000000000000005E-4</v>
      </c>
    </row>
    <row r="28" spans="1:12">
      <c r="A28">
        <v>5</v>
      </c>
      <c r="B28">
        <v>36.96</v>
      </c>
      <c r="C28">
        <v>8.3000000000000001E-4</v>
      </c>
      <c r="D28">
        <v>210</v>
      </c>
    </row>
    <row r="29" spans="1:12">
      <c r="A29">
        <v>5</v>
      </c>
      <c r="B29">
        <v>38.049999999999997</v>
      </c>
      <c r="C29">
        <v>8.9999999999999998E-4</v>
      </c>
      <c r="D29">
        <v>213</v>
      </c>
      <c r="G29">
        <v>39</v>
      </c>
      <c r="H29">
        <f>A6</f>
        <v>1</v>
      </c>
      <c r="I29">
        <f>D6</f>
        <v>155</v>
      </c>
      <c r="J29">
        <f t="shared" ref="J29" si="16">C6</f>
        <v>2.7599999999999999E-3</v>
      </c>
      <c r="K29">
        <v>2.8E-3</v>
      </c>
      <c r="L29">
        <f>STDEV(J29:J36)</f>
        <v>1.3596217961519403E-4</v>
      </c>
    </row>
    <row r="30" spans="1:12">
      <c r="A30">
        <v>5</v>
      </c>
      <c r="B30">
        <v>39.03</v>
      </c>
      <c r="C30">
        <v>2.9399999999999999E-3</v>
      </c>
      <c r="D30">
        <v>215</v>
      </c>
      <c r="H30">
        <f>A12</f>
        <v>2</v>
      </c>
      <c r="I30">
        <f>D12</f>
        <v>170</v>
      </c>
      <c r="J30">
        <f t="shared" ref="J30" si="17">C12</f>
        <v>2.8300000000000001E-3</v>
      </c>
    </row>
    <row r="31" spans="1:12">
      <c r="A31">
        <v>5</v>
      </c>
      <c r="B31">
        <v>39.979999999999997</v>
      </c>
      <c r="C31">
        <v>0.10388</v>
      </c>
      <c r="D31">
        <v>218</v>
      </c>
      <c r="H31">
        <f>A18</f>
        <v>3</v>
      </c>
      <c r="I31">
        <f>D18</f>
        <v>185</v>
      </c>
      <c r="J31">
        <f t="shared" ref="J31" si="18">C18</f>
        <v>2.7399999999999998E-3</v>
      </c>
    </row>
    <row r="32" spans="1:12">
      <c r="H32">
        <f>A24</f>
        <v>4</v>
      </c>
      <c r="I32">
        <f>D24</f>
        <v>200</v>
      </c>
      <c r="J32">
        <f t="shared" ref="J32" si="19">C24</f>
        <v>2.5000000000000001E-3</v>
      </c>
    </row>
    <row r="33" spans="1:12">
      <c r="A33">
        <v>6</v>
      </c>
      <c r="B33">
        <v>36.04</v>
      </c>
      <c r="C33">
        <v>9.5E-4</v>
      </c>
      <c r="D33">
        <v>223</v>
      </c>
      <c r="H33">
        <f>A30</f>
        <v>5</v>
      </c>
      <c r="I33">
        <f>D30</f>
        <v>215</v>
      </c>
      <c r="J33">
        <f t="shared" ref="J33" si="20">C30</f>
        <v>2.9399999999999999E-3</v>
      </c>
    </row>
    <row r="34" spans="1:12">
      <c r="A34">
        <v>6</v>
      </c>
      <c r="B34">
        <v>36.96</v>
      </c>
      <c r="C34">
        <v>7.9000000000000001E-4</v>
      </c>
      <c r="D34">
        <v>225</v>
      </c>
      <c r="H34">
        <f>A36</f>
        <v>6</v>
      </c>
      <c r="I34">
        <f>D36</f>
        <v>231</v>
      </c>
      <c r="J34">
        <f t="shared" ref="J34" si="21">C36</f>
        <v>2.7699999999999999E-3</v>
      </c>
    </row>
    <row r="35" spans="1:12">
      <c r="A35">
        <v>6</v>
      </c>
      <c r="B35">
        <v>38.049999999999997</v>
      </c>
      <c r="C35">
        <v>8.8000000000000003E-4</v>
      </c>
      <c r="D35">
        <v>228</v>
      </c>
      <c r="H35">
        <f>A42</f>
        <v>7</v>
      </c>
      <c r="I35">
        <f>D42</f>
        <v>246</v>
      </c>
      <c r="J35">
        <f t="shared" ref="J35" si="22">C42</f>
        <v>2.7499999999999998E-3</v>
      </c>
    </row>
    <row r="36" spans="1:12">
      <c r="A36">
        <v>6</v>
      </c>
      <c r="B36">
        <v>39.03</v>
      </c>
      <c r="C36">
        <v>2.7699999999999999E-3</v>
      </c>
      <c r="D36">
        <v>231</v>
      </c>
      <c r="H36">
        <f>A48</f>
        <v>8</v>
      </c>
      <c r="I36">
        <f>D48</f>
        <v>261</v>
      </c>
      <c r="J36">
        <f t="shared" ref="J36" si="23">C48</f>
        <v>2.5899999999999999E-3</v>
      </c>
    </row>
    <row r="37" spans="1:12">
      <c r="A37">
        <v>6</v>
      </c>
      <c r="B37">
        <v>39.979999999999997</v>
      </c>
      <c r="C37">
        <v>0.10211000000000001</v>
      </c>
      <c r="D37">
        <v>233</v>
      </c>
    </row>
    <row r="38" spans="1:12">
      <c r="G38">
        <v>40</v>
      </c>
      <c r="H38">
        <f>A7</f>
        <v>1</v>
      </c>
      <c r="I38">
        <f>D7</f>
        <v>157</v>
      </c>
      <c r="J38">
        <f t="shared" ref="J38" si="24">C7</f>
        <v>0.10528999999999999</v>
      </c>
      <c r="K38">
        <v>0.104</v>
      </c>
      <c r="L38">
        <f>STDEV(J38:J45)</f>
        <v>1.5038783195458309E-3</v>
      </c>
    </row>
    <row r="39" spans="1:12">
      <c r="A39">
        <v>7</v>
      </c>
      <c r="B39">
        <v>36.04</v>
      </c>
      <c r="C39">
        <v>9.8999999999999999E-4</v>
      </c>
      <c r="D39">
        <v>238</v>
      </c>
      <c r="H39">
        <f>A13</f>
        <v>2</v>
      </c>
      <c r="I39">
        <f>D13</f>
        <v>172</v>
      </c>
      <c r="J39">
        <f t="shared" ref="J39" si="25">C13</f>
        <v>0.10536</v>
      </c>
    </row>
    <row r="40" spans="1:12">
      <c r="A40">
        <v>7</v>
      </c>
      <c r="B40">
        <v>36.96</v>
      </c>
      <c r="C40">
        <v>8.0000000000000004E-4</v>
      </c>
      <c r="D40">
        <v>241</v>
      </c>
      <c r="H40">
        <f>A19</f>
        <v>3</v>
      </c>
      <c r="I40">
        <f>D19</f>
        <v>187</v>
      </c>
      <c r="J40">
        <f t="shared" ref="J40" si="26">C19</f>
        <v>0.1024</v>
      </c>
    </row>
    <row r="41" spans="1:12">
      <c r="A41">
        <v>7</v>
      </c>
      <c r="B41">
        <v>38.049999999999997</v>
      </c>
      <c r="C41">
        <v>1.08E-3</v>
      </c>
      <c r="D41">
        <v>244</v>
      </c>
      <c r="H41">
        <f>A25</f>
        <v>4</v>
      </c>
      <c r="I41">
        <f>D25</f>
        <v>202</v>
      </c>
      <c r="J41">
        <f t="shared" ref="J41" si="27">C25</f>
        <v>0.10238999999999999</v>
      </c>
    </row>
    <row r="42" spans="1:12">
      <c r="A42">
        <v>7</v>
      </c>
      <c r="B42">
        <v>39.03</v>
      </c>
      <c r="C42">
        <v>2.7499999999999998E-3</v>
      </c>
      <c r="D42">
        <v>246</v>
      </c>
      <c r="H42">
        <f>A31</f>
        <v>5</v>
      </c>
      <c r="I42">
        <f>D31</f>
        <v>218</v>
      </c>
      <c r="J42">
        <f t="shared" ref="J42" si="28">C31</f>
        <v>0.10388</v>
      </c>
    </row>
    <row r="43" spans="1:12">
      <c r="A43">
        <v>7</v>
      </c>
      <c r="B43">
        <v>39.979999999999997</v>
      </c>
      <c r="C43">
        <v>0.10568</v>
      </c>
      <c r="D43">
        <v>249</v>
      </c>
      <c r="H43">
        <f>A37</f>
        <v>6</v>
      </c>
      <c r="I43">
        <f>D37</f>
        <v>233</v>
      </c>
      <c r="J43">
        <f t="shared" ref="J43" si="29">C37</f>
        <v>0.10211000000000001</v>
      </c>
    </row>
    <row r="44" spans="1:12">
      <c r="H44">
        <f>A43</f>
        <v>7</v>
      </c>
      <c r="I44">
        <f>D43</f>
        <v>249</v>
      </c>
      <c r="J44">
        <f t="shared" ref="J44" si="30">C43</f>
        <v>0.10568</v>
      </c>
    </row>
    <row r="45" spans="1:12">
      <c r="A45">
        <v>8</v>
      </c>
      <c r="B45">
        <v>36.04</v>
      </c>
      <c r="C45">
        <v>1.1000000000000001E-3</v>
      </c>
      <c r="D45">
        <v>253</v>
      </c>
      <c r="H45">
        <f>A49</f>
        <v>8</v>
      </c>
      <c r="I45">
        <f>D49</f>
        <v>263</v>
      </c>
      <c r="J45">
        <f t="shared" ref="J45" si="31">C49</f>
        <v>0.10487</v>
      </c>
    </row>
    <row r="46" spans="1:12">
      <c r="A46">
        <v>8</v>
      </c>
      <c r="B46">
        <v>36.96</v>
      </c>
      <c r="C46">
        <v>7.9000000000000001E-4</v>
      </c>
      <c r="D46">
        <v>256</v>
      </c>
    </row>
    <row r="47" spans="1:12">
      <c r="A47">
        <v>8</v>
      </c>
      <c r="B47">
        <v>38.049999999999997</v>
      </c>
      <c r="C47">
        <v>9.3000000000000005E-4</v>
      </c>
      <c r="D47">
        <v>258</v>
      </c>
    </row>
    <row r="48" spans="1:12">
      <c r="A48">
        <v>8</v>
      </c>
      <c r="B48">
        <v>39.03</v>
      </c>
      <c r="C48">
        <v>2.5899999999999999E-3</v>
      </c>
      <c r="D48">
        <v>261</v>
      </c>
    </row>
    <row r="49" spans="1:4">
      <c r="A49">
        <v>8</v>
      </c>
      <c r="B49">
        <v>39.979999999999997</v>
      </c>
      <c r="C49">
        <v>0.10487</v>
      </c>
      <c r="D49">
        <v>263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tabSelected="1" workbookViewId="0">
      <selection activeCell="B8" sqref="B8"/>
    </sheetView>
  </sheetViews>
  <sheetFormatPr defaultRowHeight="15.75"/>
  <cols>
    <col min="2" max="2" width="9.375" bestFit="1" customWidth="1"/>
    <col min="6" max="6" width="11.875" bestFit="1" customWidth="1"/>
  </cols>
  <sheetData>
    <row r="2" spans="1:15">
      <c r="A2" t="s">
        <v>9</v>
      </c>
      <c r="B2" s="2">
        <v>44315</v>
      </c>
      <c r="D2" t="s">
        <v>12</v>
      </c>
      <c r="F2" t="s">
        <v>33</v>
      </c>
      <c r="I2" s="4"/>
      <c r="J2" s="4"/>
      <c r="K2" s="4"/>
      <c r="L2" s="4"/>
    </row>
    <row r="3" spans="1:15">
      <c r="A3" t="s">
        <v>10</v>
      </c>
      <c r="B3">
        <v>100</v>
      </c>
      <c r="D3" t="s">
        <v>15</v>
      </c>
      <c r="E3" t="s">
        <v>43</v>
      </c>
      <c r="I3" s="4"/>
      <c r="J3" s="4"/>
      <c r="K3" s="4"/>
      <c r="L3" s="4"/>
    </row>
    <row r="4" spans="1:15">
      <c r="A4" t="s">
        <v>13</v>
      </c>
      <c r="B4" s="2" t="str">
        <f>YEAR(B2)&amp;TEXT(B2-DATE(YEAR(B2),1,0),"000")</f>
        <v>2021119</v>
      </c>
      <c r="D4" t="s">
        <v>14</v>
      </c>
      <c r="E4" t="s">
        <v>44</v>
      </c>
      <c r="I4" s="4"/>
      <c r="J4" s="4"/>
      <c r="K4" s="4"/>
      <c r="L4" s="4"/>
    </row>
    <row r="5" spans="1:15">
      <c r="A5" t="s">
        <v>16</v>
      </c>
      <c r="B5">
        <v>0</v>
      </c>
      <c r="D5" t="s">
        <v>11</v>
      </c>
      <c r="E5" t="s">
        <v>30</v>
      </c>
      <c r="I5" s="4"/>
      <c r="J5" s="4"/>
      <c r="K5" s="4"/>
      <c r="L5" s="4"/>
    </row>
    <row r="6" spans="1:15">
      <c r="A6" t="s">
        <v>27</v>
      </c>
      <c r="D6" t="s">
        <v>28</v>
      </c>
      <c r="I6" s="4"/>
      <c r="J6" s="4"/>
      <c r="K6" s="4"/>
      <c r="L6" s="4"/>
    </row>
    <row r="7" spans="1:15">
      <c r="A7" t="s">
        <v>42</v>
      </c>
      <c r="D7" s="5" t="s">
        <v>35</v>
      </c>
      <c r="E7" s="5" t="s">
        <v>36</v>
      </c>
      <c r="F7" s="5" t="s">
        <v>26</v>
      </c>
      <c r="G7" s="5" t="s">
        <v>37</v>
      </c>
      <c r="H7" s="6" t="s">
        <v>36</v>
      </c>
      <c r="I7" s="6" t="s">
        <v>26</v>
      </c>
      <c r="J7" s="6" t="s">
        <v>34</v>
      </c>
      <c r="K7" s="6" t="s">
        <v>36</v>
      </c>
      <c r="L7" s="6" t="s">
        <v>26</v>
      </c>
      <c r="M7" s="5"/>
      <c r="N7" s="5" t="s">
        <v>39</v>
      </c>
      <c r="O7" s="5" t="s">
        <v>40</v>
      </c>
    </row>
    <row r="8" spans="1:15">
      <c r="A8" t="s">
        <v>17</v>
      </c>
      <c r="B8" s="3">
        <f>O8/O12</f>
        <v>133.99999999999994</v>
      </c>
      <c r="D8" s="5" t="s">
        <v>21</v>
      </c>
      <c r="E8" s="5">
        <f>'202104029a'!K$38</f>
        <v>4.1700000000000001E-2</v>
      </c>
      <c r="F8" s="5">
        <f>'202104029a'!L$38</f>
        <v>1.087382177525454E-3</v>
      </c>
      <c r="G8" s="5"/>
      <c r="H8" s="5">
        <v>1.4E-3</v>
      </c>
      <c r="I8" s="6">
        <v>9.4406037942496059E-5</v>
      </c>
      <c r="J8" s="6"/>
      <c r="K8" s="6">
        <v>1.49E-2</v>
      </c>
      <c r="L8" s="6">
        <v>1.9205653929432916E-4</v>
      </c>
      <c r="M8" s="5"/>
      <c r="N8" s="5" t="s">
        <v>21</v>
      </c>
      <c r="O8" s="5">
        <f>E8-K8</f>
        <v>2.6800000000000001E-2</v>
      </c>
    </row>
    <row r="9" spans="1:15">
      <c r="A9" t="s">
        <v>19</v>
      </c>
      <c r="B9" s="1">
        <f>O11/O9</f>
        <v>-2.0000000000000031</v>
      </c>
      <c r="D9" s="5" t="s">
        <v>22</v>
      </c>
      <c r="E9" s="5">
        <f>'202104029a'!K$29</f>
        <v>2.2000000000000001E-3</v>
      </c>
      <c r="F9" s="5">
        <f>'202104029a'!L$29</f>
        <v>1.643167672515498E-4</v>
      </c>
      <c r="G9" s="5"/>
      <c r="H9" s="5">
        <v>1.6000000000000001E-3</v>
      </c>
      <c r="I9" s="6">
        <v>1.4752723719464728E-4</v>
      </c>
      <c r="J9" s="6"/>
      <c r="K9" s="6">
        <v>2.3E-3</v>
      </c>
      <c r="L9" s="6">
        <v>1.4518461154189671E-4</v>
      </c>
      <c r="M9" s="5"/>
      <c r="N9" s="5" t="s">
        <v>22</v>
      </c>
      <c r="O9" s="5">
        <f>E9-K9</f>
        <v>-9.9999999999999829E-5</v>
      </c>
    </row>
    <row r="10" spans="1:15">
      <c r="A10" t="s">
        <v>18</v>
      </c>
      <c r="B10" s="1">
        <f>O12/O10</f>
        <v>-0.28169014084507055</v>
      </c>
      <c r="D10" s="5" t="s">
        <v>23</v>
      </c>
      <c r="E10" s="5">
        <f>'202104029a'!K$20</f>
        <v>9.0000000000000006E-5</v>
      </c>
      <c r="F10" s="5">
        <f>'202104029a'!L$20</f>
        <v>5.8294204563698122E-5</v>
      </c>
      <c r="G10" s="5"/>
      <c r="H10" s="5">
        <v>5.9999999999999995E-4</v>
      </c>
      <c r="I10" s="6">
        <v>8.1020279648281359E-5</v>
      </c>
      <c r="J10" s="6"/>
      <c r="K10" s="6">
        <v>8.0000000000000004E-4</v>
      </c>
      <c r="L10" s="6">
        <v>8.1547532151500475E-5</v>
      </c>
      <c r="M10" s="5"/>
      <c r="N10" s="5" t="s">
        <v>23</v>
      </c>
      <c r="O10" s="5">
        <f>E10-K10</f>
        <v>-7.1000000000000002E-4</v>
      </c>
    </row>
    <row r="11" spans="1:15">
      <c r="A11" t="s">
        <v>20</v>
      </c>
      <c r="B11" s="1">
        <f>O8/O10</f>
        <v>-37.74647887323944</v>
      </c>
      <c r="D11" s="5" t="s">
        <v>24</v>
      </c>
      <c r="E11" s="5">
        <f>'202104029a'!K$11</f>
        <v>8.9999999999999998E-4</v>
      </c>
      <c r="F11" s="5">
        <f>'202104029a'!L$11</f>
        <v>8.0788524644813975E-5</v>
      </c>
      <c r="G11" s="5"/>
      <c r="H11" s="5">
        <v>5.0000000000000001E-4</v>
      </c>
      <c r="I11" s="6">
        <v>4.8329228068677914E-5</v>
      </c>
      <c r="J11" s="6"/>
      <c r="K11" s="6">
        <v>6.9999999999999999E-4</v>
      </c>
      <c r="L11" s="6">
        <v>4.9407200169321754E-5</v>
      </c>
      <c r="M11" s="5"/>
      <c r="N11" s="5" t="s">
        <v>24</v>
      </c>
      <c r="O11" s="5">
        <f>E11-K11</f>
        <v>1.9999999999999998E-4</v>
      </c>
    </row>
    <row r="12" spans="1:15">
      <c r="A12" t="s">
        <v>32</v>
      </c>
      <c r="B12" s="1">
        <f>O8/O9</f>
        <v>-268.00000000000045</v>
      </c>
      <c r="D12" s="5" t="s">
        <v>25</v>
      </c>
      <c r="E12" s="5">
        <f>'202104029a'!K$2</f>
        <v>8.0000000000000004E-4</v>
      </c>
      <c r="F12" s="5">
        <f>'202104029a'!L$2</f>
        <v>1.0138328969101087E-4</v>
      </c>
      <c r="G12" s="5"/>
      <c r="H12" s="5">
        <v>4.0000000000000002E-4</v>
      </c>
      <c r="I12" s="6">
        <v>6.017830648521584E-5</v>
      </c>
      <c r="J12" s="6"/>
      <c r="K12" s="6">
        <v>5.9999999999999995E-4</v>
      </c>
      <c r="L12" s="6">
        <v>6.1586176556571056E-5</v>
      </c>
      <c r="M12" s="5"/>
      <c r="N12" s="5" t="s">
        <v>25</v>
      </c>
      <c r="O12" s="5">
        <f>E12-K12</f>
        <v>2.0000000000000009E-4</v>
      </c>
    </row>
    <row r="13" spans="1:15">
      <c r="I13" s="4"/>
      <c r="J13" s="4"/>
      <c r="K13" s="4"/>
      <c r="L13" s="4"/>
    </row>
    <row r="14" spans="1:15">
      <c r="A14" t="s">
        <v>41</v>
      </c>
      <c r="D14" s="5" t="s">
        <v>35</v>
      </c>
      <c r="E14" s="5" t="s">
        <v>36</v>
      </c>
      <c r="F14" s="5" t="s">
        <v>26</v>
      </c>
      <c r="G14" s="5" t="s">
        <v>37</v>
      </c>
      <c r="H14" s="6" t="s">
        <v>36</v>
      </c>
      <c r="I14" s="6" t="s">
        <v>26</v>
      </c>
      <c r="J14" s="6" t="s">
        <v>34</v>
      </c>
      <c r="K14" s="6" t="s">
        <v>36</v>
      </c>
      <c r="L14" s="6" t="s">
        <v>26</v>
      </c>
      <c r="M14" s="5"/>
      <c r="N14" s="5" t="s">
        <v>39</v>
      </c>
      <c r="O14" s="5" t="s">
        <v>40</v>
      </c>
    </row>
    <row r="15" spans="1:15">
      <c r="A15" t="s">
        <v>17</v>
      </c>
      <c r="B15" s="3">
        <f>O15/O19</f>
        <v>368.99999999999994</v>
      </c>
      <c r="D15" s="5" t="s">
        <v>21</v>
      </c>
      <c r="E15" s="5">
        <f>'202104029b'!K$38</f>
        <v>0.12559999999999999</v>
      </c>
      <c r="F15" s="5">
        <f>'202104029b'!L$38</f>
        <v>1.579364700486516E-3</v>
      </c>
      <c r="G15" s="5"/>
      <c r="H15" s="5">
        <v>1.4E-3</v>
      </c>
      <c r="I15" s="6">
        <v>9.4406037942496059E-5</v>
      </c>
      <c r="J15" s="6"/>
      <c r="K15" s="6">
        <v>1.49E-2</v>
      </c>
      <c r="L15" s="6">
        <v>1.9205653929432916E-4</v>
      </c>
      <c r="M15" s="5"/>
      <c r="N15" s="5" t="s">
        <v>21</v>
      </c>
      <c r="O15" s="5">
        <f>E15-K15</f>
        <v>0.11069999999999999</v>
      </c>
    </row>
    <row r="16" spans="1:15">
      <c r="A16" t="s">
        <v>19</v>
      </c>
      <c r="B16" s="1">
        <f>O18/O16</f>
        <v>0.99999999999999944</v>
      </c>
      <c r="D16" s="5" t="s">
        <v>22</v>
      </c>
      <c r="E16" s="5">
        <f>'202104029b'!K$29</f>
        <v>2.5000000000000001E-3</v>
      </c>
      <c r="F16" s="5">
        <f>'202104029b'!L$29</f>
        <v>1.7069186941888684E-4</v>
      </c>
      <c r="G16" s="5"/>
      <c r="H16" s="5">
        <v>1.6000000000000001E-3</v>
      </c>
      <c r="I16" s="6">
        <v>1.4752723719464728E-4</v>
      </c>
      <c r="J16" s="6"/>
      <c r="K16" s="6">
        <v>2.3E-3</v>
      </c>
      <c r="L16" s="6">
        <v>1.4518461154189671E-4</v>
      </c>
      <c r="M16" s="5"/>
      <c r="N16" s="5" t="s">
        <v>22</v>
      </c>
      <c r="O16" s="5">
        <f>E16-K16</f>
        <v>2.0000000000000009E-4</v>
      </c>
    </row>
    <row r="17" spans="1:15">
      <c r="A17" t="s">
        <v>18</v>
      </c>
      <c r="B17" s="1">
        <f>O19/O17</f>
        <v>1.5000000000000002</v>
      </c>
      <c r="D17" s="5" t="s">
        <v>23</v>
      </c>
      <c r="E17" s="5">
        <f>'202104029b'!K$20</f>
        <v>1E-3</v>
      </c>
      <c r="F17" s="5">
        <f>'202104029b'!L$20</f>
        <v>1.0113640011673062E-4</v>
      </c>
      <c r="G17" s="5"/>
      <c r="H17" s="5">
        <v>5.9999999999999995E-4</v>
      </c>
      <c r="I17" s="6">
        <v>8.1020279648281359E-5</v>
      </c>
      <c r="J17" s="6"/>
      <c r="K17" s="6">
        <v>8.0000000000000004E-4</v>
      </c>
      <c r="L17" s="6">
        <v>8.1547532151500475E-5</v>
      </c>
      <c r="M17" s="5"/>
      <c r="N17" s="5" t="s">
        <v>23</v>
      </c>
      <c r="O17" s="5">
        <f>E17-K17</f>
        <v>1.9999999999999998E-4</v>
      </c>
    </row>
    <row r="18" spans="1:15">
      <c r="A18" t="s">
        <v>20</v>
      </c>
      <c r="B18" s="1">
        <f>O15/O17</f>
        <v>553.5</v>
      </c>
      <c r="D18" s="5" t="s">
        <v>24</v>
      </c>
      <c r="E18" s="5">
        <f>'202104029b'!K$11</f>
        <v>8.9999999999999998E-4</v>
      </c>
      <c r="F18" s="5">
        <f>'202104029b'!L$11</f>
        <v>8.2591940111784355E-5</v>
      </c>
      <c r="G18" s="5"/>
      <c r="H18" s="5">
        <v>5.0000000000000001E-4</v>
      </c>
      <c r="I18" s="6">
        <v>4.8329228068677914E-5</v>
      </c>
      <c r="J18" s="6"/>
      <c r="K18" s="6">
        <v>6.9999999999999999E-4</v>
      </c>
      <c r="L18" s="6">
        <v>4.9407200169321754E-5</v>
      </c>
      <c r="M18" s="5"/>
      <c r="N18" s="5" t="s">
        <v>24</v>
      </c>
      <c r="O18" s="5">
        <f>E18-K18</f>
        <v>1.9999999999999998E-4</v>
      </c>
    </row>
    <row r="19" spans="1:15">
      <c r="A19" t="s">
        <v>32</v>
      </c>
      <c r="B19" s="1">
        <f>O15/O16</f>
        <v>553.49999999999966</v>
      </c>
      <c r="D19" s="5" t="s">
        <v>25</v>
      </c>
      <c r="E19" s="5">
        <f>'202104029b'!K$2</f>
        <v>8.9999999999999998E-4</v>
      </c>
      <c r="F19" s="5">
        <f>'202104029b'!L$2</f>
        <v>1.0398317171542708E-4</v>
      </c>
      <c r="G19" s="5"/>
      <c r="H19" s="5">
        <v>4.0000000000000002E-4</v>
      </c>
      <c r="I19" s="6">
        <v>6.017830648521584E-5</v>
      </c>
      <c r="J19" s="6"/>
      <c r="K19" s="6">
        <v>5.9999999999999995E-4</v>
      </c>
      <c r="L19" s="6">
        <v>6.1586176556571056E-5</v>
      </c>
      <c r="M19" s="5"/>
      <c r="N19" s="5" t="s">
        <v>25</v>
      </c>
      <c r="O19" s="5">
        <f>E19-K19</f>
        <v>3.0000000000000003E-4</v>
      </c>
    </row>
    <row r="20" spans="1:15">
      <c r="D20" t="s">
        <v>15</v>
      </c>
      <c r="E20" t="s">
        <v>38</v>
      </c>
    </row>
    <row r="21" spans="1:15">
      <c r="D21" t="s">
        <v>14</v>
      </c>
      <c r="E21" t="s">
        <v>38</v>
      </c>
    </row>
    <row r="22" spans="1:15">
      <c r="D22" t="s">
        <v>11</v>
      </c>
      <c r="E22" t="s">
        <v>30</v>
      </c>
    </row>
    <row r="23" spans="1:15">
      <c r="A23" t="s">
        <v>41</v>
      </c>
      <c r="D23" s="5" t="s">
        <v>35</v>
      </c>
      <c r="E23" s="5" t="s">
        <v>36</v>
      </c>
      <c r="F23" s="5" t="s">
        <v>26</v>
      </c>
      <c r="G23" s="5" t="s">
        <v>37</v>
      </c>
      <c r="H23" s="6" t="s">
        <v>36</v>
      </c>
      <c r="I23" s="6" t="s">
        <v>26</v>
      </c>
      <c r="J23" s="6" t="s">
        <v>34</v>
      </c>
      <c r="K23" s="6" t="s">
        <v>36</v>
      </c>
      <c r="L23" s="6" t="s">
        <v>26</v>
      </c>
      <c r="M23" s="5"/>
      <c r="N23" s="5" t="s">
        <v>39</v>
      </c>
      <c r="O23" s="5" t="s">
        <v>40</v>
      </c>
    </row>
    <row r="24" spans="1:15">
      <c r="A24" t="s">
        <v>17</v>
      </c>
      <c r="B24" s="3">
        <f>O24/O28</f>
        <v>445.49999999999977</v>
      </c>
      <c r="D24" s="5" t="s">
        <v>21</v>
      </c>
      <c r="E24" s="5">
        <f>'202104029c'!K$38</f>
        <v>0.104</v>
      </c>
      <c r="F24" s="5">
        <f>'202104029b'!L$38</f>
        <v>1.579364700486516E-3</v>
      </c>
      <c r="G24" s="5"/>
      <c r="H24" s="5">
        <v>1.4E-3</v>
      </c>
      <c r="I24" s="6">
        <v>9.4406037942496059E-5</v>
      </c>
      <c r="J24" s="6"/>
      <c r="K24" s="6">
        <v>1.49E-2</v>
      </c>
      <c r="L24" s="6">
        <v>1.9205653929432916E-4</v>
      </c>
      <c r="M24" s="5"/>
      <c r="N24" s="5" t="s">
        <v>21</v>
      </c>
      <c r="O24" s="5">
        <f>E24-K24</f>
        <v>8.9099999999999999E-2</v>
      </c>
    </row>
    <row r="25" spans="1:15">
      <c r="A25" t="s">
        <v>19</v>
      </c>
      <c r="B25" s="1">
        <f>O27/O25</f>
        <v>0.20000000000000009</v>
      </c>
      <c r="D25" s="5" t="s">
        <v>22</v>
      </c>
      <c r="E25" s="5">
        <f>'202104029c'!K$29</f>
        <v>2.8E-3</v>
      </c>
      <c r="F25" s="5">
        <f>'202104029b'!L$29</f>
        <v>1.7069186941888684E-4</v>
      </c>
      <c r="G25" s="5"/>
      <c r="H25" s="5">
        <v>1.6000000000000001E-3</v>
      </c>
      <c r="I25" s="6">
        <v>1.4752723719464728E-4</v>
      </c>
      <c r="J25" s="6"/>
      <c r="K25" s="6">
        <v>2.3E-3</v>
      </c>
      <c r="L25" s="6">
        <v>1.4518461154189671E-4</v>
      </c>
      <c r="M25" s="5"/>
      <c r="N25" s="5" t="s">
        <v>22</v>
      </c>
      <c r="O25" s="5">
        <f>E25-K25</f>
        <v>5.0000000000000001E-4</v>
      </c>
    </row>
    <row r="26" spans="1:15">
      <c r="A26" t="s">
        <v>18</v>
      </c>
      <c r="B26" s="1">
        <f>O28/O26</f>
        <v>1.0000000000000004</v>
      </c>
      <c r="D26" s="5" t="s">
        <v>23</v>
      </c>
      <c r="E26" s="5">
        <f>'202104029c'!K$20</f>
        <v>1E-3</v>
      </c>
      <c r="F26" s="5">
        <f>'202104029b'!L$20</f>
        <v>1.0113640011673062E-4</v>
      </c>
      <c r="G26" s="5"/>
      <c r="H26" s="5">
        <v>5.9999999999999995E-4</v>
      </c>
      <c r="I26" s="6">
        <v>8.1020279648281359E-5</v>
      </c>
      <c r="J26" s="6"/>
      <c r="K26" s="6">
        <v>8.0000000000000004E-4</v>
      </c>
      <c r="L26" s="6">
        <v>8.1547532151500475E-5</v>
      </c>
      <c r="M26" s="5"/>
      <c r="N26" s="5" t="s">
        <v>23</v>
      </c>
      <c r="O26" s="5">
        <f>E26-K26</f>
        <v>1.9999999999999998E-4</v>
      </c>
    </row>
    <row r="27" spans="1:15">
      <c r="A27" t="s">
        <v>20</v>
      </c>
      <c r="B27" s="1">
        <f>O24/O26</f>
        <v>445.50000000000006</v>
      </c>
      <c r="D27" s="5" t="s">
        <v>24</v>
      </c>
      <c r="E27" s="5">
        <f>'202104029c'!K$11</f>
        <v>8.0000000000000004E-4</v>
      </c>
      <c r="F27" s="5">
        <f>'202104029b'!L$11</f>
        <v>8.2591940111784355E-5</v>
      </c>
      <c r="G27" s="5"/>
      <c r="H27" s="5">
        <v>5.0000000000000001E-4</v>
      </c>
      <c r="I27" s="6">
        <v>4.8329228068677914E-5</v>
      </c>
      <c r="J27" s="6"/>
      <c r="K27" s="6">
        <v>6.9999999999999999E-4</v>
      </c>
      <c r="L27" s="6">
        <v>4.9407200169321754E-5</v>
      </c>
      <c r="M27" s="5"/>
      <c r="N27" s="5" t="s">
        <v>24</v>
      </c>
      <c r="O27" s="5">
        <f>E27-K27</f>
        <v>1.0000000000000005E-4</v>
      </c>
    </row>
    <row r="28" spans="1:15">
      <c r="A28" t="s">
        <v>32</v>
      </c>
      <c r="B28" s="1">
        <f>O24/O25</f>
        <v>178.2</v>
      </c>
      <c r="D28" s="5" t="s">
        <v>25</v>
      </c>
      <c r="E28" s="5">
        <f>'202104029c'!K$2</f>
        <v>8.0000000000000004E-4</v>
      </c>
      <c r="F28" s="5">
        <f>'202104029b'!L$2</f>
        <v>1.0398317171542708E-4</v>
      </c>
      <c r="G28" s="5"/>
      <c r="H28" s="5">
        <v>4.0000000000000002E-4</v>
      </c>
      <c r="I28" s="6">
        <v>6.017830648521584E-5</v>
      </c>
      <c r="J28" s="6"/>
      <c r="K28" s="6">
        <v>5.9999999999999995E-4</v>
      </c>
      <c r="L28" s="6">
        <v>6.1586176556571056E-5</v>
      </c>
      <c r="M28" s="5"/>
      <c r="N28" s="5" t="s">
        <v>25</v>
      </c>
      <c r="O28" s="5">
        <f>E28-K28</f>
        <v>2.0000000000000009E-4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202104029a</vt:lpstr>
      <vt:lpstr>202104029b</vt:lpstr>
      <vt:lpstr>202104029c</vt:lpstr>
      <vt:lpstr>T0 intersect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VG3600</dc:creator>
  <cp:lastModifiedBy>VG3600 ntnu</cp:lastModifiedBy>
  <dcterms:created xsi:type="dcterms:W3CDTF">2021-04-05T02:54:21Z</dcterms:created>
  <dcterms:modified xsi:type="dcterms:W3CDTF">2021-04-29T09:31:24Z</dcterms:modified>
</cp:coreProperties>
</file>