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tabares\Paulo\Research\CampusModeling\"/>
    </mc:Choice>
  </mc:AlternateContent>
  <bookViews>
    <workbookView xWindow="0" yWindow="0" windowWidth="23040" windowHeight="6780" tabRatio="782"/>
  </bookViews>
  <sheets>
    <sheet name="Electric (Buildings 19)" sheetId="1" r:id="rId1"/>
    <sheet name="Cooling (Chiller19)" sheetId="2" r:id="rId2"/>
    <sheet name="Mike Electric Chillers" sheetId="6" r:id="rId3"/>
    <sheet name="Cooling (Building19)" sheetId="4" r:id="rId4"/>
    <sheet name="Chillers Plots 19" sheetId="7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" i="2" l="1"/>
  <c r="W98" i="2"/>
  <c r="W97" i="2"/>
  <c r="BN97" i="4" s="1"/>
  <c r="W96" i="2"/>
  <c r="W95" i="2"/>
  <c r="W94" i="2"/>
  <c r="W93" i="2"/>
  <c r="W92" i="2"/>
  <c r="W91" i="2"/>
  <c r="W90" i="2"/>
  <c r="W89" i="2"/>
  <c r="BN89" i="4" s="1"/>
  <c r="W88" i="2"/>
  <c r="W87" i="2"/>
  <c r="W86" i="2"/>
  <c r="W85" i="2"/>
  <c r="W84" i="2"/>
  <c r="W83" i="2"/>
  <c r="W82" i="2"/>
  <c r="W81" i="2"/>
  <c r="BN81" i="4" s="1"/>
  <c r="W80" i="2"/>
  <c r="W79" i="2"/>
  <c r="W78" i="2"/>
  <c r="W77" i="2"/>
  <c r="W76" i="2"/>
  <c r="W75" i="2"/>
  <c r="W74" i="2"/>
  <c r="W73" i="2"/>
  <c r="BN73" i="4" s="1"/>
  <c r="W72" i="2"/>
  <c r="W71" i="2"/>
  <c r="W70" i="2"/>
  <c r="W69" i="2"/>
  <c r="W68" i="2"/>
  <c r="W67" i="2"/>
  <c r="W66" i="2"/>
  <c r="W65" i="2"/>
  <c r="BN65" i="4" s="1"/>
  <c r="W64" i="2"/>
  <c r="W63" i="2"/>
  <c r="W62" i="2"/>
  <c r="W61" i="2"/>
  <c r="W60" i="2"/>
  <c r="W59" i="2"/>
  <c r="W58" i="2"/>
  <c r="W57" i="2"/>
  <c r="BN57" i="4" s="1"/>
  <c r="W56" i="2"/>
  <c r="W55" i="2"/>
  <c r="W54" i="2"/>
  <c r="W53" i="2"/>
  <c r="W52" i="2"/>
  <c r="W51" i="2"/>
  <c r="W50" i="2"/>
  <c r="W49" i="2"/>
  <c r="BN49" i="4" s="1"/>
  <c r="W48" i="2"/>
  <c r="W47" i="2"/>
  <c r="W46" i="2"/>
  <c r="W45" i="2"/>
  <c r="W44" i="2"/>
  <c r="W43" i="2"/>
  <c r="W42" i="2"/>
  <c r="W41" i="2"/>
  <c r="BN41" i="4" s="1"/>
  <c r="W40" i="2"/>
  <c r="BN40" i="4" s="1"/>
  <c r="W39" i="2"/>
  <c r="W38" i="2"/>
  <c r="W37" i="2"/>
  <c r="W36" i="2"/>
  <c r="W35" i="2"/>
  <c r="W34" i="2"/>
  <c r="W33" i="2"/>
  <c r="BN33" i="4" s="1"/>
  <c r="W32" i="2"/>
  <c r="BN32" i="4" s="1"/>
  <c r="W31" i="2"/>
  <c r="W30" i="2"/>
  <c r="W29" i="2"/>
  <c r="W28" i="2"/>
  <c r="W27" i="2"/>
  <c r="W26" i="2"/>
  <c r="W25" i="2"/>
  <c r="BN25" i="4" s="1"/>
  <c r="W24" i="2"/>
  <c r="BN24" i="4" s="1"/>
  <c r="W23" i="2"/>
  <c r="W22" i="2"/>
  <c r="W21" i="2"/>
  <c r="W20" i="2"/>
  <c r="W19" i="2"/>
  <c r="W18" i="2"/>
  <c r="W17" i="2"/>
  <c r="BN17" i="4" s="1"/>
  <c r="W16" i="2"/>
  <c r="BN16" i="4" s="1"/>
  <c r="W15" i="2"/>
  <c r="W14" i="2"/>
  <c r="W13" i="2"/>
  <c r="W12" i="2"/>
  <c r="W11" i="2"/>
  <c r="W10" i="2"/>
  <c r="W9" i="2"/>
  <c r="BN9" i="4" s="1"/>
  <c r="W8" i="2"/>
  <c r="BN8" i="4" s="1"/>
  <c r="W7" i="2"/>
  <c r="W6" i="2"/>
  <c r="W5" i="2"/>
  <c r="W4" i="2"/>
  <c r="W3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H3" i="2"/>
  <c r="V3" i="2"/>
  <c r="BN98" i="4"/>
  <c r="BN96" i="4"/>
  <c r="BN95" i="4"/>
  <c r="BN94" i="4"/>
  <c r="BN93" i="4"/>
  <c r="BN92" i="4"/>
  <c r="BN91" i="4"/>
  <c r="BN90" i="4"/>
  <c r="BN88" i="4"/>
  <c r="BN87" i="4"/>
  <c r="BN86" i="4"/>
  <c r="BN85" i="4"/>
  <c r="BN84" i="4"/>
  <c r="BN83" i="4"/>
  <c r="BN82" i="4"/>
  <c r="BN80" i="4"/>
  <c r="BN79" i="4"/>
  <c r="BN78" i="4"/>
  <c r="BN77" i="4"/>
  <c r="BN76" i="4"/>
  <c r="BN75" i="4"/>
  <c r="BN74" i="4"/>
  <c r="BN72" i="4"/>
  <c r="BN71" i="4"/>
  <c r="BN70" i="4"/>
  <c r="BN69" i="4"/>
  <c r="BN68" i="4"/>
  <c r="BN67" i="4"/>
  <c r="BN66" i="4"/>
  <c r="BN64" i="4"/>
  <c r="BN63" i="4"/>
  <c r="BN62" i="4"/>
  <c r="BN61" i="4"/>
  <c r="BN60" i="4"/>
  <c r="BN59" i="4"/>
  <c r="BN58" i="4"/>
  <c r="BN56" i="4"/>
  <c r="BN55" i="4"/>
  <c r="BN54" i="4"/>
  <c r="BN53" i="4"/>
  <c r="BN52" i="4"/>
  <c r="BN51" i="4"/>
  <c r="BN50" i="4"/>
  <c r="BN48" i="4"/>
  <c r="BN47" i="4"/>
  <c r="BN46" i="4"/>
  <c r="BN45" i="4"/>
  <c r="BN44" i="4"/>
  <c r="BN43" i="4"/>
  <c r="BN42" i="4"/>
  <c r="BN39" i="4"/>
  <c r="BN38" i="4"/>
  <c r="BN37" i="4"/>
  <c r="BN36" i="4"/>
  <c r="BN35" i="4"/>
  <c r="BN34" i="4"/>
  <c r="BN31" i="4"/>
  <c r="BN30" i="4"/>
  <c r="BN29" i="4"/>
  <c r="BN28" i="4"/>
  <c r="BN27" i="4"/>
  <c r="BN26" i="4"/>
  <c r="BN23" i="4"/>
  <c r="BN22" i="4"/>
  <c r="BN21" i="4"/>
  <c r="BN20" i="4"/>
  <c r="BN19" i="4"/>
  <c r="BN18" i="4"/>
  <c r="BN15" i="4"/>
  <c r="BN14" i="4"/>
  <c r="BN13" i="4"/>
  <c r="BN12" i="4"/>
  <c r="BN11" i="4"/>
  <c r="BN10" i="4"/>
  <c r="BN7" i="4"/>
  <c r="BN6" i="4"/>
  <c r="BN5" i="4"/>
  <c r="BN4" i="4"/>
  <c r="BN3" i="4"/>
  <c r="BM4" i="4" l="1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M53" i="4"/>
  <c r="BM54" i="4"/>
  <c r="BM55" i="4"/>
  <c r="BM56" i="4"/>
  <c r="BM57" i="4"/>
  <c r="BM58" i="4"/>
  <c r="BM59" i="4"/>
  <c r="BM60" i="4"/>
  <c r="BM61" i="4"/>
  <c r="BM62" i="4"/>
  <c r="BM63" i="4"/>
  <c r="BM64" i="4"/>
  <c r="BM65" i="4"/>
  <c r="BM66" i="4"/>
  <c r="BM67" i="4"/>
  <c r="BM68" i="4"/>
  <c r="BM69" i="4"/>
  <c r="BM70" i="4"/>
  <c r="BM71" i="4"/>
  <c r="BM72" i="4"/>
  <c r="BM73" i="4"/>
  <c r="BM74" i="4"/>
  <c r="BM75" i="4"/>
  <c r="BM76" i="4"/>
  <c r="BM77" i="4"/>
  <c r="BM78" i="4"/>
  <c r="BM79" i="4"/>
  <c r="BM80" i="4"/>
  <c r="BM81" i="4"/>
  <c r="BM82" i="4"/>
  <c r="BM83" i="4"/>
  <c r="BM84" i="4"/>
  <c r="BM85" i="4"/>
  <c r="BM86" i="4"/>
  <c r="BM87" i="4"/>
  <c r="BM88" i="4"/>
  <c r="BM89" i="4"/>
  <c r="BM90" i="4"/>
  <c r="BM91" i="4"/>
  <c r="BM92" i="4"/>
  <c r="BM93" i="4"/>
  <c r="BM94" i="4"/>
  <c r="BM95" i="4"/>
  <c r="BM96" i="4"/>
  <c r="BM97" i="4"/>
  <c r="BM98" i="4"/>
  <c r="BM99" i="4"/>
  <c r="BM3" i="4"/>
  <c r="AB7" i="4" l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3" i="4"/>
  <c r="AB4" i="4"/>
  <c r="AB5" i="4"/>
  <c r="AB6" i="4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2" i="1"/>
  <c r="L98" i="6" l="1"/>
  <c r="J62" i="6"/>
  <c r="I62" i="6"/>
  <c r="G62" i="6"/>
  <c r="F62" i="6"/>
  <c r="D62" i="6"/>
  <c r="C62" i="6"/>
  <c r="L97" i="6"/>
  <c r="J61" i="6"/>
  <c r="I61" i="6"/>
  <c r="G61" i="6"/>
  <c r="F61" i="6"/>
  <c r="D61" i="6"/>
  <c r="C61" i="6"/>
  <c r="L96" i="6"/>
  <c r="J60" i="6"/>
  <c r="I60" i="6"/>
  <c r="G60" i="6"/>
  <c r="F60" i="6"/>
  <c r="D60" i="6"/>
  <c r="C60" i="6"/>
  <c r="L95" i="6"/>
  <c r="J59" i="6"/>
  <c r="I59" i="6"/>
  <c r="G59" i="6"/>
  <c r="F59" i="6"/>
  <c r="D59" i="6"/>
  <c r="C59" i="6"/>
  <c r="L94" i="6"/>
  <c r="J58" i="6"/>
  <c r="I58" i="6"/>
  <c r="G58" i="6"/>
  <c r="F58" i="6"/>
  <c r="D58" i="6"/>
  <c r="C58" i="6"/>
  <c r="L93" i="6"/>
  <c r="J57" i="6"/>
  <c r="I57" i="6"/>
  <c r="G57" i="6"/>
  <c r="F57" i="6"/>
  <c r="D57" i="6"/>
  <c r="C57" i="6"/>
  <c r="L92" i="6"/>
  <c r="J56" i="6"/>
  <c r="I56" i="6"/>
  <c r="G56" i="6"/>
  <c r="F56" i="6"/>
  <c r="D56" i="6"/>
  <c r="C56" i="6"/>
  <c r="L91" i="6"/>
  <c r="J55" i="6"/>
  <c r="I55" i="6"/>
  <c r="G55" i="6"/>
  <c r="F55" i="6"/>
  <c r="D55" i="6"/>
  <c r="C55" i="6"/>
  <c r="L90" i="6"/>
  <c r="J54" i="6"/>
  <c r="I54" i="6"/>
  <c r="G54" i="6"/>
  <c r="F54" i="6"/>
  <c r="D54" i="6"/>
  <c r="C54" i="6"/>
  <c r="L89" i="6"/>
  <c r="J53" i="6"/>
  <c r="I53" i="6"/>
  <c r="G53" i="6"/>
  <c r="F53" i="6"/>
  <c r="D53" i="6"/>
  <c r="C53" i="6"/>
  <c r="L88" i="6"/>
  <c r="J52" i="6"/>
  <c r="I52" i="6"/>
  <c r="G52" i="6"/>
  <c r="F52" i="6"/>
  <c r="D52" i="6"/>
  <c r="C52" i="6"/>
  <c r="L87" i="6"/>
  <c r="J51" i="6"/>
  <c r="I51" i="6"/>
  <c r="G51" i="6"/>
  <c r="F51" i="6"/>
  <c r="D51" i="6"/>
  <c r="C51" i="6"/>
  <c r="L86" i="6"/>
  <c r="J50" i="6"/>
  <c r="I50" i="6"/>
  <c r="G50" i="6"/>
  <c r="F50" i="6"/>
  <c r="D50" i="6"/>
  <c r="C50" i="6"/>
  <c r="L85" i="6"/>
  <c r="J49" i="6"/>
  <c r="I49" i="6"/>
  <c r="G49" i="6"/>
  <c r="F49" i="6"/>
  <c r="D49" i="6"/>
  <c r="C49" i="6"/>
  <c r="L84" i="6"/>
  <c r="J48" i="6"/>
  <c r="I48" i="6"/>
  <c r="G48" i="6"/>
  <c r="F48" i="6"/>
  <c r="D48" i="6"/>
  <c r="C48" i="6"/>
  <c r="L83" i="6"/>
  <c r="J47" i="6"/>
  <c r="I47" i="6"/>
  <c r="G47" i="6"/>
  <c r="F47" i="6"/>
  <c r="D47" i="6"/>
  <c r="C47" i="6"/>
  <c r="L82" i="6"/>
  <c r="J46" i="6"/>
  <c r="I46" i="6"/>
  <c r="G46" i="6"/>
  <c r="F46" i="6"/>
  <c r="D46" i="6"/>
  <c r="C46" i="6"/>
  <c r="L81" i="6"/>
  <c r="J45" i="6"/>
  <c r="I45" i="6"/>
  <c r="G45" i="6"/>
  <c r="F45" i="6"/>
  <c r="D45" i="6"/>
  <c r="C45" i="6"/>
  <c r="L80" i="6"/>
  <c r="J44" i="6"/>
  <c r="I44" i="6"/>
  <c r="G44" i="6"/>
  <c r="F44" i="6"/>
  <c r="D44" i="6"/>
  <c r="C44" i="6"/>
  <c r="L79" i="6"/>
  <c r="J43" i="6"/>
  <c r="I43" i="6"/>
  <c r="G43" i="6"/>
  <c r="F43" i="6"/>
  <c r="D43" i="6"/>
  <c r="C43" i="6"/>
  <c r="L78" i="6"/>
  <c r="J42" i="6"/>
  <c r="I42" i="6"/>
  <c r="G42" i="6"/>
  <c r="F42" i="6"/>
  <c r="D42" i="6"/>
  <c r="C42" i="6"/>
  <c r="L77" i="6"/>
  <c r="J41" i="6"/>
  <c r="I41" i="6"/>
  <c r="G41" i="6"/>
  <c r="F41" i="6"/>
  <c r="D41" i="6"/>
  <c r="C41" i="6"/>
  <c r="L76" i="6"/>
  <c r="J40" i="6"/>
  <c r="I40" i="6"/>
  <c r="G40" i="6"/>
  <c r="F40" i="6"/>
  <c r="D40" i="6"/>
  <c r="C40" i="6"/>
  <c r="L75" i="6"/>
  <c r="J39" i="6"/>
  <c r="I39" i="6"/>
  <c r="G39" i="6"/>
  <c r="F39" i="6"/>
  <c r="D39" i="6"/>
  <c r="C39" i="6"/>
  <c r="L74" i="6"/>
  <c r="J38" i="6"/>
  <c r="I38" i="6"/>
  <c r="G38" i="6"/>
  <c r="F38" i="6"/>
  <c r="D38" i="6"/>
  <c r="C38" i="6"/>
  <c r="L73" i="6"/>
  <c r="J37" i="6"/>
  <c r="I37" i="6"/>
  <c r="G37" i="6"/>
  <c r="F37" i="6"/>
  <c r="D37" i="6"/>
  <c r="C37" i="6"/>
  <c r="L72" i="6"/>
  <c r="J36" i="6"/>
  <c r="I36" i="6"/>
  <c r="G36" i="6"/>
  <c r="F36" i="6"/>
  <c r="D36" i="6"/>
  <c r="C36" i="6"/>
  <c r="L71" i="6"/>
  <c r="J35" i="6"/>
  <c r="I35" i="6"/>
  <c r="G35" i="6"/>
  <c r="F35" i="6"/>
  <c r="D35" i="6"/>
  <c r="C35" i="6"/>
  <c r="L70" i="6"/>
  <c r="J34" i="6"/>
  <c r="I34" i="6"/>
  <c r="G34" i="6"/>
  <c r="F34" i="6"/>
  <c r="D34" i="6"/>
  <c r="C34" i="6"/>
  <c r="L69" i="6"/>
  <c r="J33" i="6"/>
  <c r="I33" i="6"/>
  <c r="G33" i="6"/>
  <c r="F33" i="6"/>
  <c r="D33" i="6"/>
  <c r="C33" i="6"/>
  <c r="L68" i="6"/>
  <c r="J32" i="6"/>
  <c r="I32" i="6"/>
  <c r="G32" i="6"/>
  <c r="F32" i="6"/>
  <c r="D32" i="6"/>
  <c r="C32" i="6"/>
  <c r="L67" i="6"/>
  <c r="J31" i="6"/>
  <c r="I31" i="6"/>
  <c r="G31" i="6"/>
  <c r="F31" i="6"/>
  <c r="D31" i="6"/>
  <c r="C31" i="6"/>
  <c r="L66" i="6"/>
  <c r="J30" i="6"/>
  <c r="I30" i="6"/>
  <c r="G30" i="6"/>
  <c r="F30" i="6"/>
  <c r="D30" i="6"/>
  <c r="C30" i="6"/>
  <c r="L65" i="6"/>
  <c r="J29" i="6"/>
  <c r="I29" i="6"/>
  <c r="G29" i="6"/>
  <c r="F29" i="6"/>
  <c r="D29" i="6"/>
  <c r="C29" i="6"/>
  <c r="L64" i="6"/>
  <c r="J28" i="6"/>
  <c r="I28" i="6"/>
  <c r="G28" i="6"/>
  <c r="F28" i="6"/>
  <c r="D28" i="6"/>
  <c r="C28" i="6"/>
  <c r="L63" i="6"/>
  <c r="J27" i="6"/>
  <c r="I27" i="6"/>
  <c r="G27" i="6"/>
  <c r="F27" i="6"/>
  <c r="D27" i="6"/>
  <c r="C27" i="6"/>
  <c r="L62" i="6"/>
  <c r="J26" i="6"/>
  <c r="I26" i="6"/>
  <c r="G26" i="6"/>
  <c r="F26" i="6"/>
  <c r="D26" i="6"/>
  <c r="C26" i="6"/>
  <c r="L61" i="6"/>
  <c r="J25" i="6"/>
  <c r="I25" i="6"/>
  <c r="G25" i="6"/>
  <c r="F25" i="6"/>
  <c r="D25" i="6"/>
  <c r="C25" i="6"/>
  <c r="L60" i="6"/>
  <c r="J24" i="6"/>
  <c r="I24" i="6"/>
  <c r="G24" i="6"/>
  <c r="F24" i="6"/>
  <c r="D24" i="6"/>
  <c r="C24" i="6"/>
  <c r="L59" i="6"/>
  <c r="J23" i="6"/>
  <c r="I23" i="6"/>
  <c r="G23" i="6"/>
  <c r="F23" i="6"/>
  <c r="D23" i="6"/>
  <c r="C23" i="6"/>
  <c r="L58" i="6"/>
  <c r="J22" i="6"/>
  <c r="I22" i="6"/>
  <c r="G22" i="6"/>
  <c r="F22" i="6"/>
  <c r="D22" i="6"/>
  <c r="C22" i="6"/>
  <c r="L57" i="6"/>
  <c r="J21" i="6"/>
  <c r="I21" i="6"/>
  <c r="G21" i="6"/>
  <c r="F21" i="6"/>
  <c r="D21" i="6"/>
  <c r="C21" i="6"/>
  <c r="L56" i="6"/>
  <c r="J20" i="6"/>
  <c r="I20" i="6"/>
  <c r="G20" i="6"/>
  <c r="F20" i="6"/>
  <c r="D20" i="6"/>
  <c r="C20" i="6"/>
  <c r="L55" i="6"/>
  <c r="J19" i="6"/>
  <c r="I19" i="6"/>
  <c r="G19" i="6"/>
  <c r="F19" i="6"/>
  <c r="D19" i="6"/>
  <c r="C19" i="6"/>
  <c r="L54" i="6"/>
  <c r="J18" i="6"/>
  <c r="I18" i="6"/>
  <c r="G18" i="6"/>
  <c r="F18" i="6"/>
  <c r="D18" i="6"/>
  <c r="C18" i="6"/>
  <c r="L53" i="6"/>
  <c r="J17" i="6"/>
  <c r="I17" i="6"/>
  <c r="G17" i="6"/>
  <c r="F17" i="6"/>
  <c r="D17" i="6"/>
  <c r="C17" i="6"/>
  <c r="L52" i="6"/>
  <c r="J16" i="6"/>
  <c r="I16" i="6"/>
  <c r="G16" i="6"/>
  <c r="F16" i="6"/>
  <c r="D16" i="6"/>
  <c r="C16" i="6"/>
  <c r="L51" i="6"/>
  <c r="J15" i="6"/>
  <c r="I15" i="6"/>
  <c r="G15" i="6"/>
  <c r="F15" i="6"/>
  <c r="D15" i="6"/>
  <c r="C15" i="6"/>
  <c r="L50" i="6"/>
  <c r="J14" i="6"/>
  <c r="I14" i="6"/>
  <c r="G14" i="6"/>
  <c r="F14" i="6"/>
  <c r="D14" i="6"/>
  <c r="C14" i="6"/>
  <c r="L49" i="6"/>
  <c r="J13" i="6"/>
  <c r="I13" i="6"/>
  <c r="G13" i="6"/>
  <c r="F13" i="6"/>
  <c r="D13" i="6"/>
  <c r="C13" i="6"/>
  <c r="L48" i="6"/>
  <c r="J12" i="6"/>
  <c r="I12" i="6"/>
  <c r="G12" i="6"/>
  <c r="F12" i="6"/>
  <c r="D12" i="6"/>
  <c r="C12" i="6"/>
  <c r="L47" i="6"/>
  <c r="J11" i="6"/>
  <c r="I11" i="6"/>
  <c r="G11" i="6"/>
  <c r="F11" i="6"/>
  <c r="D11" i="6"/>
  <c r="C11" i="6"/>
  <c r="L46" i="6"/>
  <c r="J10" i="6"/>
  <c r="I10" i="6"/>
  <c r="G10" i="6"/>
  <c r="F10" i="6"/>
  <c r="D10" i="6"/>
  <c r="C10" i="6"/>
  <c r="L45" i="6"/>
  <c r="J9" i="6"/>
  <c r="I9" i="6"/>
  <c r="G9" i="6"/>
  <c r="F9" i="6"/>
  <c r="D9" i="6"/>
  <c r="C9" i="6"/>
  <c r="L44" i="6"/>
  <c r="J8" i="6"/>
  <c r="I8" i="6"/>
  <c r="G8" i="6"/>
  <c r="F8" i="6"/>
  <c r="D8" i="6"/>
  <c r="C8" i="6"/>
  <c r="L43" i="6"/>
  <c r="J7" i="6"/>
  <c r="I7" i="6"/>
  <c r="G7" i="6"/>
  <c r="F7" i="6"/>
  <c r="D7" i="6"/>
  <c r="C7" i="6"/>
  <c r="L42" i="6"/>
  <c r="J6" i="6"/>
  <c r="I6" i="6"/>
  <c r="G6" i="6"/>
  <c r="F6" i="6"/>
  <c r="D6" i="6"/>
  <c r="C6" i="6"/>
  <c r="L41" i="6"/>
  <c r="J5" i="6"/>
  <c r="I5" i="6"/>
  <c r="G5" i="6"/>
  <c r="F5" i="6"/>
  <c r="D5" i="6"/>
  <c r="C5" i="6"/>
  <c r="L40" i="6"/>
  <c r="J4" i="6"/>
  <c r="I4" i="6"/>
  <c r="G4" i="6"/>
  <c r="F4" i="6"/>
  <c r="D4" i="6"/>
  <c r="C4" i="6"/>
  <c r="L39" i="6"/>
  <c r="J3" i="6"/>
  <c r="I3" i="6"/>
  <c r="G3" i="6"/>
  <c r="F3" i="6"/>
  <c r="D3" i="6"/>
  <c r="C3" i="6"/>
  <c r="L38" i="6"/>
  <c r="J98" i="6"/>
  <c r="I98" i="6"/>
  <c r="G98" i="6"/>
  <c r="F98" i="6"/>
  <c r="D98" i="6"/>
  <c r="C98" i="6"/>
  <c r="L37" i="6"/>
  <c r="J97" i="6"/>
  <c r="I97" i="6"/>
  <c r="G97" i="6"/>
  <c r="F97" i="6"/>
  <c r="D97" i="6"/>
  <c r="C97" i="6"/>
  <c r="L36" i="6"/>
  <c r="J96" i="6"/>
  <c r="I96" i="6"/>
  <c r="G96" i="6"/>
  <c r="F96" i="6"/>
  <c r="D96" i="6"/>
  <c r="C96" i="6"/>
  <c r="L35" i="6"/>
  <c r="J95" i="6"/>
  <c r="I95" i="6"/>
  <c r="G95" i="6"/>
  <c r="F95" i="6"/>
  <c r="D95" i="6"/>
  <c r="C95" i="6"/>
  <c r="L34" i="6"/>
  <c r="J94" i="6"/>
  <c r="I94" i="6"/>
  <c r="G94" i="6"/>
  <c r="F94" i="6"/>
  <c r="D94" i="6"/>
  <c r="C94" i="6"/>
  <c r="L33" i="6"/>
  <c r="J93" i="6"/>
  <c r="I93" i="6"/>
  <c r="G93" i="6"/>
  <c r="F93" i="6"/>
  <c r="D93" i="6"/>
  <c r="C93" i="6"/>
  <c r="L32" i="6"/>
  <c r="J92" i="6"/>
  <c r="I92" i="6"/>
  <c r="G92" i="6"/>
  <c r="F92" i="6"/>
  <c r="D92" i="6"/>
  <c r="C92" i="6"/>
  <c r="L31" i="6"/>
  <c r="J91" i="6"/>
  <c r="I91" i="6"/>
  <c r="G91" i="6"/>
  <c r="F91" i="6"/>
  <c r="D91" i="6"/>
  <c r="C91" i="6"/>
  <c r="L30" i="6"/>
  <c r="J90" i="6"/>
  <c r="I90" i="6"/>
  <c r="G90" i="6"/>
  <c r="F90" i="6"/>
  <c r="D90" i="6"/>
  <c r="C90" i="6"/>
  <c r="L29" i="6"/>
  <c r="J89" i="6"/>
  <c r="I89" i="6"/>
  <c r="G89" i="6"/>
  <c r="F89" i="6"/>
  <c r="D89" i="6"/>
  <c r="C89" i="6"/>
  <c r="L28" i="6"/>
  <c r="J88" i="6"/>
  <c r="I88" i="6"/>
  <c r="G88" i="6"/>
  <c r="F88" i="6"/>
  <c r="D88" i="6"/>
  <c r="C88" i="6"/>
  <c r="L27" i="6"/>
  <c r="J87" i="6"/>
  <c r="I87" i="6"/>
  <c r="G87" i="6"/>
  <c r="F87" i="6"/>
  <c r="D87" i="6"/>
  <c r="C87" i="6"/>
  <c r="L26" i="6"/>
  <c r="J86" i="6"/>
  <c r="I86" i="6"/>
  <c r="G86" i="6"/>
  <c r="F86" i="6"/>
  <c r="D86" i="6"/>
  <c r="C86" i="6"/>
  <c r="L25" i="6"/>
  <c r="J85" i="6"/>
  <c r="I85" i="6"/>
  <c r="G85" i="6"/>
  <c r="F85" i="6"/>
  <c r="D85" i="6"/>
  <c r="C85" i="6"/>
  <c r="L24" i="6"/>
  <c r="J84" i="6"/>
  <c r="I84" i="6"/>
  <c r="G84" i="6"/>
  <c r="F84" i="6"/>
  <c r="D84" i="6"/>
  <c r="C84" i="6"/>
  <c r="L23" i="6"/>
  <c r="J83" i="6"/>
  <c r="I83" i="6"/>
  <c r="G83" i="6"/>
  <c r="F83" i="6"/>
  <c r="D83" i="6"/>
  <c r="C83" i="6"/>
  <c r="L22" i="6"/>
  <c r="J82" i="6"/>
  <c r="I82" i="6"/>
  <c r="G82" i="6"/>
  <c r="F82" i="6"/>
  <c r="D82" i="6"/>
  <c r="C82" i="6"/>
  <c r="L21" i="6"/>
  <c r="J81" i="6"/>
  <c r="I81" i="6"/>
  <c r="G81" i="6"/>
  <c r="F81" i="6"/>
  <c r="D81" i="6"/>
  <c r="C81" i="6"/>
  <c r="L20" i="6"/>
  <c r="J80" i="6"/>
  <c r="I80" i="6"/>
  <c r="G80" i="6"/>
  <c r="F80" i="6"/>
  <c r="D80" i="6"/>
  <c r="C80" i="6"/>
  <c r="L19" i="6"/>
  <c r="J79" i="6"/>
  <c r="I79" i="6"/>
  <c r="G79" i="6"/>
  <c r="F79" i="6"/>
  <c r="D79" i="6"/>
  <c r="C79" i="6"/>
  <c r="L18" i="6"/>
  <c r="J78" i="6"/>
  <c r="I78" i="6"/>
  <c r="G78" i="6"/>
  <c r="F78" i="6"/>
  <c r="D78" i="6"/>
  <c r="C78" i="6"/>
  <c r="L17" i="6"/>
  <c r="J77" i="6"/>
  <c r="I77" i="6"/>
  <c r="G77" i="6"/>
  <c r="F77" i="6"/>
  <c r="D77" i="6"/>
  <c r="C77" i="6"/>
  <c r="L16" i="6"/>
  <c r="J76" i="6"/>
  <c r="I76" i="6"/>
  <c r="G76" i="6"/>
  <c r="F76" i="6"/>
  <c r="D76" i="6"/>
  <c r="C76" i="6"/>
  <c r="L15" i="6"/>
  <c r="J75" i="6"/>
  <c r="I75" i="6"/>
  <c r="G75" i="6"/>
  <c r="F75" i="6"/>
  <c r="D75" i="6"/>
  <c r="C75" i="6"/>
  <c r="L14" i="6"/>
  <c r="J74" i="6"/>
  <c r="I74" i="6"/>
  <c r="G74" i="6"/>
  <c r="F74" i="6"/>
  <c r="D74" i="6"/>
  <c r="C74" i="6"/>
  <c r="L13" i="6"/>
  <c r="J73" i="6"/>
  <c r="I73" i="6"/>
  <c r="G73" i="6"/>
  <c r="F73" i="6"/>
  <c r="D73" i="6"/>
  <c r="C73" i="6"/>
  <c r="L12" i="6"/>
  <c r="J72" i="6"/>
  <c r="I72" i="6"/>
  <c r="G72" i="6"/>
  <c r="F72" i="6"/>
  <c r="D72" i="6"/>
  <c r="C72" i="6"/>
  <c r="L11" i="6"/>
  <c r="J71" i="6"/>
  <c r="I71" i="6"/>
  <c r="G71" i="6"/>
  <c r="F71" i="6"/>
  <c r="D71" i="6"/>
  <c r="C71" i="6"/>
  <c r="L10" i="6"/>
  <c r="J70" i="6"/>
  <c r="I70" i="6"/>
  <c r="G70" i="6"/>
  <c r="F70" i="6"/>
  <c r="D70" i="6"/>
  <c r="C70" i="6"/>
  <c r="L9" i="6"/>
  <c r="J69" i="6"/>
  <c r="I69" i="6"/>
  <c r="G69" i="6"/>
  <c r="F69" i="6"/>
  <c r="D69" i="6"/>
  <c r="C69" i="6"/>
  <c r="L8" i="6"/>
  <c r="J68" i="6"/>
  <c r="I68" i="6"/>
  <c r="G68" i="6"/>
  <c r="F68" i="6"/>
  <c r="D68" i="6"/>
  <c r="C68" i="6"/>
  <c r="L7" i="6"/>
  <c r="J67" i="6"/>
  <c r="I67" i="6"/>
  <c r="G67" i="6"/>
  <c r="F67" i="6"/>
  <c r="D67" i="6"/>
  <c r="C67" i="6"/>
  <c r="L6" i="6"/>
  <c r="J66" i="6"/>
  <c r="I66" i="6"/>
  <c r="G66" i="6"/>
  <c r="F66" i="6"/>
  <c r="D66" i="6"/>
  <c r="C66" i="6"/>
  <c r="L5" i="6"/>
  <c r="J65" i="6"/>
  <c r="I65" i="6"/>
  <c r="G65" i="6"/>
  <c r="F65" i="6"/>
  <c r="D65" i="6"/>
  <c r="C65" i="6"/>
  <c r="L4" i="6"/>
  <c r="J64" i="6"/>
  <c r="I64" i="6"/>
  <c r="G64" i="6"/>
  <c r="F64" i="6"/>
  <c r="D64" i="6"/>
  <c r="C64" i="6"/>
  <c r="L3" i="6"/>
  <c r="J63" i="6"/>
  <c r="I63" i="6"/>
  <c r="G63" i="6"/>
  <c r="F63" i="6"/>
  <c r="D63" i="6"/>
  <c r="C63" i="6"/>
  <c r="BA4" i="4" l="1"/>
  <c r="BA5" i="4"/>
  <c r="BA6" i="4"/>
  <c r="BA7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A29" i="4"/>
  <c r="BA30" i="4"/>
  <c r="BA31" i="4"/>
  <c r="BA32" i="4"/>
  <c r="BA33" i="4"/>
  <c r="BA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A61" i="4"/>
  <c r="BA62" i="4"/>
  <c r="BA63" i="4"/>
  <c r="BA64" i="4"/>
  <c r="BA65" i="4"/>
  <c r="BA66" i="4"/>
  <c r="BA67" i="4"/>
  <c r="BA68" i="4"/>
  <c r="BA69" i="4"/>
  <c r="BA70" i="4"/>
  <c r="BA71" i="4"/>
  <c r="BA72" i="4"/>
  <c r="BA73" i="4"/>
  <c r="BA74" i="4"/>
  <c r="BA75" i="4"/>
  <c r="BA76" i="4"/>
  <c r="BA77" i="4"/>
  <c r="BA78" i="4"/>
  <c r="BA79" i="4"/>
  <c r="BA80" i="4"/>
  <c r="BA81" i="4"/>
  <c r="BA82" i="4"/>
  <c r="BA83" i="4"/>
  <c r="BA84" i="4"/>
  <c r="BA85" i="4"/>
  <c r="BA86" i="4"/>
  <c r="BA87" i="4"/>
  <c r="BA88" i="4"/>
  <c r="BA89" i="4"/>
  <c r="BA90" i="4"/>
  <c r="BA91" i="4"/>
  <c r="BA92" i="4"/>
  <c r="BA93" i="4"/>
  <c r="BA94" i="4"/>
  <c r="BA95" i="4"/>
  <c r="BA96" i="4"/>
  <c r="BA97" i="4"/>
  <c r="BA98" i="4"/>
  <c r="BA3" i="4"/>
  <c r="BB4" i="4"/>
  <c r="BB5" i="4"/>
  <c r="BB6" i="4"/>
  <c r="BB7" i="4"/>
  <c r="BB8" i="4"/>
  <c r="BB9" i="4"/>
  <c r="BB10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BB59" i="4"/>
  <c r="BB60" i="4"/>
  <c r="BB61" i="4"/>
  <c r="BB62" i="4"/>
  <c r="BB63" i="4"/>
  <c r="BB64" i="4"/>
  <c r="BB65" i="4"/>
  <c r="BB66" i="4"/>
  <c r="BB67" i="4"/>
  <c r="BB68" i="4"/>
  <c r="BB69" i="4"/>
  <c r="BB70" i="4"/>
  <c r="BB71" i="4"/>
  <c r="BB72" i="4"/>
  <c r="BB73" i="4"/>
  <c r="BB74" i="4"/>
  <c r="BB75" i="4"/>
  <c r="BB76" i="4"/>
  <c r="BB77" i="4"/>
  <c r="BB78" i="4"/>
  <c r="BB79" i="4"/>
  <c r="BB80" i="4"/>
  <c r="BB81" i="4"/>
  <c r="BB82" i="4"/>
  <c r="BB83" i="4"/>
  <c r="BB84" i="4"/>
  <c r="BB85" i="4"/>
  <c r="BB86" i="4"/>
  <c r="BB87" i="4"/>
  <c r="BB88" i="4"/>
  <c r="BB89" i="4"/>
  <c r="BB90" i="4"/>
  <c r="BB91" i="4"/>
  <c r="BB92" i="4"/>
  <c r="BB93" i="4"/>
  <c r="BB94" i="4"/>
  <c r="BB95" i="4"/>
  <c r="BB96" i="4"/>
  <c r="BB97" i="4"/>
  <c r="BB98" i="4"/>
  <c r="BB3" i="4"/>
  <c r="AX4" i="4" l="1"/>
  <c r="AX5" i="4"/>
  <c r="AX6" i="4"/>
  <c r="AX7" i="4"/>
  <c r="AX8" i="4"/>
  <c r="AX9" i="4"/>
  <c r="AX10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X59" i="4"/>
  <c r="AX60" i="4"/>
  <c r="AX61" i="4"/>
  <c r="AX62" i="4"/>
  <c r="AX63" i="4"/>
  <c r="AX64" i="4"/>
  <c r="AX65" i="4"/>
  <c r="AX66" i="4"/>
  <c r="AX67" i="4"/>
  <c r="AX68" i="4"/>
  <c r="AX69" i="4"/>
  <c r="AX70" i="4"/>
  <c r="AX71" i="4"/>
  <c r="AX72" i="4"/>
  <c r="AX73" i="4"/>
  <c r="AX74" i="4"/>
  <c r="AX75" i="4"/>
  <c r="AX76" i="4"/>
  <c r="AX77" i="4"/>
  <c r="AX78" i="4"/>
  <c r="AX79" i="4"/>
  <c r="AX80" i="4"/>
  <c r="AX81" i="4"/>
  <c r="AX82" i="4"/>
  <c r="AX83" i="4"/>
  <c r="AX84" i="4"/>
  <c r="AX85" i="4"/>
  <c r="AX86" i="4"/>
  <c r="AX87" i="4"/>
  <c r="AX88" i="4"/>
  <c r="AX89" i="4"/>
  <c r="AX90" i="4"/>
  <c r="AX91" i="4"/>
  <c r="AX92" i="4"/>
  <c r="AX93" i="4"/>
  <c r="AX94" i="4"/>
  <c r="AX95" i="4"/>
  <c r="AX96" i="4"/>
  <c r="AX97" i="4"/>
  <c r="AX98" i="4"/>
  <c r="AV4" i="4"/>
  <c r="AV5" i="4"/>
  <c r="AV6" i="4"/>
  <c r="AV7" i="4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0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2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X3" i="4"/>
  <c r="AV3" i="4"/>
  <c r="C3" i="4" l="1"/>
  <c r="E3" i="4"/>
  <c r="G3" i="4"/>
  <c r="L3" i="4"/>
  <c r="N3" i="4"/>
  <c r="P3" i="4"/>
  <c r="Q3" i="4" s="1"/>
  <c r="U7" i="4"/>
  <c r="W7" i="4"/>
  <c r="Y7" i="4"/>
  <c r="AD3" i="4"/>
  <c r="AF3" i="4"/>
  <c r="AH3" i="4"/>
  <c r="AM3" i="4"/>
  <c r="AO3" i="4"/>
  <c r="AQ3" i="4"/>
  <c r="AZ3" i="4"/>
  <c r="BE3" i="4"/>
  <c r="BG3" i="4"/>
  <c r="BI3" i="4"/>
  <c r="C4" i="4"/>
  <c r="E4" i="4"/>
  <c r="G4" i="4"/>
  <c r="L4" i="4"/>
  <c r="N4" i="4"/>
  <c r="P4" i="4"/>
  <c r="U8" i="4"/>
  <c r="W8" i="4"/>
  <c r="Y8" i="4"/>
  <c r="AD4" i="4"/>
  <c r="AF4" i="4"/>
  <c r="AH4" i="4"/>
  <c r="AM4" i="4"/>
  <c r="AO4" i="4"/>
  <c r="AQ4" i="4"/>
  <c r="AZ4" i="4"/>
  <c r="BE4" i="4"/>
  <c r="BG4" i="4"/>
  <c r="BI4" i="4"/>
  <c r="C5" i="4"/>
  <c r="E5" i="4"/>
  <c r="G5" i="4"/>
  <c r="L5" i="4"/>
  <c r="N5" i="4"/>
  <c r="P5" i="4"/>
  <c r="U9" i="4"/>
  <c r="W9" i="4"/>
  <c r="Y9" i="4"/>
  <c r="AD5" i="4"/>
  <c r="AF5" i="4"/>
  <c r="AH5" i="4"/>
  <c r="AM5" i="4"/>
  <c r="AO5" i="4"/>
  <c r="AQ5" i="4"/>
  <c r="AZ5" i="4"/>
  <c r="BE5" i="4"/>
  <c r="BG5" i="4"/>
  <c r="BI5" i="4"/>
  <c r="C6" i="4"/>
  <c r="E6" i="4"/>
  <c r="G6" i="4"/>
  <c r="L6" i="4"/>
  <c r="N6" i="4"/>
  <c r="P6" i="4"/>
  <c r="Q6" i="4" s="1"/>
  <c r="U10" i="4"/>
  <c r="W10" i="4"/>
  <c r="Y10" i="4"/>
  <c r="AD6" i="4"/>
  <c r="AF6" i="4"/>
  <c r="AH6" i="4"/>
  <c r="AM6" i="4"/>
  <c r="AO6" i="4"/>
  <c r="AQ6" i="4"/>
  <c r="AZ6" i="4"/>
  <c r="BE6" i="4"/>
  <c r="BG6" i="4"/>
  <c r="BI6" i="4"/>
  <c r="C7" i="4"/>
  <c r="E7" i="4"/>
  <c r="G7" i="4"/>
  <c r="L7" i="4"/>
  <c r="N7" i="4"/>
  <c r="P7" i="4"/>
  <c r="U11" i="4"/>
  <c r="W11" i="4"/>
  <c r="Y11" i="4"/>
  <c r="AD7" i="4"/>
  <c r="AF7" i="4"/>
  <c r="AH7" i="4"/>
  <c r="AM7" i="4"/>
  <c r="AO7" i="4"/>
  <c r="AQ7" i="4"/>
  <c r="AZ7" i="4"/>
  <c r="BE7" i="4"/>
  <c r="BG7" i="4"/>
  <c r="BI7" i="4"/>
  <c r="C8" i="4"/>
  <c r="E8" i="4"/>
  <c r="G8" i="4"/>
  <c r="L8" i="4"/>
  <c r="N8" i="4"/>
  <c r="P8" i="4"/>
  <c r="U12" i="4"/>
  <c r="W12" i="4"/>
  <c r="Y12" i="4"/>
  <c r="AD8" i="4"/>
  <c r="AF8" i="4"/>
  <c r="AH8" i="4"/>
  <c r="AM8" i="4"/>
  <c r="AO8" i="4"/>
  <c r="AQ8" i="4"/>
  <c r="AZ8" i="4"/>
  <c r="BE8" i="4"/>
  <c r="BG8" i="4"/>
  <c r="BI8" i="4"/>
  <c r="C9" i="4"/>
  <c r="E9" i="4"/>
  <c r="G9" i="4"/>
  <c r="L9" i="4"/>
  <c r="N9" i="4"/>
  <c r="P9" i="4"/>
  <c r="U13" i="4"/>
  <c r="W13" i="4"/>
  <c r="Y13" i="4"/>
  <c r="AD9" i="4"/>
  <c r="AF9" i="4"/>
  <c r="AH9" i="4"/>
  <c r="AM9" i="4"/>
  <c r="AO9" i="4"/>
  <c r="AQ9" i="4"/>
  <c r="AZ9" i="4"/>
  <c r="BE9" i="4"/>
  <c r="BG9" i="4"/>
  <c r="BI9" i="4"/>
  <c r="C10" i="4"/>
  <c r="E10" i="4"/>
  <c r="G10" i="4"/>
  <c r="L10" i="4"/>
  <c r="N10" i="4"/>
  <c r="P10" i="4"/>
  <c r="U14" i="4"/>
  <c r="W14" i="4"/>
  <c r="Y14" i="4"/>
  <c r="AD10" i="4"/>
  <c r="AF10" i="4"/>
  <c r="AH10" i="4"/>
  <c r="AM10" i="4"/>
  <c r="AO10" i="4"/>
  <c r="AQ10" i="4"/>
  <c r="AZ10" i="4"/>
  <c r="BE10" i="4"/>
  <c r="BG10" i="4"/>
  <c r="BI10" i="4"/>
  <c r="C11" i="4"/>
  <c r="E11" i="4"/>
  <c r="G11" i="4"/>
  <c r="L11" i="4"/>
  <c r="N11" i="4"/>
  <c r="P11" i="4"/>
  <c r="U15" i="4"/>
  <c r="W15" i="4"/>
  <c r="Y15" i="4"/>
  <c r="AD11" i="4"/>
  <c r="AF11" i="4"/>
  <c r="AH11" i="4"/>
  <c r="AM11" i="4"/>
  <c r="AO11" i="4"/>
  <c r="AQ11" i="4"/>
  <c r="AZ11" i="4"/>
  <c r="BE11" i="4"/>
  <c r="BG11" i="4"/>
  <c r="BI11" i="4"/>
  <c r="C12" i="4"/>
  <c r="E12" i="4"/>
  <c r="G12" i="4"/>
  <c r="L12" i="4"/>
  <c r="N12" i="4"/>
  <c r="P12" i="4"/>
  <c r="U16" i="4"/>
  <c r="W16" i="4"/>
  <c r="Y16" i="4"/>
  <c r="AD12" i="4"/>
  <c r="AF12" i="4"/>
  <c r="AH12" i="4"/>
  <c r="AM12" i="4"/>
  <c r="AO12" i="4"/>
  <c r="AQ12" i="4"/>
  <c r="AZ12" i="4"/>
  <c r="BE12" i="4"/>
  <c r="BG12" i="4"/>
  <c r="BI12" i="4"/>
  <c r="C13" i="4"/>
  <c r="E13" i="4"/>
  <c r="G13" i="4"/>
  <c r="L13" i="4"/>
  <c r="N13" i="4"/>
  <c r="P13" i="4"/>
  <c r="Q13" i="4" s="1"/>
  <c r="U17" i="4"/>
  <c r="W17" i="4"/>
  <c r="Y17" i="4"/>
  <c r="AD13" i="4"/>
  <c r="AF13" i="4"/>
  <c r="AH13" i="4"/>
  <c r="AM13" i="4"/>
  <c r="AO13" i="4"/>
  <c r="AQ13" i="4"/>
  <c r="AZ13" i="4"/>
  <c r="BE13" i="4"/>
  <c r="BG13" i="4"/>
  <c r="BI13" i="4"/>
  <c r="C14" i="4"/>
  <c r="E14" i="4"/>
  <c r="G14" i="4"/>
  <c r="L14" i="4"/>
  <c r="N14" i="4"/>
  <c r="P14" i="4"/>
  <c r="Q14" i="4" s="1"/>
  <c r="U18" i="4"/>
  <c r="W18" i="4"/>
  <c r="Y18" i="4"/>
  <c r="AD14" i="4"/>
  <c r="AF14" i="4"/>
  <c r="AH14" i="4"/>
  <c r="AM14" i="4"/>
  <c r="AO14" i="4"/>
  <c r="AQ14" i="4"/>
  <c r="AZ14" i="4"/>
  <c r="BE14" i="4"/>
  <c r="BG14" i="4"/>
  <c r="BI14" i="4"/>
  <c r="C15" i="4"/>
  <c r="E15" i="4"/>
  <c r="G15" i="4"/>
  <c r="L15" i="4"/>
  <c r="N15" i="4"/>
  <c r="P15" i="4"/>
  <c r="U19" i="4"/>
  <c r="W19" i="4"/>
  <c r="Y19" i="4"/>
  <c r="AD15" i="4"/>
  <c r="AF15" i="4"/>
  <c r="AH15" i="4"/>
  <c r="AM15" i="4"/>
  <c r="AO15" i="4"/>
  <c r="AQ15" i="4"/>
  <c r="AZ15" i="4"/>
  <c r="BE15" i="4"/>
  <c r="BG15" i="4"/>
  <c r="BI15" i="4"/>
  <c r="C16" i="4"/>
  <c r="E16" i="4"/>
  <c r="G16" i="4"/>
  <c r="L16" i="4"/>
  <c r="N16" i="4"/>
  <c r="P16" i="4"/>
  <c r="U20" i="4"/>
  <c r="W20" i="4"/>
  <c r="Y20" i="4"/>
  <c r="AD16" i="4"/>
  <c r="AF16" i="4"/>
  <c r="AH16" i="4"/>
  <c r="AM16" i="4"/>
  <c r="AO16" i="4"/>
  <c r="AQ16" i="4"/>
  <c r="AZ16" i="4"/>
  <c r="BE16" i="4"/>
  <c r="BG16" i="4"/>
  <c r="BI16" i="4"/>
  <c r="C17" i="4"/>
  <c r="E17" i="4"/>
  <c r="G17" i="4"/>
  <c r="L17" i="4"/>
  <c r="N17" i="4"/>
  <c r="P17" i="4"/>
  <c r="U21" i="4"/>
  <c r="W21" i="4"/>
  <c r="Y21" i="4"/>
  <c r="AD17" i="4"/>
  <c r="AF17" i="4"/>
  <c r="AH17" i="4"/>
  <c r="AM17" i="4"/>
  <c r="AO17" i="4"/>
  <c r="AQ17" i="4"/>
  <c r="AZ17" i="4"/>
  <c r="BE17" i="4"/>
  <c r="BG17" i="4"/>
  <c r="BI17" i="4"/>
  <c r="BJ17" i="4" s="1"/>
  <c r="C18" i="4"/>
  <c r="E18" i="4"/>
  <c r="G18" i="4"/>
  <c r="L18" i="4"/>
  <c r="N18" i="4"/>
  <c r="P18" i="4"/>
  <c r="U22" i="4"/>
  <c r="W22" i="4"/>
  <c r="Y22" i="4"/>
  <c r="AD18" i="4"/>
  <c r="AF18" i="4"/>
  <c r="AH18" i="4"/>
  <c r="AM18" i="4"/>
  <c r="AO18" i="4"/>
  <c r="AQ18" i="4"/>
  <c r="AZ18" i="4"/>
  <c r="BE18" i="4"/>
  <c r="BG18" i="4"/>
  <c r="BI18" i="4"/>
  <c r="C19" i="4"/>
  <c r="E19" i="4"/>
  <c r="G19" i="4"/>
  <c r="L19" i="4"/>
  <c r="N19" i="4"/>
  <c r="P19" i="4"/>
  <c r="U23" i="4"/>
  <c r="W23" i="4"/>
  <c r="Y23" i="4"/>
  <c r="AD19" i="4"/>
  <c r="AF19" i="4"/>
  <c r="AH19" i="4"/>
  <c r="AI19" i="4" s="1"/>
  <c r="AJ19" i="4" s="1"/>
  <c r="AM19" i="4"/>
  <c r="AO19" i="4"/>
  <c r="AQ19" i="4"/>
  <c r="AZ19" i="4"/>
  <c r="BE19" i="4"/>
  <c r="BG19" i="4"/>
  <c r="BI19" i="4"/>
  <c r="C20" i="4"/>
  <c r="E20" i="4"/>
  <c r="G20" i="4"/>
  <c r="L20" i="4"/>
  <c r="N20" i="4"/>
  <c r="P20" i="4"/>
  <c r="U24" i="4"/>
  <c r="W24" i="4"/>
  <c r="Y24" i="4"/>
  <c r="AD20" i="4"/>
  <c r="AF20" i="4"/>
  <c r="AH20" i="4"/>
  <c r="AM20" i="4"/>
  <c r="AO20" i="4"/>
  <c r="AQ20" i="4"/>
  <c r="AZ20" i="4"/>
  <c r="BE20" i="4"/>
  <c r="BG20" i="4"/>
  <c r="BI20" i="4"/>
  <c r="C21" i="4"/>
  <c r="E21" i="4"/>
  <c r="G21" i="4"/>
  <c r="L21" i="4"/>
  <c r="N21" i="4"/>
  <c r="P21" i="4"/>
  <c r="Q21" i="4" s="1"/>
  <c r="U25" i="4"/>
  <c r="W25" i="4"/>
  <c r="Y25" i="4"/>
  <c r="AD21" i="4"/>
  <c r="AF21" i="4"/>
  <c r="AH21" i="4"/>
  <c r="AM21" i="4"/>
  <c r="AO21" i="4"/>
  <c r="AQ21" i="4"/>
  <c r="AZ21" i="4"/>
  <c r="BE21" i="4"/>
  <c r="BG21" i="4"/>
  <c r="BI21" i="4"/>
  <c r="C22" i="4"/>
  <c r="E22" i="4"/>
  <c r="G22" i="4"/>
  <c r="L22" i="4"/>
  <c r="N22" i="4"/>
  <c r="P22" i="4"/>
  <c r="U26" i="4"/>
  <c r="W26" i="4"/>
  <c r="Y26" i="4"/>
  <c r="AD22" i="4"/>
  <c r="AF22" i="4"/>
  <c r="AH22" i="4"/>
  <c r="AM22" i="4"/>
  <c r="AO22" i="4"/>
  <c r="AQ22" i="4"/>
  <c r="AZ22" i="4"/>
  <c r="BE22" i="4"/>
  <c r="BG22" i="4"/>
  <c r="BI22" i="4"/>
  <c r="C23" i="4"/>
  <c r="E23" i="4"/>
  <c r="G23" i="4"/>
  <c r="L23" i="4"/>
  <c r="N23" i="4"/>
  <c r="P23" i="4"/>
  <c r="U27" i="4"/>
  <c r="W27" i="4"/>
  <c r="Y27" i="4"/>
  <c r="AD23" i="4"/>
  <c r="AF23" i="4"/>
  <c r="AH23" i="4"/>
  <c r="AM23" i="4"/>
  <c r="AO23" i="4"/>
  <c r="AQ23" i="4"/>
  <c r="AZ23" i="4"/>
  <c r="BE23" i="4"/>
  <c r="BG23" i="4"/>
  <c r="BI23" i="4"/>
  <c r="C24" i="4"/>
  <c r="E24" i="4"/>
  <c r="G24" i="4"/>
  <c r="L24" i="4"/>
  <c r="N24" i="4"/>
  <c r="P24" i="4"/>
  <c r="U28" i="4"/>
  <c r="W28" i="4"/>
  <c r="Y28" i="4"/>
  <c r="AD24" i="4"/>
  <c r="AF24" i="4"/>
  <c r="AH24" i="4"/>
  <c r="AM24" i="4"/>
  <c r="AO24" i="4"/>
  <c r="AQ24" i="4"/>
  <c r="AZ24" i="4"/>
  <c r="BE24" i="4"/>
  <c r="BG24" i="4"/>
  <c r="BJ24" i="4" s="1"/>
  <c r="BI24" i="4"/>
  <c r="C25" i="4"/>
  <c r="E25" i="4"/>
  <c r="G25" i="4"/>
  <c r="L25" i="4"/>
  <c r="N25" i="4"/>
  <c r="P25" i="4"/>
  <c r="U29" i="4"/>
  <c r="W29" i="4"/>
  <c r="Y29" i="4"/>
  <c r="AD25" i="4"/>
  <c r="AF25" i="4"/>
  <c r="AH25" i="4"/>
  <c r="AM25" i="4"/>
  <c r="AO25" i="4"/>
  <c r="AQ25" i="4"/>
  <c r="AZ25" i="4"/>
  <c r="BE25" i="4"/>
  <c r="BG25" i="4"/>
  <c r="BI25" i="4"/>
  <c r="C26" i="4"/>
  <c r="E26" i="4"/>
  <c r="G26" i="4"/>
  <c r="L26" i="4"/>
  <c r="N26" i="4"/>
  <c r="P26" i="4"/>
  <c r="U30" i="4"/>
  <c r="W30" i="4"/>
  <c r="Y30" i="4"/>
  <c r="AD26" i="4"/>
  <c r="AF26" i="4"/>
  <c r="AH26" i="4"/>
  <c r="AM26" i="4"/>
  <c r="AO26" i="4"/>
  <c r="AQ26" i="4"/>
  <c r="AZ26" i="4"/>
  <c r="BE26" i="4"/>
  <c r="BG26" i="4"/>
  <c r="BI26" i="4"/>
  <c r="C27" i="4"/>
  <c r="E27" i="4"/>
  <c r="G27" i="4"/>
  <c r="L27" i="4"/>
  <c r="N27" i="4"/>
  <c r="P27" i="4"/>
  <c r="U31" i="4"/>
  <c r="W31" i="4"/>
  <c r="Y31" i="4"/>
  <c r="AD27" i="4"/>
  <c r="AF27" i="4"/>
  <c r="AH27" i="4"/>
  <c r="AI27" i="4" s="1"/>
  <c r="AJ27" i="4" s="1"/>
  <c r="AM27" i="4"/>
  <c r="AO27" i="4"/>
  <c r="AQ27" i="4"/>
  <c r="AZ27" i="4"/>
  <c r="BE27" i="4"/>
  <c r="BG27" i="4"/>
  <c r="BI27" i="4"/>
  <c r="C28" i="4"/>
  <c r="E28" i="4"/>
  <c r="G28" i="4"/>
  <c r="L28" i="4"/>
  <c r="N28" i="4"/>
  <c r="P28" i="4"/>
  <c r="U32" i="4"/>
  <c r="W32" i="4"/>
  <c r="Y32" i="4"/>
  <c r="AD28" i="4"/>
  <c r="AF28" i="4"/>
  <c r="AH28" i="4"/>
  <c r="AM28" i="4"/>
  <c r="AO28" i="4"/>
  <c r="AQ28" i="4"/>
  <c r="AZ28" i="4"/>
  <c r="BE28" i="4"/>
  <c r="BG28" i="4"/>
  <c r="BI28" i="4"/>
  <c r="C29" i="4"/>
  <c r="E29" i="4"/>
  <c r="G29" i="4"/>
  <c r="L29" i="4"/>
  <c r="N29" i="4"/>
  <c r="P29" i="4"/>
  <c r="Q29" i="4" s="1"/>
  <c r="U33" i="4"/>
  <c r="W33" i="4"/>
  <c r="Y33" i="4"/>
  <c r="AD29" i="4"/>
  <c r="AF29" i="4"/>
  <c r="AH29" i="4"/>
  <c r="AM29" i="4"/>
  <c r="AO29" i="4"/>
  <c r="AQ29" i="4"/>
  <c r="AZ29" i="4"/>
  <c r="BE29" i="4"/>
  <c r="BG29" i="4"/>
  <c r="BI29" i="4"/>
  <c r="C30" i="4"/>
  <c r="E30" i="4"/>
  <c r="G30" i="4"/>
  <c r="L30" i="4"/>
  <c r="N30" i="4"/>
  <c r="P30" i="4"/>
  <c r="U34" i="4"/>
  <c r="W34" i="4"/>
  <c r="Y34" i="4"/>
  <c r="AD30" i="4"/>
  <c r="AF30" i="4"/>
  <c r="AH30" i="4"/>
  <c r="AM30" i="4"/>
  <c r="AO30" i="4"/>
  <c r="AQ30" i="4"/>
  <c r="AZ30" i="4"/>
  <c r="BE30" i="4"/>
  <c r="BG30" i="4"/>
  <c r="BI30" i="4"/>
  <c r="C31" i="4"/>
  <c r="E31" i="4"/>
  <c r="G31" i="4"/>
  <c r="L31" i="4"/>
  <c r="N31" i="4"/>
  <c r="P31" i="4"/>
  <c r="U35" i="4"/>
  <c r="W35" i="4"/>
  <c r="Y35" i="4"/>
  <c r="AD31" i="4"/>
  <c r="AF31" i="4"/>
  <c r="AH31" i="4"/>
  <c r="AM31" i="4"/>
  <c r="AO31" i="4"/>
  <c r="AQ31" i="4"/>
  <c r="AZ31" i="4"/>
  <c r="BE31" i="4"/>
  <c r="BG31" i="4"/>
  <c r="BI31" i="4"/>
  <c r="C32" i="4"/>
  <c r="E32" i="4"/>
  <c r="G32" i="4"/>
  <c r="L32" i="4"/>
  <c r="N32" i="4"/>
  <c r="P32" i="4"/>
  <c r="U36" i="4"/>
  <c r="W36" i="4"/>
  <c r="Y36" i="4"/>
  <c r="AD32" i="4"/>
  <c r="AF32" i="4"/>
  <c r="AH32" i="4"/>
  <c r="AM32" i="4"/>
  <c r="AO32" i="4"/>
  <c r="AQ32" i="4"/>
  <c r="AZ32" i="4"/>
  <c r="BE32" i="4"/>
  <c r="BG32" i="4"/>
  <c r="BI32" i="4"/>
  <c r="C33" i="4"/>
  <c r="E33" i="4"/>
  <c r="G33" i="4"/>
  <c r="L33" i="4"/>
  <c r="N33" i="4"/>
  <c r="P33" i="4"/>
  <c r="U37" i="4"/>
  <c r="W37" i="4"/>
  <c r="Y37" i="4"/>
  <c r="AD33" i="4"/>
  <c r="AF33" i="4"/>
  <c r="AH33" i="4"/>
  <c r="AM33" i="4"/>
  <c r="AO33" i="4"/>
  <c r="AQ33" i="4"/>
  <c r="AZ33" i="4"/>
  <c r="BE33" i="4"/>
  <c r="BG33" i="4"/>
  <c r="BI33" i="4"/>
  <c r="C34" i="4"/>
  <c r="E34" i="4"/>
  <c r="G34" i="4"/>
  <c r="L34" i="4"/>
  <c r="N34" i="4"/>
  <c r="P34" i="4"/>
  <c r="U38" i="4"/>
  <c r="W38" i="4"/>
  <c r="Y38" i="4"/>
  <c r="AD34" i="4"/>
  <c r="AF34" i="4"/>
  <c r="AH34" i="4"/>
  <c r="AM34" i="4"/>
  <c r="AO34" i="4"/>
  <c r="AQ34" i="4"/>
  <c r="AZ34" i="4"/>
  <c r="BE34" i="4"/>
  <c r="BG34" i="4"/>
  <c r="BI34" i="4"/>
  <c r="C35" i="4"/>
  <c r="E35" i="4"/>
  <c r="G35" i="4"/>
  <c r="L35" i="4"/>
  <c r="N35" i="4"/>
  <c r="P35" i="4"/>
  <c r="Q35" i="4" s="1"/>
  <c r="U39" i="4"/>
  <c r="W39" i="4"/>
  <c r="Y39" i="4"/>
  <c r="AD35" i="4"/>
  <c r="AF35" i="4"/>
  <c r="AH35" i="4"/>
  <c r="AM35" i="4"/>
  <c r="AO35" i="4"/>
  <c r="AQ35" i="4"/>
  <c r="AZ35" i="4"/>
  <c r="BE35" i="4"/>
  <c r="BG35" i="4"/>
  <c r="BI35" i="4"/>
  <c r="C36" i="4"/>
  <c r="E36" i="4"/>
  <c r="G36" i="4"/>
  <c r="L36" i="4"/>
  <c r="N36" i="4"/>
  <c r="P36" i="4"/>
  <c r="U40" i="4"/>
  <c r="W40" i="4"/>
  <c r="Y40" i="4"/>
  <c r="AD36" i="4"/>
  <c r="AF36" i="4"/>
  <c r="AH36" i="4"/>
  <c r="AI36" i="4" s="1"/>
  <c r="AJ36" i="4" s="1"/>
  <c r="AM36" i="4"/>
  <c r="AO36" i="4"/>
  <c r="AQ36" i="4"/>
  <c r="AZ36" i="4"/>
  <c r="BE36" i="4"/>
  <c r="BG36" i="4"/>
  <c r="BI36" i="4"/>
  <c r="C37" i="4"/>
  <c r="E37" i="4"/>
  <c r="G37" i="4"/>
  <c r="L37" i="4"/>
  <c r="N37" i="4"/>
  <c r="P37" i="4"/>
  <c r="U41" i="4"/>
  <c r="W41" i="4"/>
  <c r="Y41" i="4"/>
  <c r="AD37" i="4"/>
  <c r="AF37" i="4"/>
  <c r="AH37" i="4"/>
  <c r="AM37" i="4"/>
  <c r="AO37" i="4"/>
  <c r="AQ37" i="4"/>
  <c r="AZ37" i="4"/>
  <c r="BE37" i="4"/>
  <c r="BJ37" i="4" s="1"/>
  <c r="BG37" i="4"/>
  <c r="BI37" i="4"/>
  <c r="C38" i="4"/>
  <c r="E38" i="4"/>
  <c r="G38" i="4"/>
  <c r="L38" i="4"/>
  <c r="N38" i="4"/>
  <c r="P38" i="4"/>
  <c r="Q38" i="4" s="1"/>
  <c r="U42" i="4"/>
  <c r="W42" i="4"/>
  <c r="Y42" i="4"/>
  <c r="AD38" i="4"/>
  <c r="AF38" i="4"/>
  <c r="AH38" i="4"/>
  <c r="AM38" i="4"/>
  <c r="AO38" i="4"/>
  <c r="AQ38" i="4"/>
  <c r="AZ38" i="4"/>
  <c r="BE38" i="4"/>
  <c r="BG38" i="4"/>
  <c r="BI38" i="4"/>
  <c r="C39" i="4"/>
  <c r="E39" i="4"/>
  <c r="G39" i="4"/>
  <c r="L39" i="4"/>
  <c r="N39" i="4"/>
  <c r="P39" i="4"/>
  <c r="U43" i="4"/>
  <c r="W43" i="4"/>
  <c r="Y43" i="4"/>
  <c r="AD39" i="4"/>
  <c r="AF39" i="4"/>
  <c r="AH39" i="4"/>
  <c r="AM39" i="4"/>
  <c r="AO39" i="4"/>
  <c r="AQ39" i="4"/>
  <c r="AZ39" i="4"/>
  <c r="BE39" i="4"/>
  <c r="BG39" i="4"/>
  <c r="BI39" i="4"/>
  <c r="C40" i="4"/>
  <c r="E40" i="4"/>
  <c r="G40" i="4"/>
  <c r="L40" i="4"/>
  <c r="N40" i="4"/>
  <c r="P40" i="4"/>
  <c r="U44" i="4"/>
  <c r="W44" i="4"/>
  <c r="Y44" i="4"/>
  <c r="AD40" i="4"/>
  <c r="AF40" i="4"/>
  <c r="AH40" i="4"/>
  <c r="AM40" i="4"/>
  <c r="AO40" i="4"/>
  <c r="AQ40" i="4"/>
  <c r="AZ40" i="4"/>
  <c r="BE40" i="4"/>
  <c r="BG40" i="4"/>
  <c r="BI40" i="4"/>
  <c r="C41" i="4"/>
  <c r="E41" i="4"/>
  <c r="G41" i="4"/>
  <c r="L41" i="4"/>
  <c r="N41" i="4"/>
  <c r="P41" i="4"/>
  <c r="U45" i="4"/>
  <c r="W45" i="4"/>
  <c r="Y45" i="4"/>
  <c r="AD41" i="4"/>
  <c r="AF41" i="4"/>
  <c r="AH41" i="4"/>
  <c r="AM41" i="4"/>
  <c r="AO41" i="4"/>
  <c r="AQ41" i="4"/>
  <c r="AZ41" i="4"/>
  <c r="BE41" i="4"/>
  <c r="BG41" i="4"/>
  <c r="BI41" i="4"/>
  <c r="C42" i="4"/>
  <c r="E42" i="4"/>
  <c r="G42" i="4"/>
  <c r="L42" i="4"/>
  <c r="N42" i="4"/>
  <c r="P42" i="4"/>
  <c r="U46" i="4"/>
  <c r="W46" i="4"/>
  <c r="Y46" i="4"/>
  <c r="AD42" i="4"/>
  <c r="AF42" i="4"/>
  <c r="AH42" i="4"/>
  <c r="AM42" i="4"/>
  <c r="AO42" i="4"/>
  <c r="AQ42" i="4"/>
  <c r="AZ42" i="4"/>
  <c r="BE42" i="4"/>
  <c r="BG42" i="4"/>
  <c r="BI42" i="4"/>
  <c r="C43" i="4"/>
  <c r="E43" i="4"/>
  <c r="G43" i="4"/>
  <c r="L43" i="4"/>
  <c r="N43" i="4"/>
  <c r="P43" i="4"/>
  <c r="Q43" i="4" s="1"/>
  <c r="U47" i="4"/>
  <c r="W47" i="4"/>
  <c r="Y47" i="4"/>
  <c r="AD43" i="4"/>
  <c r="AF43" i="4"/>
  <c r="AH43" i="4"/>
  <c r="AM43" i="4"/>
  <c r="AO43" i="4"/>
  <c r="AQ43" i="4"/>
  <c r="AZ43" i="4"/>
  <c r="BE43" i="4"/>
  <c r="BG43" i="4"/>
  <c r="BI43" i="4"/>
  <c r="C44" i="4"/>
  <c r="E44" i="4"/>
  <c r="G44" i="4"/>
  <c r="L44" i="4"/>
  <c r="N44" i="4"/>
  <c r="P44" i="4"/>
  <c r="U48" i="4"/>
  <c r="W48" i="4"/>
  <c r="Y48" i="4"/>
  <c r="AD44" i="4"/>
  <c r="AF44" i="4"/>
  <c r="AH44" i="4"/>
  <c r="AM44" i="4"/>
  <c r="AO44" i="4"/>
  <c r="AQ44" i="4"/>
  <c r="AZ44" i="4"/>
  <c r="BE44" i="4"/>
  <c r="BG44" i="4"/>
  <c r="BI44" i="4"/>
  <c r="C45" i="4"/>
  <c r="E45" i="4"/>
  <c r="G45" i="4"/>
  <c r="L45" i="4"/>
  <c r="N45" i="4"/>
  <c r="P45" i="4"/>
  <c r="U49" i="4"/>
  <c r="W49" i="4"/>
  <c r="Y49" i="4"/>
  <c r="AD45" i="4"/>
  <c r="AF45" i="4"/>
  <c r="AH45" i="4"/>
  <c r="AM45" i="4"/>
  <c r="AO45" i="4"/>
  <c r="AQ45" i="4"/>
  <c r="AZ45" i="4"/>
  <c r="BE45" i="4"/>
  <c r="BG45" i="4"/>
  <c r="BI45" i="4"/>
  <c r="C46" i="4"/>
  <c r="E46" i="4"/>
  <c r="G46" i="4"/>
  <c r="L46" i="4"/>
  <c r="N46" i="4"/>
  <c r="P46" i="4"/>
  <c r="Q46" i="4" s="1"/>
  <c r="U50" i="4"/>
  <c r="W50" i="4"/>
  <c r="Y50" i="4"/>
  <c r="AD46" i="4"/>
  <c r="AF46" i="4"/>
  <c r="AH46" i="4"/>
  <c r="AM46" i="4"/>
  <c r="AO46" i="4"/>
  <c r="AQ46" i="4"/>
  <c r="AZ46" i="4"/>
  <c r="BE46" i="4"/>
  <c r="BG46" i="4"/>
  <c r="BI46" i="4"/>
  <c r="C47" i="4"/>
  <c r="E47" i="4"/>
  <c r="G47" i="4"/>
  <c r="L47" i="4"/>
  <c r="N47" i="4"/>
  <c r="P47" i="4"/>
  <c r="U51" i="4"/>
  <c r="W51" i="4"/>
  <c r="Y51" i="4"/>
  <c r="AD47" i="4"/>
  <c r="AF47" i="4"/>
  <c r="AH47" i="4"/>
  <c r="AM47" i="4"/>
  <c r="AO47" i="4"/>
  <c r="AQ47" i="4"/>
  <c r="AZ47" i="4"/>
  <c r="BE47" i="4"/>
  <c r="BG47" i="4"/>
  <c r="BI47" i="4"/>
  <c r="BJ47" i="4" s="1"/>
  <c r="C48" i="4"/>
  <c r="E48" i="4"/>
  <c r="G48" i="4"/>
  <c r="L48" i="4"/>
  <c r="N48" i="4"/>
  <c r="P48" i="4"/>
  <c r="U52" i="4"/>
  <c r="W52" i="4"/>
  <c r="Y52" i="4"/>
  <c r="AD48" i="4"/>
  <c r="AF48" i="4"/>
  <c r="AH48" i="4"/>
  <c r="AM48" i="4"/>
  <c r="AO48" i="4"/>
  <c r="AQ48" i="4"/>
  <c r="AZ48" i="4"/>
  <c r="BE48" i="4"/>
  <c r="BG48" i="4"/>
  <c r="BI48" i="4"/>
  <c r="C49" i="4"/>
  <c r="E49" i="4"/>
  <c r="G49" i="4"/>
  <c r="L49" i="4"/>
  <c r="N49" i="4"/>
  <c r="P49" i="4"/>
  <c r="U53" i="4"/>
  <c r="W53" i="4"/>
  <c r="Y53" i="4"/>
  <c r="AD49" i="4"/>
  <c r="AF49" i="4"/>
  <c r="AH49" i="4"/>
  <c r="AM49" i="4"/>
  <c r="AO49" i="4"/>
  <c r="AQ49" i="4"/>
  <c r="AZ49" i="4"/>
  <c r="BE49" i="4"/>
  <c r="BG49" i="4"/>
  <c r="BI49" i="4"/>
  <c r="C50" i="4"/>
  <c r="E50" i="4"/>
  <c r="G50" i="4"/>
  <c r="L50" i="4"/>
  <c r="N50" i="4"/>
  <c r="P50" i="4"/>
  <c r="U54" i="4"/>
  <c r="W54" i="4"/>
  <c r="Y54" i="4"/>
  <c r="AD50" i="4"/>
  <c r="AF50" i="4"/>
  <c r="AH50" i="4"/>
  <c r="AM50" i="4"/>
  <c r="AO50" i="4"/>
  <c r="AQ50" i="4"/>
  <c r="AZ50" i="4"/>
  <c r="BE50" i="4"/>
  <c r="BG50" i="4"/>
  <c r="BI50" i="4"/>
  <c r="C51" i="4"/>
  <c r="E51" i="4"/>
  <c r="G51" i="4"/>
  <c r="L51" i="4"/>
  <c r="N51" i="4"/>
  <c r="P51" i="4"/>
  <c r="Q51" i="4" s="1"/>
  <c r="U55" i="4"/>
  <c r="W55" i="4"/>
  <c r="Y55" i="4"/>
  <c r="AD51" i="4"/>
  <c r="AF51" i="4"/>
  <c r="AH51" i="4"/>
  <c r="AM51" i="4"/>
  <c r="AO51" i="4"/>
  <c r="AQ51" i="4"/>
  <c r="AZ51" i="4"/>
  <c r="BE51" i="4"/>
  <c r="BG51" i="4"/>
  <c r="BI51" i="4"/>
  <c r="C52" i="4"/>
  <c r="E52" i="4"/>
  <c r="G52" i="4"/>
  <c r="L52" i="4"/>
  <c r="N52" i="4"/>
  <c r="P52" i="4"/>
  <c r="U56" i="4"/>
  <c r="W56" i="4"/>
  <c r="Y56" i="4"/>
  <c r="AD52" i="4"/>
  <c r="AF52" i="4"/>
  <c r="AH52" i="4"/>
  <c r="AM52" i="4"/>
  <c r="AO52" i="4"/>
  <c r="AQ52" i="4"/>
  <c r="AZ52" i="4"/>
  <c r="BE52" i="4"/>
  <c r="BG52" i="4"/>
  <c r="BI52" i="4"/>
  <c r="C53" i="4"/>
  <c r="E53" i="4"/>
  <c r="G53" i="4"/>
  <c r="L53" i="4"/>
  <c r="N53" i="4"/>
  <c r="P53" i="4"/>
  <c r="U57" i="4"/>
  <c r="W57" i="4"/>
  <c r="Y57" i="4"/>
  <c r="AD53" i="4"/>
  <c r="AF53" i="4"/>
  <c r="AH53" i="4"/>
  <c r="AM53" i="4"/>
  <c r="AO53" i="4"/>
  <c r="AQ53" i="4"/>
  <c r="AZ53" i="4"/>
  <c r="BE53" i="4"/>
  <c r="BG53" i="4"/>
  <c r="BI53" i="4"/>
  <c r="C54" i="4"/>
  <c r="E54" i="4"/>
  <c r="G54" i="4"/>
  <c r="L54" i="4"/>
  <c r="N54" i="4"/>
  <c r="P54" i="4"/>
  <c r="Q54" i="4" s="1"/>
  <c r="U58" i="4"/>
  <c r="W58" i="4"/>
  <c r="Y58" i="4"/>
  <c r="AD54" i="4"/>
  <c r="AF54" i="4"/>
  <c r="AH54" i="4"/>
  <c r="AM54" i="4"/>
  <c r="AO54" i="4"/>
  <c r="AQ54" i="4"/>
  <c r="AZ54" i="4"/>
  <c r="BE54" i="4"/>
  <c r="BG54" i="4"/>
  <c r="BI54" i="4"/>
  <c r="C55" i="4"/>
  <c r="E55" i="4"/>
  <c r="G55" i="4"/>
  <c r="L55" i="4"/>
  <c r="N55" i="4"/>
  <c r="P55" i="4"/>
  <c r="U59" i="4"/>
  <c r="W59" i="4"/>
  <c r="Y59" i="4"/>
  <c r="AD55" i="4"/>
  <c r="AF55" i="4"/>
  <c r="AH55" i="4"/>
  <c r="AM55" i="4"/>
  <c r="AO55" i="4"/>
  <c r="AQ55" i="4"/>
  <c r="AZ55" i="4"/>
  <c r="BE55" i="4"/>
  <c r="BG55" i="4"/>
  <c r="BI55" i="4"/>
  <c r="BJ55" i="4" s="1"/>
  <c r="C56" i="4"/>
  <c r="E56" i="4"/>
  <c r="G56" i="4"/>
  <c r="L56" i="4"/>
  <c r="N56" i="4"/>
  <c r="P56" i="4"/>
  <c r="U60" i="4"/>
  <c r="W60" i="4"/>
  <c r="Y60" i="4"/>
  <c r="AD56" i="4"/>
  <c r="AF56" i="4"/>
  <c r="AH56" i="4"/>
  <c r="AM56" i="4"/>
  <c r="AO56" i="4"/>
  <c r="AQ56" i="4"/>
  <c r="AZ56" i="4"/>
  <c r="BE56" i="4"/>
  <c r="BG56" i="4"/>
  <c r="BI56" i="4"/>
  <c r="C57" i="4"/>
  <c r="E57" i="4"/>
  <c r="G57" i="4"/>
  <c r="L57" i="4"/>
  <c r="N57" i="4"/>
  <c r="P57" i="4"/>
  <c r="U61" i="4"/>
  <c r="W61" i="4"/>
  <c r="Y61" i="4"/>
  <c r="AD57" i="4"/>
  <c r="AF57" i="4"/>
  <c r="AH57" i="4"/>
  <c r="AI57" i="4" s="1"/>
  <c r="AJ57" i="4" s="1"/>
  <c r="AM57" i="4"/>
  <c r="AO57" i="4"/>
  <c r="AQ57" i="4"/>
  <c r="AZ57" i="4"/>
  <c r="BE57" i="4"/>
  <c r="BG57" i="4"/>
  <c r="BI57" i="4"/>
  <c r="C58" i="4"/>
  <c r="E58" i="4"/>
  <c r="G58" i="4"/>
  <c r="L58" i="4"/>
  <c r="N58" i="4"/>
  <c r="P58" i="4"/>
  <c r="U62" i="4"/>
  <c r="W62" i="4"/>
  <c r="Y62" i="4"/>
  <c r="AD58" i="4"/>
  <c r="AF58" i="4"/>
  <c r="AH58" i="4"/>
  <c r="AM58" i="4"/>
  <c r="AO58" i="4"/>
  <c r="AQ58" i="4"/>
  <c r="AZ58" i="4"/>
  <c r="BE58" i="4"/>
  <c r="BG58" i="4"/>
  <c r="BI58" i="4"/>
  <c r="C59" i="4"/>
  <c r="E59" i="4"/>
  <c r="G59" i="4"/>
  <c r="L59" i="4"/>
  <c r="N59" i="4"/>
  <c r="P59" i="4"/>
  <c r="Q59" i="4" s="1"/>
  <c r="U63" i="4"/>
  <c r="W63" i="4"/>
  <c r="Y63" i="4"/>
  <c r="AD59" i="4"/>
  <c r="AF59" i="4"/>
  <c r="AH59" i="4"/>
  <c r="AM59" i="4"/>
  <c r="AO59" i="4"/>
  <c r="AQ59" i="4"/>
  <c r="AZ59" i="4"/>
  <c r="BE59" i="4"/>
  <c r="BG59" i="4"/>
  <c r="BI59" i="4"/>
  <c r="C60" i="4"/>
  <c r="E60" i="4"/>
  <c r="G60" i="4"/>
  <c r="L60" i="4"/>
  <c r="N60" i="4"/>
  <c r="P60" i="4"/>
  <c r="U64" i="4"/>
  <c r="W64" i="4"/>
  <c r="Y64" i="4"/>
  <c r="AD60" i="4"/>
  <c r="AF60" i="4"/>
  <c r="AH60" i="4"/>
  <c r="AM60" i="4"/>
  <c r="AO60" i="4"/>
  <c r="AQ60" i="4"/>
  <c r="AZ60" i="4"/>
  <c r="BE60" i="4"/>
  <c r="BG60" i="4"/>
  <c r="BI60" i="4"/>
  <c r="C61" i="4"/>
  <c r="E61" i="4"/>
  <c r="G61" i="4"/>
  <c r="L61" i="4"/>
  <c r="N61" i="4"/>
  <c r="P61" i="4"/>
  <c r="U65" i="4"/>
  <c r="W65" i="4"/>
  <c r="Y65" i="4"/>
  <c r="AD61" i="4"/>
  <c r="AF61" i="4"/>
  <c r="AH61" i="4"/>
  <c r="AM61" i="4"/>
  <c r="AO61" i="4"/>
  <c r="AQ61" i="4"/>
  <c r="AZ61" i="4"/>
  <c r="BE61" i="4"/>
  <c r="BG61" i="4"/>
  <c r="BI61" i="4"/>
  <c r="BJ61" i="4" s="1"/>
  <c r="C62" i="4"/>
  <c r="E62" i="4"/>
  <c r="G62" i="4"/>
  <c r="L62" i="4"/>
  <c r="N62" i="4"/>
  <c r="P62" i="4"/>
  <c r="U66" i="4"/>
  <c r="W66" i="4"/>
  <c r="Y66" i="4"/>
  <c r="AD62" i="4"/>
  <c r="AF62" i="4"/>
  <c r="AH62" i="4"/>
  <c r="AM62" i="4"/>
  <c r="AO62" i="4"/>
  <c r="AQ62" i="4"/>
  <c r="AZ62" i="4"/>
  <c r="BE62" i="4"/>
  <c r="BG62" i="4"/>
  <c r="BI62" i="4"/>
  <c r="C63" i="4"/>
  <c r="E63" i="4"/>
  <c r="G63" i="4"/>
  <c r="L63" i="4"/>
  <c r="N63" i="4"/>
  <c r="P63" i="4"/>
  <c r="U67" i="4"/>
  <c r="W67" i="4"/>
  <c r="Y67" i="4"/>
  <c r="AD63" i="4"/>
  <c r="AF63" i="4"/>
  <c r="AH63" i="4"/>
  <c r="AM63" i="4"/>
  <c r="AO63" i="4"/>
  <c r="AQ63" i="4"/>
  <c r="AZ63" i="4"/>
  <c r="BE63" i="4"/>
  <c r="BG63" i="4"/>
  <c r="BI63" i="4"/>
  <c r="C64" i="4"/>
  <c r="E64" i="4"/>
  <c r="G64" i="4"/>
  <c r="L64" i="4"/>
  <c r="N64" i="4"/>
  <c r="P64" i="4"/>
  <c r="U68" i="4"/>
  <c r="W68" i="4"/>
  <c r="Y68" i="4"/>
  <c r="AD64" i="4"/>
  <c r="AF64" i="4"/>
  <c r="AH64" i="4"/>
  <c r="AM64" i="4"/>
  <c r="AO64" i="4"/>
  <c r="AQ64" i="4"/>
  <c r="AZ64" i="4"/>
  <c r="BE64" i="4"/>
  <c r="BG64" i="4"/>
  <c r="BI64" i="4"/>
  <c r="C65" i="4"/>
  <c r="E65" i="4"/>
  <c r="G65" i="4"/>
  <c r="L65" i="4"/>
  <c r="N65" i="4"/>
  <c r="P65" i="4"/>
  <c r="U69" i="4"/>
  <c r="W69" i="4"/>
  <c r="Y69" i="4"/>
  <c r="AD65" i="4"/>
  <c r="AF65" i="4"/>
  <c r="AH65" i="4"/>
  <c r="AM65" i="4"/>
  <c r="AO65" i="4"/>
  <c r="AQ65" i="4"/>
  <c r="AZ65" i="4"/>
  <c r="BE65" i="4"/>
  <c r="BG65" i="4"/>
  <c r="BI65" i="4"/>
  <c r="C66" i="4"/>
  <c r="E66" i="4"/>
  <c r="G66" i="4"/>
  <c r="L66" i="4"/>
  <c r="N66" i="4"/>
  <c r="P66" i="4"/>
  <c r="U70" i="4"/>
  <c r="W70" i="4"/>
  <c r="Y70" i="4"/>
  <c r="AD66" i="4"/>
  <c r="AF66" i="4"/>
  <c r="AH66" i="4"/>
  <c r="AM66" i="4"/>
  <c r="AO66" i="4"/>
  <c r="AQ66" i="4"/>
  <c r="AZ66" i="4"/>
  <c r="BE66" i="4"/>
  <c r="BG66" i="4"/>
  <c r="BI66" i="4"/>
  <c r="C67" i="4"/>
  <c r="E67" i="4"/>
  <c r="G67" i="4"/>
  <c r="L67" i="4"/>
  <c r="N67" i="4"/>
  <c r="P67" i="4"/>
  <c r="U71" i="4"/>
  <c r="W71" i="4"/>
  <c r="Y71" i="4"/>
  <c r="AD67" i="4"/>
  <c r="AF67" i="4"/>
  <c r="AH67" i="4"/>
  <c r="AM67" i="4"/>
  <c r="AO67" i="4"/>
  <c r="AQ67" i="4"/>
  <c r="AZ67" i="4"/>
  <c r="BE67" i="4"/>
  <c r="BG67" i="4"/>
  <c r="BI67" i="4"/>
  <c r="C68" i="4"/>
  <c r="E68" i="4"/>
  <c r="G68" i="4"/>
  <c r="L68" i="4"/>
  <c r="N68" i="4"/>
  <c r="P68" i="4"/>
  <c r="U72" i="4"/>
  <c r="W72" i="4"/>
  <c r="Y72" i="4"/>
  <c r="AD68" i="4"/>
  <c r="AF68" i="4"/>
  <c r="AH68" i="4"/>
  <c r="AM68" i="4"/>
  <c r="AO68" i="4"/>
  <c r="AQ68" i="4"/>
  <c r="AZ68" i="4"/>
  <c r="BE68" i="4"/>
  <c r="BG68" i="4"/>
  <c r="BI68" i="4"/>
  <c r="C69" i="4"/>
  <c r="E69" i="4"/>
  <c r="G69" i="4"/>
  <c r="L69" i="4"/>
  <c r="N69" i="4"/>
  <c r="P69" i="4"/>
  <c r="U73" i="4"/>
  <c r="W73" i="4"/>
  <c r="Y73" i="4"/>
  <c r="AD69" i="4"/>
  <c r="AF69" i="4"/>
  <c r="AH69" i="4"/>
  <c r="AM69" i="4"/>
  <c r="AO69" i="4"/>
  <c r="AQ69" i="4"/>
  <c r="AZ69" i="4"/>
  <c r="BE69" i="4"/>
  <c r="BG69" i="4"/>
  <c r="BI69" i="4"/>
  <c r="C70" i="4"/>
  <c r="E70" i="4"/>
  <c r="G70" i="4"/>
  <c r="L70" i="4"/>
  <c r="N70" i="4"/>
  <c r="P70" i="4"/>
  <c r="U74" i="4"/>
  <c r="W74" i="4"/>
  <c r="Y74" i="4"/>
  <c r="AD70" i="4"/>
  <c r="AF70" i="4"/>
  <c r="AH70" i="4"/>
  <c r="AM70" i="4"/>
  <c r="AO70" i="4"/>
  <c r="AQ70" i="4"/>
  <c r="AZ70" i="4"/>
  <c r="BE70" i="4"/>
  <c r="BG70" i="4"/>
  <c r="BI70" i="4"/>
  <c r="C71" i="4"/>
  <c r="E71" i="4"/>
  <c r="G71" i="4"/>
  <c r="L71" i="4"/>
  <c r="N71" i="4"/>
  <c r="P71" i="4"/>
  <c r="U75" i="4"/>
  <c r="W75" i="4"/>
  <c r="Y75" i="4"/>
  <c r="AD71" i="4"/>
  <c r="AF71" i="4"/>
  <c r="AH71" i="4"/>
  <c r="AM71" i="4"/>
  <c r="AO71" i="4"/>
  <c r="AQ71" i="4"/>
  <c r="AZ71" i="4"/>
  <c r="BE71" i="4"/>
  <c r="BG71" i="4"/>
  <c r="BI71" i="4"/>
  <c r="C72" i="4"/>
  <c r="E72" i="4"/>
  <c r="G72" i="4"/>
  <c r="L72" i="4"/>
  <c r="N72" i="4"/>
  <c r="P72" i="4"/>
  <c r="U76" i="4"/>
  <c r="W76" i="4"/>
  <c r="Y76" i="4"/>
  <c r="AD72" i="4"/>
  <c r="AF72" i="4"/>
  <c r="AH72" i="4"/>
  <c r="AM72" i="4"/>
  <c r="AO72" i="4"/>
  <c r="AQ72" i="4"/>
  <c r="AZ72" i="4"/>
  <c r="BE72" i="4"/>
  <c r="BG72" i="4"/>
  <c r="BI72" i="4"/>
  <c r="BJ72" i="4" s="1"/>
  <c r="BK72" i="4" s="1"/>
  <c r="C73" i="4"/>
  <c r="E73" i="4"/>
  <c r="G73" i="4"/>
  <c r="L73" i="4"/>
  <c r="N73" i="4"/>
  <c r="P73" i="4"/>
  <c r="U77" i="4"/>
  <c r="W77" i="4"/>
  <c r="Y77" i="4"/>
  <c r="AD73" i="4"/>
  <c r="AF73" i="4"/>
  <c r="AH73" i="4"/>
  <c r="AM73" i="4"/>
  <c r="AO73" i="4"/>
  <c r="AQ73" i="4"/>
  <c r="AZ73" i="4"/>
  <c r="BE73" i="4"/>
  <c r="BG73" i="4"/>
  <c r="BI73" i="4"/>
  <c r="BJ73" i="4" s="1"/>
  <c r="C74" i="4"/>
  <c r="E74" i="4"/>
  <c r="G74" i="4"/>
  <c r="L74" i="4"/>
  <c r="N74" i="4"/>
  <c r="P74" i="4"/>
  <c r="U78" i="4"/>
  <c r="W78" i="4"/>
  <c r="Y78" i="4"/>
  <c r="AD74" i="4"/>
  <c r="AF74" i="4"/>
  <c r="AH74" i="4"/>
  <c r="AM74" i="4"/>
  <c r="AO74" i="4"/>
  <c r="AQ74" i="4"/>
  <c r="AZ74" i="4"/>
  <c r="BE74" i="4"/>
  <c r="BG74" i="4"/>
  <c r="BI74" i="4"/>
  <c r="C75" i="4"/>
  <c r="E75" i="4"/>
  <c r="G75" i="4"/>
  <c r="L75" i="4"/>
  <c r="N75" i="4"/>
  <c r="P75" i="4"/>
  <c r="U79" i="4"/>
  <c r="W79" i="4"/>
  <c r="Y79" i="4"/>
  <c r="AD75" i="4"/>
  <c r="AF75" i="4"/>
  <c r="AH75" i="4"/>
  <c r="AI75" i="4" s="1"/>
  <c r="AM75" i="4"/>
  <c r="AO75" i="4"/>
  <c r="AQ75" i="4"/>
  <c r="AZ75" i="4"/>
  <c r="BE75" i="4"/>
  <c r="BG75" i="4"/>
  <c r="BI75" i="4"/>
  <c r="BJ75" i="4"/>
  <c r="C76" i="4"/>
  <c r="E76" i="4"/>
  <c r="G76" i="4"/>
  <c r="L76" i="4"/>
  <c r="N76" i="4"/>
  <c r="P76" i="4"/>
  <c r="U80" i="4"/>
  <c r="W80" i="4"/>
  <c r="Y80" i="4"/>
  <c r="AD76" i="4"/>
  <c r="AF76" i="4"/>
  <c r="AH76" i="4"/>
  <c r="AM76" i="4"/>
  <c r="AO76" i="4"/>
  <c r="AQ76" i="4"/>
  <c r="AZ76" i="4"/>
  <c r="BE76" i="4"/>
  <c r="BJ76" i="4" s="1"/>
  <c r="BK76" i="4" s="1"/>
  <c r="BG76" i="4"/>
  <c r="BI76" i="4"/>
  <c r="C77" i="4"/>
  <c r="E77" i="4"/>
  <c r="G77" i="4"/>
  <c r="L77" i="4"/>
  <c r="N77" i="4"/>
  <c r="P77" i="4"/>
  <c r="U81" i="4"/>
  <c r="W81" i="4"/>
  <c r="Y81" i="4"/>
  <c r="AD77" i="4"/>
  <c r="AF77" i="4"/>
  <c r="AH77" i="4"/>
  <c r="AM77" i="4"/>
  <c r="AO77" i="4"/>
  <c r="AQ77" i="4"/>
  <c r="AZ77" i="4"/>
  <c r="BE77" i="4"/>
  <c r="BG77" i="4"/>
  <c r="BI77" i="4"/>
  <c r="C78" i="4"/>
  <c r="E78" i="4"/>
  <c r="G78" i="4"/>
  <c r="L78" i="4"/>
  <c r="N78" i="4"/>
  <c r="P78" i="4"/>
  <c r="U82" i="4"/>
  <c r="W82" i="4"/>
  <c r="Y82" i="4"/>
  <c r="AD78" i="4"/>
  <c r="AF78" i="4"/>
  <c r="AH78" i="4"/>
  <c r="AM78" i="4"/>
  <c r="AO78" i="4"/>
  <c r="AQ78" i="4"/>
  <c r="AZ78" i="4"/>
  <c r="BE78" i="4"/>
  <c r="BG78" i="4"/>
  <c r="BI78" i="4"/>
  <c r="C79" i="4"/>
  <c r="E79" i="4"/>
  <c r="G79" i="4"/>
  <c r="L79" i="4"/>
  <c r="N79" i="4"/>
  <c r="P79" i="4"/>
  <c r="U83" i="4"/>
  <c r="W83" i="4"/>
  <c r="Y83" i="4"/>
  <c r="AD79" i="4"/>
  <c r="AF79" i="4"/>
  <c r="AH79" i="4"/>
  <c r="AM79" i="4"/>
  <c r="AO79" i="4"/>
  <c r="AQ79" i="4"/>
  <c r="AZ79" i="4"/>
  <c r="BE79" i="4"/>
  <c r="BG79" i="4"/>
  <c r="BI79" i="4"/>
  <c r="C80" i="4"/>
  <c r="E80" i="4"/>
  <c r="G80" i="4"/>
  <c r="L80" i="4"/>
  <c r="N80" i="4"/>
  <c r="P80" i="4"/>
  <c r="U84" i="4"/>
  <c r="W84" i="4"/>
  <c r="Y84" i="4"/>
  <c r="AD80" i="4"/>
  <c r="AF80" i="4"/>
  <c r="AH80" i="4"/>
  <c r="AM80" i="4"/>
  <c r="AO80" i="4"/>
  <c r="AQ80" i="4"/>
  <c r="AZ80" i="4"/>
  <c r="BE80" i="4"/>
  <c r="BG80" i="4"/>
  <c r="BI80" i="4"/>
  <c r="C81" i="4"/>
  <c r="E81" i="4"/>
  <c r="G81" i="4"/>
  <c r="L81" i="4"/>
  <c r="N81" i="4"/>
  <c r="P81" i="4"/>
  <c r="U85" i="4"/>
  <c r="W85" i="4"/>
  <c r="Y85" i="4"/>
  <c r="AD81" i="4"/>
  <c r="AF81" i="4"/>
  <c r="AH81" i="4"/>
  <c r="AM81" i="4"/>
  <c r="AO81" i="4"/>
  <c r="AQ81" i="4"/>
  <c r="AZ81" i="4"/>
  <c r="BE81" i="4"/>
  <c r="BG81" i="4"/>
  <c r="BI81" i="4"/>
  <c r="C82" i="4"/>
  <c r="E82" i="4"/>
  <c r="G82" i="4"/>
  <c r="L82" i="4"/>
  <c r="N82" i="4"/>
  <c r="P82" i="4"/>
  <c r="Q82" i="4" s="1"/>
  <c r="U86" i="4"/>
  <c r="W86" i="4"/>
  <c r="Y86" i="4"/>
  <c r="AD82" i="4"/>
  <c r="AF82" i="4"/>
  <c r="AH82" i="4"/>
  <c r="AM82" i="4"/>
  <c r="AO82" i="4"/>
  <c r="AQ82" i="4"/>
  <c r="AZ82" i="4"/>
  <c r="BE82" i="4"/>
  <c r="BG82" i="4"/>
  <c r="BI82" i="4"/>
  <c r="C83" i="4"/>
  <c r="E83" i="4"/>
  <c r="G83" i="4"/>
  <c r="L83" i="4"/>
  <c r="N83" i="4"/>
  <c r="P83" i="4"/>
  <c r="U87" i="4"/>
  <c r="W87" i="4"/>
  <c r="Y87" i="4"/>
  <c r="AD83" i="4"/>
  <c r="AF83" i="4"/>
  <c r="AH83" i="4"/>
  <c r="AM83" i="4"/>
  <c r="AO83" i="4"/>
  <c r="AQ83" i="4"/>
  <c r="AZ83" i="4"/>
  <c r="BE83" i="4"/>
  <c r="BG83" i="4"/>
  <c r="BI83" i="4"/>
  <c r="BJ83" i="4" s="1"/>
  <c r="C84" i="4"/>
  <c r="E84" i="4"/>
  <c r="G84" i="4"/>
  <c r="L84" i="4"/>
  <c r="N84" i="4"/>
  <c r="P84" i="4"/>
  <c r="U88" i="4"/>
  <c r="W88" i="4"/>
  <c r="Y88" i="4"/>
  <c r="AD84" i="4"/>
  <c r="AF84" i="4"/>
  <c r="AH84" i="4"/>
  <c r="AM84" i="4"/>
  <c r="AO84" i="4"/>
  <c r="AQ84" i="4"/>
  <c r="AZ84" i="4"/>
  <c r="BE84" i="4"/>
  <c r="BG84" i="4"/>
  <c r="BI84" i="4"/>
  <c r="C85" i="4"/>
  <c r="E85" i="4"/>
  <c r="G85" i="4"/>
  <c r="L85" i="4"/>
  <c r="N85" i="4"/>
  <c r="P85" i="4"/>
  <c r="U89" i="4"/>
  <c r="W89" i="4"/>
  <c r="Y89" i="4"/>
  <c r="AD85" i="4"/>
  <c r="AF85" i="4"/>
  <c r="AH85" i="4"/>
  <c r="AM85" i="4"/>
  <c r="AO85" i="4"/>
  <c r="AQ85" i="4"/>
  <c r="AZ85" i="4"/>
  <c r="BE85" i="4"/>
  <c r="BG85" i="4"/>
  <c r="BI85" i="4"/>
  <c r="C86" i="4"/>
  <c r="E86" i="4"/>
  <c r="G86" i="4"/>
  <c r="L86" i="4"/>
  <c r="N86" i="4"/>
  <c r="P86" i="4"/>
  <c r="U90" i="4"/>
  <c r="W90" i="4"/>
  <c r="Y90" i="4"/>
  <c r="AD86" i="4"/>
  <c r="AF86" i="4"/>
  <c r="AH86" i="4"/>
  <c r="AM86" i="4"/>
  <c r="AO86" i="4"/>
  <c r="AQ86" i="4"/>
  <c r="AZ86" i="4"/>
  <c r="BE86" i="4"/>
  <c r="BG86" i="4"/>
  <c r="BI86" i="4"/>
  <c r="C87" i="4"/>
  <c r="E87" i="4"/>
  <c r="G87" i="4"/>
  <c r="L87" i="4"/>
  <c r="N87" i="4"/>
  <c r="P87" i="4"/>
  <c r="U91" i="4"/>
  <c r="W91" i="4"/>
  <c r="Y91" i="4"/>
  <c r="AD87" i="4"/>
  <c r="AF87" i="4"/>
  <c r="AH87" i="4"/>
  <c r="AM87" i="4"/>
  <c r="AO87" i="4"/>
  <c r="AQ87" i="4"/>
  <c r="AZ87" i="4"/>
  <c r="BE87" i="4"/>
  <c r="BG87" i="4"/>
  <c r="BI87" i="4"/>
  <c r="C88" i="4"/>
  <c r="E88" i="4"/>
  <c r="G88" i="4"/>
  <c r="L88" i="4"/>
  <c r="N88" i="4"/>
  <c r="P88" i="4"/>
  <c r="U92" i="4"/>
  <c r="W92" i="4"/>
  <c r="Y92" i="4"/>
  <c r="AD88" i="4"/>
  <c r="AF88" i="4"/>
  <c r="AH88" i="4"/>
  <c r="AI88" i="4" s="1"/>
  <c r="AM88" i="4"/>
  <c r="AO88" i="4"/>
  <c r="AQ88" i="4"/>
  <c r="AZ88" i="4"/>
  <c r="BE88" i="4"/>
  <c r="BG88" i="4"/>
  <c r="BI88" i="4"/>
  <c r="C89" i="4"/>
  <c r="E89" i="4"/>
  <c r="G89" i="4"/>
  <c r="L89" i="4"/>
  <c r="N89" i="4"/>
  <c r="P89" i="4"/>
  <c r="U93" i="4"/>
  <c r="W93" i="4"/>
  <c r="Y93" i="4"/>
  <c r="AD89" i="4"/>
  <c r="AF89" i="4"/>
  <c r="AH89" i="4"/>
  <c r="AM89" i="4"/>
  <c r="AO89" i="4"/>
  <c r="AQ89" i="4"/>
  <c r="AZ89" i="4"/>
  <c r="BE89" i="4"/>
  <c r="BG89" i="4"/>
  <c r="BI89" i="4"/>
  <c r="C90" i="4"/>
  <c r="E90" i="4"/>
  <c r="G90" i="4"/>
  <c r="L90" i="4"/>
  <c r="N90" i="4"/>
  <c r="P90" i="4"/>
  <c r="Q90" i="4" s="1"/>
  <c r="U94" i="4"/>
  <c r="W94" i="4"/>
  <c r="Y94" i="4"/>
  <c r="AD90" i="4"/>
  <c r="AF90" i="4"/>
  <c r="AH90" i="4"/>
  <c r="AM90" i="4"/>
  <c r="AO90" i="4"/>
  <c r="AQ90" i="4"/>
  <c r="AZ90" i="4"/>
  <c r="BE90" i="4"/>
  <c r="BG90" i="4"/>
  <c r="BI90" i="4"/>
  <c r="C91" i="4"/>
  <c r="E91" i="4"/>
  <c r="G91" i="4"/>
  <c r="L91" i="4"/>
  <c r="N91" i="4"/>
  <c r="P91" i="4"/>
  <c r="U95" i="4"/>
  <c r="W95" i="4"/>
  <c r="Y95" i="4"/>
  <c r="AD91" i="4"/>
  <c r="AF91" i="4"/>
  <c r="AH91" i="4"/>
  <c r="AM91" i="4"/>
  <c r="AO91" i="4"/>
  <c r="AQ91" i="4"/>
  <c r="AZ91" i="4"/>
  <c r="BE91" i="4"/>
  <c r="BG91" i="4"/>
  <c r="BI91" i="4"/>
  <c r="BJ91" i="4" s="1"/>
  <c r="BK91" i="4" s="1"/>
  <c r="C92" i="4"/>
  <c r="E92" i="4"/>
  <c r="G92" i="4"/>
  <c r="L92" i="4"/>
  <c r="N92" i="4"/>
  <c r="P92" i="4"/>
  <c r="U96" i="4"/>
  <c r="W96" i="4"/>
  <c r="Y96" i="4"/>
  <c r="AD92" i="4"/>
  <c r="AF92" i="4"/>
  <c r="AH92" i="4"/>
  <c r="AM92" i="4"/>
  <c r="AO92" i="4"/>
  <c r="AQ92" i="4"/>
  <c r="AZ92" i="4"/>
  <c r="BE92" i="4"/>
  <c r="BG92" i="4"/>
  <c r="BI92" i="4"/>
  <c r="C93" i="4"/>
  <c r="E93" i="4"/>
  <c r="G93" i="4"/>
  <c r="L93" i="4"/>
  <c r="N93" i="4"/>
  <c r="P93" i="4"/>
  <c r="U97" i="4"/>
  <c r="W97" i="4"/>
  <c r="Y97" i="4"/>
  <c r="AD93" i="4"/>
  <c r="AF93" i="4"/>
  <c r="AH93" i="4"/>
  <c r="AM93" i="4"/>
  <c r="AO93" i="4"/>
  <c r="AQ93" i="4"/>
  <c r="AZ93" i="4"/>
  <c r="BE93" i="4"/>
  <c r="BG93" i="4"/>
  <c r="BI93" i="4"/>
  <c r="C94" i="4"/>
  <c r="E94" i="4"/>
  <c r="G94" i="4"/>
  <c r="L94" i="4"/>
  <c r="N94" i="4"/>
  <c r="P94" i="4"/>
  <c r="U98" i="4"/>
  <c r="W98" i="4"/>
  <c r="Y98" i="4"/>
  <c r="AD94" i="4"/>
  <c r="AF94" i="4"/>
  <c r="AH94" i="4"/>
  <c r="AM94" i="4"/>
  <c r="AO94" i="4"/>
  <c r="AQ94" i="4"/>
  <c r="AZ94" i="4"/>
  <c r="BE94" i="4"/>
  <c r="BG94" i="4"/>
  <c r="BI94" i="4"/>
  <c r="C95" i="4"/>
  <c r="E95" i="4"/>
  <c r="G95" i="4"/>
  <c r="L95" i="4"/>
  <c r="N95" i="4"/>
  <c r="P95" i="4"/>
  <c r="U3" i="4"/>
  <c r="W3" i="4"/>
  <c r="Y3" i="4"/>
  <c r="AD95" i="4"/>
  <c r="AF95" i="4"/>
  <c r="AH95" i="4"/>
  <c r="AM95" i="4"/>
  <c r="AO95" i="4"/>
  <c r="AQ95" i="4"/>
  <c r="AZ95" i="4"/>
  <c r="BE95" i="4"/>
  <c r="BG95" i="4"/>
  <c r="BI95" i="4"/>
  <c r="C96" i="4"/>
  <c r="E96" i="4"/>
  <c r="G96" i="4"/>
  <c r="L96" i="4"/>
  <c r="N96" i="4"/>
  <c r="P96" i="4"/>
  <c r="U4" i="4"/>
  <c r="W4" i="4"/>
  <c r="Y4" i="4"/>
  <c r="AD96" i="4"/>
  <c r="AF96" i="4"/>
  <c r="AH96" i="4"/>
  <c r="AM96" i="4"/>
  <c r="AO96" i="4"/>
  <c r="AQ96" i="4"/>
  <c r="AZ96" i="4"/>
  <c r="BE96" i="4"/>
  <c r="BG96" i="4"/>
  <c r="BI96" i="4"/>
  <c r="C97" i="4"/>
  <c r="E97" i="4"/>
  <c r="G97" i="4"/>
  <c r="L97" i="4"/>
  <c r="N97" i="4"/>
  <c r="P97" i="4"/>
  <c r="U5" i="4"/>
  <c r="W5" i="4"/>
  <c r="Y5" i="4"/>
  <c r="AD97" i="4"/>
  <c r="AF97" i="4"/>
  <c r="AH97" i="4"/>
  <c r="AM97" i="4"/>
  <c r="AO97" i="4"/>
  <c r="AQ97" i="4"/>
  <c r="AZ97" i="4"/>
  <c r="BE97" i="4"/>
  <c r="BG97" i="4"/>
  <c r="BI97" i="4"/>
  <c r="C98" i="4"/>
  <c r="E98" i="4"/>
  <c r="G98" i="4"/>
  <c r="L98" i="4"/>
  <c r="N98" i="4"/>
  <c r="P98" i="4"/>
  <c r="Q98" i="4" s="1"/>
  <c r="U6" i="4"/>
  <c r="W6" i="4"/>
  <c r="Y6" i="4"/>
  <c r="AD98" i="4"/>
  <c r="AF98" i="4"/>
  <c r="AH98" i="4"/>
  <c r="AM98" i="4"/>
  <c r="AO98" i="4"/>
  <c r="AQ98" i="4"/>
  <c r="AZ98" i="4"/>
  <c r="BE98" i="4"/>
  <c r="BG98" i="4"/>
  <c r="BI98" i="4"/>
  <c r="C63" i="2"/>
  <c r="E63" i="2"/>
  <c r="G63" i="2"/>
  <c r="L63" i="2"/>
  <c r="N63" i="2"/>
  <c r="P63" i="2"/>
  <c r="C64" i="2"/>
  <c r="E64" i="2"/>
  <c r="G64" i="2"/>
  <c r="L64" i="2"/>
  <c r="N64" i="2"/>
  <c r="P64" i="2"/>
  <c r="C65" i="2"/>
  <c r="E65" i="2"/>
  <c r="G65" i="2"/>
  <c r="L65" i="2"/>
  <c r="N65" i="2"/>
  <c r="P65" i="2"/>
  <c r="C66" i="2"/>
  <c r="E66" i="2"/>
  <c r="G66" i="2"/>
  <c r="L66" i="2"/>
  <c r="N66" i="2"/>
  <c r="P66" i="2"/>
  <c r="C67" i="2"/>
  <c r="E67" i="2"/>
  <c r="G67" i="2"/>
  <c r="L67" i="2"/>
  <c r="N67" i="2"/>
  <c r="P67" i="2"/>
  <c r="C68" i="2"/>
  <c r="E68" i="2"/>
  <c r="G68" i="2"/>
  <c r="L68" i="2"/>
  <c r="N68" i="2"/>
  <c r="P68" i="2"/>
  <c r="C69" i="2"/>
  <c r="E69" i="2"/>
  <c r="G69" i="2"/>
  <c r="L69" i="2"/>
  <c r="N69" i="2"/>
  <c r="P69" i="2"/>
  <c r="C70" i="2"/>
  <c r="E70" i="2"/>
  <c r="G70" i="2"/>
  <c r="L70" i="2"/>
  <c r="N70" i="2"/>
  <c r="P70" i="2"/>
  <c r="C71" i="2"/>
  <c r="E71" i="2"/>
  <c r="G71" i="2"/>
  <c r="L71" i="2"/>
  <c r="N71" i="2"/>
  <c r="P71" i="2"/>
  <c r="C72" i="2"/>
  <c r="E72" i="2"/>
  <c r="G72" i="2"/>
  <c r="L72" i="2"/>
  <c r="N72" i="2"/>
  <c r="P72" i="2"/>
  <c r="C73" i="2"/>
  <c r="E73" i="2"/>
  <c r="G73" i="2"/>
  <c r="L73" i="2"/>
  <c r="N73" i="2"/>
  <c r="P73" i="2"/>
  <c r="C74" i="2"/>
  <c r="E74" i="2"/>
  <c r="G74" i="2"/>
  <c r="L74" i="2"/>
  <c r="N74" i="2"/>
  <c r="P74" i="2"/>
  <c r="C75" i="2"/>
  <c r="E75" i="2"/>
  <c r="G75" i="2"/>
  <c r="L75" i="2"/>
  <c r="N75" i="2"/>
  <c r="P75" i="2"/>
  <c r="C76" i="2"/>
  <c r="E76" i="2"/>
  <c r="G76" i="2"/>
  <c r="L76" i="2"/>
  <c r="N76" i="2"/>
  <c r="P76" i="2"/>
  <c r="C77" i="2"/>
  <c r="E77" i="2"/>
  <c r="G77" i="2"/>
  <c r="L77" i="2"/>
  <c r="N77" i="2"/>
  <c r="P77" i="2"/>
  <c r="C78" i="2"/>
  <c r="E78" i="2"/>
  <c r="G78" i="2"/>
  <c r="L78" i="2"/>
  <c r="N78" i="2"/>
  <c r="P78" i="2"/>
  <c r="C79" i="2"/>
  <c r="E79" i="2"/>
  <c r="G79" i="2"/>
  <c r="L79" i="2"/>
  <c r="N79" i="2"/>
  <c r="P79" i="2"/>
  <c r="C80" i="2"/>
  <c r="E80" i="2"/>
  <c r="G80" i="2"/>
  <c r="L80" i="2"/>
  <c r="N80" i="2"/>
  <c r="P80" i="2"/>
  <c r="C81" i="2"/>
  <c r="E81" i="2"/>
  <c r="G81" i="2"/>
  <c r="L81" i="2"/>
  <c r="N81" i="2"/>
  <c r="P81" i="2"/>
  <c r="C82" i="2"/>
  <c r="E82" i="2"/>
  <c r="G82" i="2"/>
  <c r="L82" i="2"/>
  <c r="N82" i="2"/>
  <c r="P82" i="2"/>
  <c r="C83" i="2"/>
  <c r="E83" i="2"/>
  <c r="G83" i="2"/>
  <c r="L83" i="2"/>
  <c r="N83" i="2"/>
  <c r="P83" i="2"/>
  <c r="C84" i="2"/>
  <c r="E84" i="2"/>
  <c r="G84" i="2"/>
  <c r="L84" i="2"/>
  <c r="N84" i="2"/>
  <c r="P84" i="2"/>
  <c r="C85" i="2"/>
  <c r="E85" i="2"/>
  <c r="G85" i="2"/>
  <c r="L85" i="2"/>
  <c r="N85" i="2"/>
  <c r="P85" i="2"/>
  <c r="C86" i="2"/>
  <c r="E86" i="2"/>
  <c r="G86" i="2"/>
  <c r="L86" i="2"/>
  <c r="N86" i="2"/>
  <c r="P86" i="2"/>
  <c r="C87" i="2"/>
  <c r="E87" i="2"/>
  <c r="G87" i="2"/>
  <c r="L87" i="2"/>
  <c r="N87" i="2"/>
  <c r="P87" i="2"/>
  <c r="C88" i="2"/>
  <c r="E88" i="2"/>
  <c r="G88" i="2"/>
  <c r="L88" i="2"/>
  <c r="N88" i="2"/>
  <c r="P88" i="2"/>
  <c r="C89" i="2"/>
  <c r="E89" i="2"/>
  <c r="G89" i="2"/>
  <c r="L89" i="2"/>
  <c r="N89" i="2"/>
  <c r="P89" i="2"/>
  <c r="C90" i="2"/>
  <c r="E90" i="2"/>
  <c r="G90" i="2"/>
  <c r="L90" i="2"/>
  <c r="N90" i="2"/>
  <c r="P90" i="2"/>
  <c r="C91" i="2"/>
  <c r="E91" i="2"/>
  <c r="G91" i="2"/>
  <c r="L91" i="2"/>
  <c r="N91" i="2"/>
  <c r="P91" i="2"/>
  <c r="C92" i="2"/>
  <c r="E92" i="2"/>
  <c r="G92" i="2"/>
  <c r="L92" i="2"/>
  <c r="N92" i="2"/>
  <c r="P92" i="2"/>
  <c r="C93" i="2"/>
  <c r="E93" i="2"/>
  <c r="G93" i="2"/>
  <c r="L93" i="2"/>
  <c r="N93" i="2"/>
  <c r="P93" i="2"/>
  <c r="C94" i="2"/>
  <c r="E94" i="2"/>
  <c r="G94" i="2"/>
  <c r="L94" i="2"/>
  <c r="N94" i="2"/>
  <c r="P94" i="2"/>
  <c r="C95" i="2"/>
  <c r="E95" i="2"/>
  <c r="G95" i="2"/>
  <c r="L95" i="2"/>
  <c r="N95" i="2"/>
  <c r="P95" i="2"/>
  <c r="C96" i="2"/>
  <c r="E96" i="2"/>
  <c r="G96" i="2"/>
  <c r="L96" i="2"/>
  <c r="N96" i="2"/>
  <c r="P96" i="2"/>
  <c r="C97" i="2"/>
  <c r="E97" i="2"/>
  <c r="G97" i="2"/>
  <c r="L97" i="2"/>
  <c r="N97" i="2"/>
  <c r="P97" i="2"/>
  <c r="C98" i="2"/>
  <c r="E98" i="2"/>
  <c r="G98" i="2"/>
  <c r="L98" i="2"/>
  <c r="N98" i="2"/>
  <c r="P98" i="2"/>
  <c r="C3" i="2"/>
  <c r="E3" i="2"/>
  <c r="G3" i="2"/>
  <c r="L3" i="2"/>
  <c r="N3" i="2"/>
  <c r="P3" i="2"/>
  <c r="C4" i="2"/>
  <c r="E4" i="2"/>
  <c r="G4" i="2"/>
  <c r="L4" i="2"/>
  <c r="N4" i="2"/>
  <c r="P4" i="2"/>
  <c r="C5" i="2"/>
  <c r="E5" i="2"/>
  <c r="G5" i="2"/>
  <c r="L5" i="2"/>
  <c r="N5" i="2"/>
  <c r="P5" i="2"/>
  <c r="C6" i="2"/>
  <c r="E6" i="2"/>
  <c r="G6" i="2"/>
  <c r="L6" i="2"/>
  <c r="N6" i="2"/>
  <c r="P6" i="2"/>
  <c r="C7" i="2"/>
  <c r="E7" i="2"/>
  <c r="G7" i="2"/>
  <c r="L7" i="2"/>
  <c r="N7" i="2"/>
  <c r="P7" i="2"/>
  <c r="C8" i="2"/>
  <c r="E8" i="2"/>
  <c r="G8" i="2"/>
  <c r="L8" i="2"/>
  <c r="N8" i="2"/>
  <c r="P8" i="2"/>
  <c r="C9" i="2"/>
  <c r="E9" i="2"/>
  <c r="G9" i="2"/>
  <c r="L9" i="2"/>
  <c r="N9" i="2"/>
  <c r="P9" i="2"/>
  <c r="C10" i="2"/>
  <c r="E10" i="2"/>
  <c r="G10" i="2"/>
  <c r="L10" i="2"/>
  <c r="N10" i="2"/>
  <c r="P10" i="2"/>
  <c r="C11" i="2"/>
  <c r="E11" i="2"/>
  <c r="G11" i="2"/>
  <c r="L11" i="2"/>
  <c r="N11" i="2"/>
  <c r="P11" i="2"/>
  <c r="C12" i="2"/>
  <c r="E12" i="2"/>
  <c r="G12" i="2"/>
  <c r="L12" i="2"/>
  <c r="N12" i="2"/>
  <c r="P12" i="2"/>
  <c r="C13" i="2"/>
  <c r="E13" i="2"/>
  <c r="G13" i="2"/>
  <c r="L13" i="2"/>
  <c r="N13" i="2"/>
  <c r="P13" i="2"/>
  <c r="C14" i="2"/>
  <c r="E14" i="2"/>
  <c r="G14" i="2"/>
  <c r="L14" i="2"/>
  <c r="N14" i="2"/>
  <c r="P14" i="2"/>
  <c r="C15" i="2"/>
  <c r="E15" i="2"/>
  <c r="G15" i="2"/>
  <c r="L15" i="2"/>
  <c r="N15" i="2"/>
  <c r="P15" i="2"/>
  <c r="C16" i="2"/>
  <c r="E16" i="2"/>
  <c r="G16" i="2"/>
  <c r="L16" i="2"/>
  <c r="N16" i="2"/>
  <c r="P16" i="2"/>
  <c r="C17" i="2"/>
  <c r="E17" i="2"/>
  <c r="G17" i="2"/>
  <c r="L17" i="2"/>
  <c r="N17" i="2"/>
  <c r="P17" i="2"/>
  <c r="C18" i="2"/>
  <c r="E18" i="2"/>
  <c r="G18" i="2"/>
  <c r="L18" i="2"/>
  <c r="N18" i="2"/>
  <c r="P18" i="2"/>
  <c r="C19" i="2"/>
  <c r="E19" i="2"/>
  <c r="G19" i="2"/>
  <c r="L19" i="2"/>
  <c r="N19" i="2"/>
  <c r="P19" i="2"/>
  <c r="C20" i="2"/>
  <c r="E20" i="2"/>
  <c r="G20" i="2"/>
  <c r="L20" i="2"/>
  <c r="N20" i="2"/>
  <c r="P20" i="2"/>
  <c r="C21" i="2"/>
  <c r="E21" i="2"/>
  <c r="G21" i="2"/>
  <c r="L21" i="2"/>
  <c r="N21" i="2"/>
  <c r="P21" i="2"/>
  <c r="C22" i="2"/>
  <c r="E22" i="2"/>
  <c r="G22" i="2"/>
  <c r="L22" i="2"/>
  <c r="N22" i="2"/>
  <c r="P22" i="2"/>
  <c r="C23" i="2"/>
  <c r="E23" i="2"/>
  <c r="G23" i="2"/>
  <c r="L23" i="2"/>
  <c r="N23" i="2"/>
  <c r="P23" i="2"/>
  <c r="C24" i="2"/>
  <c r="E24" i="2"/>
  <c r="G24" i="2"/>
  <c r="L24" i="2"/>
  <c r="N24" i="2"/>
  <c r="P24" i="2"/>
  <c r="C25" i="2"/>
  <c r="E25" i="2"/>
  <c r="G25" i="2"/>
  <c r="L25" i="2"/>
  <c r="N25" i="2"/>
  <c r="P25" i="2"/>
  <c r="C26" i="2"/>
  <c r="E26" i="2"/>
  <c r="G26" i="2"/>
  <c r="L26" i="2"/>
  <c r="N26" i="2"/>
  <c r="P26" i="2"/>
  <c r="C27" i="2"/>
  <c r="E27" i="2"/>
  <c r="G27" i="2"/>
  <c r="L27" i="2"/>
  <c r="N27" i="2"/>
  <c r="P27" i="2"/>
  <c r="C28" i="2"/>
  <c r="E28" i="2"/>
  <c r="G28" i="2"/>
  <c r="L28" i="2"/>
  <c r="N28" i="2"/>
  <c r="P28" i="2"/>
  <c r="C29" i="2"/>
  <c r="E29" i="2"/>
  <c r="G29" i="2"/>
  <c r="L29" i="2"/>
  <c r="N29" i="2"/>
  <c r="P29" i="2"/>
  <c r="C30" i="2"/>
  <c r="E30" i="2"/>
  <c r="G30" i="2"/>
  <c r="L30" i="2"/>
  <c r="N30" i="2"/>
  <c r="P30" i="2"/>
  <c r="C31" i="2"/>
  <c r="E31" i="2"/>
  <c r="G31" i="2"/>
  <c r="L31" i="2"/>
  <c r="N31" i="2"/>
  <c r="P31" i="2"/>
  <c r="C32" i="2"/>
  <c r="E32" i="2"/>
  <c r="G32" i="2"/>
  <c r="L32" i="2"/>
  <c r="N32" i="2"/>
  <c r="P32" i="2"/>
  <c r="C33" i="2"/>
  <c r="E33" i="2"/>
  <c r="G33" i="2"/>
  <c r="L33" i="2"/>
  <c r="N33" i="2"/>
  <c r="P33" i="2"/>
  <c r="C34" i="2"/>
  <c r="E34" i="2"/>
  <c r="G34" i="2"/>
  <c r="L34" i="2"/>
  <c r="N34" i="2"/>
  <c r="P34" i="2"/>
  <c r="C35" i="2"/>
  <c r="E35" i="2"/>
  <c r="G35" i="2"/>
  <c r="L35" i="2"/>
  <c r="N35" i="2"/>
  <c r="P35" i="2"/>
  <c r="C36" i="2"/>
  <c r="E36" i="2"/>
  <c r="G36" i="2"/>
  <c r="L36" i="2"/>
  <c r="N36" i="2"/>
  <c r="P36" i="2"/>
  <c r="C37" i="2"/>
  <c r="E37" i="2"/>
  <c r="G37" i="2"/>
  <c r="L37" i="2"/>
  <c r="N37" i="2"/>
  <c r="P37" i="2"/>
  <c r="C38" i="2"/>
  <c r="E38" i="2"/>
  <c r="G38" i="2"/>
  <c r="L38" i="2"/>
  <c r="N38" i="2"/>
  <c r="P38" i="2"/>
  <c r="C39" i="2"/>
  <c r="E39" i="2"/>
  <c r="G39" i="2"/>
  <c r="L39" i="2"/>
  <c r="N39" i="2"/>
  <c r="P39" i="2"/>
  <c r="C40" i="2"/>
  <c r="E40" i="2"/>
  <c r="G40" i="2"/>
  <c r="L40" i="2"/>
  <c r="N40" i="2"/>
  <c r="P40" i="2"/>
  <c r="C41" i="2"/>
  <c r="E41" i="2"/>
  <c r="G41" i="2"/>
  <c r="L41" i="2"/>
  <c r="N41" i="2"/>
  <c r="P41" i="2"/>
  <c r="C42" i="2"/>
  <c r="E42" i="2"/>
  <c r="G42" i="2"/>
  <c r="L42" i="2"/>
  <c r="N42" i="2"/>
  <c r="P42" i="2"/>
  <c r="C43" i="2"/>
  <c r="E43" i="2"/>
  <c r="G43" i="2"/>
  <c r="L43" i="2"/>
  <c r="N43" i="2"/>
  <c r="P43" i="2"/>
  <c r="C44" i="2"/>
  <c r="E44" i="2"/>
  <c r="G44" i="2"/>
  <c r="L44" i="2"/>
  <c r="N44" i="2"/>
  <c r="P44" i="2"/>
  <c r="C45" i="2"/>
  <c r="E45" i="2"/>
  <c r="G45" i="2"/>
  <c r="L45" i="2"/>
  <c r="N45" i="2"/>
  <c r="P45" i="2"/>
  <c r="C46" i="2"/>
  <c r="E46" i="2"/>
  <c r="G46" i="2"/>
  <c r="L46" i="2"/>
  <c r="N46" i="2"/>
  <c r="P46" i="2"/>
  <c r="C47" i="2"/>
  <c r="E47" i="2"/>
  <c r="G47" i="2"/>
  <c r="L47" i="2"/>
  <c r="N47" i="2"/>
  <c r="P47" i="2"/>
  <c r="C48" i="2"/>
  <c r="E48" i="2"/>
  <c r="G48" i="2"/>
  <c r="L48" i="2"/>
  <c r="N48" i="2"/>
  <c r="P48" i="2"/>
  <c r="C49" i="2"/>
  <c r="E49" i="2"/>
  <c r="G49" i="2"/>
  <c r="L49" i="2"/>
  <c r="N49" i="2"/>
  <c r="P49" i="2"/>
  <c r="C50" i="2"/>
  <c r="E50" i="2"/>
  <c r="G50" i="2"/>
  <c r="L50" i="2"/>
  <c r="N50" i="2"/>
  <c r="P50" i="2"/>
  <c r="C51" i="2"/>
  <c r="E51" i="2"/>
  <c r="G51" i="2"/>
  <c r="L51" i="2"/>
  <c r="N51" i="2"/>
  <c r="P51" i="2"/>
  <c r="C52" i="2"/>
  <c r="E52" i="2"/>
  <c r="G52" i="2"/>
  <c r="L52" i="2"/>
  <c r="N52" i="2"/>
  <c r="P52" i="2"/>
  <c r="C53" i="2"/>
  <c r="E53" i="2"/>
  <c r="G53" i="2"/>
  <c r="L53" i="2"/>
  <c r="N53" i="2"/>
  <c r="P53" i="2"/>
  <c r="C54" i="2"/>
  <c r="E54" i="2"/>
  <c r="G54" i="2"/>
  <c r="L54" i="2"/>
  <c r="N54" i="2"/>
  <c r="P54" i="2"/>
  <c r="C55" i="2"/>
  <c r="E55" i="2"/>
  <c r="G55" i="2"/>
  <c r="L55" i="2"/>
  <c r="N55" i="2"/>
  <c r="P55" i="2"/>
  <c r="C56" i="2"/>
  <c r="E56" i="2"/>
  <c r="G56" i="2"/>
  <c r="L56" i="2"/>
  <c r="N56" i="2"/>
  <c r="P56" i="2"/>
  <c r="C57" i="2"/>
  <c r="E57" i="2"/>
  <c r="G57" i="2"/>
  <c r="L57" i="2"/>
  <c r="N57" i="2"/>
  <c r="P57" i="2"/>
  <c r="C58" i="2"/>
  <c r="E58" i="2"/>
  <c r="G58" i="2"/>
  <c r="L58" i="2"/>
  <c r="N58" i="2"/>
  <c r="P58" i="2"/>
  <c r="C59" i="2"/>
  <c r="E59" i="2"/>
  <c r="G59" i="2"/>
  <c r="L59" i="2"/>
  <c r="N59" i="2"/>
  <c r="P59" i="2"/>
  <c r="C60" i="2"/>
  <c r="E60" i="2"/>
  <c r="G60" i="2"/>
  <c r="L60" i="2"/>
  <c r="N60" i="2"/>
  <c r="P60" i="2"/>
  <c r="C61" i="2"/>
  <c r="E61" i="2"/>
  <c r="G61" i="2"/>
  <c r="L61" i="2"/>
  <c r="N61" i="2"/>
  <c r="P61" i="2"/>
  <c r="C62" i="2"/>
  <c r="E62" i="2"/>
  <c r="G62" i="2"/>
  <c r="L62" i="2"/>
  <c r="N62" i="2"/>
  <c r="P62" i="2"/>
  <c r="BJ5" i="4" l="1"/>
  <c r="Q95" i="4"/>
  <c r="Q87" i="4"/>
  <c r="Q79" i="4"/>
  <c r="AI72" i="4"/>
  <c r="AK72" i="4" s="1"/>
  <c r="Q66" i="4"/>
  <c r="BJ62" i="4"/>
  <c r="BJ33" i="4"/>
  <c r="BK33" i="4" s="1"/>
  <c r="Q32" i="4"/>
  <c r="BJ25" i="4"/>
  <c r="Q24" i="4"/>
  <c r="AI17" i="4"/>
  <c r="Q11" i="4"/>
  <c r="R11" i="4" s="1"/>
  <c r="BJ57" i="4"/>
  <c r="BK57" i="4" s="1"/>
  <c r="Q50" i="4"/>
  <c r="AI48" i="4"/>
  <c r="AJ48" i="4" s="1"/>
  <c r="Q42" i="4"/>
  <c r="Q34" i="4"/>
  <c r="Q18" i="4"/>
  <c r="Q94" i="4"/>
  <c r="AR91" i="4"/>
  <c r="BJ87" i="4"/>
  <c r="BK87" i="4" s="1"/>
  <c r="Q86" i="4"/>
  <c r="AI84" i="4"/>
  <c r="AJ84" i="4" s="1"/>
  <c r="Q78" i="4"/>
  <c r="AI76" i="4"/>
  <c r="AK76" i="4" s="1"/>
  <c r="BJ74" i="4"/>
  <c r="Q73" i="4"/>
  <c r="BJ64" i="4"/>
  <c r="BL64" i="4" s="1"/>
  <c r="AI61" i="4"/>
  <c r="AJ61" i="4" s="1"/>
  <c r="Q55" i="4"/>
  <c r="R55" i="4" s="1"/>
  <c r="AI53" i="4"/>
  <c r="AJ53" i="4" s="1"/>
  <c r="Q47" i="4"/>
  <c r="Q39" i="4"/>
  <c r="Q23" i="4"/>
  <c r="BJ19" i="4"/>
  <c r="Q10" i="4"/>
  <c r="S10" i="4" s="1"/>
  <c r="Q83" i="4"/>
  <c r="BJ71" i="4"/>
  <c r="Q70" i="4"/>
  <c r="R70" i="4" s="1"/>
  <c r="Q60" i="4"/>
  <c r="BJ29" i="4"/>
  <c r="Q28" i="4"/>
  <c r="Q20" i="4"/>
  <c r="Q15" i="4"/>
  <c r="S15" i="4" s="1"/>
  <c r="Q67" i="4"/>
  <c r="BJ34" i="4"/>
  <c r="BK34" i="4" s="1"/>
  <c r="Q33" i="4"/>
  <c r="R33" i="4" s="1"/>
  <c r="BJ26" i="4"/>
  <c r="BK26" i="4" s="1"/>
  <c r="Q25" i="4"/>
  <c r="AI23" i="4"/>
  <c r="AJ23" i="4" s="1"/>
  <c r="S82" i="4"/>
  <c r="R82" i="4"/>
  <c r="S50" i="4"/>
  <c r="R50" i="4"/>
  <c r="R95" i="4"/>
  <c r="S95" i="4"/>
  <c r="S55" i="4"/>
  <c r="R39" i="4"/>
  <c r="S39" i="4"/>
  <c r="S34" i="4"/>
  <c r="R34" i="4"/>
  <c r="R29" i="4"/>
  <c r="S29" i="4"/>
  <c r="Q93" i="4"/>
  <c r="Q85" i="4"/>
  <c r="BJ81" i="4"/>
  <c r="BJ78" i="4"/>
  <c r="Q77" i="4"/>
  <c r="Q75" i="4"/>
  <c r="Q65" i="4"/>
  <c r="Q58" i="4"/>
  <c r="BJ54" i="4"/>
  <c r="BK54" i="4" s="1"/>
  <c r="Q53" i="4"/>
  <c r="Q45" i="4"/>
  <c r="BJ44" i="4"/>
  <c r="AI43" i="4"/>
  <c r="Q37" i="4"/>
  <c r="AI35" i="4"/>
  <c r="AJ35" i="4" s="1"/>
  <c r="AI33" i="4"/>
  <c r="Q27" i="4"/>
  <c r="Q19" i="4"/>
  <c r="Q17" i="4"/>
  <c r="BJ13" i="4"/>
  <c r="BJ10" i="4"/>
  <c r="BK10" i="4" s="1"/>
  <c r="Q9" i="4"/>
  <c r="S98" i="4"/>
  <c r="R98" i="4"/>
  <c r="S32" i="4"/>
  <c r="R32" i="4"/>
  <c r="BJ15" i="4"/>
  <c r="S11" i="4"/>
  <c r="S3" i="4"/>
  <c r="R3" i="4"/>
  <c r="Q92" i="4"/>
  <c r="BJ88" i="4"/>
  <c r="BL88" i="4" s="1"/>
  <c r="Q84" i="4"/>
  <c r="Q74" i="4"/>
  <c r="Q72" i="4"/>
  <c r="AR69" i="4"/>
  <c r="AT69" i="4" s="1"/>
  <c r="AI68" i="4"/>
  <c r="AK68" i="4" s="1"/>
  <c r="BJ65" i="4"/>
  <c r="BK65" i="4" s="1"/>
  <c r="Q62" i="4"/>
  <c r="BJ53" i="4"/>
  <c r="BK53" i="4" s="1"/>
  <c r="Q52" i="4"/>
  <c r="BJ45" i="4"/>
  <c r="BK45" i="4" s="1"/>
  <c r="Q44" i="4"/>
  <c r="BJ40" i="4"/>
  <c r="BL40" i="4" s="1"/>
  <c r="Q36" i="4"/>
  <c r="BJ27" i="4"/>
  <c r="BK27" i="4" s="1"/>
  <c r="Q26" i="4"/>
  <c r="Q16" i="4"/>
  <c r="BJ9" i="4"/>
  <c r="Q8" i="4"/>
  <c r="AI6" i="4"/>
  <c r="S90" i="4"/>
  <c r="R90" i="4"/>
  <c r="S42" i="4"/>
  <c r="R42" i="4"/>
  <c r="R87" i="4"/>
  <c r="S87" i="4"/>
  <c r="Q97" i="4"/>
  <c r="Q89" i="4"/>
  <c r="BJ82" i="4"/>
  <c r="BL82" i="4" s="1"/>
  <c r="Q81" i="4"/>
  <c r="Q76" i="4"/>
  <c r="J70" i="4"/>
  <c r="Q69" i="4"/>
  <c r="Q64" i="4"/>
  <c r="Q57" i="4"/>
  <c r="BJ56" i="4"/>
  <c r="BL56" i="4" s="1"/>
  <c r="Q49" i="4"/>
  <c r="Q41" i="4"/>
  <c r="AI39" i="4"/>
  <c r="AK39" i="4" s="1"/>
  <c r="BL34" i="4"/>
  <c r="Q31" i="4"/>
  <c r="R23" i="4"/>
  <c r="S23" i="4"/>
  <c r="S18" i="4"/>
  <c r="R18" i="4"/>
  <c r="R13" i="4"/>
  <c r="S13" i="4"/>
  <c r="AI11" i="4"/>
  <c r="AJ11" i="4" s="1"/>
  <c r="Q5" i="4"/>
  <c r="R94" i="4"/>
  <c r="S94" i="4"/>
  <c r="R86" i="4"/>
  <c r="S86" i="4"/>
  <c r="R78" i="4"/>
  <c r="S78" i="4"/>
  <c r="S66" i="4"/>
  <c r="R66" i="4"/>
  <c r="R59" i="4"/>
  <c r="S59" i="4"/>
  <c r="R54" i="4"/>
  <c r="S54" i="4"/>
  <c r="R46" i="4"/>
  <c r="S46" i="4"/>
  <c r="R38" i="4"/>
  <c r="S38" i="4"/>
  <c r="S28" i="4"/>
  <c r="R28" i="4"/>
  <c r="S20" i="4"/>
  <c r="R20" i="4"/>
  <c r="R14" i="4"/>
  <c r="S14" i="4"/>
  <c r="R47" i="4"/>
  <c r="S47" i="4"/>
  <c r="Q91" i="4"/>
  <c r="R83" i="4"/>
  <c r="S83" i="4"/>
  <c r="R73" i="4"/>
  <c r="S73" i="4"/>
  <c r="Q71" i="4"/>
  <c r="BK64" i="4"/>
  <c r="R51" i="4"/>
  <c r="S51" i="4"/>
  <c r="R43" i="4"/>
  <c r="S43" i="4"/>
  <c r="R35" i="4"/>
  <c r="S35" i="4"/>
  <c r="R25" i="4"/>
  <c r="S25" i="4"/>
  <c r="R15" i="4"/>
  <c r="Q7" i="4"/>
  <c r="S24" i="4"/>
  <c r="R24" i="4"/>
  <c r="R6" i="4"/>
  <c r="S6" i="4"/>
  <c r="R79" i="4"/>
  <c r="S79" i="4"/>
  <c r="R67" i="4"/>
  <c r="S67" i="4"/>
  <c r="S60" i="4"/>
  <c r="R60" i="4"/>
  <c r="R21" i="4"/>
  <c r="S21" i="4"/>
  <c r="Q96" i="4"/>
  <c r="AI94" i="4"/>
  <c r="AK94" i="4" s="1"/>
  <c r="Q88" i="4"/>
  <c r="Q80" i="4"/>
  <c r="BJ69" i="4"/>
  <c r="Q68" i="4"/>
  <c r="Q63" i="4"/>
  <c r="Q61" i="4"/>
  <c r="Q56" i="4"/>
  <c r="BJ49" i="4"/>
  <c r="BK49" i="4" s="1"/>
  <c r="Q48" i="4"/>
  <c r="Q40" i="4"/>
  <c r="Q30" i="4"/>
  <c r="Q22" i="4"/>
  <c r="BJ21" i="4"/>
  <c r="BK21" i="4" s="1"/>
  <c r="BJ18" i="4"/>
  <c r="Q12" i="4"/>
  <c r="Q4" i="4"/>
  <c r="Q67" i="2"/>
  <c r="R67" i="2" s="1"/>
  <c r="Q8" i="2"/>
  <c r="R8" i="2" s="1"/>
  <c r="Q96" i="2"/>
  <c r="R96" i="2" s="1"/>
  <c r="Q78" i="2"/>
  <c r="R78" i="2" s="1"/>
  <c r="BJ95" i="4"/>
  <c r="BK95" i="4" s="1"/>
  <c r="BJ93" i="4"/>
  <c r="BJ85" i="4"/>
  <c r="AI82" i="4"/>
  <c r="AJ82" i="4" s="1"/>
  <c r="BJ80" i="4"/>
  <c r="BK80" i="4" s="1"/>
  <c r="AI69" i="4"/>
  <c r="AJ69" i="4" s="1"/>
  <c r="BJ67" i="4"/>
  <c r="AI60" i="4"/>
  <c r="AK60" i="4" s="1"/>
  <c r="BJ51" i="4"/>
  <c r="BJ46" i="4"/>
  <c r="AI41" i="4"/>
  <c r="AK41" i="4" s="1"/>
  <c r="BJ30" i="4"/>
  <c r="BJ28" i="4"/>
  <c r="BL28" i="4" s="1"/>
  <c r="AI25" i="4"/>
  <c r="BJ14" i="4"/>
  <c r="AI9" i="4"/>
  <c r="AJ9" i="4" s="1"/>
  <c r="BJ7" i="4"/>
  <c r="BJ32" i="4"/>
  <c r="BK32" i="4" s="1"/>
  <c r="H55" i="2"/>
  <c r="I55" i="2" s="1"/>
  <c r="BJ94" i="4"/>
  <c r="BK94" i="4" s="1"/>
  <c r="BJ92" i="4"/>
  <c r="AI86" i="4"/>
  <c r="BJ84" i="4"/>
  <c r="BJ79" i="4"/>
  <c r="BJ60" i="4"/>
  <c r="BL60" i="4" s="1"/>
  <c r="AI50" i="4"/>
  <c r="AK50" i="4" s="1"/>
  <c r="AI45" i="4"/>
  <c r="AK45" i="4" s="1"/>
  <c r="BJ41" i="4"/>
  <c r="AI40" i="4"/>
  <c r="AJ40" i="4" s="1"/>
  <c r="AI31" i="4"/>
  <c r="AJ31" i="4" s="1"/>
  <c r="AI29" i="4"/>
  <c r="AJ29" i="4" s="1"/>
  <c r="AR28" i="4"/>
  <c r="AS28" i="4" s="1"/>
  <c r="AI24" i="4"/>
  <c r="AK24" i="4" s="1"/>
  <c r="AI15" i="4"/>
  <c r="AJ15" i="4" s="1"/>
  <c r="AI13" i="4"/>
  <c r="AJ13" i="4" s="1"/>
  <c r="AR12" i="4"/>
  <c r="BJ11" i="4"/>
  <c r="BK11" i="4" s="1"/>
  <c r="AI8" i="4"/>
  <c r="BJ6" i="4"/>
  <c r="AR5" i="4"/>
  <c r="AT5" i="4" s="1"/>
  <c r="BJ90" i="4"/>
  <c r="BL90" i="4" s="1"/>
  <c r="Q19" i="2"/>
  <c r="S19" i="2" s="1"/>
  <c r="Q66" i="2"/>
  <c r="BJ97" i="4"/>
  <c r="BL97" i="4" s="1"/>
  <c r="BJ89" i="4"/>
  <c r="BK89" i="4" s="1"/>
  <c r="BJ77" i="4"/>
  <c r="AI74" i="4"/>
  <c r="AK74" i="4" s="1"/>
  <c r="BL72" i="4"/>
  <c r="AI70" i="4"/>
  <c r="AK70" i="4" s="1"/>
  <c r="BJ59" i="4"/>
  <c r="BK59" i="4" s="1"/>
  <c r="AI52" i="4"/>
  <c r="AJ52" i="4" s="1"/>
  <c r="BJ48" i="4"/>
  <c r="BJ38" i="4"/>
  <c r="BJ36" i="4"/>
  <c r="BJ31" i="4"/>
  <c r="BJ22" i="4"/>
  <c r="AI22" i="4"/>
  <c r="AK22" i="4" s="1"/>
  <c r="BJ20" i="4"/>
  <c r="AI3" i="4"/>
  <c r="AK3" i="4" s="1"/>
  <c r="AI34" i="4"/>
  <c r="AK34" i="4" s="1"/>
  <c r="AI18" i="4"/>
  <c r="AK18" i="4" s="1"/>
  <c r="BJ16" i="4"/>
  <c r="H97" i="2"/>
  <c r="J97" i="2" s="1"/>
  <c r="AI98" i="4"/>
  <c r="AK98" i="4" s="1"/>
  <c r="BJ96" i="4"/>
  <c r="BJ86" i="4"/>
  <c r="AI85" i="4"/>
  <c r="AK85" i="4" s="1"/>
  <c r="AI80" i="4"/>
  <c r="AJ80" i="4" s="1"/>
  <c r="AI78" i="4"/>
  <c r="AR73" i="4"/>
  <c r="AT73" i="4" s="1"/>
  <c r="AI65" i="4"/>
  <c r="AJ65" i="4" s="1"/>
  <c r="BJ63" i="4"/>
  <c r="BK56" i="4"/>
  <c r="AI56" i="4"/>
  <c r="AI49" i="4"/>
  <c r="AJ49" i="4" s="1"/>
  <c r="BJ42" i="4"/>
  <c r="BK42" i="4" s="1"/>
  <c r="BJ35" i="4"/>
  <c r="BL35" i="4" s="1"/>
  <c r="AI7" i="4"/>
  <c r="AJ7" i="4" s="1"/>
  <c r="AI5" i="4"/>
  <c r="AJ5" i="4" s="1"/>
  <c r="BJ3" i="4"/>
  <c r="BJ98" i="4"/>
  <c r="AI90" i="4"/>
  <c r="AK90" i="4" s="1"/>
  <c r="BJ52" i="4"/>
  <c r="BL52" i="4" s="1"/>
  <c r="J49" i="4"/>
  <c r="BJ39" i="4"/>
  <c r="AI37" i="4"/>
  <c r="AJ37" i="4" s="1"/>
  <c r="BJ23" i="4"/>
  <c r="BK23" i="4" s="1"/>
  <c r="AI21" i="4"/>
  <c r="AR10" i="4"/>
  <c r="AS10" i="4" s="1"/>
  <c r="AR89" i="4"/>
  <c r="AT89" i="4" s="1"/>
  <c r="AR65" i="4"/>
  <c r="AT65" i="4" s="1"/>
  <c r="AR49" i="4"/>
  <c r="AS49" i="4" s="1"/>
  <c r="AJ90" i="4"/>
  <c r="AI58" i="4"/>
  <c r="AJ58" i="4" s="1"/>
  <c r="J74" i="4"/>
  <c r="H35" i="4"/>
  <c r="I35" i="4" s="1"/>
  <c r="J96" i="4"/>
  <c r="H96" i="4"/>
  <c r="I96" i="4" s="1"/>
  <c r="H44" i="4"/>
  <c r="I44" i="4" s="1"/>
  <c r="Q55" i="2"/>
  <c r="S55" i="2" s="1"/>
  <c r="Q18" i="2"/>
  <c r="R18" i="2" s="1"/>
  <c r="Q35" i="2"/>
  <c r="Q89" i="2"/>
  <c r="Q51" i="2"/>
  <c r="S51" i="2" s="1"/>
  <c r="Q57" i="2"/>
  <c r="R57" i="2" s="1"/>
  <c r="Q27" i="2"/>
  <c r="R27" i="2" s="1"/>
  <c r="Q62" i="2"/>
  <c r="Q54" i="2"/>
  <c r="R54" i="2" s="1"/>
  <c r="Q37" i="2"/>
  <c r="Q5" i="2"/>
  <c r="H42" i="2"/>
  <c r="I42" i="2" s="1"/>
  <c r="H31" i="2"/>
  <c r="I31" i="2" s="1"/>
  <c r="H80" i="2"/>
  <c r="J80" i="2" s="1"/>
  <c r="H72" i="2"/>
  <c r="J72" i="2" s="1"/>
  <c r="AR44" i="4"/>
  <c r="AT44" i="4" s="1"/>
  <c r="AR36" i="4"/>
  <c r="AT36" i="4" s="1"/>
  <c r="AR64" i="4"/>
  <c r="AS64" i="4" s="1"/>
  <c r="AR50" i="4"/>
  <c r="AS50" i="4" s="1"/>
  <c r="AR38" i="4"/>
  <c r="AS38" i="4" s="1"/>
  <c r="AR4" i="4"/>
  <c r="AT4" i="4" s="1"/>
  <c r="AR84" i="4"/>
  <c r="AR6" i="4"/>
  <c r="AS6" i="4" s="1"/>
  <c r="AR46" i="4"/>
  <c r="AS46" i="4" s="1"/>
  <c r="AR62" i="4"/>
  <c r="AT62" i="4" s="1"/>
  <c r="AR14" i="4"/>
  <c r="AS14" i="4" s="1"/>
  <c r="AR66" i="4"/>
  <c r="AS66" i="4" s="1"/>
  <c r="AR45" i="4"/>
  <c r="AT45" i="4" s="1"/>
  <c r="AR70" i="4"/>
  <c r="AS70" i="4" s="1"/>
  <c r="AR61" i="4"/>
  <c r="AT61" i="4" s="1"/>
  <c r="AI46" i="4"/>
  <c r="AI26" i="4"/>
  <c r="AK26" i="4" s="1"/>
  <c r="AI55" i="4"/>
  <c r="AJ55" i="4" s="1"/>
  <c r="AI30" i="4"/>
  <c r="AK30" i="4" s="1"/>
  <c r="AI92" i="4"/>
  <c r="AJ92" i="4" s="1"/>
  <c r="AI96" i="4"/>
  <c r="AJ96" i="4" s="1"/>
  <c r="AI79" i="4"/>
  <c r="AK79" i="4" s="1"/>
  <c r="H33" i="4"/>
  <c r="I33" i="4" s="1"/>
  <c r="H49" i="4"/>
  <c r="I49" i="4" s="1"/>
  <c r="H15" i="4"/>
  <c r="I15" i="4" s="1"/>
  <c r="H97" i="4"/>
  <c r="I97" i="4" s="1"/>
  <c r="H76" i="4"/>
  <c r="I76" i="4" s="1"/>
  <c r="H89" i="4"/>
  <c r="I89" i="4" s="1"/>
  <c r="J14" i="4"/>
  <c r="J91" i="4"/>
  <c r="J86" i="4"/>
  <c r="J81" i="4"/>
  <c r="J69" i="4"/>
  <c r="J58" i="4"/>
  <c r="H26" i="4"/>
  <c r="I26" i="4" s="1"/>
  <c r="H69" i="4"/>
  <c r="I69" i="4" s="1"/>
  <c r="J85" i="4"/>
  <c r="H23" i="4"/>
  <c r="I23" i="4" s="1"/>
  <c r="H4" i="4"/>
  <c r="I4" i="4" s="1"/>
  <c r="H53" i="4"/>
  <c r="I53" i="4" s="1"/>
  <c r="H25" i="4"/>
  <c r="I25" i="4" s="1"/>
  <c r="J82" i="4"/>
  <c r="J97" i="4"/>
  <c r="J57" i="4"/>
  <c r="H94" i="4"/>
  <c r="I94" i="4" s="1"/>
  <c r="H92" i="4"/>
  <c r="I92" i="4" s="1"/>
  <c r="J79" i="4"/>
  <c r="H31" i="4"/>
  <c r="I31" i="4" s="1"/>
  <c r="Q58" i="2"/>
  <c r="Q23" i="2"/>
  <c r="Q26" i="2"/>
  <c r="Q3" i="2"/>
  <c r="R3" i="2" s="1"/>
  <c r="Q86" i="2"/>
  <c r="R86" i="2" s="1"/>
  <c r="Q50" i="2"/>
  <c r="R50" i="2" s="1"/>
  <c r="Q43" i="2"/>
  <c r="Q29" i="2"/>
  <c r="S29" i="2" s="1"/>
  <c r="Q93" i="2"/>
  <c r="Q22" i="2"/>
  <c r="Q14" i="2"/>
  <c r="Q95" i="2"/>
  <c r="R95" i="2" s="1"/>
  <c r="H92" i="2"/>
  <c r="J92" i="2" s="1"/>
  <c r="H56" i="2"/>
  <c r="J56" i="2" s="1"/>
  <c r="H57" i="2"/>
  <c r="I57" i="2" s="1"/>
  <c r="H32" i="2"/>
  <c r="I32" i="2" s="1"/>
  <c r="H15" i="2"/>
  <c r="I15" i="2" s="1"/>
  <c r="H95" i="2"/>
  <c r="I95" i="2" s="1"/>
  <c r="H8" i="2"/>
  <c r="J8" i="2" s="1"/>
  <c r="H52" i="2"/>
  <c r="J52" i="2" s="1"/>
  <c r="H10" i="2"/>
  <c r="I10" i="2" s="1"/>
  <c r="H98" i="2"/>
  <c r="I98" i="2" s="1"/>
  <c r="H81" i="2"/>
  <c r="J81" i="2" s="1"/>
  <c r="H53" i="2"/>
  <c r="J53" i="2" s="1"/>
  <c r="H44" i="2"/>
  <c r="I44" i="2" s="1"/>
  <c r="H43" i="2"/>
  <c r="I43" i="2" s="1"/>
  <c r="H36" i="2"/>
  <c r="I36" i="2" s="1"/>
  <c r="H35" i="2"/>
  <c r="J35" i="2" s="1"/>
  <c r="H29" i="2"/>
  <c r="J29" i="2" s="1"/>
  <c r="Q33" i="2"/>
  <c r="Q92" i="2"/>
  <c r="R92" i="2" s="1"/>
  <c r="Q12" i="2"/>
  <c r="R12" i="2" s="1"/>
  <c r="Q47" i="2"/>
  <c r="Q31" i="2"/>
  <c r="S31" i="2" s="1"/>
  <c r="H41" i="2"/>
  <c r="I41" i="2" s="1"/>
  <c r="H33" i="2"/>
  <c r="I33" i="2" s="1"/>
  <c r="H67" i="2"/>
  <c r="H59" i="2"/>
  <c r="I59" i="2" s="1"/>
  <c r="H25" i="2"/>
  <c r="I25" i="2" s="1"/>
  <c r="H86" i="2"/>
  <c r="J86" i="2" s="1"/>
  <c r="H61" i="2"/>
  <c r="I61" i="2" s="1"/>
  <c r="H11" i="2"/>
  <c r="I11" i="2" s="1"/>
  <c r="H88" i="2"/>
  <c r="I88" i="2" s="1"/>
  <c r="AR40" i="4"/>
  <c r="AS40" i="4" s="1"/>
  <c r="AR30" i="4"/>
  <c r="AS30" i="4" s="1"/>
  <c r="AR87" i="4"/>
  <c r="AS87" i="4" s="1"/>
  <c r="AR77" i="4"/>
  <c r="AT77" i="4" s="1"/>
  <c r="AR59" i="4"/>
  <c r="AS59" i="4" s="1"/>
  <c r="AR75" i="4"/>
  <c r="AT75" i="4" s="1"/>
  <c r="AR63" i="4"/>
  <c r="AS63" i="4" s="1"/>
  <c r="AR47" i="4"/>
  <c r="AS47" i="4" s="1"/>
  <c r="AR71" i="4"/>
  <c r="AS71" i="4" s="1"/>
  <c r="AR51" i="4"/>
  <c r="AS51" i="4" s="1"/>
  <c r="AR32" i="4"/>
  <c r="AS32" i="4" s="1"/>
  <c r="AR8" i="4"/>
  <c r="AS8" i="4" s="1"/>
  <c r="AR7" i="4"/>
  <c r="AS7" i="4" s="1"/>
  <c r="AR85" i="4"/>
  <c r="AS85" i="4" s="1"/>
  <c r="AR68" i="4"/>
  <c r="AS68" i="4" s="1"/>
  <c r="AR67" i="4"/>
  <c r="AS67" i="4" s="1"/>
  <c r="AR42" i="4"/>
  <c r="AS42" i="4" s="1"/>
  <c r="AR41" i="4"/>
  <c r="AT41" i="4" s="1"/>
  <c r="AR37" i="4"/>
  <c r="AT37" i="4" s="1"/>
  <c r="AR16" i="4"/>
  <c r="AS16" i="4" s="1"/>
  <c r="AR23" i="4"/>
  <c r="AT23" i="4" s="1"/>
  <c r="AR20" i="4"/>
  <c r="AT20" i="4" s="1"/>
  <c r="AR19" i="4"/>
  <c r="AT19" i="4" s="1"/>
  <c r="AR18" i="4"/>
  <c r="AS18" i="4" s="1"/>
  <c r="AR24" i="4"/>
  <c r="AS24" i="4" s="1"/>
  <c r="AR22" i="4"/>
  <c r="AS22" i="4" s="1"/>
  <c r="AR17" i="4"/>
  <c r="AT17" i="4" s="1"/>
  <c r="AR13" i="4"/>
  <c r="AT13" i="4" s="1"/>
  <c r="AR92" i="4"/>
  <c r="AS92" i="4" s="1"/>
  <c r="AR48" i="4"/>
  <c r="AS48" i="4" s="1"/>
  <c r="AR26" i="4"/>
  <c r="AS26" i="4" s="1"/>
  <c r="AR81" i="4"/>
  <c r="AS81" i="4" s="1"/>
  <c r="AR79" i="4"/>
  <c r="AS79" i="4" s="1"/>
  <c r="AR60" i="4"/>
  <c r="AS60" i="4" s="1"/>
  <c r="AR52" i="4"/>
  <c r="AS52" i="4" s="1"/>
  <c r="AR34" i="4"/>
  <c r="AS34" i="4" s="1"/>
  <c r="AR83" i="4"/>
  <c r="AS83" i="4" s="1"/>
  <c r="AR78" i="4"/>
  <c r="AT78" i="4" s="1"/>
  <c r="AR56" i="4"/>
  <c r="AR55" i="4"/>
  <c r="AS55" i="4" s="1"/>
  <c r="AR54" i="4"/>
  <c r="AT54" i="4" s="1"/>
  <c r="AR53" i="4"/>
  <c r="AS53" i="4" s="1"/>
  <c r="AR33" i="4"/>
  <c r="AT33" i="4" s="1"/>
  <c r="AR29" i="4"/>
  <c r="AS29" i="4" s="1"/>
  <c r="AS91" i="4"/>
  <c r="AT91" i="4"/>
  <c r="AR94" i="4"/>
  <c r="AT94" i="4" s="1"/>
  <c r="AR90" i="4"/>
  <c r="AR86" i="4"/>
  <c r="AT86" i="4" s="1"/>
  <c r="AR74" i="4"/>
  <c r="AS74" i="4" s="1"/>
  <c r="AR95" i="4"/>
  <c r="AS95" i="4" s="1"/>
  <c r="AR58" i="4"/>
  <c r="AS58" i="4" s="1"/>
  <c r="AR57" i="4"/>
  <c r="AS57" i="4" s="1"/>
  <c r="AR98" i="4"/>
  <c r="AT98" i="4" s="1"/>
  <c r="AR82" i="4"/>
  <c r="AT82" i="4" s="1"/>
  <c r="AR25" i="4"/>
  <c r="AT25" i="4" s="1"/>
  <c r="AR21" i="4"/>
  <c r="AT21" i="4" s="1"/>
  <c r="AR9" i="4"/>
  <c r="AT9" i="4" s="1"/>
  <c r="AS5" i="4"/>
  <c r="AK6" i="4"/>
  <c r="AJ6" i="4"/>
  <c r="AI64" i="4"/>
  <c r="AK64" i="4" s="1"/>
  <c r="AI54" i="4"/>
  <c r="AJ54" i="4" s="1"/>
  <c r="AI42" i="4"/>
  <c r="AI95" i="4"/>
  <c r="AI91" i="4"/>
  <c r="AI83" i="4"/>
  <c r="AK83" i="4" s="1"/>
  <c r="AJ76" i="4"/>
  <c r="AJ72" i="4"/>
  <c r="AI51" i="4"/>
  <c r="AJ51" i="4" s="1"/>
  <c r="AI87" i="4"/>
  <c r="AI71" i="4"/>
  <c r="AK71" i="4" s="1"/>
  <c r="AK57" i="4"/>
  <c r="AI47" i="4"/>
  <c r="AJ47" i="4" s="1"/>
  <c r="AI67" i="4"/>
  <c r="AJ67" i="4" s="1"/>
  <c r="AI66" i="4"/>
  <c r="AI63" i="4"/>
  <c r="AI62" i="4"/>
  <c r="AK62" i="4" s="1"/>
  <c r="AI59" i="4"/>
  <c r="AJ59" i="4" s="1"/>
  <c r="AI14" i="4"/>
  <c r="AK14" i="4" s="1"/>
  <c r="AI10" i="4"/>
  <c r="H93" i="4"/>
  <c r="I93" i="4" s="1"/>
  <c r="J45" i="4"/>
  <c r="H21" i="4"/>
  <c r="I21" i="4" s="1"/>
  <c r="H18" i="4"/>
  <c r="I18" i="4" s="1"/>
  <c r="J90" i="4"/>
  <c r="J44" i="4"/>
  <c r="H6" i="4"/>
  <c r="I6" i="4" s="1"/>
  <c r="H90" i="4"/>
  <c r="I90" i="4" s="1"/>
  <c r="J89" i="4"/>
  <c r="H74" i="4"/>
  <c r="I74" i="4" s="1"/>
  <c r="H72" i="4"/>
  <c r="I72" i="4" s="1"/>
  <c r="J62" i="4"/>
  <c r="J60" i="4"/>
  <c r="J33" i="4"/>
  <c r="J17" i="4"/>
  <c r="J6" i="4"/>
  <c r="J87" i="4"/>
  <c r="J30" i="4"/>
  <c r="J29" i="4"/>
  <c r="J28" i="4"/>
  <c r="H91" i="4"/>
  <c r="I91" i="4" s="1"/>
  <c r="H79" i="4"/>
  <c r="I79" i="4" s="1"/>
  <c r="H54" i="4"/>
  <c r="I54" i="4" s="1"/>
  <c r="H46" i="4"/>
  <c r="I46" i="4" s="1"/>
  <c r="J40" i="4"/>
  <c r="H39" i="4"/>
  <c r="I39" i="4" s="1"/>
  <c r="H17" i="4"/>
  <c r="I17" i="4" s="1"/>
  <c r="J78" i="4"/>
  <c r="H77" i="4"/>
  <c r="I77" i="4" s="1"/>
  <c r="H42" i="4"/>
  <c r="I42" i="4" s="1"/>
  <c r="H38" i="4"/>
  <c r="I38" i="4" s="1"/>
  <c r="H30" i="4"/>
  <c r="I30" i="4" s="1"/>
  <c r="H29" i="4"/>
  <c r="I29" i="4" s="1"/>
  <c r="H27" i="4"/>
  <c r="I27" i="4" s="1"/>
  <c r="J88" i="4"/>
  <c r="J76" i="4"/>
  <c r="J66" i="4"/>
  <c r="J53" i="4"/>
  <c r="H88" i="4"/>
  <c r="I88" i="4" s="1"/>
  <c r="H86" i="4"/>
  <c r="I86" i="4" s="1"/>
  <c r="J72" i="4"/>
  <c r="H58" i="4"/>
  <c r="I58" i="4" s="1"/>
  <c r="H36" i="4"/>
  <c r="I36" i="4" s="1"/>
  <c r="H34" i="4"/>
  <c r="I34" i="4" s="1"/>
  <c r="H22" i="4"/>
  <c r="I22" i="4" s="1"/>
  <c r="H14" i="4"/>
  <c r="I14" i="4" s="1"/>
  <c r="J13" i="4"/>
  <c r="J5" i="4"/>
  <c r="H87" i="4"/>
  <c r="I87" i="4" s="1"/>
  <c r="J84" i="4"/>
  <c r="H83" i="4"/>
  <c r="I83" i="4" s="1"/>
  <c r="H82" i="4"/>
  <c r="I82" i="4" s="1"/>
  <c r="J80" i="4"/>
  <c r="J65" i="4"/>
  <c r="H62" i="4"/>
  <c r="I62" i="4" s="1"/>
  <c r="J61" i="4"/>
  <c r="J19" i="4"/>
  <c r="H10" i="4"/>
  <c r="I10" i="4" s="1"/>
  <c r="J9" i="4"/>
  <c r="H85" i="4"/>
  <c r="I85" i="4" s="1"/>
  <c r="H84" i="4"/>
  <c r="I84" i="4" s="1"/>
  <c r="H40" i="4"/>
  <c r="I40" i="4" s="1"/>
  <c r="H13" i="4"/>
  <c r="I13" i="4" s="1"/>
  <c r="H78" i="4"/>
  <c r="I78" i="4" s="1"/>
  <c r="H65" i="4"/>
  <c r="I65" i="4" s="1"/>
  <c r="J56" i="4"/>
  <c r="J54" i="4"/>
  <c r="J48" i="4"/>
  <c r="J46" i="4"/>
  <c r="J41" i="4"/>
  <c r="H20" i="4"/>
  <c r="I20" i="4" s="1"/>
  <c r="H19" i="4"/>
  <c r="I19" i="4" s="1"/>
  <c r="H61" i="4"/>
  <c r="I61" i="4" s="1"/>
  <c r="H28" i="4"/>
  <c r="I28" i="4" s="1"/>
  <c r="J26" i="4"/>
  <c r="J21" i="4"/>
  <c r="J20" i="4"/>
  <c r="J18" i="4"/>
  <c r="H11" i="4"/>
  <c r="I11" i="4" s="1"/>
  <c r="J10" i="4"/>
  <c r="J83" i="4"/>
  <c r="H12" i="4"/>
  <c r="I12" i="4" s="1"/>
  <c r="H9" i="4"/>
  <c r="I9" i="4" s="1"/>
  <c r="H5" i="4"/>
  <c r="I5" i="4" s="1"/>
  <c r="H57" i="4"/>
  <c r="I57" i="4" s="1"/>
  <c r="H68" i="4"/>
  <c r="I68" i="4" s="1"/>
  <c r="J52" i="4"/>
  <c r="J50" i="4"/>
  <c r="H24" i="4"/>
  <c r="I24" i="4" s="1"/>
  <c r="H7" i="4"/>
  <c r="I7" i="4" s="1"/>
  <c r="H3" i="4"/>
  <c r="J3" i="4" s="1"/>
  <c r="H81" i="4"/>
  <c r="I81" i="4" s="1"/>
  <c r="H80" i="4"/>
  <c r="I80" i="4" s="1"/>
  <c r="H32" i="4"/>
  <c r="I32" i="4" s="1"/>
  <c r="J25" i="4"/>
  <c r="J24" i="4"/>
  <c r="J22" i="4"/>
  <c r="H16" i="4"/>
  <c r="I16" i="4" s="1"/>
  <c r="H8" i="4"/>
  <c r="I8" i="4" s="1"/>
  <c r="Q71" i="2"/>
  <c r="Q4" i="2"/>
  <c r="Q82" i="2"/>
  <c r="R82" i="2" s="1"/>
  <c r="Q63" i="2"/>
  <c r="Q59" i="2"/>
  <c r="Q60" i="2"/>
  <c r="R60" i="2" s="1"/>
  <c r="Q52" i="2"/>
  <c r="Q77" i="2"/>
  <c r="Q75" i="2"/>
  <c r="Q46" i="2"/>
  <c r="Q38" i="2"/>
  <c r="Q36" i="2"/>
  <c r="Q9" i="2"/>
  <c r="Q97" i="2"/>
  <c r="Q69" i="2"/>
  <c r="Q61" i="2"/>
  <c r="Q30" i="2"/>
  <c r="Q88" i="2"/>
  <c r="S88" i="2" s="1"/>
  <c r="Q70" i="2"/>
  <c r="Q49" i="2"/>
  <c r="Q42" i="2"/>
  <c r="Q32" i="2"/>
  <c r="R32" i="2" s="1"/>
  <c r="Q21" i="2"/>
  <c r="Q13" i="2"/>
  <c r="Q90" i="2"/>
  <c r="Q53" i="2"/>
  <c r="Q34" i="2"/>
  <c r="Q74" i="2"/>
  <c r="Q73" i="2"/>
  <c r="Q45" i="2"/>
  <c r="Q16" i="2"/>
  <c r="Q15" i="2"/>
  <c r="Q6" i="2"/>
  <c r="Q25" i="2"/>
  <c r="Q17" i="2"/>
  <c r="Q85" i="2"/>
  <c r="Q79" i="2"/>
  <c r="Q39" i="2"/>
  <c r="Q91" i="2"/>
  <c r="R91" i="2" s="1"/>
  <c r="Q81" i="2"/>
  <c r="R81" i="2" s="1"/>
  <c r="Q11" i="2"/>
  <c r="Q94" i="2"/>
  <c r="Q41" i="2"/>
  <c r="Q28" i="2"/>
  <c r="Q84" i="2"/>
  <c r="Q83" i="2"/>
  <c r="Q65" i="2"/>
  <c r="Q44" i="2"/>
  <c r="Q20" i="2"/>
  <c r="Q7" i="2"/>
  <c r="H54" i="2"/>
  <c r="J54" i="2" s="1"/>
  <c r="H47" i="2"/>
  <c r="I47" i="2" s="1"/>
  <c r="H37" i="2"/>
  <c r="I37" i="2" s="1"/>
  <c r="H79" i="2"/>
  <c r="I79" i="2" s="1"/>
  <c r="H68" i="2"/>
  <c r="I68" i="2" s="1"/>
  <c r="H77" i="2"/>
  <c r="J77" i="2" s="1"/>
  <c r="H71" i="2"/>
  <c r="I71" i="2" s="1"/>
  <c r="H50" i="2"/>
  <c r="I50" i="2" s="1"/>
  <c r="H28" i="2"/>
  <c r="I28" i="2" s="1"/>
  <c r="H13" i="2"/>
  <c r="I13" i="2" s="1"/>
  <c r="H93" i="2"/>
  <c r="I93" i="2" s="1"/>
  <c r="H62" i="2"/>
  <c r="J62" i="2" s="1"/>
  <c r="H45" i="2"/>
  <c r="I45" i="2" s="1"/>
  <c r="H34" i="2"/>
  <c r="I34" i="2" s="1"/>
  <c r="H16" i="2"/>
  <c r="I16" i="2" s="1"/>
  <c r="H5" i="2"/>
  <c r="I5" i="2" s="1"/>
  <c r="H51" i="2"/>
  <c r="J51" i="2" s="1"/>
  <c r="H27" i="2"/>
  <c r="J27" i="2" s="1"/>
  <c r="H94" i="2"/>
  <c r="J94" i="2" s="1"/>
  <c r="H82" i="2"/>
  <c r="I82" i="2" s="1"/>
  <c r="H73" i="2"/>
  <c r="J73" i="2" s="1"/>
  <c r="H18" i="2"/>
  <c r="I18" i="2" s="1"/>
  <c r="H74" i="2"/>
  <c r="I74" i="2" s="1"/>
  <c r="H63" i="2"/>
  <c r="I63" i="2" s="1"/>
  <c r="H48" i="2"/>
  <c r="J48" i="2" s="1"/>
  <c r="H39" i="2"/>
  <c r="I39" i="2" s="1"/>
  <c r="H21" i="2"/>
  <c r="I21" i="2" s="1"/>
  <c r="H20" i="2"/>
  <c r="I20" i="2" s="1"/>
  <c r="H84" i="2"/>
  <c r="I84" i="2" s="1"/>
  <c r="H83" i="2"/>
  <c r="I83" i="2" s="1"/>
  <c r="H64" i="2"/>
  <c r="I64" i="2" s="1"/>
  <c r="H60" i="2"/>
  <c r="J60" i="2" s="1"/>
  <c r="H40" i="2"/>
  <c r="J40" i="2" s="1"/>
  <c r="H24" i="2"/>
  <c r="J24" i="2" s="1"/>
  <c r="H23" i="2"/>
  <c r="I23" i="2" s="1"/>
  <c r="H7" i="2"/>
  <c r="I7" i="2" s="1"/>
  <c r="H87" i="2"/>
  <c r="H76" i="2"/>
  <c r="I76" i="2" s="1"/>
  <c r="H75" i="2"/>
  <c r="I75" i="2" s="1"/>
  <c r="H65" i="2"/>
  <c r="I65" i="2" s="1"/>
  <c r="H49" i="2"/>
  <c r="J49" i="2" s="1"/>
  <c r="H38" i="2"/>
  <c r="J38" i="2" s="1"/>
  <c r="H30" i="2"/>
  <c r="I3" i="2"/>
  <c r="H6" i="2"/>
  <c r="J6" i="2" s="1"/>
  <c r="H96" i="2"/>
  <c r="I96" i="2" s="1"/>
  <c r="H69" i="2"/>
  <c r="I69" i="2" s="1"/>
  <c r="H9" i="2"/>
  <c r="H14" i="2"/>
  <c r="J14" i="2" s="1"/>
  <c r="H22" i="2"/>
  <c r="J22" i="2" s="1"/>
  <c r="H19" i="2"/>
  <c r="I19" i="2" s="1"/>
  <c r="H17" i="2"/>
  <c r="J17" i="2" s="1"/>
  <c r="H91" i="2"/>
  <c r="I91" i="2" s="1"/>
  <c r="H85" i="2"/>
  <c r="I85" i="2" s="1"/>
  <c r="H46" i="2"/>
  <c r="J46" i="2" s="1"/>
  <c r="H26" i="2"/>
  <c r="S57" i="2"/>
  <c r="Q56" i="2"/>
  <c r="Q48" i="2"/>
  <c r="Q40" i="2"/>
  <c r="R51" i="2"/>
  <c r="H58" i="2"/>
  <c r="Q24" i="2"/>
  <c r="I80" i="2"/>
  <c r="I72" i="2"/>
  <c r="H12" i="2"/>
  <c r="H4" i="2"/>
  <c r="Q64" i="2"/>
  <c r="H90" i="2"/>
  <c r="BK3" i="4"/>
  <c r="BL3" i="4"/>
  <c r="H89" i="2"/>
  <c r="Q87" i="2"/>
  <c r="Q76" i="2"/>
  <c r="Q68" i="2"/>
  <c r="S86" i="2"/>
  <c r="Q80" i="2"/>
  <c r="V80" i="2" s="1"/>
  <c r="Q72" i="2"/>
  <c r="V72" i="2" s="1"/>
  <c r="H66" i="2"/>
  <c r="Q10" i="2"/>
  <c r="Q98" i="2"/>
  <c r="V98" i="2" s="1"/>
  <c r="H78" i="2"/>
  <c r="H70" i="2"/>
  <c r="H98" i="4"/>
  <c r="I98" i="4" s="1"/>
  <c r="J98" i="4"/>
  <c r="BK93" i="4"/>
  <c r="BL93" i="4"/>
  <c r="BK86" i="4"/>
  <c r="BL86" i="4"/>
  <c r="AK91" i="4"/>
  <c r="AJ91" i="4"/>
  <c r="BK90" i="4"/>
  <c r="BK98" i="4"/>
  <c r="BL98" i="4"/>
  <c r="H95" i="4"/>
  <c r="I95" i="4" s="1"/>
  <c r="J95" i="4"/>
  <c r="BK78" i="4"/>
  <c r="BL78" i="4"/>
  <c r="AJ88" i="4"/>
  <c r="AK88" i="4"/>
  <c r="BK97" i="4"/>
  <c r="BL96" i="4"/>
  <c r="BK96" i="4"/>
  <c r="AK96" i="4"/>
  <c r="BK83" i="4"/>
  <c r="BL83" i="4"/>
  <c r="AI97" i="4"/>
  <c r="AS89" i="4"/>
  <c r="BL87" i="4"/>
  <c r="AJ75" i="4"/>
  <c r="AK75" i="4"/>
  <c r="BK71" i="4"/>
  <c r="BL71" i="4"/>
  <c r="AJ68" i="4"/>
  <c r="AR93" i="4"/>
  <c r="J92" i="4"/>
  <c r="BK82" i="4"/>
  <c r="AR80" i="4"/>
  <c r="BK73" i="4"/>
  <c r="BL73" i="4"/>
  <c r="H73" i="4"/>
  <c r="I73" i="4" s="1"/>
  <c r="BK47" i="4"/>
  <c r="BL47" i="4"/>
  <c r="BK46" i="4"/>
  <c r="BL46" i="4"/>
  <c r="AJ78" i="4"/>
  <c r="AK78" i="4"/>
  <c r="AI77" i="4"/>
  <c r="BL48" i="4"/>
  <c r="BK48" i="4"/>
  <c r="AK48" i="4"/>
  <c r="AR97" i="4"/>
  <c r="AS84" i="4"/>
  <c r="AT84" i="4"/>
  <c r="BK77" i="4"/>
  <c r="BL77" i="4"/>
  <c r="H75" i="4"/>
  <c r="I75" i="4" s="1"/>
  <c r="J75" i="4"/>
  <c r="AR96" i="4"/>
  <c r="J94" i="4"/>
  <c r="BL91" i="4"/>
  <c r="BK88" i="4"/>
  <c r="AR88" i="4"/>
  <c r="BK81" i="4"/>
  <c r="BL81" i="4"/>
  <c r="AI81" i="4"/>
  <c r="BK75" i="4"/>
  <c r="BL75" i="4"/>
  <c r="AI93" i="4"/>
  <c r="J93" i="4"/>
  <c r="AI89" i="4"/>
  <c r="AJ86" i="4"/>
  <c r="AK86" i="4"/>
  <c r="BK85" i="4"/>
  <c r="BL85" i="4"/>
  <c r="BK84" i="4"/>
  <c r="BL84" i="4"/>
  <c r="BK74" i="4"/>
  <c r="BL74" i="4"/>
  <c r="AK80" i="4"/>
  <c r="BL76" i="4"/>
  <c r="BK69" i="4"/>
  <c r="BL69" i="4"/>
  <c r="BJ68" i="4"/>
  <c r="BJ66" i="4"/>
  <c r="H66" i="4"/>
  <c r="I66" i="4" s="1"/>
  <c r="H63" i="4"/>
  <c r="I63" i="4" s="1"/>
  <c r="J63" i="4"/>
  <c r="H55" i="4"/>
  <c r="I55" i="4" s="1"/>
  <c r="J55" i="4"/>
  <c r="AJ25" i="4"/>
  <c r="AK25" i="4"/>
  <c r="BK24" i="4"/>
  <c r="BL24" i="4"/>
  <c r="AJ24" i="4"/>
  <c r="AK9" i="4"/>
  <c r="AJ8" i="4"/>
  <c r="AK8" i="4"/>
  <c r="BK7" i="4"/>
  <c r="BL7" i="4"/>
  <c r="AJ74" i="4"/>
  <c r="H71" i="4"/>
  <c r="I71" i="4" s="1"/>
  <c r="J71" i="4"/>
  <c r="J68" i="4"/>
  <c r="J64" i="4"/>
  <c r="AK61" i="4"/>
  <c r="BK51" i="4"/>
  <c r="BL51" i="4"/>
  <c r="BJ50" i="4"/>
  <c r="AJ46" i="4"/>
  <c r="AK46" i="4"/>
  <c r="BK63" i="4"/>
  <c r="BL63" i="4"/>
  <c r="H59" i="4"/>
  <c r="I59" i="4" s="1"/>
  <c r="J59" i="4"/>
  <c r="BL39" i="4"/>
  <c r="BK39" i="4"/>
  <c r="J77" i="4"/>
  <c r="AR76" i="4"/>
  <c r="J73" i="4"/>
  <c r="AR72" i="4"/>
  <c r="AJ56" i="4"/>
  <c r="AK56" i="4"/>
  <c r="BK55" i="4"/>
  <c r="BL55" i="4"/>
  <c r="BL54" i="4"/>
  <c r="H67" i="4"/>
  <c r="I67" i="4" s="1"/>
  <c r="J67" i="4"/>
  <c r="AK51" i="4"/>
  <c r="H47" i="4"/>
  <c r="I47" i="4" s="1"/>
  <c r="J47" i="4"/>
  <c r="J37" i="4"/>
  <c r="H37" i="4"/>
  <c r="I37" i="4" s="1"/>
  <c r="AI73" i="4"/>
  <c r="BJ70" i="4"/>
  <c r="H70" i="4"/>
  <c r="I70" i="4" s="1"/>
  <c r="AJ63" i="4"/>
  <c r="AK63" i="4"/>
  <c r="AJ60" i="4"/>
  <c r="BJ58" i="4"/>
  <c r="BK41" i="4"/>
  <c r="BL41" i="4"/>
  <c r="BK61" i="4"/>
  <c r="BL61" i="4"/>
  <c r="H51" i="4"/>
  <c r="I51" i="4" s="1"/>
  <c r="J51" i="4"/>
  <c r="H50" i="4"/>
  <c r="I50" i="4" s="1"/>
  <c r="H64" i="4"/>
  <c r="I64" i="4" s="1"/>
  <c r="H60" i="4"/>
  <c r="I60" i="4" s="1"/>
  <c r="BL57" i="4"/>
  <c r="H56" i="4"/>
  <c r="I56" i="4" s="1"/>
  <c r="BL53" i="4"/>
  <c r="H52" i="4"/>
  <c r="I52" i="4" s="1"/>
  <c r="H48" i="4"/>
  <c r="I48" i="4" s="1"/>
  <c r="BL45" i="4"/>
  <c r="H45" i="4"/>
  <c r="I45" i="4" s="1"/>
  <c r="AI44" i="4"/>
  <c r="AR43" i="4"/>
  <c r="J36" i="4"/>
  <c r="BL33" i="4"/>
  <c r="AR31" i="4"/>
  <c r="BK17" i="4"/>
  <c r="BL17" i="4"/>
  <c r="AT16" i="4"/>
  <c r="AR15" i="4"/>
  <c r="BJ8" i="4"/>
  <c r="AI4" i="4"/>
  <c r="BJ43" i="4"/>
  <c r="H43" i="4"/>
  <c r="I43" i="4" s="1"/>
  <c r="H41" i="4"/>
  <c r="I41" i="4" s="1"/>
  <c r="AJ39" i="4"/>
  <c r="J38" i="4"/>
  <c r="BK36" i="4"/>
  <c r="BL36" i="4"/>
  <c r="AK36" i="4"/>
  <c r="BK35" i="4"/>
  <c r="AR35" i="4"/>
  <c r="J32" i="4"/>
  <c r="AK29" i="4"/>
  <c r="AI28" i="4"/>
  <c r="BL26" i="4"/>
  <c r="J16" i="4"/>
  <c r="AI12" i="4"/>
  <c r="BL11" i="4"/>
  <c r="BL10" i="4"/>
  <c r="BJ4" i="4"/>
  <c r="BK31" i="4"/>
  <c r="BL31" i="4"/>
  <c r="BJ12" i="4"/>
  <c r="AJ43" i="4"/>
  <c r="AK43" i="4"/>
  <c r="AJ33" i="4"/>
  <c r="AK33" i="4"/>
  <c r="AI32" i="4"/>
  <c r="AJ17" i="4"/>
  <c r="AK17" i="4"/>
  <c r="BK16" i="4"/>
  <c r="BL16" i="4"/>
  <c r="AI16" i="4"/>
  <c r="BK15" i="4"/>
  <c r="BL15" i="4"/>
  <c r="BK44" i="4"/>
  <c r="BL44" i="4"/>
  <c r="J42" i="4"/>
  <c r="AT34" i="4"/>
  <c r="J34" i="4"/>
  <c r="BK25" i="4"/>
  <c r="BL25" i="4"/>
  <c r="BK9" i="4"/>
  <c r="BL9" i="4"/>
  <c r="AT8" i="4"/>
  <c r="BK5" i="4"/>
  <c r="BL5" i="4"/>
  <c r="AR3" i="4"/>
  <c r="BK37" i="4"/>
  <c r="BL37" i="4"/>
  <c r="AJ21" i="4"/>
  <c r="AK21" i="4"/>
  <c r="BK20" i="4"/>
  <c r="BL20" i="4"/>
  <c r="AI20" i="4"/>
  <c r="BK19" i="4"/>
  <c r="BL19" i="4"/>
  <c r="AS4" i="4"/>
  <c r="BK40" i="4"/>
  <c r="AR39" i="4"/>
  <c r="AI38" i="4"/>
  <c r="AS36" i="4"/>
  <c r="BK29" i="4"/>
  <c r="BL29" i="4"/>
  <c r="AT28" i="4"/>
  <c r="AR27" i="4"/>
  <c r="BK13" i="4"/>
  <c r="BL13" i="4"/>
  <c r="AS12" i="4"/>
  <c r="AT12" i="4"/>
  <c r="AR11" i="4"/>
  <c r="AK31" i="4"/>
  <c r="AK27" i="4"/>
  <c r="AK23" i="4"/>
  <c r="AT22" i="4"/>
  <c r="AK19" i="4"/>
  <c r="AT14" i="4"/>
  <c r="AK11" i="4"/>
  <c r="AT10" i="4"/>
  <c r="J43" i="4"/>
  <c r="J39" i="4"/>
  <c r="J35" i="4"/>
  <c r="J31" i="4"/>
  <c r="J27" i="4"/>
  <c r="J23" i="4"/>
  <c r="J15" i="4"/>
  <c r="J11" i="4"/>
  <c r="J7" i="4"/>
  <c r="J12" i="4"/>
  <c r="J8" i="4"/>
  <c r="J4" i="4"/>
  <c r="J98" i="2" l="1"/>
  <c r="S50" i="2"/>
  <c r="J57" i="2"/>
  <c r="AK84" i="4"/>
  <c r="AJ26" i="4"/>
  <c r="BK62" i="4"/>
  <c r="BL62" i="4"/>
  <c r="AT46" i="4"/>
  <c r="AT74" i="4"/>
  <c r="AK53" i="4"/>
  <c r="S33" i="4"/>
  <c r="BL49" i="4"/>
  <c r="AJ98" i="4"/>
  <c r="AK35" i="4"/>
  <c r="AJ94" i="4"/>
  <c r="AS44" i="4"/>
  <c r="S70" i="4"/>
  <c r="AS69" i="4"/>
  <c r="R10" i="4"/>
  <c r="BK52" i="4"/>
  <c r="AJ85" i="4"/>
  <c r="V68" i="2"/>
  <c r="S67" i="2"/>
  <c r="S96" i="2"/>
  <c r="V76" i="2"/>
  <c r="S18" i="2"/>
  <c r="I56" i="2"/>
  <c r="J59" i="2"/>
  <c r="R63" i="4"/>
  <c r="S63" i="4"/>
  <c r="AK40" i="4"/>
  <c r="BL65" i="4"/>
  <c r="AK47" i="4"/>
  <c r="AT49" i="4"/>
  <c r="AK59" i="4"/>
  <c r="AT7" i="4"/>
  <c r="AJ34" i="4"/>
  <c r="R30" i="4"/>
  <c r="S30" i="4"/>
  <c r="S26" i="4"/>
  <c r="R26" i="4"/>
  <c r="R62" i="4"/>
  <c r="S62" i="4"/>
  <c r="S92" i="4"/>
  <c r="R92" i="4"/>
  <c r="R19" i="4"/>
  <c r="S19" i="4"/>
  <c r="R53" i="4"/>
  <c r="S53" i="4"/>
  <c r="R85" i="4"/>
  <c r="S85" i="4"/>
  <c r="S80" i="4"/>
  <c r="R80" i="4"/>
  <c r="S76" i="4"/>
  <c r="R76" i="4"/>
  <c r="R27" i="4"/>
  <c r="S27" i="4"/>
  <c r="S48" i="4"/>
  <c r="R48" i="4"/>
  <c r="S88" i="4"/>
  <c r="R88" i="4"/>
  <c r="R41" i="4"/>
  <c r="S41" i="4"/>
  <c r="R81" i="4"/>
  <c r="S81" i="4"/>
  <c r="S36" i="4"/>
  <c r="R36" i="4"/>
  <c r="S58" i="4"/>
  <c r="R58" i="4"/>
  <c r="BL42" i="4"/>
  <c r="BL21" i="4"/>
  <c r="BL27" i="4"/>
  <c r="BL80" i="4"/>
  <c r="BL95" i="4"/>
  <c r="BL94" i="4"/>
  <c r="AK49" i="4"/>
  <c r="S4" i="4"/>
  <c r="R4" i="4"/>
  <c r="R49" i="4"/>
  <c r="S49" i="4"/>
  <c r="R65" i="4"/>
  <c r="S65" i="4"/>
  <c r="R7" i="4"/>
  <c r="S7" i="4"/>
  <c r="AJ18" i="4"/>
  <c r="BL89" i="4"/>
  <c r="I53" i="2"/>
  <c r="S12" i="4"/>
  <c r="R12" i="4"/>
  <c r="S56" i="4"/>
  <c r="R56" i="4"/>
  <c r="S96" i="4"/>
  <c r="R96" i="4"/>
  <c r="R91" i="4"/>
  <c r="S91" i="4"/>
  <c r="R89" i="4"/>
  <c r="S89" i="4"/>
  <c r="S44" i="4"/>
  <c r="R44" i="4"/>
  <c r="S72" i="4"/>
  <c r="R72" i="4"/>
  <c r="R9" i="4"/>
  <c r="S9" i="4"/>
  <c r="R37" i="4"/>
  <c r="S37" i="4"/>
  <c r="R75" i="4"/>
  <c r="S75" i="4"/>
  <c r="S40" i="4"/>
  <c r="R40" i="4"/>
  <c r="R93" i="4"/>
  <c r="S93" i="4"/>
  <c r="V67" i="2"/>
  <c r="BK18" i="4"/>
  <c r="BL18" i="4"/>
  <c r="R61" i="4"/>
  <c r="S61" i="4"/>
  <c r="R57" i="4"/>
  <c r="S57" i="4"/>
  <c r="R97" i="4"/>
  <c r="S97" i="4"/>
  <c r="S8" i="4"/>
  <c r="R8" i="4"/>
  <c r="S74" i="4"/>
  <c r="R74" i="4"/>
  <c r="R77" i="4"/>
  <c r="S77" i="4"/>
  <c r="S64" i="4"/>
  <c r="R64" i="4"/>
  <c r="S52" i="4"/>
  <c r="R52" i="4"/>
  <c r="S84" i="4"/>
  <c r="R84" i="4"/>
  <c r="AS65" i="4"/>
  <c r="R22" i="4"/>
  <c r="S22" i="4"/>
  <c r="S68" i="4"/>
  <c r="R68" i="4"/>
  <c r="R71" i="4"/>
  <c r="S71" i="4"/>
  <c r="R5" i="4"/>
  <c r="S5" i="4"/>
  <c r="R31" i="4"/>
  <c r="S31" i="4"/>
  <c r="R69" i="4"/>
  <c r="S69" i="4"/>
  <c r="S16" i="4"/>
  <c r="R16" i="4"/>
  <c r="R17" i="4"/>
  <c r="S17" i="4"/>
  <c r="R45" i="4"/>
  <c r="S45" i="4"/>
  <c r="S54" i="2"/>
  <c r="S78" i="2"/>
  <c r="S8" i="2"/>
  <c r="S27" i="2"/>
  <c r="X27" i="2" s="1"/>
  <c r="V96" i="2"/>
  <c r="V8" i="2"/>
  <c r="I29" i="2"/>
  <c r="V56" i="2"/>
  <c r="I97" i="2"/>
  <c r="I54" i="2"/>
  <c r="I81" i="2"/>
  <c r="I52" i="2"/>
  <c r="J31" i="2"/>
  <c r="X31" i="2" s="1"/>
  <c r="V10" i="2"/>
  <c r="V40" i="2"/>
  <c r="J10" i="2"/>
  <c r="J67" i="2"/>
  <c r="I67" i="2"/>
  <c r="V26" i="2"/>
  <c r="V35" i="2"/>
  <c r="J39" i="2"/>
  <c r="J42" i="2"/>
  <c r="I35" i="2"/>
  <c r="S3" i="2"/>
  <c r="V14" i="2"/>
  <c r="V89" i="2"/>
  <c r="J13" i="2"/>
  <c r="V24" i="2"/>
  <c r="V20" i="2"/>
  <c r="I8" i="2"/>
  <c r="V66" i="2"/>
  <c r="I27" i="2"/>
  <c r="V19" i="2"/>
  <c r="R94" i="2"/>
  <c r="V94" i="2"/>
  <c r="R59" i="2"/>
  <c r="V59" i="2"/>
  <c r="S74" i="2"/>
  <c r="V74" i="2"/>
  <c r="R5" i="2"/>
  <c r="V5" i="2"/>
  <c r="R19" i="2"/>
  <c r="S81" i="2"/>
  <c r="X81" i="2" s="1"/>
  <c r="V81" i="2"/>
  <c r="S82" i="2"/>
  <c r="V82" i="2"/>
  <c r="AK15" i="4"/>
  <c r="BL32" i="4"/>
  <c r="AS20" i="4"/>
  <c r="BK28" i="4"/>
  <c r="AK37" i="4"/>
  <c r="AJ50" i="4"/>
  <c r="AT64" i="4"/>
  <c r="AS73" i="4"/>
  <c r="AJ64" i="4"/>
  <c r="V87" i="2"/>
  <c r="S66" i="2"/>
  <c r="AJ3" i="4"/>
  <c r="R35" i="2"/>
  <c r="V48" i="2"/>
  <c r="R65" i="2"/>
  <c r="V65" i="2"/>
  <c r="S91" i="2"/>
  <c r="V91" i="2"/>
  <c r="R25" i="2"/>
  <c r="V25" i="2"/>
  <c r="R53" i="2"/>
  <c r="V53" i="2"/>
  <c r="R88" i="2"/>
  <c r="V88" i="2"/>
  <c r="R46" i="2"/>
  <c r="V46" i="2"/>
  <c r="S4" i="2"/>
  <c r="V4" i="2"/>
  <c r="S92" i="2"/>
  <c r="X92" i="2" s="1"/>
  <c r="V92" i="2"/>
  <c r="R29" i="2"/>
  <c r="V29" i="2"/>
  <c r="V54" i="2"/>
  <c r="R55" i="2"/>
  <c r="V55" i="2"/>
  <c r="BK22" i="4"/>
  <c r="BL22" i="4"/>
  <c r="BK79" i="4"/>
  <c r="BL79" i="4"/>
  <c r="R42" i="2"/>
  <c r="V42" i="2"/>
  <c r="R85" i="2"/>
  <c r="V85" i="2"/>
  <c r="R22" i="2"/>
  <c r="V22" i="2"/>
  <c r="BK30" i="4"/>
  <c r="BL30" i="4"/>
  <c r="R26" i="2"/>
  <c r="S35" i="2"/>
  <c r="X35" i="2" s="1"/>
  <c r="S44" i="2"/>
  <c r="V44" i="2"/>
  <c r="S38" i="2"/>
  <c r="X38" i="2" s="1"/>
  <c r="V38" i="2"/>
  <c r="R58" i="2"/>
  <c r="V58" i="2"/>
  <c r="V18" i="2"/>
  <c r="BL59" i="4"/>
  <c r="AK58" i="4"/>
  <c r="AK65" i="4"/>
  <c r="AT85" i="4"/>
  <c r="AS98" i="4"/>
  <c r="AK92" i="4"/>
  <c r="R66" i="2"/>
  <c r="R83" i="2"/>
  <c r="V83" i="2"/>
  <c r="R6" i="2"/>
  <c r="V6" i="2"/>
  <c r="S90" i="2"/>
  <c r="V90" i="2"/>
  <c r="R30" i="2"/>
  <c r="V30" i="2"/>
  <c r="R75" i="2"/>
  <c r="V75" i="2"/>
  <c r="S71" i="2"/>
  <c r="V71" i="2"/>
  <c r="AJ22" i="4"/>
  <c r="S33" i="2"/>
  <c r="V33" i="2"/>
  <c r="S43" i="2"/>
  <c r="V43" i="2"/>
  <c r="R62" i="2"/>
  <c r="V62" i="2"/>
  <c r="BK6" i="4"/>
  <c r="BL6" i="4"/>
  <c r="R73" i="2"/>
  <c r="V73" i="2"/>
  <c r="S26" i="2"/>
  <c r="R11" i="2"/>
  <c r="V11" i="2"/>
  <c r="S36" i="2"/>
  <c r="V36" i="2"/>
  <c r="R47" i="2"/>
  <c r="V47" i="2"/>
  <c r="R23" i="2"/>
  <c r="V23" i="2"/>
  <c r="AK54" i="4"/>
  <c r="AT59" i="4"/>
  <c r="S34" i="2"/>
  <c r="V34" i="2"/>
  <c r="S12" i="2"/>
  <c r="V12" i="2"/>
  <c r="R93" i="2"/>
  <c r="V93" i="2"/>
  <c r="R37" i="2"/>
  <c r="V37" i="2"/>
  <c r="AJ30" i="4"/>
  <c r="AK13" i="4"/>
  <c r="AT38" i="4"/>
  <c r="AK5" i="4"/>
  <c r="AS13" i="4"/>
  <c r="AT50" i="4"/>
  <c r="AK82" i="4"/>
  <c r="AJ71" i="4"/>
  <c r="S58" i="2"/>
  <c r="S84" i="2"/>
  <c r="V84" i="2"/>
  <c r="R39" i="2"/>
  <c r="V39" i="2"/>
  <c r="S15" i="2"/>
  <c r="V15" i="2"/>
  <c r="R13" i="2"/>
  <c r="V13" i="2"/>
  <c r="R61" i="2"/>
  <c r="V61" i="2"/>
  <c r="R77" i="2"/>
  <c r="V77" i="2"/>
  <c r="AJ45" i="4"/>
  <c r="AS45" i="4"/>
  <c r="V50" i="2"/>
  <c r="V27" i="2"/>
  <c r="S63" i="2"/>
  <c r="V63" i="2"/>
  <c r="AK69" i="4"/>
  <c r="R70" i="2"/>
  <c r="V70" i="2"/>
  <c r="AS23" i="4"/>
  <c r="S89" i="2"/>
  <c r="S14" i="2"/>
  <c r="X14" i="2" s="1"/>
  <c r="S28" i="2"/>
  <c r="V28" i="2"/>
  <c r="R16" i="2"/>
  <c r="V16" i="2"/>
  <c r="R21" i="2"/>
  <c r="V21" i="2"/>
  <c r="R69" i="2"/>
  <c r="V69" i="2"/>
  <c r="S52" i="2"/>
  <c r="X52" i="2" s="1"/>
  <c r="V52" i="2"/>
  <c r="AJ70" i="4"/>
  <c r="V86" i="2"/>
  <c r="V57" i="2"/>
  <c r="BK38" i="4"/>
  <c r="BL38" i="4"/>
  <c r="BL92" i="4"/>
  <c r="BK92" i="4"/>
  <c r="BK14" i="4"/>
  <c r="BL14" i="4"/>
  <c r="V78" i="2"/>
  <c r="R9" i="2"/>
  <c r="V9" i="2"/>
  <c r="R31" i="2"/>
  <c r="V31" i="2"/>
  <c r="AK52" i="4"/>
  <c r="R49" i="2"/>
  <c r="V49" i="2"/>
  <c r="V64" i="2"/>
  <c r="R17" i="2"/>
  <c r="V17" i="2"/>
  <c r="BL23" i="4"/>
  <c r="AJ41" i="4"/>
  <c r="AT66" i="4"/>
  <c r="AK7" i="4"/>
  <c r="AT29" i="4"/>
  <c r="BK60" i="4"/>
  <c r="AS77" i="4"/>
  <c r="S9" i="2"/>
  <c r="R89" i="2"/>
  <c r="J55" i="2"/>
  <c r="X55" i="2" s="1"/>
  <c r="R14" i="2"/>
  <c r="S7" i="2"/>
  <c r="V7" i="2"/>
  <c r="R41" i="2"/>
  <c r="V41" i="2"/>
  <c r="S79" i="2"/>
  <c r="V79" i="2"/>
  <c r="R45" i="2"/>
  <c r="V45" i="2"/>
  <c r="S32" i="2"/>
  <c r="V32" i="2"/>
  <c r="R97" i="2"/>
  <c r="V97" i="2"/>
  <c r="S60" i="2"/>
  <c r="X60" i="2" s="1"/>
  <c r="V60" i="2"/>
  <c r="I92" i="2"/>
  <c r="S95" i="2"/>
  <c r="V95" i="2"/>
  <c r="V51" i="2"/>
  <c r="BL67" i="4"/>
  <c r="BK67" i="4"/>
  <c r="AT68" i="4"/>
  <c r="AT63" i="4"/>
  <c r="AS19" i="4"/>
  <c r="AT57" i="4"/>
  <c r="AT70" i="4"/>
  <c r="AT26" i="4"/>
  <c r="AJ62" i="4"/>
  <c r="AK55" i="4"/>
  <c r="I3" i="4"/>
  <c r="S62" i="2"/>
  <c r="X62" i="2" s="1"/>
  <c r="R74" i="2"/>
  <c r="S22" i="2"/>
  <c r="X22" i="2" s="1"/>
  <c r="X57" i="2"/>
  <c r="R36" i="2"/>
  <c r="S46" i="2"/>
  <c r="X46" i="2" s="1"/>
  <c r="S11" i="2"/>
  <c r="S47" i="2"/>
  <c r="R63" i="2"/>
  <c r="S23" i="2"/>
  <c r="S49" i="2"/>
  <c r="X49" i="2" s="1"/>
  <c r="S5" i="2"/>
  <c r="S37" i="2"/>
  <c r="J82" i="2"/>
  <c r="J84" i="2"/>
  <c r="X86" i="2"/>
  <c r="J15" i="2"/>
  <c r="J47" i="2"/>
  <c r="J45" i="2"/>
  <c r="I24" i="2"/>
  <c r="J32" i="2"/>
  <c r="J37" i="2"/>
  <c r="J21" i="2"/>
  <c r="J25" i="2"/>
  <c r="I94" i="2"/>
  <c r="I62" i="2"/>
  <c r="J43" i="2"/>
  <c r="J95" i="2"/>
  <c r="AS54" i="4"/>
  <c r="AS61" i="4"/>
  <c r="AT6" i="4"/>
  <c r="AT79" i="4"/>
  <c r="AS94" i="4"/>
  <c r="AT53" i="4"/>
  <c r="AT52" i="4"/>
  <c r="AT32" i="4"/>
  <c r="AS17" i="4"/>
  <c r="AT30" i="4"/>
  <c r="AS62" i="4"/>
  <c r="AS33" i="4"/>
  <c r="AS9" i="4"/>
  <c r="AS41" i="4"/>
  <c r="AT51" i="4"/>
  <c r="AT95" i="4"/>
  <c r="AT87" i="4"/>
  <c r="AS37" i="4"/>
  <c r="AT60" i="4"/>
  <c r="AT71" i="4"/>
  <c r="AS82" i="4"/>
  <c r="AT24" i="4"/>
  <c r="AT40" i="4"/>
  <c r="AS78" i="4"/>
  <c r="AT42" i="4"/>
  <c r="AS75" i="4"/>
  <c r="AK67" i="4"/>
  <c r="AJ79" i="4"/>
  <c r="R71" i="2"/>
  <c r="S25" i="2"/>
  <c r="R15" i="2"/>
  <c r="S75" i="2"/>
  <c r="S93" i="2"/>
  <c r="S39" i="2"/>
  <c r="S70" i="2"/>
  <c r="R43" i="2"/>
  <c r="R38" i="2"/>
  <c r="R33" i="2"/>
  <c r="R34" i="2"/>
  <c r="S65" i="2"/>
  <c r="S30" i="2"/>
  <c r="R52" i="2"/>
  <c r="S69" i="2"/>
  <c r="S59" i="2"/>
  <c r="R90" i="2"/>
  <c r="J34" i="2"/>
  <c r="J79" i="2"/>
  <c r="J36" i="2"/>
  <c r="J61" i="2"/>
  <c r="J19" i="2"/>
  <c r="X19" i="2" s="1"/>
  <c r="J20" i="2"/>
  <c r="I77" i="2"/>
  <c r="J44" i="2"/>
  <c r="J7" i="2"/>
  <c r="J41" i="2"/>
  <c r="I38" i="2"/>
  <c r="J23" i="2"/>
  <c r="I14" i="2"/>
  <c r="J16" i="2"/>
  <c r="J71" i="2"/>
  <c r="J88" i="2"/>
  <c r="X88" i="2" s="1"/>
  <c r="I48" i="2"/>
  <c r="R4" i="2"/>
  <c r="S97" i="2"/>
  <c r="X97" i="2" s="1"/>
  <c r="S17" i="2"/>
  <c r="X17" i="2" s="1"/>
  <c r="S6" i="2"/>
  <c r="X6" i="2" s="1"/>
  <c r="S94" i="2"/>
  <c r="X94" i="2" s="1"/>
  <c r="I73" i="2"/>
  <c r="J18" i="2"/>
  <c r="X18" i="2" s="1"/>
  <c r="X54" i="2"/>
  <c r="J28" i="2"/>
  <c r="J93" i="2"/>
  <c r="J11" i="2"/>
  <c r="J68" i="2"/>
  <c r="I86" i="2"/>
  <c r="J33" i="2"/>
  <c r="AT47" i="4"/>
  <c r="AT81" i="4"/>
  <c r="AT18" i="4"/>
  <c r="AT67" i="4"/>
  <c r="AT55" i="4"/>
  <c r="AS21" i="4"/>
  <c r="AT83" i="4"/>
  <c r="AS86" i="4"/>
  <c r="AT48" i="4"/>
  <c r="AT92" i="4"/>
  <c r="AS56" i="4"/>
  <c r="AT56" i="4"/>
  <c r="AS25" i="4"/>
  <c r="AT58" i="4"/>
  <c r="AT90" i="4"/>
  <c r="AS90" i="4"/>
  <c r="AK10" i="4"/>
  <c r="AJ10" i="4"/>
  <c r="AJ83" i="4"/>
  <c r="AK87" i="4"/>
  <c r="AJ87" i="4"/>
  <c r="AK95" i="4"/>
  <c r="AJ95" i="4"/>
  <c r="AK66" i="4"/>
  <c r="AJ66" i="4"/>
  <c r="AJ14" i="4"/>
  <c r="AK42" i="4"/>
  <c r="AJ42" i="4"/>
  <c r="R7" i="2"/>
  <c r="S77" i="2"/>
  <c r="X77" i="2" s="1"/>
  <c r="S61" i="2"/>
  <c r="S13" i="2"/>
  <c r="X51" i="2"/>
  <c r="S53" i="2"/>
  <c r="X53" i="2" s="1"/>
  <c r="X29" i="2"/>
  <c r="S16" i="2"/>
  <c r="R79" i="2"/>
  <c r="S73" i="2"/>
  <c r="X73" i="2" s="1"/>
  <c r="S83" i="2"/>
  <c r="S21" i="2"/>
  <c r="S42" i="2"/>
  <c r="S85" i="2"/>
  <c r="S45" i="2"/>
  <c r="S41" i="2"/>
  <c r="R84" i="2"/>
  <c r="R28" i="2"/>
  <c r="S20" i="2"/>
  <c r="R20" i="2"/>
  <c r="R44" i="2"/>
  <c r="J65" i="2"/>
  <c r="J50" i="2"/>
  <c r="X50" i="2" s="1"/>
  <c r="J5" i="2"/>
  <c r="J64" i="2"/>
  <c r="J74" i="2"/>
  <c r="I40" i="2"/>
  <c r="I60" i="2"/>
  <c r="J91" i="2"/>
  <c r="J96" i="2"/>
  <c r="X96" i="2" s="1"/>
  <c r="I51" i="2"/>
  <c r="I49" i="2"/>
  <c r="I87" i="2"/>
  <c r="J87" i="2"/>
  <c r="J69" i="2"/>
  <c r="I17" i="2"/>
  <c r="J76" i="2"/>
  <c r="J75" i="2"/>
  <c r="I46" i="2"/>
  <c r="J83" i="2"/>
  <c r="J3" i="2"/>
  <c r="I22" i="2"/>
  <c r="J63" i="2"/>
  <c r="J9" i="2"/>
  <c r="I9" i="2"/>
  <c r="I6" i="2"/>
  <c r="J30" i="2"/>
  <c r="I30" i="2"/>
  <c r="J85" i="2"/>
  <c r="AK38" i="4"/>
  <c r="AJ38" i="4"/>
  <c r="R48" i="2"/>
  <c r="S48" i="2"/>
  <c r="X48" i="2" s="1"/>
  <c r="AS39" i="4"/>
  <c r="AT39" i="4"/>
  <c r="BK4" i="4"/>
  <c r="BL4" i="4"/>
  <c r="BL43" i="4"/>
  <c r="BK43" i="4"/>
  <c r="BK58" i="4"/>
  <c r="BL58" i="4"/>
  <c r="BK70" i="4"/>
  <c r="BL70" i="4"/>
  <c r="AK97" i="4"/>
  <c r="AJ97" i="4"/>
  <c r="S87" i="2"/>
  <c r="R87" i="2"/>
  <c r="AJ20" i="4"/>
  <c r="AK20" i="4"/>
  <c r="AJ32" i="4"/>
  <c r="AK32" i="4"/>
  <c r="AS35" i="4"/>
  <c r="AT35" i="4"/>
  <c r="AJ4" i="4"/>
  <c r="AK4" i="4"/>
  <c r="AS15" i="4"/>
  <c r="AT15" i="4"/>
  <c r="AJ73" i="4"/>
  <c r="AK73" i="4"/>
  <c r="AS72" i="4"/>
  <c r="AT72" i="4"/>
  <c r="AJ89" i="4"/>
  <c r="AK89" i="4"/>
  <c r="AJ81" i="4"/>
  <c r="AK81" i="4"/>
  <c r="R98" i="2"/>
  <c r="S98" i="2"/>
  <c r="X98" i="2" s="1"/>
  <c r="J89" i="2"/>
  <c r="I89" i="2"/>
  <c r="I12" i="2"/>
  <c r="J12" i="2"/>
  <c r="X12" i="2" s="1"/>
  <c r="X8" i="2"/>
  <c r="AJ44" i="4"/>
  <c r="AK44" i="4"/>
  <c r="J78" i="2"/>
  <c r="I78" i="2"/>
  <c r="R10" i="2"/>
  <c r="S10" i="2"/>
  <c r="R72" i="2"/>
  <c r="S72" i="2"/>
  <c r="X72" i="2" s="1"/>
  <c r="S68" i="2"/>
  <c r="R68" i="2"/>
  <c r="I58" i="2"/>
  <c r="J58" i="2"/>
  <c r="I66" i="2"/>
  <c r="J66" i="2"/>
  <c r="AS3" i="4"/>
  <c r="AT3" i="4"/>
  <c r="AJ16" i="4"/>
  <c r="AK16" i="4"/>
  <c r="AS11" i="4"/>
  <c r="AT11" i="4"/>
  <c r="AJ28" i="4"/>
  <c r="AK28" i="4"/>
  <c r="AS31" i="4"/>
  <c r="AT31" i="4"/>
  <c r="AS76" i="4"/>
  <c r="AT76" i="4"/>
  <c r="AT97" i="4"/>
  <c r="AS97" i="4"/>
  <c r="R24" i="2"/>
  <c r="S24" i="2"/>
  <c r="X24" i="2" s="1"/>
  <c r="R40" i="2"/>
  <c r="S40" i="2"/>
  <c r="X40" i="2" s="1"/>
  <c r="BK12" i="4"/>
  <c r="BL12" i="4"/>
  <c r="AJ12" i="4"/>
  <c r="AK12" i="4"/>
  <c r="BK50" i="4"/>
  <c r="BL50" i="4"/>
  <c r="BK66" i="4"/>
  <c r="BL66" i="4"/>
  <c r="AJ93" i="4"/>
  <c r="AK93" i="4"/>
  <c r="AS96" i="4"/>
  <c r="AT96" i="4"/>
  <c r="AS80" i="4"/>
  <c r="AT80" i="4"/>
  <c r="AT93" i="4"/>
  <c r="AS93" i="4"/>
  <c r="BL68" i="4"/>
  <c r="BK68" i="4"/>
  <c r="AJ77" i="4"/>
  <c r="AK77" i="4"/>
  <c r="R80" i="2"/>
  <c r="S80" i="2"/>
  <c r="X80" i="2" s="1"/>
  <c r="S76" i="2"/>
  <c r="R76" i="2"/>
  <c r="I90" i="2"/>
  <c r="J90" i="2"/>
  <c r="X90" i="2" s="1"/>
  <c r="I4" i="2"/>
  <c r="J4" i="2"/>
  <c r="R56" i="2"/>
  <c r="S56" i="2"/>
  <c r="X56" i="2" s="1"/>
  <c r="AS27" i="4"/>
  <c r="AT27" i="4"/>
  <c r="BK8" i="4"/>
  <c r="BL8" i="4"/>
  <c r="AS43" i="4"/>
  <c r="AT43" i="4"/>
  <c r="AS88" i="4"/>
  <c r="AT88" i="4"/>
  <c r="J70" i="2"/>
  <c r="I70" i="2"/>
  <c r="R64" i="2"/>
  <c r="S64" i="2"/>
  <c r="I26" i="2"/>
  <c r="J26" i="2"/>
  <c r="X43" i="2" l="1"/>
  <c r="X67" i="2"/>
  <c r="X10" i="2"/>
  <c r="X59" i="2"/>
  <c r="X78" i="2"/>
  <c r="X13" i="2"/>
  <c r="X20" i="2"/>
  <c r="X42" i="2"/>
  <c r="X39" i="2"/>
  <c r="X15" i="2"/>
  <c r="X79" i="2"/>
  <c r="X34" i="2"/>
  <c r="X11" i="2"/>
  <c r="X44" i="2"/>
  <c r="X71" i="2"/>
  <c r="X58" i="2"/>
  <c r="X95" i="2"/>
  <c r="X84" i="2"/>
  <c r="X63" i="2"/>
  <c r="X82" i="2"/>
  <c r="X28" i="2"/>
  <c r="X32" i="2"/>
  <c r="X89" i="2"/>
  <c r="X4" i="2"/>
  <c r="X66" i="2"/>
  <c r="X36" i="2"/>
  <c r="X7" i="2"/>
  <c r="X75" i="2"/>
  <c r="X9" i="2"/>
  <c r="X26" i="2"/>
  <c r="X74" i="2"/>
  <c r="X37" i="2"/>
  <c r="X21" i="2"/>
  <c r="X33" i="2"/>
  <c r="X47" i="2"/>
  <c r="X91" i="2"/>
  <c r="X61" i="2"/>
  <c r="X41" i="2"/>
  <c r="X23" i="2"/>
  <c r="X70" i="2"/>
  <c r="X83" i="2"/>
  <c r="X93" i="2"/>
  <c r="X5" i="2"/>
  <c r="X45" i="2"/>
  <c r="X25" i="2"/>
  <c r="X87" i="2"/>
  <c r="X69" i="2"/>
  <c r="X30" i="2"/>
  <c r="X65" i="2"/>
  <c r="X64" i="2"/>
  <c r="X68" i="2"/>
  <c r="X76" i="2"/>
  <c r="X16" i="2"/>
  <c r="X85" i="2"/>
  <c r="Z35" i="4"/>
  <c r="Z30" i="4"/>
  <c r="Z8" i="4"/>
  <c r="Z48" i="4"/>
  <c r="Z72" i="4"/>
  <c r="Z23" i="4"/>
  <c r="Z47" i="4"/>
  <c r="Z87" i="4"/>
  <c r="Z53" i="4"/>
  <c r="Z25" i="4"/>
  <c r="Z49" i="4"/>
  <c r="Z89" i="4"/>
  <c r="Z69" i="4"/>
  <c r="Z34" i="4"/>
  <c r="Z58" i="4"/>
  <c r="Z98" i="4"/>
  <c r="Z12" i="4"/>
  <c r="Z59" i="4"/>
  <c r="Z3" i="4"/>
  <c r="Z92" i="4"/>
  <c r="Z4" i="4"/>
  <c r="Z14" i="4"/>
  <c r="Z54" i="4"/>
  <c r="Z78" i="4"/>
  <c r="Z61" i="4"/>
  <c r="Z32" i="4"/>
  <c r="Z96" i="4"/>
  <c r="Z71" i="4"/>
  <c r="Z9" i="4"/>
  <c r="Z73" i="4"/>
  <c r="Z18" i="4"/>
  <c r="Z82" i="4"/>
  <c r="Z19" i="4"/>
  <c r="Z83" i="4"/>
  <c r="Z52" i="4"/>
  <c r="Z38" i="4"/>
  <c r="Z6" i="4"/>
  <c r="Z56" i="4"/>
  <c r="Z80" i="4"/>
  <c r="Z31" i="4"/>
  <c r="Z55" i="4"/>
  <c r="Z95" i="4"/>
  <c r="Z36" i="4"/>
  <c r="Z33" i="4"/>
  <c r="Z97" i="4"/>
  <c r="Z60" i="4"/>
  <c r="Z42" i="4"/>
  <c r="Z66" i="4"/>
  <c r="Z29" i="4"/>
  <c r="Z68" i="4"/>
  <c r="Z43" i="4"/>
  <c r="Z21" i="4"/>
  <c r="Z20" i="4"/>
  <c r="Z13" i="4"/>
  <c r="Z22" i="4"/>
  <c r="Z62" i="4"/>
  <c r="Z86" i="4"/>
  <c r="Z77" i="4"/>
  <c r="Z16" i="4"/>
  <c r="Z57" i="4"/>
  <c r="Z67" i="4"/>
  <c r="Z44" i="4"/>
  <c r="Z94" i="4"/>
  <c r="Z40" i="4"/>
  <c r="Z15" i="4"/>
  <c r="Z79" i="4"/>
  <c r="Z17" i="4"/>
  <c r="Z81" i="4"/>
  <c r="Z26" i="4"/>
  <c r="Z90" i="4"/>
  <c r="Z27" i="4"/>
  <c r="Z91" i="4"/>
  <c r="Z76" i="4"/>
  <c r="Z46" i="4"/>
  <c r="Z45" i="4"/>
  <c r="Z24" i="4"/>
  <c r="Z88" i="4"/>
  <c r="Z84" i="4"/>
  <c r="Z65" i="4"/>
  <c r="Z11" i="4"/>
  <c r="Z75" i="4"/>
  <c r="Z64" i="4"/>
  <c r="Z39" i="4"/>
  <c r="Z7" i="4"/>
  <c r="Z41" i="4"/>
  <c r="Z37" i="4"/>
  <c r="Z50" i="4"/>
  <c r="Z85" i="4"/>
  <c r="Z51" i="4"/>
  <c r="Z28" i="4"/>
  <c r="Z93" i="4"/>
  <c r="Z70" i="4"/>
  <c r="Z5" i="4"/>
  <c r="Z63" i="4"/>
  <c r="Z10" i="4"/>
  <c r="Z74" i="4"/>
</calcChain>
</file>

<file path=xl/sharedStrings.xml><?xml version="1.0" encoding="utf-8"?>
<sst xmlns="http://schemas.openxmlformats.org/spreadsheetml/2006/main" count="130" uniqueCount="44">
  <si>
    <t>Total_InstKW</t>
  </si>
  <si>
    <t>Berthoud</t>
  </si>
  <si>
    <t>Elm</t>
  </si>
  <si>
    <t>SWC</t>
  </si>
  <si>
    <t>Weaver</t>
  </si>
  <si>
    <t>Maple</t>
  </si>
  <si>
    <t>CoorsTek</t>
  </si>
  <si>
    <t>Time</t>
  </si>
  <si>
    <t>kg/m^3</t>
  </si>
  <si>
    <t>CH2 Averaged density</t>
  </si>
  <si>
    <t>kJ/kg.K</t>
  </si>
  <si>
    <t>CH2 Averaged cp</t>
  </si>
  <si>
    <t>CH1 Averaged density</t>
  </si>
  <si>
    <t>CH1 Averaged cp</t>
  </si>
  <si>
    <t>Q (BTU/h)</t>
  </si>
  <si>
    <t>Q (TONs)</t>
  </si>
  <si>
    <t>kJ/sec (KW)</t>
  </si>
  <si>
    <t>m^3/sec</t>
  </si>
  <si>
    <t>gpm</t>
  </si>
  <si>
    <t>Supply T C</t>
  </si>
  <si>
    <t>Supply T F</t>
  </si>
  <si>
    <t>Return T C</t>
  </si>
  <si>
    <t>Return T F</t>
  </si>
  <si>
    <t>Total_BTU/h</t>
  </si>
  <si>
    <t>Total_TONs</t>
  </si>
  <si>
    <t>Full Capacity (Tons)</t>
  </si>
  <si>
    <t>BB_Chiller 2</t>
  </si>
  <si>
    <t>BB_Chiller 1</t>
  </si>
  <si>
    <t>Bearthoud Cooling</t>
  </si>
  <si>
    <t>Elm Cooling/Smart Valve Data</t>
  </si>
  <si>
    <t>SWC Cooling</t>
  </si>
  <si>
    <t>Weaver Cooling</t>
  </si>
  <si>
    <t>Maple Cooling</t>
  </si>
  <si>
    <t>CoorsTek Cooling</t>
  </si>
  <si>
    <t>Brown Cooling Load</t>
  </si>
  <si>
    <t>Chillers 12</t>
  </si>
  <si>
    <t>Chillers 13</t>
  </si>
  <si>
    <t>Chillers 19</t>
  </si>
  <si>
    <t>Full Capacity (Ton)</t>
  </si>
  <si>
    <t>Brown</t>
  </si>
  <si>
    <t>Total_kW</t>
  </si>
  <si>
    <t>Berthoud and Weaver cooling Load</t>
  </si>
  <si>
    <t>Chillers Cooling Load</t>
  </si>
  <si>
    <t>Full Capacity (kWt)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</si>
</sst>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"/>
    <numFmt numFmtId="165" formatCode="[$-F400]h:mm:ss\ AM/PM"/>
    <numFmt numFmtId="166" formatCode="0.000"/>
    <numFmt numFmtId="169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43" fontId="5" fillId="0" borderId="0" applyFont="0" applyFill="0" applyBorder="0" applyAlignment="0" applyProtection="0"/>
  </cellStyleXfs>
  <cellXfs count="83">
    <xf numFmtId="0" fontId="0" fillId="0" borderId="0" xfId="0"/>
    <xf numFmtId="0" fontId="3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3" fillId="4" borderId="1" xfId="3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9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2" xfId="3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1" fillId="2" borderId="1" xfId="1" applyNumberFormat="1" applyBorder="1" applyAlignment="1">
      <alignment horizontal="center" vertical="center"/>
    </xf>
    <xf numFmtId="166" fontId="1" fillId="2" borderId="1" xfId="1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3" fillId="4" borderId="1" xfId="3" applyNumberFormat="1" applyBorder="1" applyAlignment="1">
      <alignment horizontal="center"/>
    </xf>
    <xf numFmtId="164" fontId="1" fillId="2" borderId="1" xfId="1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0" xfId="2"/>
    <xf numFmtId="0" fontId="3" fillId="4" borderId="0" xfId="3"/>
    <xf numFmtId="0" fontId="1" fillId="2" borderId="0" xfId="1"/>
    <xf numFmtId="166" fontId="2" fillId="3" borderId="1" xfId="2" applyNumberFormat="1" applyBorder="1" applyAlignment="1">
      <alignment horizontal="center" vertical="center"/>
    </xf>
    <xf numFmtId="164" fontId="2" fillId="3" borderId="1" xfId="2" applyNumberFormat="1" applyBorder="1" applyAlignment="1">
      <alignment horizontal="center" vertical="center"/>
    </xf>
    <xf numFmtId="0" fontId="5" fillId="5" borderId="1" xfId="3" applyFont="1" applyFill="1" applyBorder="1" applyAlignment="1">
      <alignment horizontal="center" vertical="center"/>
    </xf>
    <xf numFmtId="164" fontId="5" fillId="5" borderId="1" xfId="3" applyNumberFormat="1" applyFont="1" applyFill="1" applyBorder="1" applyAlignment="1">
      <alignment horizontal="center" vertical="center"/>
    </xf>
    <xf numFmtId="0" fontId="5" fillId="5" borderId="2" xfId="3" applyFont="1" applyFill="1" applyBorder="1" applyAlignment="1">
      <alignment horizontal="center" vertical="center"/>
    </xf>
    <xf numFmtId="0" fontId="5" fillId="5" borderId="0" xfId="3" applyFont="1" applyFill="1"/>
    <xf numFmtId="0" fontId="1" fillId="2" borderId="1" xfId="1" applyFont="1" applyBorder="1" applyAlignment="1">
      <alignment horizontal="center" vertical="center"/>
    </xf>
    <xf numFmtId="164" fontId="1" fillId="2" borderId="1" xfId="1" applyNumberFormat="1" applyFont="1" applyBorder="1" applyAlignment="1">
      <alignment horizontal="center" vertical="center"/>
    </xf>
    <xf numFmtId="0" fontId="1" fillId="2" borderId="2" xfId="1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6" fillId="4" borderId="1" xfId="3" applyFont="1" applyBorder="1" applyAlignment="1">
      <alignment horizontal="center"/>
    </xf>
    <xf numFmtId="0" fontId="6" fillId="4" borderId="1" xfId="3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8" fillId="2" borderId="1" xfId="1" applyFont="1" applyBorder="1" applyAlignment="1">
      <alignment horizontal="center" vertical="center"/>
    </xf>
    <xf numFmtId="0" fontId="8" fillId="2" borderId="1" xfId="1" applyFont="1" applyBorder="1"/>
    <xf numFmtId="1" fontId="8" fillId="2" borderId="1" xfId="1" applyNumberFormat="1" applyFont="1" applyBorder="1" applyAlignment="1">
      <alignment horizontal="center"/>
    </xf>
    <xf numFmtId="1" fontId="3" fillId="4" borderId="1" xfId="3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0" fontId="2" fillId="3" borderId="4" xfId="2" applyBorder="1" applyAlignment="1">
      <alignment horizontal="center" vertical="center"/>
    </xf>
    <xf numFmtId="164" fontId="2" fillId="3" borderId="4" xfId="2" applyNumberFormat="1" applyBorder="1" applyAlignment="1">
      <alignment horizontal="center" vertical="center"/>
    </xf>
    <xf numFmtId="164" fontId="9" fillId="0" borderId="7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4" borderId="1" xfId="3" applyBorder="1" applyAlignment="1">
      <alignment horizontal="center"/>
    </xf>
    <xf numFmtId="164" fontId="10" fillId="3" borderId="5" xfId="2" applyNumberFormat="1" applyFont="1" applyBorder="1" applyAlignment="1">
      <alignment horizontal="center" vertical="center" wrapText="1"/>
    </xf>
    <xf numFmtId="164" fontId="10" fillId="3" borderId="7" xfId="2" applyNumberFormat="1" applyFont="1" applyBorder="1" applyAlignment="1">
      <alignment horizontal="center" vertical="center" wrapText="1"/>
    </xf>
    <xf numFmtId="164" fontId="10" fillId="3" borderId="6" xfId="2" applyNumberFormat="1" applyFont="1" applyBorder="1" applyAlignment="1">
      <alignment horizontal="center" vertical="center"/>
    </xf>
    <xf numFmtId="164" fontId="10" fillId="3" borderId="8" xfId="2" applyNumberFormat="1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2" fillId="3" borderId="1" xfId="2" applyBorder="1" applyAlignment="1">
      <alignment horizontal="center" vertical="center"/>
    </xf>
    <xf numFmtId="169" fontId="1" fillId="2" borderId="1" xfId="4" applyNumberFormat="1" applyFont="1" applyFill="1" applyBorder="1" applyAlignment="1">
      <alignment horizontal="center" vertical="center"/>
    </xf>
  </cellXfs>
  <cellStyles count="5">
    <cellStyle name="Bad" xfId="2" builtinId="27"/>
    <cellStyle name="Comma" xfId="4" builtinId="3"/>
    <cellStyle name="Good" xfId="1" builtinId="26"/>
    <cellStyle name="Neutral" xfId="3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Instantanous</a:t>
            </a:r>
            <a:r>
              <a:rPr lang="en-US" baseline="0"/>
              <a:t> KW for Plant 6 (19th/Aug)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v>Brown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'Electric (Buildings 19)'!$B$2:$B$97</c:f>
              <c:numCache>
                <c:formatCode>General</c:formatCode>
                <c:ptCount val="96"/>
                <c:pt idx="0">
                  <c:v>249.1</c:v>
                </c:pt>
                <c:pt idx="1">
                  <c:v>246.2</c:v>
                </c:pt>
                <c:pt idx="2">
                  <c:v>236.2</c:v>
                </c:pt>
                <c:pt idx="3">
                  <c:v>208.8</c:v>
                </c:pt>
                <c:pt idx="4">
                  <c:v>204.5</c:v>
                </c:pt>
                <c:pt idx="5">
                  <c:v>198.7</c:v>
                </c:pt>
                <c:pt idx="6">
                  <c:v>203</c:v>
                </c:pt>
                <c:pt idx="7">
                  <c:v>193</c:v>
                </c:pt>
                <c:pt idx="8">
                  <c:v>194.4</c:v>
                </c:pt>
                <c:pt idx="9">
                  <c:v>201.6</c:v>
                </c:pt>
                <c:pt idx="10">
                  <c:v>204.5</c:v>
                </c:pt>
                <c:pt idx="11">
                  <c:v>198.7</c:v>
                </c:pt>
                <c:pt idx="12">
                  <c:v>200.2</c:v>
                </c:pt>
                <c:pt idx="13">
                  <c:v>203</c:v>
                </c:pt>
                <c:pt idx="14">
                  <c:v>198.7</c:v>
                </c:pt>
                <c:pt idx="15">
                  <c:v>188.6</c:v>
                </c:pt>
                <c:pt idx="16">
                  <c:v>195.8</c:v>
                </c:pt>
                <c:pt idx="17">
                  <c:v>200.2</c:v>
                </c:pt>
                <c:pt idx="18">
                  <c:v>195.8</c:v>
                </c:pt>
                <c:pt idx="19">
                  <c:v>208.8</c:v>
                </c:pt>
                <c:pt idx="20">
                  <c:v>208.8</c:v>
                </c:pt>
                <c:pt idx="21">
                  <c:v>195.8</c:v>
                </c:pt>
                <c:pt idx="22">
                  <c:v>201.6</c:v>
                </c:pt>
                <c:pt idx="23">
                  <c:v>195.8</c:v>
                </c:pt>
                <c:pt idx="24">
                  <c:v>191.5</c:v>
                </c:pt>
                <c:pt idx="25">
                  <c:v>208.8</c:v>
                </c:pt>
                <c:pt idx="26">
                  <c:v>208.8</c:v>
                </c:pt>
                <c:pt idx="27">
                  <c:v>211.7</c:v>
                </c:pt>
                <c:pt idx="28">
                  <c:v>213.1</c:v>
                </c:pt>
                <c:pt idx="29">
                  <c:v>218.9</c:v>
                </c:pt>
                <c:pt idx="30">
                  <c:v>220.3</c:v>
                </c:pt>
                <c:pt idx="31">
                  <c:v>218.9</c:v>
                </c:pt>
                <c:pt idx="32">
                  <c:v>230.4</c:v>
                </c:pt>
                <c:pt idx="33">
                  <c:v>221.8</c:v>
                </c:pt>
                <c:pt idx="34">
                  <c:v>211.7</c:v>
                </c:pt>
                <c:pt idx="35">
                  <c:v>233.3</c:v>
                </c:pt>
                <c:pt idx="36">
                  <c:v>231.8</c:v>
                </c:pt>
                <c:pt idx="37">
                  <c:v>241.9</c:v>
                </c:pt>
                <c:pt idx="38">
                  <c:v>230.4</c:v>
                </c:pt>
                <c:pt idx="39">
                  <c:v>227.5</c:v>
                </c:pt>
                <c:pt idx="40">
                  <c:v>257.8</c:v>
                </c:pt>
                <c:pt idx="41">
                  <c:v>283.7</c:v>
                </c:pt>
                <c:pt idx="42">
                  <c:v>296.60000000000002</c:v>
                </c:pt>
                <c:pt idx="43">
                  <c:v>256.3</c:v>
                </c:pt>
                <c:pt idx="44">
                  <c:v>277.89999999999998</c:v>
                </c:pt>
                <c:pt idx="45">
                  <c:v>293.8</c:v>
                </c:pt>
                <c:pt idx="46">
                  <c:v>290.89999999999998</c:v>
                </c:pt>
                <c:pt idx="47">
                  <c:v>290.89999999999998</c:v>
                </c:pt>
                <c:pt idx="48">
                  <c:v>283.7</c:v>
                </c:pt>
                <c:pt idx="49">
                  <c:v>306.7</c:v>
                </c:pt>
                <c:pt idx="50">
                  <c:v>301</c:v>
                </c:pt>
                <c:pt idx="51">
                  <c:v>293.8</c:v>
                </c:pt>
                <c:pt idx="52">
                  <c:v>311</c:v>
                </c:pt>
                <c:pt idx="53">
                  <c:v>302.39999999999998</c:v>
                </c:pt>
                <c:pt idx="54">
                  <c:v>312.5</c:v>
                </c:pt>
                <c:pt idx="55">
                  <c:v>306.7</c:v>
                </c:pt>
                <c:pt idx="56">
                  <c:v>306.7</c:v>
                </c:pt>
                <c:pt idx="57">
                  <c:v>321.10000000000002</c:v>
                </c:pt>
                <c:pt idx="58">
                  <c:v>334.1</c:v>
                </c:pt>
                <c:pt idx="59">
                  <c:v>308.2</c:v>
                </c:pt>
                <c:pt idx="60">
                  <c:v>325.39999999999998</c:v>
                </c:pt>
                <c:pt idx="61">
                  <c:v>332.6</c:v>
                </c:pt>
                <c:pt idx="62">
                  <c:v>334.1</c:v>
                </c:pt>
                <c:pt idx="63">
                  <c:v>337</c:v>
                </c:pt>
                <c:pt idx="64">
                  <c:v>315.39999999999998</c:v>
                </c:pt>
                <c:pt idx="65">
                  <c:v>305.3</c:v>
                </c:pt>
                <c:pt idx="66">
                  <c:v>324</c:v>
                </c:pt>
                <c:pt idx="67">
                  <c:v>312.5</c:v>
                </c:pt>
                <c:pt idx="68">
                  <c:v>306.7</c:v>
                </c:pt>
                <c:pt idx="69">
                  <c:v>303.8</c:v>
                </c:pt>
                <c:pt idx="70">
                  <c:v>319.7</c:v>
                </c:pt>
                <c:pt idx="71">
                  <c:v>312.5</c:v>
                </c:pt>
                <c:pt idx="72">
                  <c:v>293.8</c:v>
                </c:pt>
                <c:pt idx="73">
                  <c:v>344.2</c:v>
                </c:pt>
                <c:pt idx="74">
                  <c:v>309.60000000000002</c:v>
                </c:pt>
                <c:pt idx="75">
                  <c:v>319.7</c:v>
                </c:pt>
                <c:pt idx="76">
                  <c:v>309.60000000000002</c:v>
                </c:pt>
                <c:pt idx="77">
                  <c:v>305.3</c:v>
                </c:pt>
                <c:pt idx="78">
                  <c:v>313.89999999999998</c:v>
                </c:pt>
                <c:pt idx="79">
                  <c:v>305.3</c:v>
                </c:pt>
                <c:pt idx="80">
                  <c:v>283.7</c:v>
                </c:pt>
                <c:pt idx="81">
                  <c:v>277.89999999999998</c:v>
                </c:pt>
                <c:pt idx="82">
                  <c:v>273.60000000000002</c:v>
                </c:pt>
                <c:pt idx="83">
                  <c:v>265</c:v>
                </c:pt>
                <c:pt idx="84">
                  <c:v>275</c:v>
                </c:pt>
                <c:pt idx="85">
                  <c:v>262.10000000000002</c:v>
                </c:pt>
                <c:pt idx="86">
                  <c:v>263.5</c:v>
                </c:pt>
                <c:pt idx="87">
                  <c:v>256.3</c:v>
                </c:pt>
                <c:pt idx="88">
                  <c:v>263.5</c:v>
                </c:pt>
                <c:pt idx="89">
                  <c:v>253.4</c:v>
                </c:pt>
                <c:pt idx="90">
                  <c:v>252</c:v>
                </c:pt>
                <c:pt idx="91">
                  <c:v>256.3</c:v>
                </c:pt>
                <c:pt idx="92">
                  <c:v>283.7</c:v>
                </c:pt>
                <c:pt idx="93">
                  <c:v>257.8</c:v>
                </c:pt>
                <c:pt idx="94">
                  <c:v>254.9</c:v>
                </c:pt>
                <c:pt idx="95">
                  <c:v>249.1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C8-41AD-BEB7-F3B6DD14F87A}"/>
            </c:ext>
          </c:extLst>
        </c:ser>
        <c:ser>
          <c:idx val="1"/>
          <c:order val="1"/>
          <c:tx>
            <c:strRef>
              <c:f>'Electric (Buildings 19)'!$C$1</c:f>
              <c:strCache>
                <c:ptCount val="1"/>
                <c:pt idx="0">
                  <c:v>CoorsTek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'Electric (Buildings 19)'!$A$2:$A$97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'Electric (Buildings 19)'!$C$2:$C$97</c:f>
              <c:numCache>
                <c:formatCode>General</c:formatCode>
                <c:ptCount val="96"/>
                <c:pt idx="0">
                  <c:v>196.8</c:v>
                </c:pt>
                <c:pt idx="1">
                  <c:v>201.6</c:v>
                </c:pt>
                <c:pt idx="2">
                  <c:v>205.2</c:v>
                </c:pt>
                <c:pt idx="3">
                  <c:v>218.4</c:v>
                </c:pt>
                <c:pt idx="4">
                  <c:v>226.2</c:v>
                </c:pt>
                <c:pt idx="5">
                  <c:v>232.2</c:v>
                </c:pt>
                <c:pt idx="6">
                  <c:v>217.8</c:v>
                </c:pt>
                <c:pt idx="7">
                  <c:v>207</c:v>
                </c:pt>
                <c:pt idx="8">
                  <c:v>193.8</c:v>
                </c:pt>
                <c:pt idx="9">
                  <c:v>199.2</c:v>
                </c:pt>
                <c:pt idx="10">
                  <c:v>192</c:v>
                </c:pt>
                <c:pt idx="11">
                  <c:v>186.6</c:v>
                </c:pt>
                <c:pt idx="12">
                  <c:v>201.6</c:v>
                </c:pt>
                <c:pt idx="13">
                  <c:v>202.2</c:v>
                </c:pt>
                <c:pt idx="14">
                  <c:v>200.4</c:v>
                </c:pt>
                <c:pt idx="15">
                  <c:v>193.2</c:v>
                </c:pt>
                <c:pt idx="16">
                  <c:v>198</c:v>
                </c:pt>
                <c:pt idx="17">
                  <c:v>196.2</c:v>
                </c:pt>
                <c:pt idx="18">
                  <c:v>195.6</c:v>
                </c:pt>
                <c:pt idx="19">
                  <c:v>201</c:v>
                </c:pt>
                <c:pt idx="20">
                  <c:v>192.6</c:v>
                </c:pt>
                <c:pt idx="21">
                  <c:v>206.4</c:v>
                </c:pt>
                <c:pt idx="22">
                  <c:v>234</c:v>
                </c:pt>
                <c:pt idx="23">
                  <c:v>238.8</c:v>
                </c:pt>
                <c:pt idx="24">
                  <c:v>231</c:v>
                </c:pt>
                <c:pt idx="25">
                  <c:v>214.2</c:v>
                </c:pt>
                <c:pt idx="26">
                  <c:v>224.4</c:v>
                </c:pt>
                <c:pt idx="27">
                  <c:v>217.2</c:v>
                </c:pt>
                <c:pt idx="28">
                  <c:v>220.2</c:v>
                </c:pt>
                <c:pt idx="29">
                  <c:v>207</c:v>
                </c:pt>
                <c:pt idx="30">
                  <c:v>200.4</c:v>
                </c:pt>
                <c:pt idx="31">
                  <c:v>201.6</c:v>
                </c:pt>
                <c:pt idx="32">
                  <c:v>207.6</c:v>
                </c:pt>
                <c:pt idx="33">
                  <c:v>210</c:v>
                </c:pt>
                <c:pt idx="34">
                  <c:v>213</c:v>
                </c:pt>
                <c:pt idx="35">
                  <c:v>209.4</c:v>
                </c:pt>
                <c:pt idx="36">
                  <c:v>211.2</c:v>
                </c:pt>
                <c:pt idx="37">
                  <c:v>227.4</c:v>
                </c:pt>
                <c:pt idx="38">
                  <c:v>213.6</c:v>
                </c:pt>
                <c:pt idx="39">
                  <c:v>217.2</c:v>
                </c:pt>
                <c:pt idx="40">
                  <c:v>218.4</c:v>
                </c:pt>
                <c:pt idx="41">
                  <c:v>214.8</c:v>
                </c:pt>
                <c:pt idx="42">
                  <c:v>213</c:v>
                </c:pt>
                <c:pt idx="43">
                  <c:v>215.4</c:v>
                </c:pt>
                <c:pt idx="44">
                  <c:v>222</c:v>
                </c:pt>
                <c:pt idx="45">
                  <c:v>219</c:v>
                </c:pt>
                <c:pt idx="46">
                  <c:v>222</c:v>
                </c:pt>
                <c:pt idx="47">
                  <c:v>223.8</c:v>
                </c:pt>
                <c:pt idx="48">
                  <c:v>233.4</c:v>
                </c:pt>
                <c:pt idx="49">
                  <c:v>218.4</c:v>
                </c:pt>
                <c:pt idx="50">
                  <c:v>219</c:v>
                </c:pt>
                <c:pt idx="51">
                  <c:v>211.2</c:v>
                </c:pt>
                <c:pt idx="52">
                  <c:v>222.6</c:v>
                </c:pt>
                <c:pt idx="53">
                  <c:v>215.4</c:v>
                </c:pt>
                <c:pt idx="54">
                  <c:v>221.4</c:v>
                </c:pt>
                <c:pt idx="55">
                  <c:v>221.4</c:v>
                </c:pt>
                <c:pt idx="56">
                  <c:v>225</c:v>
                </c:pt>
                <c:pt idx="57">
                  <c:v>227.4</c:v>
                </c:pt>
                <c:pt idx="58">
                  <c:v>220.8</c:v>
                </c:pt>
                <c:pt idx="59">
                  <c:v>223.2</c:v>
                </c:pt>
                <c:pt idx="60">
                  <c:v>218.4</c:v>
                </c:pt>
                <c:pt idx="61">
                  <c:v>222.6</c:v>
                </c:pt>
                <c:pt idx="62">
                  <c:v>222</c:v>
                </c:pt>
                <c:pt idx="63">
                  <c:v>224.4</c:v>
                </c:pt>
                <c:pt idx="64">
                  <c:v>237.6</c:v>
                </c:pt>
                <c:pt idx="65">
                  <c:v>235.8</c:v>
                </c:pt>
                <c:pt idx="66">
                  <c:v>234.6</c:v>
                </c:pt>
                <c:pt idx="67">
                  <c:v>234.6</c:v>
                </c:pt>
                <c:pt idx="68">
                  <c:v>233.4</c:v>
                </c:pt>
                <c:pt idx="69">
                  <c:v>234.6</c:v>
                </c:pt>
                <c:pt idx="70">
                  <c:v>247.2</c:v>
                </c:pt>
                <c:pt idx="71">
                  <c:v>229.8</c:v>
                </c:pt>
                <c:pt idx="72">
                  <c:v>228.6</c:v>
                </c:pt>
                <c:pt idx="73">
                  <c:v>229.8</c:v>
                </c:pt>
                <c:pt idx="74">
                  <c:v>217.2</c:v>
                </c:pt>
                <c:pt idx="75">
                  <c:v>223.8</c:v>
                </c:pt>
                <c:pt idx="76">
                  <c:v>232.2</c:v>
                </c:pt>
                <c:pt idx="77">
                  <c:v>230.4</c:v>
                </c:pt>
                <c:pt idx="78">
                  <c:v>213.6</c:v>
                </c:pt>
                <c:pt idx="79">
                  <c:v>214.2</c:v>
                </c:pt>
                <c:pt idx="80">
                  <c:v>211.8</c:v>
                </c:pt>
                <c:pt idx="81">
                  <c:v>217.2</c:v>
                </c:pt>
                <c:pt idx="82">
                  <c:v>223.2</c:v>
                </c:pt>
                <c:pt idx="83">
                  <c:v>211.2</c:v>
                </c:pt>
                <c:pt idx="84">
                  <c:v>228</c:v>
                </c:pt>
                <c:pt idx="85">
                  <c:v>211.8</c:v>
                </c:pt>
                <c:pt idx="86">
                  <c:v>205.8</c:v>
                </c:pt>
                <c:pt idx="87">
                  <c:v>204</c:v>
                </c:pt>
                <c:pt idx="88">
                  <c:v>219</c:v>
                </c:pt>
                <c:pt idx="89">
                  <c:v>201.6</c:v>
                </c:pt>
                <c:pt idx="90">
                  <c:v>205.2</c:v>
                </c:pt>
                <c:pt idx="91">
                  <c:v>205.8</c:v>
                </c:pt>
                <c:pt idx="92">
                  <c:v>202.8</c:v>
                </c:pt>
                <c:pt idx="93">
                  <c:v>195</c:v>
                </c:pt>
                <c:pt idx="94">
                  <c:v>195</c:v>
                </c:pt>
                <c:pt idx="95">
                  <c:v>193.8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04-4CF3-919E-BB36DE628AC7}"/>
            </c:ext>
          </c:extLst>
        </c:ser>
        <c:ser>
          <c:idx val="2"/>
          <c:order val="2"/>
          <c:tx>
            <c:strRef>
              <c:f>'Electric (Buildings 19)'!$D$1</c:f>
              <c:strCache>
                <c:ptCount val="1"/>
                <c:pt idx="0">
                  <c:v>Maple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'Electric (Buildings 19)'!$A$2:$A$97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'Electric (Buildings 19)'!$D$2:$D$97</c:f>
              <c:numCache>
                <c:formatCode>General</c:formatCode>
                <c:ptCount val="96"/>
                <c:pt idx="0">
                  <c:v>64.400000000000006</c:v>
                </c:pt>
                <c:pt idx="1">
                  <c:v>64.400000000000006</c:v>
                </c:pt>
                <c:pt idx="2">
                  <c:v>62.8</c:v>
                </c:pt>
                <c:pt idx="3">
                  <c:v>56.8</c:v>
                </c:pt>
                <c:pt idx="4">
                  <c:v>49.6</c:v>
                </c:pt>
                <c:pt idx="5">
                  <c:v>50</c:v>
                </c:pt>
                <c:pt idx="6">
                  <c:v>49.2</c:v>
                </c:pt>
                <c:pt idx="7">
                  <c:v>47.2</c:v>
                </c:pt>
                <c:pt idx="8">
                  <c:v>49.2</c:v>
                </c:pt>
                <c:pt idx="9">
                  <c:v>47.2</c:v>
                </c:pt>
                <c:pt idx="10">
                  <c:v>49.2</c:v>
                </c:pt>
                <c:pt idx="11">
                  <c:v>47.6</c:v>
                </c:pt>
                <c:pt idx="12">
                  <c:v>46.4</c:v>
                </c:pt>
                <c:pt idx="13">
                  <c:v>47.2</c:v>
                </c:pt>
                <c:pt idx="14">
                  <c:v>46</c:v>
                </c:pt>
                <c:pt idx="15">
                  <c:v>47.2</c:v>
                </c:pt>
                <c:pt idx="16">
                  <c:v>46.8</c:v>
                </c:pt>
                <c:pt idx="17">
                  <c:v>47.6</c:v>
                </c:pt>
                <c:pt idx="18">
                  <c:v>45.6</c:v>
                </c:pt>
                <c:pt idx="19">
                  <c:v>46.4</c:v>
                </c:pt>
                <c:pt idx="20">
                  <c:v>46</c:v>
                </c:pt>
                <c:pt idx="21">
                  <c:v>45.6</c:v>
                </c:pt>
                <c:pt idx="22">
                  <c:v>47.6</c:v>
                </c:pt>
                <c:pt idx="23">
                  <c:v>54</c:v>
                </c:pt>
                <c:pt idx="24">
                  <c:v>55.6</c:v>
                </c:pt>
                <c:pt idx="25">
                  <c:v>53.6</c:v>
                </c:pt>
                <c:pt idx="26">
                  <c:v>50.4</c:v>
                </c:pt>
                <c:pt idx="27">
                  <c:v>58.8</c:v>
                </c:pt>
                <c:pt idx="28">
                  <c:v>57.2</c:v>
                </c:pt>
                <c:pt idx="29">
                  <c:v>57.2</c:v>
                </c:pt>
                <c:pt idx="30">
                  <c:v>58.8</c:v>
                </c:pt>
                <c:pt idx="31">
                  <c:v>60.8</c:v>
                </c:pt>
                <c:pt idx="32">
                  <c:v>58</c:v>
                </c:pt>
                <c:pt idx="33">
                  <c:v>82</c:v>
                </c:pt>
                <c:pt idx="34">
                  <c:v>68</c:v>
                </c:pt>
                <c:pt idx="35">
                  <c:v>70.400000000000006</c:v>
                </c:pt>
                <c:pt idx="36">
                  <c:v>67.599999999999994</c:v>
                </c:pt>
                <c:pt idx="37">
                  <c:v>65.599999999999994</c:v>
                </c:pt>
                <c:pt idx="38">
                  <c:v>84</c:v>
                </c:pt>
                <c:pt idx="39">
                  <c:v>80.400000000000006</c:v>
                </c:pt>
                <c:pt idx="40">
                  <c:v>82.8</c:v>
                </c:pt>
                <c:pt idx="41">
                  <c:v>71.599999999999994</c:v>
                </c:pt>
                <c:pt idx="42">
                  <c:v>73.599999999999994</c:v>
                </c:pt>
                <c:pt idx="43">
                  <c:v>73.2</c:v>
                </c:pt>
                <c:pt idx="44">
                  <c:v>60</c:v>
                </c:pt>
                <c:pt idx="45">
                  <c:v>62</c:v>
                </c:pt>
                <c:pt idx="46">
                  <c:v>66.400000000000006</c:v>
                </c:pt>
                <c:pt idx="47">
                  <c:v>65.599999999999994</c:v>
                </c:pt>
                <c:pt idx="48">
                  <c:v>68.400000000000006</c:v>
                </c:pt>
                <c:pt idx="49">
                  <c:v>59.6</c:v>
                </c:pt>
                <c:pt idx="50">
                  <c:v>68.8</c:v>
                </c:pt>
                <c:pt idx="51">
                  <c:v>66.8</c:v>
                </c:pt>
                <c:pt idx="52">
                  <c:v>70.8</c:v>
                </c:pt>
                <c:pt idx="53">
                  <c:v>78</c:v>
                </c:pt>
                <c:pt idx="54">
                  <c:v>80</c:v>
                </c:pt>
                <c:pt idx="55">
                  <c:v>78.400000000000006</c:v>
                </c:pt>
                <c:pt idx="56">
                  <c:v>64.400000000000006</c:v>
                </c:pt>
                <c:pt idx="57">
                  <c:v>69.2</c:v>
                </c:pt>
                <c:pt idx="58">
                  <c:v>66.8</c:v>
                </c:pt>
                <c:pt idx="59">
                  <c:v>69.2</c:v>
                </c:pt>
                <c:pt idx="60">
                  <c:v>70</c:v>
                </c:pt>
                <c:pt idx="61">
                  <c:v>84.4</c:v>
                </c:pt>
                <c:pt idx="62">
                  <c:v>76.8</c:v>
                </c:pt>
                <c:pt idx="63">
                  <c:v>67.2</c:v>
                </c:pt>
                <c:pt idx="64">
                  <c:v>64</c:v>
                </c:pt>
                <c:pt idx="65">
                  <c:v>71.2</c:v>
                </c:pt>
                <c:pt idx="66">
                  <c:v>73.2</c:v>
                </c:pt>
                <c:pt idx="67">
                  <c:v>64</c:v>
                </c:pt>
                <c:pt idx="68">
                  <c:v>60.8</c:v>
                </c:pt>
                <c:pt idx="69">
                  <c:v>64.400000000000006</c:v>
                </c:pt>
                <c:pt idx="70">
                  <c:v>72.8</c:v>
                </c:pt>
                <c:pt idx="71">
                  <c:v>69.2</c:v>
                </c:pt>
                <c:pt idx="72">
                  <c:v>74.400000000000006</c:v>
                </c:pt>
                <c:pt idx="73">
                  <c:v>73.599999999999994</c:v>
                </c:pt>
                <c:pt idx="74">
                  <c:v>83.2</c:v>
                </c:pt>
                <c:pt idx="75">
                  <c:v>85.6</c:v>
                </c:pt>
                <c:pt idx="76">
                  <c:v>84</c:v>
                </c:pt>
                <c:pt idx="77">
                  <c:v>78.400000000000006</c:v>
                </c:pt>
                <c:pt idx="78">
                  <c:v>73.599999999999994</c:v>
                </c:pt>
                <c:pt idx="79">
                  <c:v>70.8</c:v>
                </c:pt>
                <c:pt idx="80">
                  <c:v>73.2</c:v>
                </c:pt>
                <c:pt idx="81">
                  <c:v>68</c:v>
                </c:pt>
                <c:pt idx="82">
                  <c:v>85.6</c:v>
                </c:pt>
                <c:pt idx="83">
                  <c:v>87.6</c:v>
                </c:pt>
                <c:pt idx="84">
                  <c:v>90</c:v>
                </c:pt>
                <c:pt idx="85">
                  <c:v>91.2</c:v>
                </c:pt>
                <c:pt idx="86">
                  <c:v>86</c:v>
                </c:pt>
                <c:pt idx="87">
                  <c:v>88.8</c:v>
                </c:pt>
                <c:pt idx="88">
                  <c:v>101.6</c:v>
                </c:pt>
                <c:pt idx="89">
                  <c:v>78</c:v>
                </c:pt>
                <c:pt idx="90">
                  <c:v>76.8</c:v>
                </c:pt>
                <c:pt idx="91">
                  <c:v>66</c:v>
                </c:pt>
                <c:pt idx="92">
                  <c:v>64</c:v>
                </c:pt>
                <c:pt idx="93">
                  <c:v>61.2</c:v>
                </c:pt>
                <c:pt idx="94">
                  <c:v>58.8</c:v>
                </c:pt>
                <c:pt idx="95">
                  <c:v>55.6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804-4CF3-919E-BB36DE628AC7}"/>
            </c:ext>
          </c:extLst>
        </c:ser>
        <c:ser>
          <c:idx val="3"/>
          <c:order val="3"/>
          <c:tx>
            <c:strRef>
              <c:f>'Electric (Buildings 19)'!$E$1</c:f>
              <c:strCache>
                <c:ptCount val="1"/>
                <c:pt idx="0">
                  <c:v>Weaver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'Electric (Buildings 19)'!$A$2:$A$97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'Electric (Buildings 19)'!$E$2:$E$97</c:f>
              <c:numCache>
                <c:formatCode>General</c:formatCode>
                <c:ptCount val="96"/>
                <c:pt idx="0">
                  <c:v>46.8</c:v>
                </c:pt>
                <c:pt idx="1">
                  <c:v>39.6</c:v>
                </c:pt>
                <c:pt idx="2">
                  <c:v>40.5</c:v>
                </c:pt>
                <c:pt idx="3">
                  <c:v>39.299999999999997</c:v>
                </c:pt>
                <c:pt idx="4">
                  <c:v>39.9</c:v>
                </c:pt>
                <c:pt idx="5">
                  <c:v>39</c:v>
                </c:pt>
                <c:pt idx="6">
                  <c:v>38.4</c:v>
                </c:pt>
                <c:pt idx="7">
                  <c:v>36.9</c:v>
                </c:pt>
                <c:pt idx="8">
                  <c:v>37.5</c:v>
                </c:pt>
                <c:pt idx="9">
                  <c:v>38.4</c:v>
                </c:pt>
                <c:pt idx="10">
                  <c:v>38.4</c:v>
                </c:pt>
                <c:pt idx="11">
                  <c:v>37.5</c:v>
                </c:pt>
                <c:pt idx="12">
                  <c:v>38.4</c:v>
                </c:pt>
                <c:pt idx="13">
                  <c:v>41.1</c:v>
                </c:pt>
                <c:pt idx="14">
                  <c:v>41.7</c:v>
                </c:pt>
                <c:pt idx="15">
                  <c:v>41.7</c:v>
                </c:pt>
                <c:pt idx="16">
                  <c:v>36.9</c:v>
                </c:pt>
                <c:pt idx="17">
                  <c:v>38.1</c:v>
                </c:pt>
                <c:pt idx="18">
                  <c:v>35.700000000000003</c:v>
                </c:pt>
                <c:pt idx="19">
                  <c:v>37.200000000000003</c:v>
                </c:pt>
                <c:pt idx="20">
                  <c:v>36.6</c:v>
                </c:pt>
                <c:pt idx="21">
                  <c:v>54.9</c:v>
                </c:pt>
                <c:pt idx="22">
                  <c:v>41.4</c:v>
                </c:pt>
                <c:pt idx="23">
                  <c:v>42</c:v>
                </c:pt>
                <c:pt idx="24">
                  <c:v>37.799999999999997</c:v>
                </c:pt>
                <c:pt idx="25">
                  <c:v>40.5</c:v>
                </c:pt>
                <c:pt idx="26">
                  <c:v>37.5</c:v>
                </c:pt>
                <c:pt idx="27">
                  <c:v>38.1</c:v>
                </c:pt>
                <c:pt idx="28">
                  <c:v>37.799999999999997</c:v>
                </c:pt>
                <c:pt idx="29">
                  <c:v>56.1</c:v>
                </c:pt>
                <c:pt idx="30">
                  <c:v>57.3</c:v>
                </c:pt>
                <c:pt idx="31">
                  <c:v>41.1</c:v>
                </c:pt>
                <c:pt idx="32">
                  <c:v>57.6</c:v>
                </c:pt>
                <c:pt idx="33">
                  <c:v>44.1</c:v>
                </c:pt>
                <c:pt idx="34">
                  <c:v>54.9</c:v>
                </c:pt>
                <c:pt idx="35">
                  <c:v>39.6</c:v>
                </c:pt>
                <c:pt idx="36">
                  <c:v>37.200000000000003</c:v>
                </c:pt>
                <c:pt idx="37">
                  <c:v>39.6</c:v>
                </c:pt>
                <c:pt idx="38">
                  <c:v>40.5</c:v>
                </c:pt>
                <c:pt idx="39">
                  <c:v>41.4</c:v>
                </c:pt>
                <c:pt idx="40">
                  <c:v>41.7</c:v>
                </c:pt>
                <c:pt idx="41">
                  <c:v>42.3</c:v>
                </c:pt>
                <c:pt idx="42">
                  <c:v>57.6</c:v>
                </c:pt>
                <c:pt idx="43">
                  <c:v>41.1</c:v>
                </c:pt>
                <c:pt idx="44">
                  <c:v>54</c:v>
                </c:pt>
                <c:pt idx="45">
                  <c:v>53.4</c:v>
                </c:pt>
                <c:pt idx="46">
                  <c:v>53.1</c:v>
                </c:pt>
                <c:pt idx="47">
                  <c:v>48.3</c:v>
                </c:pt>
                <c:pt idx="48">
                  <c:v>52.2</c:v>
                </c:pt>
                <c:pt idx="49">
                  <c:v>47.7</c:v>
                </c:pt>
                <c:pt idx="50">
                  <c:v>47.7</c:v>
                </c:pt>
                <c:pt idx="51">
                  <c:v>49.2</c:v>
                </c:pt>
                <c:pt idx="52">
                  <c:v>50.7</c:v>
                </c:pt>
                <c:pt idx="53">
                  <c:v>69.599999999999994</c:v>
                </c:pt>
                <c:pt idx="54">
                  <c:v>45.6</c:v>
                </c:pt>
                <c:pt idx="55">
                  <c:v>44.4</c:v>
                </c:pt>
                <c:pt idx="56">
                  <c:v>73.5</c:v>
                </c:pt>
                <c:pt idx="57">
                  <c:v>50.7</c:v>
                </c:pt>
                <c:pt idx="58">
                  <c:v>52.5</c:v>
                </c:pt>
                <c:pt idx="59">
                  <c:v>43.8</c:v>
                </c:pt>
                <c:pt idx="60">
                  <c:v>61.5</c:v>
                </c:pt>
                <c:pt idx="61">
                  <c:v>46.2</c:v>
                </c:pt>
                <c:pt idx="62">
                  <c:v>50.7</c:v>
                </c:pt>
                <c:pt idx="63">
                  <c:v>63</c:v>
                </c:pt>
                <c:pt idx="64">
                  <c:v>69.900000000000006</c:v>
                </c:pt>
                <c:pt idx="65">
                  <c:v>59.1</c:v>
                </c:pt>
                <c:pt idx="66">
                  <c:v>58.2</c:v>
                </c:pt>
                <c:pt idx="67">
                  <c:v>54.9</c:v>
                </c:pt>
                <c:pt idx="68">
                  <c:v>54.9</c:v>
                </c:pt>
                <c:pt idx="69">
                  <c:v>62.7</c:v>
                </c:pt>
                <c:pt idx="70">
                  <c:v>51.9</c:v>
                </c:pt>
                <c:pt idx="71">
                  <c:v>49.5</c:v>
                </c:pt>
                <c:pt idx="72">
                  <c:v>49.8</c:v>
                </c:pt>
                <c:pt idx="73">
                  <c:v>47.1</c:v>
                </c:pt>
                <c:pt idx="74">
                  <c:v>49.5</c:v>
                </c:pt>
                <c:pt idx="75">
                  <c:v>50.7</c:v>
                </c:pt>
                <c:pt idx="76">
                  <c:v>60.9</c:v>
                </c:pt>
                <c:pt idx="77">
                  <c:v>54.9</c:v>
                </c:pt>
                <c:pt idx="78">
                  <c:v>66.3</c:v>
                </c:pt>
                <c:pt idx="79">
                  <c:v>50.7</c:v>
                </c:pt>
                <c:pt idx="80">
                  <c:v>54</c:v>
                </c:pt>
                <c:pt idx="81">
                  <c:v>66.3</c:v>
                </c:pt>
                <c:pt idx="82">
                  <c:v>58.2</c:v>
                </c:pt>
                <c:pt idx="83">
                  <c:v>52.8</c:v>
                </c:pt>
                <c:pt idx="84">
                  <c:v>53.1</c:v>
                </c:pt>
                <c:pt idx="85">
                  <c:v>54.6</c:v>
                </c:pt>
                <c:pt idx="86">
                  <c:v>56.4</c:v>
                </c:pt>
                <c:pt idx="87">
                  <c:v>60.3</c:v>
                </c:pt>
                <c:pt idx="88">
                  <c:v>57</c:v>
                </c:pt>
                <c:pt idx="89">
                  <c:v>54.9</c:v>
                </c:pt>
                <c:pt idx="90">
                  <c:v>50.4</c:v>
                </c:pt>
                <c:pt idx="91">
                  <c:v>50.7</c:v>
                </c:pt>
                <c:pt idx="92">
                  <c:v>52.8</c:v>
                </c:pt>
                <c:pt idx="93">
                  <c:v>50.4</c:v>
                </c:pt>
                <c:pt idx="94">
                  <c:v>49.5</c:v>
                </c:pt>
                <c:pt idx="95">
                  <c:v>52.5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804-4CF3-919E-BB36DE628AC7}"/>
            </c:ext>
          </c:extLst>
        </c:ser>
        <c:ser>
          <c:idx val="4"/>
          <c:order val="4"/>
          <c:tx>
            <c:strRef>
              <c:f>'Electric (Buildings 19)'!$F$1</c:f>
              <c:strCache>
                <c:ptCount val="1"/>
                <c:pt idx="0">
                  <c:v>SWC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'Electric (Buildings 19)'!$A$2:$A$97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'Electric (Buildings 19)'!$F$2:$F$97</c:f>
              <c:numCache>
                <c:formatCode>0.0</c:formatCode>
                <c:ptCount val="96"/>
                <c:pt idx="0">
                  <c:v>19.600000000558794</c:v>
                </c:pt>
                <c:pt idx="1">
                  <c:v>21.199999999254942</c:v>
                </c:pt>
                <c:pt idx="2">
                  <c:v>20</c:v>
                </c:pt>
                <c:pt idx="3">
                  <c:v>20.800000000745058</c:v>
                </c:pt>
                <c:pt idx="4">
                  <c:v>21.199999999254942</c:v>
                </c:pt>
                <c:pt idx="5">
                  <c:v>24.400000000372529</c:v>
                </c:pt>
                <c:pt idx="6">
                  <c:v>27.200000000186265</c:v>
                </c:pt>
                <c:pt idx="7">
                  <c:v>26.399999999441206</c:v>
                </c:pt>
                <c:pt idx="8">
                  <c:v>20.800000000745058</c:v>
                </c:pt>
                <c:pt idx="9">
                  <c:v>21.199999999254942</c:v>
                </c:pt>
                <c:pt idx="10">
                  <c:v>20</c:v>
                </c:pt>
                <c:pt idx="11">
                  <c:v>20.400000000372529</c:v>
                </c:pt>
                <c:pt idx="12">
                  <c:v>20.400000000372529</c:v>
                </c:pt>
                <c:pt idx="13">
                  <c:v>21.199999999254942</c:v>
                </c:pt>
                <c:pt idx="14">
                  <c:v>20.400000000372529</c:v>
                </c:pt>
                <c:pt idx="15">
                  <c:v>21.200000000186265</c:v>
                </c:pt>
                <c:pt idx="16">
                  <c:v>25.599999999627471</c:v>
                </c:pt>
                <c:pt idx="17">
                  <c:v>26.799999999813735</c:v>
                </c:pt>
                <c:pt idx="18">
                  <c:v>25.200000000186265</c:v>
                </c:pt>
                <c:pt idx="19">
                  <c:v>26.400000000372529</c:v>
                </c:pt>
                <c:pt idx="20">
                  <c:v>26.799999999813735</c:v>
                </c:pt>
                <c:pt idx="21">
                  <c:v>42</c:v>
                </c:pt>
                <c:pt idx="22">
                  <c:v>49.599999999627471</c:v>
                </c:pt>
                <c:pt idx="23">
                  <c:v>43.200000000186265</c:v>
                </c:pt>
                <c:pt idx="24">
                  <c:v>39.200000000186265</c:v>
                </c:pt>
                <c:pt idx="25">
                  <c:v>39.200000000186265</c:v>
                </c:pt>
                <c:pt idx="26">
                  <c:v>38.799999999813735</c:v>
                </c:pt>
                <c:pt idx="27">
                  <c:v>45.200000000186265</c:v>
                </c:pt>
                <c:pt idx="28">
                  <c:v>46.799999999813735</c:v>
                </c:pt>
                <c:pt idx="29">
                  <c:v>45.599999999627471</c:v>
                </c:pt>
                <c:pt idx="30">
                  <c:v>41.200000000186265</c:v>
                </c:pt>
                <c:pt idx="31">
                  <c:v>45.200000000186265</c:v>
                </c:pt>
                <c:pt idx="32">
                  <c:v>45.599999999627471</c:v>
                </c:pt>
                <c:pt idx="33">
                  <c:v>46.800000000745058</c:v>
                </c:pt>
                <c:pt idx="34">
                  <c:v>51.199999999254942</c:v>
                </c:pt>
                <c:pt idx="35">
                  <c:v>50.400000000372529</c:v>
                </c:pt>
                <c:pt idx="36">
                  <c:v>51.599999999627471</c:v>
                </c:pt>
                <c:pt idx="37">
                  <c:v>56.400000000372529</c:v>
                </c:pt>
                <c:pt idx="38">
                  <c:v>57.599999999627471</c:v>
                </c:pt>
                <c:pt idx="39">
                  <c:v>60</c:v>
                </c:pt>
                <c:pt idx="40">
                  <c:v>50</c:v>
                </c:pt>
                <c:pt idx="41">
                  <c:v>51.600000000558794</c:v>
                </c:pt>
                <c:pt idx="42">
                  <c:v>50.399999999441206</c:v>
                </c:pt>
                <c:pt idx="43">
                  <c:v>49.600000000558794</c:v>
                </c:pt>
                <c:pt idx="44">
                  <c:v>49.200000000186265</c:v>
                </c:pt>
                <c:pt idx="45">
                  <c:v>49.199999999254942</c:v>
                </c:pt>
                <c:pt idx="46">
                  <c:v>50</c:v>
                </c:pt>
                <c:pt idx="47">
                  <c:v>53.200000000186265</c:v>
                </c:pt>
                <c:pt idx="48">
                  <c:v>56.799999999813735</c:v>
                </c:pt>
                <c:pt idx="49">
                  <c:v>56</c:v>
                </c:pt>
                <c:pt idx="50">
                  <c:v>51.200000000186265</c:v>
                </c:pt>
                <c:pt idx="51">
                  <c:v>50.799999999813735</c:v>
                </c:pt>
                <c:pt idx="52">
                  <c:v>51.600000000558794</c:v>
                </c:pt>
                <c:pt idx="53">
                  <c:v>51.200000000186265</c:v>
                </c:pt>
                <c:pt idx="54">
                  <c:v>51.199999999254942</c:v>
                </c:pt>
                <c:pt idx="55">
                  <c:v>50.800000000745058</c:v>
                </c:pt>
                <c:pt idx="56">
                  <c:v>51.199999999254942</c:v>
                </c:pt>
                <c:pt idx="57">
                  <c:v>52</c:v>
                </c:pt>
                <c:pt idx="58">
                  <c:v>54.800000000745058</c:v>
                </c:pt>
                <c:pt idx="59">
                  <c:v>55.599999999627471</c:v>
                </c:pt>
                <c:pt idx="60">
                  <c:v>53.599999999627471</c:v>
                </c:pt>
                <c:pt idx="61">
                  <c:v>50</c:v>
                </c:pt>
                <c:pt idx="62">
                  <c:v>50.400000000372529</c:v>
                </c:pt>
                <c:pt idx="63">
                  <c:v>51.599999999627471</c:v>
                </c:pt>
                <c:pt idx="64">
                  <c:v>48</c:v>
                </c:pt>
                <c:pt idx="65">
                  <c:v>48.400000000372529</c:v>
                </c:pt>
                <c:pt idx="66">
                  <c:v>45.599999999627471</c:v>
                </c:pt>
                <c:pt idx="67">
                  <c:v>44</c:v>
                </c:pt>
                <c:pt idx="68">
                  <c:v>42</c:v>
                </c:pt>
                <c:pt idx="69">
                  <c:v>44.400000000372529</c:v>
                </c:pt>
                <c:pt idx="70">
                  <c:v>44.400000000372529</c:v>
                </c:pt>
                <c:pt idx="71">
                  <c:v>40</c:v>
                </c:pt>
                <c:pt idx="72">
                  <c:v>35.199999999254942</c:v>
                </c:pt>
                <c:pt idx="73">
                  <c:v>36</c:v>
                </c:pt>
                <c:pt idx="74">
                  <c:v>37.200000000186265</c:v>
                </c:pt>
                <c:pt idx="75">
                  <c:v>36.799999999813735</c:v>
                </c:pt>
                <c:pt idx="76">
                  <c:v>38</c:v>
                </c:pt>
                <c:pt idx="77">
                  <c:v>34.400000000372529</c:v>
                </c:pt>
                <c:pt idx="78">
                  <c:v>29.599999999627471</c:v>
                </c:pt>
                <c:pt idx="79">
                  <c:v>19.600000000558794</c:v>
                </c:pt>
                <c:pt idx="80">
                  <c:v>26.799999999813735</c:v>
                </c:pt>
                <c:pt idx="81">
                  <c:v>33.200000000186265</c:v>
                </c:pt>
                <c:pt idx="82">
                  <c:v>30.399999999441206</c:v>
                </c:pt>
                <c:pt idx="83">
                  <c:v>26</c:v>
                </c:pt>
                <c:pt idx="84">
                  <c:v>25.200000000186265</c:v>
                </c:pt>
                <c:pt idx="85">
                  <c:v>24.799999999813735</c:v>
                </c:pt>
                <c:pt idx="86">
                  <c:v>22</c:v>
                </c:pt>
                <c:pt idx="87">
                  <c:v>22.400000000372529</c:v>
                </c:pt>
                <c:pt idx="88">
                  <c:v>21.599999999627471</c:v>
                </c:pt>
                <c:pt idx="89">
                  <c:v>21.200000000186265</c:v>
                </c:pt>
                <c:pt idx="90">
                  <c:v>21.600000000558794</c:v>
                </c:pt>
                <c:pt idx="91">
                  <c:v>21.199999999254942</c:v>
                </c:pt>
                <c:pt idx="92">
                  <c:v>24.400000000372529</c:v>
                </c:pt>
                <c:pt idx="93">
                  <c:v>27.599999999627471</c:v>
                </c:pt>
                <c:pt idx="94">
                  <c:v>26.800000000745058</c:v>
                </c:pt>
                <c:pt idx="95">
                  <c:v>26.800000000745058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804-4CF3-919E-BB36DE628AC7}"/>
            </c:ext>
          </c:extLst>
        </c:ser>
        <c:ser>
          <c:idx val="5"/>
          <c:order val="5"/>
          <c:tx>
            <c:v>Chillers</c:v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'Mike Electric Chillers'!$H$3:$H$98</c:f>
              <c:numCache>
                <c:formatCode>General</c:formatCode>
                <c:ptCount val="96"/>
                <c:pt idx="0">
                  <c:v>130.55555559999999</c:v>
                </c:pt>
                <c:pt idx="1">
                  <c:v>120.5888889</c:v>
                </c:pt>
                <c:pt idx="2">
                  <c:v>111.6111111</c:v>
                </c:pt>
                <c:pt idx="3">
                  <c:v>121.3777778</c:v>
                </c:pt>
                <c:pt idx="4">
                  <c:v>122.8222222</c:v>
                </c:pt>
                <c:pt idx="5">
                  <c:v>114.74444440000001</c:v>
                </c:pt>
                <c:pt idx="6">
                  <c:v>110.57777780000001</c:v>
                </c:pt>
                <c:pt idx="7">
                  <c:v>122.4555556</c:v>
                </c:pt>
                <c:pt idx="8">
                  <c:v>119.01111109999999</c:v>
                </c:pt>
                <c:pt idx="9">
                  <c:v>119.0888889</c:v>
                </c:pt>
                <c:pt idx="10">
                  <c:v>109.8888889</c:v>
                </c:pt>
                <c:pt idx="11">
                  <c:v>119.6</c:v>
                </c:pt>
                <c:pt idx="12">
                  <c:v>114.44444439999999</c:v>
                </c:pt>
                <c:pt idx="13">
                  <c:v>143.8222222</c:v>
                </c:pt>
                <c:pt idx="14">
                  <c:v>120.3888889</c:v>
                </c:pt>
                <c:pt idx="15">
                  <c:v>131.30000000000001</c:v>
                </c:pt>
                <c:pt idx="16">
                  <c:v>116.57777780000001</c:v>
                </c:pt>
                <c:pt idx="17">
                  <c:v>125.16666669999999</c:v>
                </c:pt>
                <c:pt idx="18">
                  <c:v>130.5444444</c:v>
                </c:pt>
                <c:pt idx="19">
                  <c:v>132.07777780000001</c:v>
                </c:pt>
                <c:pt idx="20">
                  <c:v>137.74444439999999</c:v>
                </c:pt>
                <c:pt idx="21">
                  <c:v>154.30000000000001</c:v>
                </c:pt>
                <c:pt idx="22">
                  <c:v>169.62222220000001</c:v>
                </c:pt>
                <c:pt idx="23">
                  <c:v>182.71111110000001</c:v>
                </c:pt>
                <c:pt idx="24">
                  <c:v>149.88888890000001</c:v>
                </c:pt>
                <c:pt idx="25">
                  <c:v>135.5</c:v>
                </c:pt>
                <c:pt idx="26">
                  <c:v>148.6333333</c:v>
                </c:pt>
                <c:pt idx="27">
                  <c:v>152.80000000000001</c:v>
                </c:pt>
                <c:pt idx="28">
                  <c:v>156.46666669999999</c:v>
                </c:pt>
                <c:pt idx="29">
                  <c:v>164.7666667</c:v>
                </c:pt>
                <c:pt idx="30">
                  <c:v>169.6333333</c:v>
                </c:pt>
                <c:pt idx="31">
                  <c:v>174.5</c:v>
                </c:pt>
                <c:pt idx="32">
                  <c:v>194.07777780000001</c:v>
                </c:pt>
                <c:pt idx="33">
                  <c:v>202.7666667</c:v>
                </c:pt>
                <c:pt idx="34">
                  <c:v>202.47777780000001</c:v>
                </c:pt>
                <c:pt idx="35">
                  <c:v>207.87777779999999</c:v>
                </c:pt>
                <c:pt idx="36">
                  <c:v>214.66666670000001</c:v>
                </c:pt>
                <c:pt idx="37">
                  <c:v>235.9111111</c:v>
                </c:pt>
                <c:pt idx="38">
                  <c:v>228.7666667</c:v>
                </c:pt>
                <c:pt idx="39">
                  <c:v>237.7</c:v>
                </c:pt>
                <c:pt idx="40">
                  <c:v>221.55555559999999</c:v>
                </c:pt>
                <c:pt idx="41">
                  <c:v>228.01111109999999</c:v>
                </c:pt>
                <c:pt idx="42">
                  <c:v>246.02222219999999</c:v>
                </c:pt>
                <c:pt idx="43">
                  <c:v>255.6333333</c:v>
                </c:pt>
                <c:pt idx="44">
                  <c:v>244.8222222</c:v>
                </c:pt>
                <c:pt idx="45">
                  <c:v>251.8666667</c:v>
                </c:pt>
                <c:pt idx="46">
                  <c:v>254.12222220000001</c:v>
                </c:pt>
                <c:pt idx="47">
                  <c:v>255.94444440000001</c:v>
                </c:pt>
                <c:pt idx="48">
                  <c:v>255.01111109999999</c:v>
                </c:pt>
                <c:pt idx="49">
                  <c:v>254.25555560000001</c:v>
                </c:pt>
                <c:pt idx="50">
                  <c:v>276.94444449000002</c:v>
                </c:pt>
                <c:pt idx="51">
                  <c:v>402.97777770000005</c:v>
                </c:pt>
                <c:pt idx="52">
                  <c:v>389.11111110000002</c:v>
                </c:pt>
                <c:pt idx="53">
                  <c:v>379.26666660000001</c:v>
                </c:pt>
                <c:pt idx="54">
                  <c:v>365.25555559999998</c:v>
                </c:pt>
                <c:pt idx="55">
                  <c:v>325.34444440000004</c:v>
                </c:pt>
                <c:pt idx="56">
                  <c:v>351.23333339999999</c:v>
                </c:pt>
                <c:pt idx="57">
                  <c:v>379.38888889999998</c:v>
                </c:pt>
                <c:pt idx="58">
                  <c:v>353.65555559999996</c:v>
                </c:pt>
                <c:pt idx="59">
                  <c:v>353.6444444</c:v>
                </c:pt>
                <c:pt idx="60">
                  <c:v>358.91111109999997</c:v>
                </c:pt>
                <c:pt idx="61">
                  <c:v>376.63333339999997</c:v>
                </c:pt>
                <c:pt idx="62">
                  <c:v>360.46666670000002</c:v>
                </c:pt>
                <c:pt idx="63">
                  <c:v>360.75555559999998</c:v>
                </c:pt>
                <c:pt idx="64">
                  <c:v>365.61111110000002</c:v>
                </c:pt>
                <c:pt idx="65">
                  <c:v>336.1</c:v>
                </c:pt>
                <c:pt idx="66">
                  <c:v>343.07777780000004</c:v>
                </c:pt>
                <c:pt idx="67">
                  <c:v>342.24444440000002</c:v>
                </c:pt>
                <c:pt idx="68">
                  <c:v>340.75555559999998</c:v>
                </c:pt>
                <c:pt idx="69">
                  <c:v>325.77777779999997</c:v>
                </c:pt>
                <c:pt idx="70">
                  <c:v>244.05555559999999</c:v>
                </c:pt>
                <c:pt idx="71">
                  <c:v>264.06666669999998</c:v>
                </c:pt>
                <c:pt idx="72">
                  <c:v>264.97777780000001</c:v>
                </c:pt>
                <c:pt idx="73">
                  <c:v>323.25555559999998</c:v>
                </c:pt>
                <c:pt idx="74">
                  <c:v>341.65555559999996</c:v>
                </c:pt>
                <c:pt idx="75">
                  <c:v>319.11111119999998</c:v>
                </c:pt>
                <c:pt idx="76">
                  <c:v>180.77777778000001</c:v>
                </c:pt>
                <c:pt idx="77">
                  <c:v>210.21111110000001</c:v>
                </c:pt>
                <c:pt idx="78">
                  <c:v>242.97777780000001</c:v>
                </c:pt>
                <c:pt idx="79">
                  <c:v>218.8555556</c:v>
                </c:pt>
                <c:pt idx="80">
                  <c:v>205.65555560000001</c:v>
                </c:pt>
                <c:pt idx="81">
                  <c:v>185.3555556</c:v>
                </c:pt>
                <c:pt idx="82">
                  <c:v>168.2222222</c:v>
                </c:pt>
                <c:pt idx="83">
                  <c:v>179.11111109999999</c:v>
                </c:pt>
                <c:pt idx="84">
                  <c:v>161.57777780000001</c:v>
                </c:pt>
                <c:pt idx="85">
                  <c:v>163.0888889</c:v>
                </c:pt>
                <c:pt idx="86">
                  <c:v>140.5444444</c:v>
                </c:pt>
                <c:pt idx="87">
                  <c:v>145.06666670000001</c:v>
                </c:pt>
                <c:pt idx="88">
                  <c:v>139.1</c:v>
                </c:pt>
                <c:pt idx="89">
                  <c:v>151.38888890000001</c:v>
                </c:pt>
                <c:pt idx="90">
                  <c:v>147.92222219999999</c:v>
                </c:pt>
                <c:pt idx="91">
                  <c:v>133.61111109999999</c:v>
                </c:pt>
                <c:pt idx="92">
                  <c:v>136.5444444</c:v>
                </c:pt>
                <c:pt idx="93">
                  <c:v>148.96666669999999</c:v>
                </c:pt>
                <c:pt idx="94">
                  <c:v>133.8555556</c:v>
                </c:pt>
                <c:pt idx="95">
                  <c:v>379.26666660000001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16-4FD1-8F35-6C539EBE6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4200"/>
        <c:axId val="542909488"/>
      </c:areaChart>
      <c:catAx>
        <c:axId val="54289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9488"/>
        <c:crosses val="autoZero"/>
        <c:auto val="1"/>
        <c:lblAlgn val="ctr"/>
        <c:lblOffset val="100"/>
        <c:noMultiLvlLbl val="0"/>
      </c:catAx>
      <c:valAx>
        <c:axId val="5429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4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</a:t>
            </a:r>
            <a:r>
              <a:rPr lang="en-US" baseline="0"/>
              <a:t> Load For Weaver and Bearthoud (19th Aug)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5839577663E-2"/>
          <c:y val="0.14097301406309387"/>
          <c:w val="0.90377215010285872"/>
          <c:h val="0.60864645340085066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33725616"/>
        <c:axId val="6337244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6"/>
                <c:order val="3"/>
                <c:tx>
                  <c:v>Full Capacity Tons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'Cooling (Chiller19)'!$A$3:$A$98</c15:sqref>
                        </c15:formulaRef>
                      </c:ext>
                    </c:extLst>
                    <c:numCache>
                      <c:formatCode>h:mm:ss\ AM/PM</c:formatCode>
                      <c:ptCount val="96"/>
                      <c:pt idx="0" formatCode="[$-F400]h:mm:ss\ AM/PM">
                        <c:v>0</c:v>
                      </c:pt>
                      <c:pt idx="1">
                        <c:v>1.0416666666666666E-2</c:v>
                      </c:pt>
                      <c:pt idx="2" formatCode="[$-F400]h:mm:ss\ AM/PM">
                        <c:v>2.0833333333333301E-2</c:v>
                      </c:pt>
                      <c:pt idx="3">
                        <c:v>3.125E-2</c:v>
                      </c:pt>
                      <c:pt idx="4" formatCode="[$-F400]h:mm:ss\ AM/PM">
                        <c:v>4.1666666666666699E-2</c:v>
                      </c:pt>
                      <c:pt idx="5">
                        <c:v>5.2083333333333301E-2</c:v>
                      </c:pt>
                      <c:pt idx="6" formatCode="[$-F400]h:mm:ss\ AM/PM">
                        <c:v>6.25E-2</c:v>
                      </c:pt>
                      <c:pt idx="7">
                        <c:v>7.2916666666666699E-2</c:v>
                      </c:pt>
                      <c:pt idx="8" formatCode="[$-F400]h:mm:ss\ AM/PM">
                        <c:v>8.3333333333333301E-2</c:v>
                      </c:pt>
                      <c:pt idx="9">
                        <c:v>9.375E-2</c:v>
                      </c:pt>
                      <c:pt idx="10" formatCode="[$-F400]h:mm:ss\ AM/PM">
                        <c:v>0.104166666666667</c:v>
                      </c:pt>
                      <c:pt idx="11">
                        <c:v>0.114583333333333</c:v>
                      </c:pt>
                      <c:pt idx="12" formatCode="[$-F400]h:mm:ss\ AM/PM">
                        <c:v>0.125</c:v>
                      </c:pt>
                      <c:pt idx="13">
                        <c:v>0.13541666666666699</c:v>
                      </c:pt>
                      <c:pt idx="14" formatCode="[$-F400]h:mm:ss\ AM/PM">
                        <c:v>0.14583333333333301</c:v>
                      </c:pt>
                      <c:pt idx="15">
                        <c:v>0.15625</c:v>
                      </c:pt>
                      <c:pt idx="16" formatCode="[$-F400]h:mm:ss\ AM/PM">
                        <c:v>0.16666666666666699</c:v>
                      </c:pt>
                      <c:pt idx="17">
                        <c:v>0.17708333333333301</c:v>
                      </c:pt>
                      <c:pt idx="18" formatCode="[$-F400]h:mm:ss\ AM/PM">
                        <c:v>0.1875</c:v>
                      </c:pt>
                      <c:pt idx="19">
                        <c:v>0.19791666666666699</c:v>
                      </c:pt>
                      <c:pt idx="20" formatCode="[$-F400]h:mm:ss\ AM/PM">
                        <c:v>0.20833333333333301</c:v>
                      </c:pt>
                      <c:pt idx="21">
                        <c:v>0.21875</c:v>
                      </c:pt>
                      <c:pt idx="22" formatCode="[$-F400]h:mm:ss\ AM/PM">
                        <c:v>0.22916666666666699</c:v>
                      </c:pt>
                      <c:pt idx="23">
                        <c:v>0.23958333333333301</c:v>
                      </c:pt>
                      <c:pt idx="24" formatCode="[$-F400]h:mm:ss\ AM/PM">
                        <c:v>0.25</c:v>
                      </c:pt>
                      <c:pt idx="25">
                        <c:v>0.26041666666666702</c:v>
                      </c:pt>
                      <c:pt idx="26" formatCode="[$-F400]h:mm:ss\ AM/PM">
                        <c:v>0.27083333333333298</c:v>
                      </c:pt>
                      <c:pt idx="27">
                        <c:v>0.28125</c:v>
                      </c:pt>
                      <c:pt idx="28" formatCode="[$-F400]h:mm:ss\ AM/PM">
                        <c:v>0.29166666666666702</c:v>
                      </c:pt>
                      <c:pt idx="29">
                        <c:v>0.30208333333333298</c:v>
                      </c:pt>
                      <c:pt idx="30" formatCode="[$-F400]h:mm:ss\ AM/PM">
                        <c:v>0.3125</c:v>
                      </c:pt>
                      <c:pt idx="31">
                        <c:v>0.32291666666666702</c:v>
                      </c:pt>
                      <c:pt idx="32" formatCode="[$-F400]h:mm:ss\ AM/PM">
                        <c:v>0.33333333333333298</c:v>
                      </c:pt>
                      <c:pt idx="33">
                        <c:v>0.34375</c:v>
                      </c:pt>
                      <c:pt idx="34" formatCode="[$-F400]h:mm:ss\ AM/PM">
                        <c:v>0.35416666666666702</c:v>
                      </c:pt>
                      <c:pt idx="35">
                        <c:v>0.36458333333333298</c:v>
                      </c:pt>
                      <c:pt idx="36" formatCode="[$-F400]h:mm:ss\ AM/PM">
                        <c:v>0.375</c:v>
                      </c:pt>
                      <c:pt idx="37">
                        <c:v>0.38541666666666702</c:v>
                      </c:pt>
                      <c:pt idx="38" formatCode="[$-F400]h:mm:ss\ AM/PM">
                        <c:v>0.39583333333333298</c:v>
                      </c:pt>
                      <c:pt idx="39">
                        <c:v>0.40625</c:v>
                      </c:pt>
                      <c:pt idx="40" formatCode="[$-F400]h:mm:ss\ AM/PM">
                        <c:v>0.41666666666666702</c:v>
                      </c:pt>
                      <c:pt idx="41">
                        <c:v>0.42708333333333298</c:v>
                      </c:pt>
                      <c:pt idx="42" formatCode="[$-F400]h:mm:ss\ AM/PM">
                        <c:v>0.4375</c:v>
                      </c:pt>
                      <c:pt idx="43">
                        <c:v>0.44791666666666702</c:v>
                      </c:pt>
                      <c:pt idx="44" formatCode="[$-F400]h:mm:ss\ AM/PM">
                        <c:v>0.45833333333333298</c:v>
                      </c:pt>
                      <c:pt idx="45">
                        <c:v>0.46875</c:v>
                      </c:pt>
                      <c:pt idx="46" formatCode="[$-F400]h:mm:ss\ AM/PM">
                        <c:v>0.47916666666666702</c:v>
                      </c:pt>
                      <c:pt idx="47">
                        <c:v>0.48958333333333298</c:v>
                      </c:pt>
                      <c:pt idx="48" formatCode="[$-F400]h:mm:ss\ AM/PM">
                        <c:v>0.5</c:v>
                      </c:pt>
                      <c:pt idx="49">
                        <c:v>0.51041666666666696</c:v>
                      </c:pt>
                      <c:pt idx="50" formatCode="[$-F400]h:mm:ss\ AM/PM">
                        <c:v>0.52083333333333304</c:v>
                      </c:pt>
                      <c:pt idx="51">
                        <c:v>0.53125</c:v>
                      </c:pt>
                      <c:pt idx="52" formatCode="[$-F400]h:mm:ss\ AM/PM">
                        <c:v>0.54166666666666696</c:v>
                      </c:pt>
                      <c:pt idx="53">
                        <c:v>0.55208333333333304</c:v>
                      </c:pt>
                      <c:pt idx="54" formatCode="[$-F400]h:mm:ss\ AM/PM">
                        <c:v>0.5625</c:v>
                      </c:pt>
                      <c:pt idx="55">
                        <c:v>0.57291666666666696</c:v>
                      </c:pt>
                      <c:pt idx="56" formatCode="[$-F400]h:mm:ss\ AM/PM">
                        <c:v>0.58333333333333304</c:v>
                      </c:pt>
                      <c:pt idx="57">
                        <c:v>0.59375</c:v>
                      </c:pt>
                      <c:pt idx="58" formatCode="[$-F400]h:mm:ss\ AM/PM">
                        <c:v>0.60416666666666696</c:v>
                      </c:pt>
                      <c:pt idx="59">
                        <c:v>0.61458333333333304</c:v>
                      </c:pt>
                      <c:pt idx="60" formatCode="[$-F400]h:mm:ss\ AM/PM">
                        <c:v>0.625</c:v>
                      </c:pt>
                      <c:pt idx="61">
                        <c:v>0.63541666666666696</c:v>
                      </c:pt>
                      <c:pt idx="62" formatCode="[$-F400]h:mm:ss\ AM/PM">
                        <c:v>0.64583333333333304</c:v>
                      </c:pt>
                      <c:pt idx="63">
                        <c:v>0.65625</c:v>
                      </c:pt>
                      <c:pt idx="64" formatCode="[$-F400]h:mm:ss\ AM/PM">
                        <c:v>0.66666666666666696</c:v>
                      </c:pt>
                      <c:pt idx="65">
                        <c:v>0.67708333333333304</c:v>
                      </c:pt>
                      <c:pt idx="66" formatCode="[$-F400]h:mm:ss\ AM/PM">
                        <c:v>0.6875</c:v>
                      </c:pt>
                      <c:pt idx="67">
                        <c:v>0.69791666666666696</c:v>
                      </c:pt>
                      <c:pt idx="68" formatCode="[$-F400]h:mm:ss\ AM/PM">
                        <c:v>0.70833333333333304</c:v>
                      </c:pt>
                      <c:pt idx="69">
                        <c:v>0.71875</c:v>
                      </c:pt>
                      <c:pt idx="70" formatCode="[$-F400]h:mm:ss\ AM/PM">
                        <c:v>0.72916666666666696</c:v>
                      </c:pt>
                      <c:pt idx="71">
                        <c:v>0.73958333333333304</c:v>
                      </c:pt>
                      <c:pt idx="72" formatCode="[$-F400]h:mm:ss\ AM/PM">
                        <c:v>0.75</c:v>
                      </c:pt>
                      <c:pt idx="73">
                        <c:v>0.76041666666666696</c:v>
                      </c:pt>
                      <c:pt idx="74" formatCode="[$-F400]h:mm:ss\ AM/PM">
                        <c:v>0.77083333333333304</c:v>
                      </c:pt>
                      <c:pt idx="75">
                        <c:v>0.78125</c:v>
                      </c:pt>
                      <c:pt idx="76" formatCode="[$-F400]h:mm:ss\ AM/PM">
                        <c:v>0.79166666666666696</c:v>
                      </c:pt>
                      <c:pt idx="77">
                        <c:v>0.80208333333333304</c:v>
                      </c:pt>
                      <c:pt idx="78" formatCode="[$-F400]h:mm:ss\ AM/PM">
                        <c:v>0.8125</c:v>
                      </c:pt>
                      <c:pt idx="79">
                        <c:v>0.82291666666666696</c:v>
                      </c:pt>
                      <c:pt idx="80" formatCode="[$-F400]h:mm:ss\ AM/PM">
                        <c:v>0.83333333333333304</c:v>
                      </c:pt>
                      <c:pt idx="81">
                        <c:v>0.84375</c:v>
                      </c:pt>
                      <c:pt idx="82" formatCode="[$-F400]h:mm:ss\ AM/PM">
                        <c:v>0.85416666666666696</c:v>
                      </c:pt>
                      <c:pt idx="83">
                        <c:v>0.86458333333333304</c:v>
                      </c:pt>
                      <c:pt idx="84" formatCode="[$-F400]h:mm:ss\ AM/PM">
                        <c:v>0.875</c:v>
                      </c:pt>
                      <c:pt idx="85">
                        <c:v>0.88541666666666696</c:v>
                      </c:pt>
                      <c:pt idx="86" formatCode="[$-F400]h:mm:ss\ AM/PM">
                        <c:v>0.89583333333333304</c:v>
                      </c:pt>
                      <c:pt idx="87">
                        <c:v>0.90625</c:v>
                      </c:pt>
                      <c:pt idx="88" formatCode="[$-F400]h:mm:ss\ AM/PM">
                        <c:v>0.91666666666666696</c:v>
                      </c:pt>
                      <c:pt idx="89">
                        <c:v>0.92708333333333304</c:v>
                      </c:pt>
                      <c:pt idx="90" formatCode="[$-F400]h:mm:ss\ AM/PM">
                        <c:v>0.9375</c:v>
                      </c:pt>
                      <c:pt idx="91">
                        <c:v>0.94791666666666696</c:v>
                      </c:pt>
                      <c:pt idx="92" formatCode="[$-F400]h:mm:ss\ AM/PM">
                        <c:v>0.95833333333333304</c:v>
                      </c:pt>
                      <c:pt idx="93">
                        <c:v>0.96875</c:v>
                      </c:pt>
                      <c:pt idx="94" formatCode="[$-F400]h:mm:ss\ AM/PM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'Cooling (Chiller19)'!$U$3:$U$98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1300</c:v>
                      </c:pt>
                      <c:pt idx="1">
                        <c:v>1300</c:v>
                      </c:pt>
                      <c:pt idx="2">
                        <c:v>1300</c:v>
                      </c:pt>
                      <c:pt idx="3">
                        <c:v>1300</c:v>
                      </c:pt>
                      <c:pt idx="4">
                        <c:v>1300</c:v>
                      </c:pt>
                      <c:pt idx="5">
                        <c:v>1300</c:v>
                      </c:pt>
                      <c:pt idx="6">
                        <c:v>1300</c:v>
                      </c:pt>
                      <c:pt idx="7">
                        <c:v>1300</c:v>
                      </c:pt>
                      <c:pt idx="8">
                        <c:v>1300</c:v>
                      </c:pt>
                      <c:pt idx="9">
                        <c:v>1300</c:v>
                      </c:pt>
                      <c:pt idx="10">
                        <c:v>1300</c:v>
                      </c:pt>
                      <c:pt idx="11">
                        <c:v>1300</c:v>
                      </c:pt>
                      <c:pt idx="12">
                        <c:v>1300</c:v>
                      </c:pt>
                      <c:pt idx="13">
                        <c:v>1300</c:v>
                      </c:pt>
                      <c:pt idx="14">
                        <c:v>1300</c:v>
                      </c:pt>
                      <c:pt idx="15">
                        <c:v>1300</c:v>
                      </c:pt>
                      <c:pt idx="16">
                        <c:v>1300</c:v>
                      </c:pt>
                      <c:pt idx="17">
                        <c:v>1300</c:v>
                      </c:pt>
                      <c:pt idx="18">
                        <c:v>1300</c:v>
                      </c:pt>
                      <c:pt idx="19">
                        <c:v>1300</c:v>
                      </c:pt>
                      <c:pt idx="20">
                        <c:v>1300</c:v>
                      </c:pt>
                      <c:pt idx="21">
                        <c:v>1300</c:v>
                      </c:pt>
                      <c:pt idx="22">
                        <c:v>1300</c:v>
                      </c:pt>
                      <c:pt idx="23">
                        <c:v>1300</c:v>
                      </c:pt>
                      <c:pt idx="24">
                        <c:v>1300</c:v>
                      </c:pt>
                      <c:pt idx="25">
                        <c:v>1300</c:v>
                      </c:pt>
                      <c:pt idx="26">
                        <c:v>1300</c:v>
                      </c:pt>
                      <c:pt idx="27">
                        <c:v>1300</c:v>
                      </c:pt>
                      <c:pt idx="28">
                        <c:v>1300</c:v>
                      </c:pt>
                      <c:pt idx="29">
                        <c:v>1300</c:v>
                      </c:pt>
                      <c:pt idx="30">
                        <c:v>1300</c:v>
                      </c:pt>
                      <c:pt idx="31">
                        <c:v>1300</c:v>
                      </c:pt>
                      <c:pt idx="32">
                        <c:v>1300</c:v>
                      </c:pt>
                      <c:pt idx="33">
                        <c:v>1300</c:v>
                      </c:pt>
                      <c:pt idx="34">
                        <c:v>1300</c:v>
                      </c:pt>
                      <c:pt idx="35">
                        <c:v>1300</c:v>
                      </c:pt>
                      <c:pt idx="36">
                        <c:v>1300</c:v>
                      </c:pt>
                      <c:pt idx="37">
                        <c:v>1300</c:v>
                      </c:pt>
                      <c:pt idx="38">
                        <c:v>1300</c:v>
                      </c:pt>
                      <c:pt idx="39">
                        <c:v>1300</c:v>
                      </c:pt>
                      <c:pt idx="40">
                        <c:v>1300</c:v>
                      </c:pt>
                      <c:pt idx="41">
                        <c:v>1300</c:v>
                      </c:pt>
                      <c:pt idx="42">
                        <c:v>1300</c:v>
                      </c:pt>
                      <c:pt idx="43">
                        <c:v>1300</c:v>
                      </c:pt>
                      <c:pt idx="44">
                        <c:v>1300</c:v>
                      </c:pt>
                      <c:pt idx="45">
                        <c:v>1300</c:v>
                      </c:pt>
                      <c:pt idx="46">
                        <c:v>1300</c:v>
                      </c:pt>
                      <c:pt idx="47">
                        <c:v>1300</c:v>
                      </c:pt>
                      <c:pt idx="48">
                        <c:v>1300</c:v>
                      </c:pt>
                      <c:pt idx="49">
                        <c:v>1300</c:v>
                      </c:pt>
                      <c:pt idx="50">
                        <c:v>1300</c:v>
                      </c:pt>
                      <c:pt idx="51">
                        <c:v>1300</c:v>
                      </c:pt>
                      <c:pt idx="52">
                        <c:v>1300</c:v>
                      </c:pt>
                      <c:pt idx="53">
                        <c:v>1300</c:v>
                      </c:pt>
                      <c:pt idx="54">
                        <c:v>1300</c:v>
                      </c:pt>
                      <c:pt idx="55">
                        <c:v>1300</c:v>
                      </c:pt>
                      <c:pt idx="56">
                        <c:v>1300</c:v>
                      </c:pt>
                      <c:pt idx="57">
                        <c:v>1300</c:v>
                      </c:pt>
                      <c:pt idx="58">
                        <c:v>1300</c:v>
                      </c:pt>
                      <c:pt idx="59">
                        <c:v>1300</c:v>
                      </c:pt>
                      <c:pt idx="60">
                        <c:v>1300</c:v>
                      </c:pt>
                      <c:pt idx="61">
                        <c:v>1300</c:v>
                      </c:pt>
                      <c:pt idx="62">
                        <c:v>1300</c:v>
                      </c:pt>
                      <c:pt idx="63">
                        <c:v>1300</c:v>
                      </c:pt>
                      <c:pt idx="64">
                        <c:v>1300</c:v>
                      </c:pt>
                      <c:pt idx="65">
                        <c:v>1300</c:v>
                      </c:pt>
                      <c:pt idx="66">
                        <c:v>1300</c:v>
                      </c:pt>
                      <c:pt idx="67">
                        <c:v>1300</c:v>
                      </c:pt>
                      <c:pt idx="68">
                        <c:v>1300</c:v>
                      </c:pt>
                      <c:pt idx="69">
                        <c:v>1300</c:v>
                      </c:pt>
                      <c:pt idx="70">
                        <c:v>1300</c:v>
                      </c:pt>
                      <c:pt idx="71">
                        <c:v>1300</c:v>
                      </c:pt>
                      <c:pt idx="72">
                        <c:v>1300</c:v>
                      </c:pt>
                      <c:pt idx="73">
                        <c:v>1300</c:v>
                      </c:pt>
                      <c:pt idx="74">
                        <c:v>1300</c:v>
                      </c:pt>
                      <c:pt idx="75">
                        <c:v>1300</c:v>
                      </c:pt>
                      <c:pt idx="76">
                        <c:v>1300</c:v>
                      </c:pt>
                      <c:pt idx="77">
                        <c:v>1300</c:v>
                      </c:pt>
                      <c:pt idx="78">
                        <c:v>1300</c:v>
                      </c:pt>
                      <c:pt idx="79">
                        <c:v>1300</c:v>
                      </c:pt>
                      <c:pt idx="80">
                        <c:v>1300</c:v>
                      </c:pt>
                      <c:pt idx="81">
                        <c:v>1300</c:v>
                      </c:pt>
                      <c:pt idx="82">
                        <c:v>1300</c:v>
                      </c:pt>
                      <c:pt idx="83">
                        <c:v>1300</c:v>
                      </c:pt>
                      <c:pt idx="84">
                        <c:v>1300</c:v>
                      </c:pt>
                      <c:pt idx="85">
                        <c:v>1300</c:v>
                      </c:pt>
                      <c:pt idx="86">
                        <c:v>1300</c:v>
                      </c:pt>
                      <c:pt idx="87">
                        <c:v>1300</c:v>
                      </c:pt>
                      <c:pt idx="88">
                        <c:v>1300</c:v>
                      </c:pt>
                      <c:pt idx="89">
                        <c:v>1300</c:v>
                      </c:pt>
                      <c:pt idx="90">
                        <c:v>1300</c:v>
                      </c:pt>
                      <c:pt idx="91">
                        <c:v>1300</c:v>
                      </c:pt>
                      <c:pt idx="92">
                        <c:v>1300</c:v>
                      </c:pt>
                      <c:pt idx="93">
                        <c:v>1300</c:v>
                      </c:pt>
                      <c:pt idx="94">
                        <c:v>1300</c:v>
                      </c:pt>
                      <c:pt idx="95">
                        <c:v>1300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8CAD-4AC7-B329-5AF7A1FC1072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1"/>
          <c:tx>
            <c:v>Berthoud + Weaver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(Building19)'!$BM$3:$BM$99</c:f>
              <c:numCache>
                <c:formatCode>0.0</c:formatCode>
                <c:ptCount val="97"/>
                <c:pt idx="0">
                  <c:v>-87.623251702413938</c:v>
                </c:pt>
                <c:pt idx="1">
                  <c:v>21.261618181859021</c:v>
                </c:pt>
                <c:pt idx="2">
                  <c:v>-35.347682696650509</c:v>
                </c:pt>
                <c:pt idx="3">
                  <c:v>-19.136001272362641</c:v>
                </c:pt>
                <c:pt idx="4">
                  <c:v>-7.4760265666786978</c:v>
                </c:pt>
                <c:pt idx="5">
                  <c:v>5.3452748870465996</c:v>
                </c:pt>
                <c:pt idx="6">
                  <c:v>1.3759167763471538</c:v>
                </c:pt>
                <c:pt idx="7">
                  <c:v>-14.172647382953016</c:v>
                </c:pt>
                <c:pt idx="8">
                  <c:v>41.969437373680165</c:v>
                </c:pt>
                <c:pt idx="9">
                  <c:v>25.835754728470036</c:v>
                </c:pt>
                <c:pt idx="10">
                  <c:v>20.530558588237227</c:v>
                </c:pt>
                <c:pt idx="11">
                  <c:v>-13.50347200540071</c:v>
                </c:pt>
                <c:pt idx="12">
                  <c:v>37.652470919220818</c:v>
                </c:pt>
                <c:pt idx="13">
                  <c:v>-8.5768481354822654</c:v>
                </c:pt>
                <c:pt idx="14">
                  <c:v>57.260814625137172</c:v>
                </c:pt>
                <c:pt idx="15">
                  <c:v>42.797738331338209</c:v>
                </c:pt>
                <c:pt idx="16">
                  <c:v>27.069417359735894</c:v>
                </c:pt>
                <c:pt idx="17">
                  <c:v>88.670197676230273</c:v>
                </c:pt>
                <c:pt idx="18">
                  <c:v>66.761267883313508</c:v>
                </c:pt>
                <c:pt idx="19">
                  <c:v>60.413335573511546</c:v>
                </c:pt>
                <c:pt idx="20">
                  <c:v>20.890645783131149</c:v>
                </c:pt>
                <c:pt idx="21">
                  <c:v>75.233296782552458</c:v>
                </c:pt>
                <c:pt idx="22">
                  <c:v>163.21951375152008</c:v>
                </c:pt>
                <c:pt idx="23">
                  <c:v>167.71952623033644</c:v>
                </c:pt>
                <c:pt idx="24">
                  <c:v>184.55089785084161</c:v>
                </c:pt>
                <c:pt idx="25">
                  <c:v>22.958713708345769</c:v>
                </c:pt>
                <c:pt idx="26">
                  <c:v>42.728503625117</c:v>
                </c:pt>
                <c:pt idx="27">
                  <c:v>121.79249563014947</c:v>
                </c:pt>
                <c:pt idx="28">
                  <c:v>57.170505051456331</c:v>
                </c:pt>
                <c:pt idx="29">
                  <c:v>117.58399118144784</c:v>
                </c:pt>
                <c:pt idx="30">
                  <c:v>96.567288142264374</c:v>
                </c:pt>
                <c:pt idx="31">
                  <c:v>129.93609739403149</c:v>
                </c:pt>
                <c:pt idx="32">
                  <c:v>151.76661371826648</c:v>
                </c:pt>
                <c:pt idx="33">
                  <c:v>157.42557024326226</c:v>
                </c:pt>
                <c:pt idx="34">
                  <c:v>130.95265872664061</c:v>
                </c:pt>
                <c:pt idx="35">
                  <c:v>151.13427386253551</c:v>
                </c:pt>
                <c:pt idx="36">
                  <c:v>155.99529552610801</c:v>
                </c:pt>
                <c:pt idx="37">
                  <c:v>208.48378470196178</c:v>
                </c:pt>
                <c:pt idx="38">
                  <c:v>90.040564283383759</c:v>
                </c:pt>
                <c:pt idx="39">
                  <c:v>136.09215565593604</c:v>
                </c:pt>
                <c:pt idx="40">
                  <c:v>126.94174372251456</c:v>
                </c:pt>
                <c:pt idx="41">
                  <c:v>71.611327782532584</c:v>
                </c:pt>
                <c:pt idx="42">
                  <c:v>39.888173774501183</c:v>
                </c:pt>
                <c:pt idx="43">
                  <c:v>123.4940959617289</c:v>
                </c:pt>
                <c:pt idx="44">
                  <c:v>61.885829413720131</c:v>
                </c:pt>
                <c:pt idx="45">
                  <c:v>44.066311661654026</c:v>
                </c:pt>
                <c:pt idx="46">
                  <c:v>102.06454082167051</c:v>
                </c:pt>
                <c:pt idx="47">
                  <c:v>111.4929909444817</c:v>
                </c:pt>
                <c:pt idx="48">
                  <c:v>105.67801238158364</c:v>
                </c:pt>
                <c:pt idx="49">
                  <c:v>9.9373408977035638</c:v>
                </c:pt>
                <c:pt idx="50">
                  <c:v>85.14246708842515</c:v>
                </c:pt>
                <c:pt idx="51">
                  <c:v>359.69754145797788</c:v>
                </c:pt>
                <c:pt idx="52">
                  <c:v>169.31009761296659</c:v>
                </c:pt>
                <c:pt idx="53">
                  <c:v>223.65281067483966</c:v>
                </c:pt>
                <c:pt idx="54">
                  <c:v>161.49995582174111</c:v>
                </c:pt>
                <c:pt idx="55">
                  <c:v>10.886126986167994</c:v>
                </c:pt>
                <c:pt idx="56">
                  <c:v>-50.926629100809151</c:v>
                </c:pt>
                <c:pt idx="57">
                  <c:v>113.33857138064113</c:v>
                </c:pt>
                <c:pt idx="58">
                  <c:v>121.75695143501866</c:v>
                </c:pt>
                <c:pt idx="59">
                  <c:v>-60.65125119715421</c:v>
                </c:pt>
                <c:pt idx="60">
                  <c:v>-24.720403374810047</c:v>
                </c:pt>
                <c:pt idx="61">
                  <c:v>57.571916252331476</c:v>
                </c:pt>
                <c:pt idx="62">
                  <c:v>-112.45827743584695</c:v>
                </c:pt>
                <c:pt idx="63">
                  <c:v>43.401861070215432</c:v>
                </c:pt>
                <c:pt idx="64">
                  <c:v>2.1488363849487371</c:v>
                </c:pt>
                <c:pt idx="65">
                  <c:v>13.726490673464014</c:v>
                </c:pt>
                <c:pt idx="66">
                  <c:v>-65.386747538287722</c:v>
                </c:pt>
                <c:pt idx="67">
                  <c:v>-29.78755619441165</c:v>
                </c:pt>
                <c:pt idx="68">
                  <c:v>-2.8371026165843602</c:v>
                </c:pt>
                <c:pt idx="69">
                  <c:v>-116.67753977436072</c:v>
                </c:pt>
                <c:pt idx="70">
                  <c:v>-10.110990776402758</c:v>
                </c:pt>
                <c:pt idx="71">
                  <c:v>-366.446695570293</c:v>
                </c:pt>
                <c:pt idx="72">
                  <c:v>-0.2367232160545143</c:v>
                </c:pt>
                <c:pt idx="73">
                  <c:v>-33.108902929782261</c:v>
                </c:pt>
                <c:pt idx="74">
                  <c:v>103.58209024298003</c:v>
                </c:pt>
                <c:pt idx="75">
                  <c:v>93.213366055294728</c:v>
                </c:pt>
                <c:pt idx="76">
                  <c:v>-15.553432514882331</c:v>
                </c:pt>
                <c:pt idx="77">
                  <c:v>-338.16493843886559</c:v>
                </c:pt>
                <c:pt idx="78">
                  <c:v>-371.26992764179442</c:v>
                </c:pt>
                <c:pt idx="79">
                  <c:v>114.56781727870111</c:v>
                </c:pt>
                <c:pt idx="80">
                  <c:v>-120.09063834031767</c:v>
                </c:pt>
                <c:pt idx="81">
                  <c:v>46.252702112531694</c:v>
                </c:pt>
                <c:pt idx="82">
                  <c:v>-188.41317200269017</c:v>
                </c:pt>
                <c:pt idx="83">
                  <c:v>-272.0733042796067</c:v>
                </c:pt>
                <c:pt idx="84">
                  <c:v>38.838007689332699</c:v>
                </c:pt>
                <c:pt idx="85">
                  <c:v>-183.52358494250902</c:v>
                </c:pt>
                <c:pt idx="86">
                  <c:v>-119.22619616173623</c:v>
                </c:pt>
                <c:pt idx="87">
                  <c:v>-255.59457128093891</c:v>
                </c:pt>
                <c:pt idx="88">
                  <c:v>-66.480107014850034</c:v>
                </c:pt>
                <c:pt idx="89">
                  <c:v>-304.31533759617071</c:v>
                </c:pt>
                <c:pt idx="90">
                  <c:v>-95.575463825523173</c:v>
                </c:pt>
                <c:pt idx="91">
                  <c:v>-240.06749801706727</c:v>
                </c:pt>
                <c:pt idx="92">
                  <c:v>-110.91097894604866</c:v>
                </c:pt>
                <c:pt idx="93">
                  <c:v>-120.3138616023884</c:v>
                </c:pt>
                <c:pt idx="94">
                  <c:v>-104.94904126954344</c:v>
                </c:pt>
                <c:pt idx="95">
                  <c:v>-140.78905089421946</c:v>
                </c:pt>
                <c:pt idx="96">
                  <c:v>-177.60000000055879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8CAD-4AC7-B329-5AF7A1FC1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5616"/>
        <c:axId val="633724440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633732280"/>
        <c:axId val="633729928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v>Full Capacity Mbtu/hr</c:v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'Cooling (Chiller19)'!$A$3:$A$98</c15:sqref>
                        </c15:formulaRef>
                      </c:ext>
                    </c:extLst>
                    <c:numCache>
                      <c:formatCode>h:mm:ss\ AM/PM</c:formatCode>
                      <c:ptCount val="96"/>
                      <c:pt idx="0" formatCode="[$-F400]h:mm:ss\ AM/PM">
                        <c:v>0</c:v>
                      </c:pt>
                      <c:pt idx="1">
                        <c:v>1.0416666666666666E-2</c:v>
                      </c:pt>
                      <c:pt idx="2" formatCode="[$-F400]h:mm:ss\ AM/PM">
                        <c:v>2.0833333333333301E-2</c:v>
                      </c:pt>
                      <c:pt idx="3">
                        <c:v>3.125E-2</c:v>
                      </c:pt>
                      <c:pt idx="4" formatCode="[$-F400]h:mm:ss\ AM/PM">
                        <c:v>4.1666666666666699E-2</c:v>
                      </c:pt>
                      <c:pt idx="5">
                        <c:v>5.2083333333333301E-2</c:v>
                      </c:pt>
                      <c:pt idx="6" formatCode="[$-F400]h:mm:ss\ AM/PM">
                        <c:v>6.25E-2</c:v>
                      </c:pt>
                      <c:pt idx="7">
                        <c:v>7.2916666666666699E-2</c:v>
                      </c:pt>
                      <c:pt idx="8" formatCode="[$-F400]h:mm:ss\ AM/PM">
                        <c:v>8.3333333333333301E-2</c:v>
                      </c:pt>
                      <c:pt idx="9">
                        <c:v>9.375E-2</c:v>
                      </c:pt>
                      <c:pt idx="10" formatCode="[$-F400]h:mm:ss\ AM/PM">
                        <c:v>0.104166666666667</c:v>
                      </c:pt>
                      <c:pt idx="11">
                        <c:v>0.114583333333333</c:v>
                      </c:pt>
                      <c:pt idx="12" formatCode="[$-F400]h:mm:ss\ AM/PM">
                        <c:v>0.125</c:v>
                      </c:pt>
                      <c:pt idx="13">
                        <c:v>0.13541666666666699</c:v>
                      </c:pt>
                      <c:pt idx="14" formatCode="[$-F400]h:mm:ss\ AM/PM">
                        <c:v>0.14583333333333301</c:v>
                      </c:pt>
                      <c:pt idx="15">
                        <c:v>0.15625</c:v>
                      </c:pt>
                      <c:pt idx="16" formatCode="[$-F400]h:mm:ss\ AM/PM">
                        <c:v>0.16666666666666699</c:v>
                      </c:pt>
                      <c:pt idx="17">
                        <c:v>0.17708333333333301</c:v>
                      </c:pt>
                      <c:pt idx="18" formatCode="[$-F400]h:mm:ss\ AM/PM">
                        <c:v>0.1875</c:v>
                      </c:pt>
                      <c:pt idx="19">
                        <c:v>0.19791666666666699</c:v>
                      </c:pt>
                      <c:pt idx="20" formatCode="[$-F400]h:mm:ss\ AM/PM">
                        <c:v>0.20833333333333301</c:v>
                      </c:pt>
                      <c:pt idx="21">
                        <c:v>0.21875</c:v>
                      </c:pt>
                      <c:pt idx="22" formatCode="[$-F400]h:mm:ss\ AM/PM">
                        <c:v>0.22916666666666699</c:v>
                      </c:pt>
                      <c:pt idx="23">
                        <c:v>0.23958333333333301</c:v>
                      </c:pt>
                      <c:pt idx="24" formatCode="[$-F400]h:mm:ss\ AM/PM">
                        <c:v>0.25</c:v>
                      </c:pt>
                      <c:pt idx="25">
                        <c:v>0.26041666666666702</c:v>
                      </c:pt>
                      <c:pt idx="26" formatCode="[$-F400]h:mm:ss\ AM/PM">
                        <c:v>0.27083333333333298</c:v>
                      </c:pt>
                      <c:pt idx="27">
                        <c:v>0.28125</c:v>
                      </c:pt>
                      <c:pt idx="28" formatCode="[$-F400]h:mm:ss\ AM/PM">
                        <c:v>0.29166666666666702</c:v>
                      </c:pt>
                      <c:pt idx="29">
                        <c:v>0.30208333333333298</c:v>
                      </c:pt>
                      <c:pt idx="30" formatCode="[$-F400]h:mm:ss\ AM/PM">
                        <c:v>0.3125</c:v>
                      </c:pt>
                      <c:pt idx="31">
                        <c:v>0.32291666666666702</c:v>
                      </c:pt>
                      <c:pt idx="32" formatCode="[$-F400]h:mm:ss\ AM/PM">
                        <c:v>0.33333333333333298</c:v>
                      </c:pt>
                      <c:pt idx="33">
                        <c:v>0.34375</c:v>
                      </c:pt>
                      <c:pt idx="34" formatCode="[$-F400]h:mm:ss\ AM/PM">
                        <c:v>0.35416666666666702</c:v>
                      </c:pt>
                      <c:pt idx="35">
                        <c:v>0.36458333333333298</c:v>
                      </c:pt>
                      <c:pt idx="36" formatCode="[$-F400]h:mm:ss\ AM/PM">
                        <c:v>0.375</c:v>
                      </c:pt>
                      <c:pt idx="37">
                        <c:v>0.38541666666666702</c:v>
                      </c:pt>
                      <c:pt idx="38" formatCode="[$-F400]h:mm:ss\ AM/PM">
                        <c:v>0.39583333333333298</c:v>
                      </c:pt>
                      <c:pt idx="39">
                        <c:v>0.40625</c:v>
                      </c:pt>
                      <c:pt idx="40" formatCode="[$-F400]h:mm:ss\ AM/PM">
                        <c:v>0.41666666666666702</c:v>
                      </c:pt>
                      <c:pt idx="41">
                        <c:v>0.42708333333333298</c:v>
                      </c:pt>
                      <c:pt idx="42" formatCode="[$-F400]h:mm:ss\ AM/PM">
                        <c:v>0.4375</c:v>
                      </c:pt>
                      <c:pt idx="43">
                        <c:v>0.44791666666666702</c:v>
                      </c:pt>
                      <c:pt idx="44" formatCode="[$-F400]h:mm:ss\ AM/PM">
                        <c:v>0.45833333333333298</c:v>
                      </c:pt>
                      <c:pt idx="45">
                        <c:v>0.46875</c:v>
                      </c:pt>
                      <c:pt idx="46" formatCode="[$-F400]h:mm:ss\ AM/PM">
                        <c:v>0.47916666666666702</c:v>
                      </c:pt>
                      <c:pt idx="47">
                        <c:v>0.48958333333333298</c:v>
                      </c:pt>
                      <c:pt idx="48" formatCode="[$-F400]h:mm:ss\ AM/PM">
                        <c:v>0.5</c:v>
                      </c:pt>
                      <c:pt idx="49">
                        <c:v>0.51041666666666696</c:v>
                      </c:pt>
                      <c:pt idx="50" formatCode="[$-F400]h:mm:ss\ AM/PM">
                        <c:v>0.52083333333333304</c:v>
                      </c:pt>
                      <c:pt idx="51">
                        <c:v>0.53125</c:v>
                      </c:pt>
                      <c:pt idx="52" formatCode="[$-F400]h:mm:ss\ AM/PM">
                        <c:v>0.54166666666666696</c:v>
                      </c:pt>
                      <c:pt idx="53">
                        <c:v>0.55208333333333304</c:v>
                      </c:pt>
                      <c:pt idx="54" formatCode="[$-F400]h:mm:ss\ AM/PM">
                        <c:v>0.5625</c:v>
                      </c:pt>
                      <c:pt idx="55">
                        <c:v>0.57291666666666696</c:v>
                      </c:pt>
                      <c:pt idx="56" formatCode="[$-F400]h:mm:ss\ AM/PM">
                        <c:v>0.58333333333333304</c:v>
                      </c:pt>
                      <c:pt idx="57">
                        <c:v>0.59375</c:v>
                      </c:pt>
                      <c:pt idx="58" formatCode="[$-F400]h:mm:ss\ AM/PM">
                        <c:v>0.60416666666666696</c:v>
                      </c:pt>
                      <c:pt idx="59">
                        <c:v>0.61458333333333304</c:v>
                      </c:pt>
                      <c:pt idx="60" formatCode="[$-F400]h:mm:ss\ AM/PM">
                        <c:v>0.625</c:v>
                      </c:pt>
                      <c:pt idx="61">
                        <c:v>0.63541666666666696</c:v>
                      </c:pt>
                      <c:pt idx="62" formatCode="[$-F400]h:mm:ss\ AM/PM">
                        <c:v>0.64583333333333304</c:v>
                      </c:pt>
                      <c:pt idx="63">
                        <c:v>0.65625</c:v>
                      </c:pt>
                      <c:pt idx="64" formatCode="[$-F400]h:mm:ss\ AM/PM">
                        <c:v>0.66666666666666696</c:v>
                      </c:pt>
                      <c:pt idx="65">
                        <c:v>0.67708333333333304</c:v>
                      </c:pt>
                      <c:pt idx="66" formatCode="[$-F400]h:mm:ss\ AM/PM">
                        <c:v>0.6875</c:v>
                      </c:pt>
                      <c:pt idx="67">
                        <c:v>0.69791666666666696</c:v>
                      </c:pt>
                      <c:pt idx="68" formatCode="[$-F400]h:mm:ss\ AM/PM">
                        <c:v>0.70833333333333304</c:v>
                      </c:pt>
                      <c:pt idx="69">
                        <c:v>0.71875</c:v>
                      </c:pt>
                      <c:pt idx="70" formatCode="[$-F400]h:mm:ss\ AM/PM">
                        <c:v>0.72916666666666696</c:v>
                      </c:pt>
                      <c:pt idx="71">
                        <c:v>0.73958333333333304</c:v>
                      </c:pt>
                      <c:pt idx="72" formatCode="[$-F400]h:mm:ss\ AM/PM">
                        <c:v>0.75</c:v>
                      </c:pt>
                      <c:pt idx="73">
                        <c:v>0.76041666666666696</c:v>
                      </c:pt>
                      <c:pt idx="74" formatCode="[$-F400]h:mm:ss\ AM/PM">
                        <c:v>0.77083333333333304</c:v>
                      </c:pt>
                      <c:pt idx="75">
                        <c:v>0.78125</c:v>
                      </c:pt>
                      <c:pt idx="76" formatCode="[$-F400]h:mm:ss\ AM/PM">
                        <c:v>0.79166666666666696</c:v>
                      </c:pt>
                      <c:pt idx="77">
                        <c:v>0.80208333333333304</c:v>
                      </c:pt>
                      <c:pt idx="78" formatCode="[$-F400]h:mm:ss\ AM/PM">
                        <c:v>0.8125</c:v>
                      </c:pt>
                      <c:pt idx="79">
                        <c:v>0.82291666666666696</c:v>
                      </c:pt>
                      <c:pt idx="80" formatCode="[$-F400]h:mm:ss\ AM/PM">
                        <c:v>0.83333333333333304</c:v>
                      </c:pt>
                      <c:pt idx="81">
                        <c:v>0.84375</c:v>
                      </c:pt>
                      <c:pt idx="82" formatCode="[$-F400]h:mm:ss\ AM/PM">
                        <c:v>0.85416666666666696</c:v>
                      </c:pt>
                      <c:pt idx="83">
                        <c:v>0.86458333333333304</c:v>
                      </c:pt>
                      <c:pt idx="84" formatCode="[$-F400]h:mm:ss\ AM/PM">
                        <c:v>0.875</c:v>
                      </c:pt>
                      <c:pt idx="85">
                        <c:v>0.88541666666666696</c:v>
                      </c:pt>
                      <c:pt idx="86" formatCode="[$-F400]h:mm:ss\ AM/PM">
                        <c:v>0.89583333333333304</c:v>
                      </c:pt>
                      <c:pt idx="87">
                        <c:v>0.90625</c:v>
                      </c:pt>
                      <c:pt idx="88" formatCode="[$-F400]h:mm:ss\ AM/PM">
                        <c:v>0.91666666666666696</c:v>
                      </c:pt>
                      <c:pt idx="89">
                        <c:v>0.92708333333333304</c:v>
                      </c:pt>
                      <c:pt idx="90" formatCode="[$-F400]h:mm:ss\ AM/PM">
                        <c:v>0.9375</c:v>
                      </c:pt>
                      <c:pt idx="91">
                        <c:v>0.94791666666666696</c:v>
                      </c:pt>
                      <c:pt idx="92" formatCode="[$-F400]h:mm:ss\ AM/PM">
                        <c:v>0.95833333333333304</c:v>
                      </c:pt>
                      <c:pt idx="93">
                        <c:v>0.96875</c:v>
                      </c:pt>
                      <c:pt idx="94" formatCode="[$-F400]h:mm:ss\ AM/PM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'Cooling (Chiller19)'!$T$3:$T$98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4571.9570000000003</c:v>
                      </c:pt>
                      <c:pt idx="1">
                        <c:v>4571.9570000000003</c:v>
                      </c:pt>
                      <c:pt idx="2">
                        <c:v>4571.9570000000003</c:v>
                      </c:pt>
                      <c:pt idx="3">
                        <c:v>4571.9570000000003</c:v>
                      </c:pt>
                      <c:pt idx="4">
                        <c:v>4571.9570000000003</c:v>
                      </c:pt>
                      <c:pt idx="5">
                        <c:v>4571.9570000000003</c:v>
                      </c:pt>
                      <c:pt idx="6">
                        <c:v>4571.9570000000003</c:v>
                      </c:pt>
                      <c:pt idx="7">
                        <c:v>4571.9570000000003</c:v>
                      </c:pt>
                      <c:pt idx="8">
                        <c:v>4571.9570000000003</c:v>
                      </c:pt>
                      <c:pt idx="9">
                        <c:v>4571.9570000000003</c:v>
                      </c:pt>
                      <c:pt idx="10">
                        <c:v>4571.9570000000003</c:v>
                      </c:pt>
                      <c:pt idx="11">
                        <c:v>4571.9570000000003</c:v>
                      </c:pt>
                      <c:pt idx="12">
                        <c:v>4571.9570000000003</c:v>
                      </c:pt>
                      <c:pt idx="13">
                        <c:v>4571.9570000000003</c:v>
                      </c:pt>
                      <c:pt idx="14">
                        <c:v>4571.9570000000003</c:v>
                      </c:pt>
                      <c:pt idx="15">
                        <c:v>4571.9570000000003</c:v>
                      </c:pt>
                      <c:pt idx="16">
                        <c:v>4571.9570000000003</c:v>
                      </c:pt>
                      <c:pt idx="17">
                        <c:v>4571.9570000000003</c:v>
                      </c:pt>
                      <c:pt idx="18">
                        <c:v>4571.9570000000003</c:v>
                      </c:pt>
                      <c:pt idx="19">
                        <c:v>4571.9570000000003</c:v>
                      </c:pt>
                      <c:pt idx="20">
                        <c:v>4571.9570000000003</c:v>
                      </c:pt>
                      <c:pt idx="21">
                        <c:v>4571.9570000000003</c:v>
                      </c:pt>
                      <c:pt idx="22">
                        <c:v>4571.9570000000003</c:v>
                      </c:pt>
                      <c:pt idx="23">
                        <c:v>4571.9570000000003</c:v>
                      </c:pt>
                      <c:pt idx="24">
                        <c:v>4571.9570000000003</c:v>
                      </c:pt>
                      <c:pt idx="25">
                        <c:v>4571.9570000000003</c:v>
                      </c:pt>
                      <c:pt idx="26">
                        <c:v>4571.9570000000003</c:v>
                      </c:pt>
                      <c:pt idx="27">
                        <c:v>4571.9570000000003</c:v>
                      </c:pt>
                      <c:pt idx="28">
                        <c:v>4571.9570000000003</c:v>
                      </c:pt>
                      <c:pt idx="29">
                        <c:v>4571.9570000000003</c:v>
                      </c:pt>
                      <c:pt idx="30">
                        <c:v>4571.9570000000003</c:v>
                      </c:pt>
                      <c:pt idx="31">
                        <c:v>4571.9570000000003</c:v>
                      </c:pt>
                      <c:pt idx="32">
                        <c:v>4571.9570000000003</c:v>
                      </c:pt>
                      <c:pt idx="33">
                        <c:v>4571.9570000000003</c:v>
                      </c:pt>
                      <c:pt idx="34">
                        <c:v>4571.9570000000003</c:v>
                      </c:pt>
                      <c:pt idx="35">
                        <c:v>4571.9570000000003</c:v>
                      </c:pt>
                      <c:pt idx="36">
                        <c:v>4571.9570000000003</c:v>
                      </c:pt>
                      <c:pt idx="37">
                        <c:v>4571.9570000000003</c:v>
                      </c:pt>
                      <c:pt idx="38">
                        <c:v>4571.9570000000003</c:v>
                      </c:pt>
                      <c:pt idx="39">
                        <c:v>4571.9570000000003</c:v>
                      </c:pt>
                      <c:pt idx="40">
                        <c:v>4571.9570000000003</c:v>
                      </c:pt>
                      <c:pt idx="41">
                        <c:v>4571.9570000000003</c:v>
                      </c:pt>
                      <c:pt idx="42">
                        <c:v>4571.9570000000003</c:v>
                      </c:pt>
                      <c:pt idx="43">
                        <c:v>4571.9570000000003</c:v>
                      </c:pt>
                      <c:pt idx="44">
                        <c:v>4571.9570000000003</c:v>
                      </c:pt>
                      <c:pt idx="45">
                        <c:v>4571.9570000000003</c:v>
                      </c:pt>
                      <c:pt idx="46">
                        <c:v>4571.9570000000003</c:v>
                      </c:pt>
                      <c:pt idx="47">
                        <c:v>4571.9570000000003</c:v>
                      </c:pt>
                      <c:pt idx="48">
                        <c:v>4571.9570000000003</c:v>
                      </c:pt>
                      <c:pt idx="49">
                        <c:v>4571.9570000000003</c:v>
                      </c:pt>
                      <c:pt idx="50">
                        <c:v>4571.9570000000003</c:v>
                      </c:pt>
                      <c:pt idx="51">
                        <c:v>4571.9570000000003</c:v>
                      </c:pt>
                      <c:pt idx="52">
                        <c:v>4571.9570000000003</c:v>
                      </c:pt>
                      <c:pt idx="53">
                        <c:v>4571.9570000000003</c:v>
                      </c:pt>
                      <c:pt idx="54">
                        <c:v>4571.9570000000003</c:v>
                      </c:pt>
                      <c:pt idx="55">
                        <c:v>4571.9570000000003</c:v>
                      </c:pt>
                      <c:pt idx="56">
                        <c:v>4571.9570000000003</c:v>
                      </c:pt>
                      <c:pt idx="57">
                        <c:v>4571.9570000000003</c:v>
                      </c:pt>
                      <c:pt idx="58">
                        <c:v>4571.9570000000003</c:v>
                      </c:pt>
                      <c:pt idx="59">
                        <c:v>4571.9570000000003</c:v>
                      </c:pt>
                      <c:pt idx="60">
                        <c:v>4571.9570000000003</c:v>
                      </c:pt>
                      <c:pt idx="61">
                        <c:v>4571.9570000000003</c:v>
                      </c:pt>
                      <c:pt idx="62">
                        <c:v>4571.9570000000003</c:v>
                      </c:pt>
                      <c:pt idx="63">
                        <c:v>4571.9570000000003</c:v>
                      </c:pt>
                      <c:pt idx="64">
                        <c:v>4571.9570000000003</c:v>
                      </c:pt>
                      <c:pt idx="65">
                        <c:v>4571.9570000000003</c:v>
                      </c:pt>
                      <c:pt idx="66">
                        <c:v>4571.9570000000003</c:v>
                      </c:pt>
                      <c:pt idx="67">
                        <c:v>4571.9570000000003</c:v>
                      </c:pt>
                      <c:pt idx="68">
                        <c:v>4571.9570000000003</c:v>
                      </c:pt>
                      <c:pt idx="69">
                        <c:v>4571.9570000000003</c:v>
                      </c:pt>
                      <c:pt idx="70">
                        <c:v>4571.9570000000003</c:v>
                      </c:pt>
                      <c:pt idx="71">
                        <c:v>4571.9570000000003</c:v>
                      </c:pt>
                      <c:pt idx="72">
                        <c:v>4571.9570000000003</c:v>
                      </c:pt>
                      <c:pt idx="73">
                        <c:v>4571.9570000000003</c:v>
                      </c:pt>
                      <c:pt idx="74">
                        <c:v>4571.9570000000003</c:v>
                      </c:pt>
                      <c:pt idx="75">
                        <c:v>4571.9570000000003</c:v>
                      </c:pt>
                      <c:pt idx="76">
                        <c:v>4571.9570000000003</c:v>
                      </c:pt>
                      <c:pt idx="77">
                        <c:v>4571.9570000000003</c:v>
                      </c:pt>
                      <c:pt idx="78">
                        <c:v>4571.9570000000003</c:v>
                      </c:pt>
                      <c:pt idx="79">
                        <c:v>4571.9570000000003</c:v>
                      </c:pt>
                      <c:pt idx="80">
                        <c:v>4571.9570000000003</c:v>
                      </c:pt>
                      <c:pt idx="81">
                        <c:v>4571.9570000000003</c:v>
                      </c:pt>
                      <c:pt idx="82">
                        <c:v>4571.9570000000003</c:v>
                      </c:pt>
                      <c:pt idx="83">
                        <c:v>4571.9570000000003</c:v>
                      </c:pt>
                      <c:pt idx="84">
                        <c:v>4571.9570000000003</c:v>
                      </c:pt>
                      <c:pt idx="85">
                        <c:v>4571.9570000000003</c:v>
                      </c:pt>
                      <c:pt idx="86">
                        <c:v>4571.9570000000003</c:v>
                      </c:pt>
                      <c:pt idx="87">
                        <c:v>4571.9570000000003</c:v>
                      </c:pt>
                      <c:pt idx="88">
                        <c:v>4571.9570000000003</c:v>
                      </c:pt>
                      <c:pt idx="89">
                        <c:v>4571.9570000000003</c:v>
                      </c:pt>
                      <c:pt idx="90">
                        <c:v>4571.9570000000003</c:v>
                      </c:pt>
                      <c:pt idx="91">
                        <c:v>4571.9570000000003</c:v>
                      </c:pt>
                      <c:pt idx="92">
                        <c:v>4571.9570000000003</c:v>
                      </c:pt>
                      <c:pt idx="93">
                        <c:v>4571.9570000000003</c:v>
                      </c:pt>
                      <c:pt idx="94">
                        <c:v>4571.9570000000003</c:v>
                      </c:pt>
                      <c:pt idx="95">
                        <c:v>4571.9570000000003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8CAD-4AC7-B329-5AF7A1FC107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Total CP6 MBtu</c:v>
                </c:tx>
                <c:spPr>
                  <a:ln w="28575" cap="rnd">
                    <a:solidFill>
                      <a:schemeClr val="tx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'Cooling (Chiller19)'!$A$3:$A$98</c15:sqref>
                        </c15:formulaRef>
                      </c:ext>
                    </c:extLst>
                    <c:numCache>
                      <c:formatCode>h:mm:ss\ AM/PM</c:formatCode>
                      <c:ptCount val="96"/>
                      <c:pt idx="0" formatCode="[$-F400]h:mm:ss\ AM/PM">
                        <c:v>0</c:v>
                      </c:pt>
                      <c:pt idx="1">
                        <c:v>1.0416666666666666E-2</c:v>
                      </c:pt>
                      <c:pt idx="2" formatCode="[$-F400]h:mm:ss\ AM/PM">
                        <c:v>2.0833333333333301E-2</c:v>
                      </c:pt>
                      <c:pt idx="3">
                        <c:v>3.125E-2</c:v>
                      </c:pt>
                      <c:pt idx="4" formatCode="[$-F400]h:mm:ss\ AM/PM">
                        <c:v>4.1666666666666699E-2</c:v>
                      </c:pt>
                      <c:pt idx="5">
                        <c:v>5.2083333333333301E-2</c:v>
                      </c:pt>
                      <c:pt idx="6" formatCode="[$-F400]h:mm:ss\ AM/PM">
                        <c:v>6.25E-2</c:v>
                      </c:pt>
                      <c:pt idx="7">
                        <c:v>7.2916666666666699E-2</c:v>
                      </c:pt>
                      <c:pt idx="8" formatCode="[$-F400]h:mm:ss\ AM/PM">
                        <c:v>8.3333333333333301E-2</c:v>
                      </c:pt>
                      <c:pt idx="9">
                        <c:v>9.375E-2</c:v>
                      </c:pt>
                      <c:pt idx="10" formatCode="[$-F400]h:mm:ss\ AM/PM">
                        <c:v>0.104166666666667</c:v>
                      </c:pt>
                      <c:pt idx="11">
                        <c:v>0.114583333333333</c:v>
                      </c:pt>
                      <c:pt idx="12" formatCode="[$-F400]h:mm:ss\ AM/PM">
                        <c:v>0.125</c:v>
                      </c:pt>
                      <c:pt idx="13">
                        <c:v>0.13541666666666699</c:v>
                      </c:pt>
                      <c:pt idx="14" formatCode="[$-F400]h:mm:ss\ AM/PM">
                        <c:v>0.14583333333333301</c:v>
                      </c:pt>
                      <c:pt idx="15">
                        <c:v>0.15625</c:v>
                      </c:pt>
                      <c:pt idx="16" formatCode="[$-F400]h:mm:ss\ AM/PM">
                        <c:v>0.16666666666666699</c:v>
                      </c:pt>
                      <c:pt idx="17">
                        <c:v>0.17708333333333301</c:v>
                      </c:pt>
                      <c:pt idx="18" formatCode="[$-F400]h:mm:ss\ AM/PM">
                        <c:v>0.1875</c:v>
                      </c:pt>
                      <c:pt idx="19">
                        <c:v>0.19791666666666699</c:v>
                      </c:pt>
                      <c:pt idx="20" formatCode="[$-F400]h:mm:ss\ AM/PM">
                        <c:v>0.20833333333333301</c:v>
                      </c:pt>
                      <c:pt idx="21">
                        <c:v>0.21875</c:v>
                      </c:pt>
                      <c:pt idx="22" formatCode="[$-F400]h:mm:ss\ AM/PM">
                        <c:v>0.22916666666666699</c:v>
                      </c:pt>
                      <c:pt idx="23">
                        <c:v>0.23958333333333301</c:v>
                      </c:pt>
                      <c:pt idx="24" formatCode="[$-F400]h:mm:ss\ AM/PM">
                        <c:v>0.25</c:v>
                      </c:pt>
                      <c:pt idx="25">
                        <c:v>0.26041666666666702</c:v>
                      </c:pt>
                      <c:pt idx="26" formatCode="[$-F400]h:mm:ss\ AM/PM">
                        <c:v>0.27083333333333298</c:v>
                      </c:pt>
                      <c:pt idx="27">
                        <c:v>0.28125</c:v>
                      </c:pt>
                      <c:pt idx="28" formatCode="[$-F400]h:mm:ss\ AM/PM">
                        <c:v>0.29166666666666702</c:v>
                      </c:pt>
                      <c:pt idx="29">
                        <c:v>0.30208333333333298</c:v>
                      </c:pt>
                      <c:pt idx="30" formatCode="[$-F400]h:mm:ss\ AM/PM">
                        <c:v>0.3125</c:v>
                      </c:pt>
                      <c:pt idx="31">
                        <c:v>0.32291666666666702</c:v>
                      </c:pt>
                      <c:pt idx="32" formatCode="[$-F400]h:mm:ss\ AM/PM">
                        <c:v>0.33333333333333298</c:v>
                      </c:pt>
                      <c:pt idx="33">
                        <c:v>0.34375</c:v>
                      </c:pt>
                      <c:pt idx="34" formatCode="[$-F400]h:mm:ss\ AM/PM">
                        <c:v>0.35416666666666702</c:v>
                      </c:pt>
                      <c:pt idx="35">
                        <c:v>0.36458333333333298</c:v>
                      </c:pt>
                      <c:pt idx="36" formatCode="[$-F400]h:mm:ss\ AM/PM">
                        <c:v>0.375</c:v>
                      </c:pt>
                      <c:pt idx="37">
                        <c:v>0.38541666666666702</c:v>
                      </c:pt>
                      <c:pt idx="38" formatCode="[$-F400]h:mm:ss\ AM/PM">
                        <c:v>0.39583333333333298</c:v>
                      </c:pt>
                      <c:pt idx="39">
                        <c:v>0.40625</c:v>
                      </c:pt>
                      <c:pt idx="40" formatCode="[$-F400]h:mm:ss\ AM/PM">
                        <c:v>0.41666666666666702</c:v>
                      </c:pt>
                      <c:pt idx="41">
                        <c:v>0.42708333333333298</c:v>
                      </c:pt>
                      <c:pt idx="42" formatCode="[$-F400]h:mm:ss\ AM/PM">
                        <c:v>0.4375</c:v>
                      </c:pt>
                      <c:pt idx="43">
                        <c:v>0.44791666666666702</c:v>
                      </c:pt>
                      <c:pt idx="44" formatCode="[$-F400]h:mm:ss\ AM/PM">
                        <c:v>0.45833333333333298</c:v>
                      </c:pt>
                      <c:pt idx="45">
                        <c:v>0.46875</c:v>
                      </c:pt>
                      <c:pt idx="46" formatCode="[$-F400]h:mm:ss\ AM/PM">
                        <c:v>0.47916666666666702</c:v>
                      </c:pt>
                      <c:pt idx="47">
                        <c:v>0.48958333333333298</c:v>
                      </c:pt>
                      <c:pt idx="48" formatCode="[$-F400]h:mm:ss\ AM/PM">
                        <c:v>0.5</c:v>
                      </c:pt>
                      <c:pt idx="49">
                        <c:v>0.51041666666666696</c:v>
                      </c:pt>
                      <c:pt idx="50" formatCode="[$-F400]h:mm:ss\ AM/PM">
                        <c:v>0.52083333333333304</c:v>
                      </c:pt>
                      <c:pt idx="51">
                        <c:v>0.53125</c:v>
                      </c:pt>
                      <c:pt idx="52" formatCode="[$-F400]h:mm:ss\ AM/PM">
                        <c:v>0.54166666666666696</c:v>
                      </c:pt>
                      <c:pt idx="53">
                        <c:v>0.55208333333333304</c:v>
                      </c:pt>
                      <c:pt idx="54" formatCode="[$-F400]h:mm:ss\ AM/PM">
                        <c:v>0.5625</c:v>
                      </c:pt>
                      <c:pt idx="55">
                        <c:v>0.57291666666666696</c:v>
                      </c:pt>
                      <c:pt idx="56" formatCode="[$-F400]h:mm:ss\ AM/PM">
                        <c:v>0.58333333333333304</c:v>
                      </c:pt>
                      <c:pt idx="57">
                        <c:v>0.59375</c:v>
                      </c:pt>
                      <c:pt idx="58" formatCode="[$-F400]h:mm:ss\ AM/PM">
                        <c:v>0.60416666666666696</c:v>
                      </c:pt>
                      <c:pt idx="59">
                        <c:v>0.61458333333333304</c:v>
                      </c:pt>
                      <c:pt idx="60" formatCode="[$-F400]h:mm:ss\ AM/PM">
                        <c:v>0.625</c:v>
                      </c:pt>
                      <c:pt idx="61">
                        <c:v>0.63541666666666696</c:v>
                      </c:pt>
                      <c:pt idx="62" formatCode="[$-F400]h:mm:ss\ AM/PM">
                        <c:v>0.64583333333333304</c:v>
                      </c:pt>
                      <c:pt idx="63">
                        <c:v>0.65625</c:v>
                      </c:pt>
                      <c:pt idx="64" formatCode="[$-F400]h:mm:ss\ AM/PM">
                        <c:v>0.66666666666666696</c:v>
                      </c:pt>
                      <c:pt idx="65">
                        <c:v>0.67708333333333304</c:v>
                      </c:pt>
                      <c:pt idx="66" formatCode="[$-F400]h:mm:ss\ AM/PM">
                        <c:v>0.6875</c:v>
                      </c:pt>
                      <c:pt idx="67">
                        <c:v>0.69791666666666696</c:v>
                      </c:pt>
                      <c:pt idx="68" formatCode="[$-F400]h:mm:ss\ AM/PM">
                        <c:v>0.70833333333333304</c:v>
                      </c:pt>
                      <c:pt idx="69">
                        <c:v>0.71875</c:v>
                      </c:pt>
                      <c:pt idx="70" formatCode="[$-F400]h:mm:ss\ AM/PM">
                        <c:v>0.72916666666666696</c:v>
                      </c:pt>
                      <c:pt idx="71">
                        <c:v>0.73958333333333304</c:v>
                      </c:pt>
                      <c:pt idx="72" formatCode="[$-F400]h:mm:ss\ AM/PM">
                        <c:v>0.75</c:v>
                      </c:pt>
                      <c:pt idx="73">
                        <c:v>0.76041666666666696</c:v>
                      </c:pt>
                      <c:pt idx="74" formatCode="[$-F400]h:mm:ss\ AM/PM">
                        <c:v>0.77083333333333304</c:v>
                      </c:pt>
                      <c:pt idx="75">
                        <c:v>0.78125</c:v>
                      </c:pt>
                      <c:pt idx="76" formatCode="[$-F400]h:mm:ss\ AM/PM">
                        <c:v>0.79166666666666696</c:v>
                      </c:pt>
                      <c:pt idx="77">
                        <c:v>0.80208333333333304</c:v>
                      </c:pt>
                      <c:pt idx="78" formatCode="[$-F400]h:mm:ss\ AM/PM">
                        <c:v>0.8125</c:v>
                      </c:pt>
                      <c:pt idx="79">
                        <c:v>0.82291666666666696</c:v>
                      </c:pt>
                      <c:pt idx="80" formatCode="[$-F400]h:mm:ss\ AM/PM">
                        <c:v>0.83333333333333304</c:v>
                      </c:pt>
                      <c:pt idx="81">
                        <c:v>0.84375</c:v>
                      </c:pt>
                      <c:pt idx="82" formatCode="[$-F400]h:mm:ss\ AM/PM">
                        <c:v>0.85416666666666696</c:v>
                      </c:pt>
                      <c:pt idx="83">
                        <c:v>0.86458333333333304</c:v>
                      </c:pt>
                      <c:pt idx="84" formatCode="[$-F400]h:mm:ss\ AM/PM">
                        <c:v>0.875</c:v>
                      </c:pt>
                      <c:pt idx="85">
                        <c:v>0.88541666666666696</c:v>
                      </c:pt>
                      <c:pt idx="86" formatCode="[$-F400]h:mm:ss\ AM/PM">
                        <c:v>0.89583333333333304</c:v>
                      </c:pt>
                      <c:pt idx="87">
                        <c:v>0.90625</c:v>
                      </c:pt>
                      <c:pt idx="88" formatCode="[$-F400]h:mm:ss\ AM/PM">
                        <c:v>0.91666666666666696</c:v>
                      </c:pt>
                      <c:pt idx="89">
                        <c:v>0.92708333333333304</c:v>
                      </c:pt>
                      <c:pt idx="90" formatCode="[$-F400]h:mm:ss\ AM/PM">
                        <c:v>0.9375</c:v>
                      </c:pt>
                      <c:pt idx="91">
                        <c:v>0.94791666666666696</c:v>
                      </c:pt>
                      <c:pt idx="92" formatCode="[$-F400]h:mm:ss\ AM/PM">
                        <c:v>0.95833333333333304</c:v>
                      </c:pt>
                      <c:pt idx="93">
                        <c:v>0.96875</c:v>
                      </c:pt>
                      <c:pt idx="94" formatCode="[$-F400]h:mm:ss\ AM/PM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'Cooling (Chiller19)'!$X$3:$X$98</c15:sqref>
                        </c15:formulaRef>
                      </c:ext>
                    </c:extLst>
                    <c:numCache>
                      <c:formatCode>0.0</c:formatCode>
                      <c:ptCount val="96"/>
                      <c:pt idx="0">
                        <c:v>3980759.7005714974</c:v>
                      </c:pt>
                      <c:pt idx="1">
                        <c:v>4144684.7690687901</c:v>
                      </c:pt>
                      <c:pt idx="2">
                        <c:v>3518959.9517048728</c:v>
                      </c:pt>
                      <c:pt idx="3">
                        <c:v>3310635.9271063134</c:v>
                      </c:pt>
                      <c:pt idx="4">
                        <c:v>3233141.8436963987</c:v>
                      </c:pt>
                      <c:pt idx="5">
                        <c:v>3518107.0017648772</c:v>
                      </c:pt>
                      <c:pt idx="6">
                        <c:v>3152183.5853584553</c:v>
                      </c:pt>
                      <c:pt idx="7">
                        <c:v>3155999.6783677158</c:v>
                      </c:pt>
                      <c:pt idx="8">
                        <c:v>3305161.2871087282</c:v>
                      </c:pt>
                      <c:pt idx="9">
                        <c:v>3856155.9471685872</c:v>
                      </c:pt>
                      <c:pt idx="10">
                        <c:v>3208633.015342087</c:v>
                      </c:pt>
                      <c:pt idx="11">
                        <c:v>3145803.97898685</c:v>
                      </c:pt>
                      <c:pt idx="12">
                        <c:v>3470545.685630939</c:v>
                      </c:pt>
                      <c:pt idx="13">
                        <c:v>3209436.9382982948</c:v>
                      </c:pt>
                      <c:pt idx="14">
                        <c:v>3492592.6419307692</c:v>
                      </c:pt>
                      <c:pt idx="15">
                        <c:v>3451812.5947015127</c:v>
                      </c:pt>
                      <c:pt idx="16">
                        <c:v>3427705.0701462529</c:v>
                      </c:pt>
                      <c:pt idx="17">
                        <c:v>3710710.5837991056</c:v>
                      </c:pt>
                      <c:pt idx="18">
                        <c:v>3713221.7219933998</c:v>
                      </c:pt>
                      <c:pt idx="19">
                        <c:v>3452113.2138167736</c:v>
                      </c:pt>
                      <c:pt idx="20">
                        <c:v>3879458.113831535</c:v>
                      </c:pt>
                      <c:pt idx="21">
                        <c:v>3538044.0040914575</c:v>
                      </c:pt>
                      <c:pt idx="22">
                        <c:v>5143113.5542757642</c:v>
                      </c:pt>
                      <c:pt idx="23">
                        <c:v>5075866.588790698</c:v>
                      </c:pt>
                      <c:pt idx="24">
                        <c:v>5231004.5868561175</c:v>
                      </c:pt>
                      <c:pt idx="25">
                        <c:v>4225494.0332072126</c:v>
                      </c:pt>
                      <c:pt idx="26">
                        <c:v>4194605.2397472663</c:v>
                      </c:pt>
                      <c:pt idx="27">
                        <c:v>5141103.4479402397</c:v>
                      </c:pt>
                      <c:pt idx="28">
                        <c:v>4118820.8827136406</c:v>
                      </c:pt>
                      <c:pt idx="29">
                        <c:v>4545664.1529795891</c:v>
                      </c:pt>
                      <c:pt idx="30">
                        <c:v>5087718.6827557273</c:v>
                      </c:pt>
                      <c:pt idx="31">
                        <c:v>5138695.3859899202</c:v>
                      </c:pt>
                      <c:pt idx="32">
                        <c:v>5276355.8622230636</c:v>
                      </c:pt>
                      <c:pt idx="33">
                        <c:v>5873353.019488249</c:v>
                      </c:pt>
                      <c:pt idx="34">
                        <c:v>6221447.2351371786</c:v>
                      </c:pt>
                      <c:pt idx="35">
                        <c:v>6411942.1785562644</c:v>
                      </c:pt>
                      <c:pt idx="36">
                        <c:v>6684752.471140285</c:v>
                      </c:pt>
                      <c:pt idx="37">
                        <c:v>7119379.5523404852</c:v>
                      </c:pt>
                      <c:pt idx="38">
                        <c:v>6791175.5840165131</c:v>
                      </c:pt>
                      <c:pt idx="39">
                        <c:v>7030335.1898608981</c:v>
                      </c:pt>
                      <c:pt idx="40">
                        <c:v>7203352.9701817259</c:v>
                      </c:pt>
                      <c:pt idx="41">
                        <c:v>6563114.1327888211</c:v>
                      </c:pt>
                      <c:pt idx="42">
                        <c:v>7366476.7464390285</c:v>
                      </c:pt>
                      <c:pt idx="43">
                        <c:v>7728734.6185498377</c:v>
                      </c:pt>
                      <c:pt idx="44">
                        <c:v>6957763.8939358741</c:v>
                      </c:pt>
                      <c:pt idx="45">
                        <c:v>7597552.8788579702</c:v>
                      </c:pt>
                      <c:pt idx="46">
                        <c:v>7535677.8358605457</c:v>
                      </c:pt>
                      <c:pt idx="47">
                        <c:v>7653497.211330534</c:v>
                      </c:pt>
                      <c:pt idx="48">
                        <c:v>7923346.9915614948</c:v>
                      </c:pt>
                      <c:pt idx="49">
                        <c:v>7636223.9287380511</c:v>
                      </c:pt>
                      <c:pt idx="50">
                        <c:v>7897433.0020204624</c:v>
                      </c:pt>
                      <c:pt idx="51">
                        <c:v>10696688.191549949</c:v>
                      </c:pt>
                      <c:pt idx="52">
                        <c:v>9395777.744011201</c:v>
                      </c:pt>
                      <c:pt idx="53">
                        <c:v>9424429.3524960484</c:v>
                      </c:pt>
                      <c:pt idx="54">
                        <c:v>9115753.0709729828</c:v>
                      </c:pt>
                      <c:pt idx="55">
                        <c:v>7610224.4409204051</c:v>
                      </c:pt>
                      <c:pt idx="56">
                        <c:v>7957154.086337233</c:v>
                      </c:pt>
                      <c:pt idx="57">
                        <c:v>8887231.6031436957</c:v>
                      </c:pt>
                      <c:pt idx="58">
                        <c:v>9081976.1098555736</c:v>
                      </c:pt>
                      <c:pt idx="59">
                        <c:v>7718010.145212058</c:v>
                      </c:pt>
                      <c:pt idx="60">
                        <c:v>8039619.8646378201</c:v>
                      </c:pt>
                      <c:pt idx="61">
                        <c:v>8839644.0994257256</c:v>
                      </c:pt>
                      <c:pt idx="62">
                        <c:v>8065447.3992781639</c:v>
                      </c:pt>
                      <c:pt idx="63">
                        <c:v>8662696.7465648595</c:v>
                      </c:pt>
                      <c:pt idx="64">
                        <c:v>8542908.1604385152</c:v>
                      </c:pt>
                      <c:pt idx="65">
                        <c:v>8352377.5827726778</c:v>
                      </c:pt>
                      <c:pt idx="66">
                        <c:v>7873513.5736737531</c:v>
                      </c:pt>
                      <c:pt idx="67">
                        <c:v>7885630.6525072847</c:v>
                      </c:pt>
                      <c:pt idx="68">
                        <c:v>7992089.0408962397</c:v>
                      </c:pt>
                      <c:pt idx="69">
                        <c:v>7225833.5163431037</c:v>
                      </c:pt>
                      <c:pt idx="70">
                        <c:v>7662289.7823508289</c:v>
                      </c:pt>
                      <c:pt idx="71">
                        <c:v>4022586.6532717501</c:v>
                      </c:pt>
                      <c:pt idx="72">
                        <c:v>8250197.8151327725</c:v>
                      </c:pt>
                      <c:pt idx="73">
                        <c:v>7900999.6553024258</c:v>
                      </c:pt>
                      <c:pt idx="74">
                        <c:v>9328940.6919418518</c:v>
                      </c:pt>
                      <c:pt idx="75">
                        <c:v>9124118.2701882198</c:v>
                      </c:pt>
                      <c:pt idx="76">
                        <c:v>7932481.7948442763</c:v>
                      </c:pt>
                      <c:pt idx="77">
                        <c:v>2004591.3977403305</c:v>
                      </c:pt>
                      <c:pt idx="78">
                        <c:v>3690069.5061540562</c:v>
                      </c:pt>
                      <c:pt idx="79">
                        <c:v>7698848.367119465</c:v>
                      </c:pt>
                      <c:pt idx="80">
                        <c:v>6661451.380679423</c:v>
                      </c:pt>
                      <c:pt idx="81">
                        <c:v>6795696.1110782819</c:v>
                      </c:pt>
                      <c:pt idx="82">
                        <c:v>5970486.5951377191</c:v>
                      </c:pt>
                      <c:pt idx="83">
                        <c:v>4278331.4898433825</c:v>
                      </c:pt>
                      <c:pt idx="84">
                        <c:v>7185024.1725015808</c:v>
                      </c:pt>
                      <c:pt idx="85">
                        <c:v>5113635.9009030052</c:v>
                      </c:pt>
                      <c:pt idx="86">
                        <c:v>4818572.8582652286</c:v>
                      </c:pt>
                      <c:pt idx="87">
                        <c:v>4379178.0822581379</c:v>
                      </c:pt>
                      <c:pt idx="88">
                        <c:v>4566057.3454114618</c:v>
                      </c:pt>
                      <c:pt idx="89">
                        <c:v>4078443.9329535719</c:v>
                      </c:pt>
                      <c:pt idx="90">
                        <c:v>4707685.1808355693</c:v>
                      </c:pt>
                      <c:pt idx="91">
                        <c:v>3898897.193327582</c:v>
                      </c:pt>
                      <c:pt idx="92">
                        <c:v>4147801.4503019387</c:v>
                      </c:pt>
                      <c:pt idx="93">
                        <c:v>4143130.1353705055</c:v>
                      </c:pt>
                      <c:pt idx="94">
                        <c:v>3916776.2581149349</c:v>
                      </c:pt>
                      <c:pt idx="95">
                        <c:v>4030480.5955525264</c:v>
                      </c:pt>
                    </c:numCache>
                  </c:numRef>
                </c:yVal>
                <c:smooth val="1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8CAD-4AC7-B329-5AF7A1FC1072}"/>
                  </c:ext>
                </c:extLst>
              </c15:ser>
            </c15:filteredScatterSeries>
          </c:ext>
        </c:extLst>
      </c:scatterChart>
      <c:valAx>
        <c:axId val="633725616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4440"/>
        <c:crosses val="autoZero"/>
        <c:crossBetween val="midCat"/>
        <c:majorUnit val="4.1666600000000012E-2"/>
      </c:valAx>
      <c:valAx>
        <c:axId val="633724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>
            <c:manualLayout>
              <c:xMode val="edge"/>
              <c:yMode val="edge"/>
              <c:x val="1.0299943926420448E-2"/>
              <c:y val="0.3645915260592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5616"/>
        <c:crosses val="autoZero"/>
        <c:crossBetween val="midCat"/>
      </c:valAx>
      <c:valAx>
        <c:axId val="633729928"/>
        <c:scaling>
          <c:orientation val="minMax"/>
        </c:scaling>
        <c:delete val="1"/>
        <c:axPos val="r"/>
        <c:numFmt formatCode="0.0" sourceLinked="1"/>
        <c:majorTickMark val="out"/>
        <c:minorTickMark val="none"/>
        <c:tickLblPos val="nextTo"/>
        <c:crossAx val="633732280"/>
        <c:crosses val="max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95062113045507146"/>
                <c:y val="0.4220975527018596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MBtu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33732280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63372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Thermal Vs. Electric Load (Chillers 19th)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Thermal Chillers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(Chiller19)'!$V$3:$V$98</c:f>
              <c:numCache>
                <c:formatCode>0.0</c:formatCode>
                <c:ptCount val="96"/>
                <c:pt idx="0">
                  <c:v>1166.6453801077146</c:v>
                </c:pt>
                <c:pt idx="1">
                  <c:v>1214.6870701948485</c:v>
                </c:pt>
                <c:pt idx="2">
                  <c:v>1031.3052480538245</c:v>
                </c:pt>
                <c:pt idx="3">
                  <c:v>970.25150978661293</c:v>
                </c:pt>
                <c:pt idx="4">
                  <c:v>947.54023827156038</c:v>
                </c:pt>
                <c:pt idx="5">
                  <c:v>1031.055273128984</c:v>
                </c:pt>
                <c:pt idx="6">
                  <c:v>923.81371741224586</c:v>
                </c:pt>
                <c:pt idx="7">
                  <c:v>924.93210375409808</c:v>
                </c:pt>
                <c:pt idx="8">
                  <c:v>968.64705135622387</c:v>
                </c:pt>
                <c:pt idx="9">
                  <c:v>1130.1276286768218</c:v>
                </c:pt>
                <c:pt idx="10">
                  <c:v>940.35741048938974</c:v>
                </c:pt>
                <c:pt idx="11">
                  <c:v>921.94403954666893</c:v>
                </c:pt>
                <c:pt idx="12">
                  <c:v>1017.11642880951</c:v>
                </c:pt>
                <c:pt idx="13">
                  <c:v>940.59301702516916</c:v>
                </c:pt>
                <c:pt idx="14">
                  <c:v>1023.5777531916225</c:v>
                </c:pt>
                <c:pt idx="15">
                  <c:v>1011.6263023934856</c:v>
                </c:pt>
                <c:pt idx="16">
                  <c:v>1004.5610851325217</c:v>
                </c:pt>
                <c:pt idx="17">
                  <c:v>1087.5018049656508</c:v>
                </c:pt>
                <c:pt idx="18">
                  <c:v>1088.2377468444747</c:v>
                </c:pt>
                <c:pt idx="19">
                  <c:v>1011.7144051498366</c:v>
                </c:pt>
                <c:pt idx="20">
                  <c:v>1136.9568188637916</c:v>
                </c:pt>
                <c:pt idx="21">
                  <c:v>1036.8982311086286</c:v>
                </c:pt>
                <c:pt idx="22">
                  <c:v>1507.2976313048416</c:v>
                </c:pt>
                <c:pt idx="23">
                  <c:v>1487.5894932833098</c:v>
                </c:pt>
                <c:pt idx="24">
                  <c:v>1533.0559475121836</c:v>
                </c:pt>
                <c:pt idx="25">
                  <c:v>1238.3699251693547</c:v>
                </c:pt>
                <c:pt idx="26">
                  <c:v>1229.3173143870526</c:v>
                </c:pt>
                <c:pt idx="27">
                  <c:v>1506.7085273532696</c:v>
                </c:pt>
                <c:pt idx="28">
                  <c:v>1207.1071141569257</c:v>
                </c:pt>
                <c:pt idx="29">
                  <c:v>1332.2025147193724</c:v>
                </c:pt>
                <c:pt idx="30">
                  <c:v>1491.0629987719524</c:v>
                </c:pt>
                <c:pt idx="31">
                  <c:v>1506.0027941363285</c:v>
                </c:pt>
                <c:pt idx="32">
                  <c:v>1546.3470928885915</c:v>
                </c:pt>
                <c:pt idx="33">
                  <c:v>1721.3096698461698</c:v>
                </c:pt>
                <c:pt idx="34">
                  <c:v>1823.326003178408</c:v>
                </c:pt>
                <c:pt idx="35">
                  <c:v>1879.1545541059736</c:v>
                </c:pt>
                <c:pt idx="36">
                  <c:v>1959.1073499110782</c:v>
                </c:pt>
                <c:pt idx="37">
                  <c:v>2086.4839600287696</c:v>
                </c:pt>
                <c:pt idx="38">
                  <c:v>1990.2968821392876</c:v>
                </c:pt>
                <c:pt idx="39">
                  <c:v>2060.3876362299397</c:v>
                </c:pt>
                <c:pt idx="40">
                  <c:v>2111.0941368154449</c:v>
                </c:pt>
                <c:pt idx="41">
                  <c:v>1923.4586757493744</c:v>
                </c:pt>
                <c:pt idx="42">
                  <c:v>2158.9009913535338</c:v>
                </c:pt>
                <c:pt idx="43">
                  <c:v>2265.0682821962973</c:v>
                </c:pt>
                <c:pt idx="44">
                  <c:v>2039.1190911561928</c:v>
                </c:pt>
                <c:pt idx="45">
                  <c:v>2226.6227134913997</c:v>
                </c:pt>
                <c:pt idx="46">
                  <c:v>2208.4889303729292</c:v>
                </c:pt>
                <c:pt idx="47">
                  <c:v>2243.0183771163493</c:v>
                </c:pt>
                <c:pt idx="48">
                  <c:v>2322.1035324911727</c:v>
                </c:pt>
                <c:pt idx="49">
                  <c:v>2237.9560782458793</c:v>
                </c:pt>
                <c:pt idx="50">
                  <c:v>2314.5088926605235</c:v>
                </c:pt>
                <c:pt idx="51">
                  <c:v>3134.8895185340912</c:v>
                </c:pt>
                <c:pt idx="52">
                  <c:v>2753.6303424685148</c:v>
                </c:pt>
                <c:pt idx="53">
                  <c:v>2762.0272991264865</c:v>
                </c:pt>
                <c:pt idx="54">
                  <c:v>2671.5632206904002</c:v>
                </c:pt>
                <c:pt idx="55">
                  <c:v>2230.3363813464985</c:v>
                </c:pt>
                <c:pt idx="56">
                  <c:v>2332.0114128712207</c:v>
                </c:pt>
                <c:pt idx="57">
                  <c:v>2604.5901967572563</c:v>
                </c:pt>
                <c:pt idx="58">
                  <c:v>2661.6641716128975</c:v>
                </c:pt>
                <c:pt idx="59">
                  <c:v>2261.9252496560985</c:v>
                </c:pt>
                <c:pt idx="60">
                  <c:v>2356.1797441717899</c:v>
                </c:pt>
                <c:pt idx="61">
                  <c:v>2590.6436776153296</c:v>
                </c:pt>
                <c:pt idx="62">
                  <c:v>2363.7490465748974</c:v>
                </c:pt>
                <c:pt idx="63">
                  <c:v>2538.7855331240198</c:v>
                </c:pt>
                <c:pt idx="64">
                  <c:v>2503.6789677681982</c:v>
                </c:pt>
                <c:pt idx="65">
                  <c:v>2447.839973474925</c:v>
                </c:pt>
                <c:pt idx="66">
                  <c:v>2307.4988009507679</c:v>
                </c:pt>
                <c:pt idx="67">
                  <c:v>2311.0499658300519</c:v>
                </c:pt>
                <c:pt idx="68">
                  <c:v>2342.2498362894157</c:v>
                </c:pt>
                <c:pt idx="69">
                  <c:v>2117.6825338286344</c:v>
                </c:pt>
                <c:pt idx="70">
                  <c:v>2245.5952250377709</c:v>
                </c:pt>
                <c:pt idx="71">
                  <c:v>1178.9036485796166</c:v>
                </c:pt>
                <c:pt idx="72">
                  <c:v>2417.894042842523</c:v>
                </c:pt>
                <c:pt idx="73">
                  <c:v>2315.554175442413</c:v>
                </c:pt>
                <c:pt idx="74">
                  <c:v>2734.0423381974879</c:v>
                </c:pt>
                <c:pt idx="75">
                  <c:v>2674.0148183130186</c:v>
                </c:pt>
                <c:pt idx="76">
                  <c:v>2324.7806787772247</c:v>
                </c:pt>
                <c:pt idx="77">
                  <c:v>587.48768302735664</c:v>
                </c:pt>
                <c:pt idx="78">
                  <c:v>1081.4525029011268</c:v>
                </c:pt>
                <c:pt idx="79">
                  <c:v>2256.3094874479038</c:v>
                </c:pt>
                <c:pt idx="80">
                  <c:v>1952.2784751277709</c:v>
                </c:pt>
                <c:pt idx="81">
                  <c:v>1991.6217177005769</c:v>
                </c:pt>
                <c:pt idx="82">
                  <c:v>1749.7767077506501</c:v>
                </c:pt>
                <c:pt idx="83">
                  <c:v>1253.855053465941</c:v>
                </c:pt>
                <c:pt idx="84">
                  <c:v>2105.7224970419115</c:v>
                </c:pt>
                <c:pt idx="85">
                  <c:v>1498.6585848135878</c:v>
                </c:pt>
                <c:pt idx="86">
                  <c:v>1412.1841524371578</c:v>
                </c:pt>
                <c:pt idx="87">
                  <c:v>1283.4102690503908</c:v>
                </c:pt>
                <c:pt idx="88">
                  <c:v>1338.1791688070023</c:v>
                </c:pt>
                <c:pt idx="89">
                  <c:v>1195.2737995527655</c:v>
                </c:pt>
                <c:pt idx="90">
                  <c:v>1379.6861856381036</c:v>
                </c:pt>
                <c:pt idx="91">
                  <c:v>1142.6538500823185</c:v>
                </c:pt>
                <c:pt idx="92">
                  <c:v>1215.6004792010235</c:v>
                </c:pt>
                <c:pt idx="93">
                  <c:v>1214.2314520821542</c:v>
                </c:pt>
                <c:pt idx="94">
                  <c:v>1147.8936861698414</c:v>
                </c:pt>
                <c:pt idx="95">
                  <c:v>1181.2171344429764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0ED-4FC3-849E-0F079D09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5224"/>
        <c:axId val="633728752"/>
      </c:scatterChart>
      <c:scatterChart>
        <c:scatterStyle val="smoothMarker"/>
        <c:varyColors val="0"/>
        <c:ser>
          <c:idx val="1"/>
          <c:order val="1"/>
          <c:tx>
            <c:v>Electric Chillers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'Mike Electric Chillers'!$A$3:$A$98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'Mike Electric Chillers'!$H$3:$H$98</c:f>
              <c:numCache>
                <c:formatCode>General</c:formatCode>
                <c:ptCount val="96"/>
                <c:pt idx="0">
                  <c:v>130.55555559999999</c:v>
                </c:pt>
                <c:pt idx="1">
                  <c:v>120.5888889</c:v>
                </c:pt>
                <c:pt idx="2">
                  <c:v>111.6111111</c:v>
                </c:pt>
                <c:pt idx="3">
                  <c:v>121.3777778</c:v>
                </c:pt>
                <c:pt idx="4">
                  <c:v>122.8222222</c:v>
                </c:pt>
                <c:pt idx="5">
                  <c:v>114.74444440000001</c:v>
                </c:pt>
                <c:pt idx="6">
                  <c:v>110.57777780000001</c:v>
                </c:pt>
                <c:pt idx="7">
                  <c:v>122.4555556</c:v>
                </c:pt>
                <c:pt idx="8">
                  <c:v>119.01111109999999</c:v>
                </c:pt>
                <c:pt idx="9">
                  <c:v>119.0888889</c:v>
                </c:pt>
                <c:pt idx="10">
                  <c:v>109.8888889</c:v>
                </c:pt>
                <c:pt idx="11">
                  <c:v>119.6</c:v>
                </c:pt>
                <c:pt idx="12">
                  <c:v>114.44444439999999</c:v>
                </c:pt>
                <c:pt idx="13">
                  <c:v>143.8222222</c:v>
                </c:pt>
                <c:pt idx="14">
                  <c:v>120.3888889</c:v>
                </c:pt>
                <c:pt idx="15">
                  <c:v>131.30000000000001</c:v>
                </c:pt>
                <c:pt idx="16">
                  <c:v>116.57777780000001</c:v>
                </c:pt>
                <c:pt idx="17">
                  <c:v>125.16666669999999</c:v>
                </c:pt>
                <c:pt idx="18">
                  <c:v>130.5444444</c:v>
                </c:pt>
                <c:pt idx="19">
                  <c:v>132.07777780000001</c:v>
                </c:pt>
                <c:pt idx="20">
                  <c:v>137.74444439999999</c:v>
                </c:pt>
                <c:pt idx="21">
                  <c:v>154.30000000000001</c:v>
                </c:pt>
                <c:pt idx="22">
                  <c:v>169.62222220000001</c:v>
                </c:pt>
                <c:pt idx="23">
                  <c:v>182.71111110000001</c:v>
                </c:pt>
                <c:pt idx="24">
                  <c:v>149.88888890000001</c:v>
                </c:pt>
                <c:pt idx="25">
                  <c:v>135.5</c:v>
                </c:pt>
                <c:pt idx="26">
                  <c:v>148.6333333</c:v>
                </c:pt>
                <c:pt idx="27">
                  <c:v>152.80000000000001</c:v>
                </c:pt>
                <c:pt idx="28">
                  <c:v>156.46666669999999</c:v>
                </c:pt>
                <c:pt idx="29">
                  <c:v>164.7666667</c:v>
                </c:pt>
                <c:pt idx="30">
                  <c:v>169.6333333</c:v>
                </c:pt>
                <c:pt idx="31">
                  <c:v>174.5</c:v>
                </c:pt>
                <c:pt idx="32">
                  <c:v>194.07777780000001</c:v>
                </c:pt>
                <c:pt idx="33">
                  <c:v>202.7666667</c:v>
                </c:pt>
                <c:pt idx="34">
                  <c:v>202.47777780000001</c:v>
                </c:pt>
                <c:pt idx="35">
                  <c:v>207.87777779999999</c:v>
                </c:pt>
                <c:pt idx="36">
                  <c:v>214.66666670000001</c:v>
                </c:pt>
                <c:pt idx="37">
                  <c:v>235.9111111</c:v>
                </c:pt>
                <c:pt idx="38">
                  <c:v>228.7666667</c:v>
                </c:pt>
                <c:pt idx="39">
                  <c:v>237.7</c:v>
                </c:pt>
                <c:pt idx="40">
                  <c:v>221.55555559999999</c:v>
                </c:pt>
                <c:pt idx="41">
                  <c:v>228.01111109999999</c:v>
                </c:pt>
                <c:pt idx="42">
                  <c:v>246.02222219999999</c:v>
                </c:pt>
                <c:pt idx="43">
                  <c:v>255.6333333</c:v>
                </c:pt>
                <c:pt idx="44">
                  <c:v>244.8222222</c:v>
                </c:pt>
                <c:pt idx="45">
                  <c:v>251.8666667</c:v>
                </c:pt>
                <c:pt idx="46">
                  <c:v>254.12222220000001</c:v>
                </c:pt>
                <c:pt idx="47">
                  <c:v>255.94444440000001</c:v>
                </c:pt>
                <c:pt idx="48">
                  <c:v>255.01111109999999</c:v>
                </c:pt>
                <c:pt idx="49">
                  <c:v>254.25555560000001</c:v>
                </c:pt>
                <c:pt idx="50">
                  <c:v>276.94444449000002</c:v>
                </c:pt>
                <c:pt idx="51">
                  <c:v>402.97777770000005</c:v>
                </c:pt>
                <c:pt idx="52">
                  <c:v>389.11111110000002</c:v>
                </c:pt>
                <c:pt idx="53">
                  <c:v>379.26666660000001</c:v>
                </c:pt>
                <c:pt idx="54">
                  <c:v>365.25555559999998</c:v>
                </c:pt>
                <c:pt idx="55">
                  <c:v>325.34444440000004</c:v>
                </c:pt>
                <c:pt idx="56">
                  <c:v>351.23333339999999</c:v>
                </c:pt>
                <c:pt idx="57">
                  <c:v>379.38888889999998</c:v>
                </c:pt>
                <c:pt idx="58">
                  <c:v>353.65555559999996</c:v>
                </c:pt>
                <c:pt idx="59">
                  <c:v>353.6444444</c:v>
                </c:pt>
                <c:pt idx="60">
                  <c:v>358.91111109999997</c:v>
                </c:pt>
                <c:pt idx="61">
                  <c:v>376.63333339999997</c:v>
                </c:pt>
                <c:pt idx="62">
                  <c:v>360.46666670000002</c:v>
                </c:pt>
                <c:pt idx="63">
                  <c:v>360.75555559999998</c:v>
                </c:pt>
                <c:pt idx="64">
                  <c:v>365.61111110000002</c:v>
                </c:pt>
                <c:pt idx="65">
                  <c:v>336.1</c:v>
                </c:pt>
                <c:pt idx="66">
                  <c:v>343.07777780000004</c:v>
                </c:pt>
                <c:pt idx="67">
                  <c:v>342.24444440000002</c:v>
                </c:pt>
                <c:pt idx="68">
                  <c:v>340.75555559999998</c:v>
                </c:pt>
                <c:pt idx="69">
                  <c:v>325.77777779999997</c:v>
                </c:pt>
                <c:pt idx="70">
                  <c:v>244.05555559999999</c:v>
                </c:pt>
                <c:pt idx="71">
                  <c:v>264.06666669999998</c:v>
                </c:pt>
                <c:pt idx="72">
                  <c:v>264.97777780000001</c:v>
                </c:pt>
                <c:pt idx="73">
                  <c:v>323.25555559999998</c:v>
                </c:pt>
                <c:pt idx="74">
                  <c:v>341.65555559999996</c:v>
                </c:pt>
                <c:pt idx="75">
                  <c:v>319.11111119999998</c:v>
                </c:pt>
                <c:pt idx="76">
                  <c:v>180.77777778000001</c:v>
                </c:pt>
                <c:pt idx="77">
                  <c:v>210.21111110000001</c:v>
                </c:pt>
                <c:pt idx="78">
                  <c:v>242.97777780000001</c:v>
                </c:pt>
                <c:pt idx="79">
                  <c:v>218.8555556</c:v>
                </c:pt>
                <c:pt idx="80">
                  <c:v>205.65555560000001</c:v>
                </c:pt>
                <c:pt idx="81">
                  <c:v>185.3555556</c:v>
                </c:pt>
                <c:pt idx="82">
                  <c:v>168.2222222</c:v>
                </c:pt>
                <c:pt idx="83">
                  <c:v>179.11111109999999</c:v>
                </c:pt>
                <c:pt idx="84">
                  <c:v>161.57777780000001</c:v>
                </c:pt>
                <c:pt idx="85">
                  <c:v>163.0888889</c:v>
                </c:pt>
                <c:pt idx="86">
                  <c:v>140.5444444</c:v>
                </c:pt>
                <c:pt idx="87">
                  <c:v>145.06666670000001</c:v>
                </c:pt>
                <c:pt idx="88">
                  <c:v>139.1</c:v>
                </c:pt>
                <c:pt idx="89">
                  <c:v>151.38888890000001</c:v>
                </c:pt>
                <c:pt idx="90">
                  <c:v>147.92222219999999</c:v>
                </c:pt>
                <c:pt idx="91">
                  <c:v>133.61111109999999</c:v>
                </c:pt>
                <c:pt idx="92">
                  <c:v>136.5444444</c:v>
                </c:pt>
                <c:pt idx="93">
                  <c:v>148.96666669999999</c:v>
                </c:pt>
                <c:pt idx="94">
                  <c:v>133.8555556</c:v>
                </c:pt>
                <c:pt idx="95">
                  <c:v>379.26666660000001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0ED-4FC3-849E-0F079D09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6008"/>
        <c:axId val="633729536"/>
      </c:scatterChart>
      <c:valAx>
        <c:axId val="633725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8752"/>
        <c:crosses val="autoZero"/>
        <c:crossBetween val="midCat"/>
        <c:majorUnit val="0.2"/>
        <c:minorUnit val="4.0000000000000008E-2"/>
      </c:valAx>
      <c:valAx>
        <c:axId val="6337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  <a:r>
                  <a:rPr lang="en-US" baseline="0"/>
                  <a:t> Thermal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5224"/>
        <c:crosses val="autoZero"/>
        <c:crossBetween val="midCat"/>
      </c:valAx>
      <c:valAx>
        <c:axId val="6337295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  <a:r>
                  <a:rPr lang="en-US" baseline="0"/>
                  <a:t> Electric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6008"/>
        <c:crosses val="max"/>
        <c:crossBetween val="midCat"/>
      </c:valAx>
      <c:valAx>
        <c:axId val="633726008"/>
        <c:scaling>
          <c:orientation val="minMax"/>
        </c:scaling>
        <c:delete val="1"/>
        <c:axPos val="b"/>
        <c:numFmt formatCode="[$-F400]h:mm:ss\ AM/PM" sourceLinked="1"/>
        <c:majorTickMark val="none"/>
        <c:minorTickMark val="none"/>
        <c:tickLblPos val="nextTo"/>
        <c:crossAx val="633729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Chillers CHWST Vs. Brown CHWST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Brown CWST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(Building19)'!$D$3:$D$98</c:f>
              <c:numCache>
                <c:formatCode>General</c:formatCode>
                <c:ptCount val="96"/>
                <c:pt idx="0">
                  <c:v>42.6</c:v>
                </c:pt>
                <c:pt idx="1">
                  <c:v>42.3</c:v>
                </c:pt>
                <c:pt idx="2">
                  <c:v>42.6</c:v>
                </c:pt>
                <c:pt idx="3">
                  <c:v>42.6</c:v>
                </c:pt>
                <c:pt idx="4">
                  <c:v>42.6</c:v>
                </c:pt>
                <c:pt idx="5">
                  <c:v>42.3</c:v>
                </c:pt>
                <c:pt idx="6">
                  <c:v>42</c:v>
                </c:pt>
                <c:pt idx="7">
                  <c:v>42.7</c:v>
                </c:pt>
                <c:pt idx="8">
                  <c:v>42.8</c:v>
                </c:pt>
                <c:pt idx="9">
                  <c:v>42.4</c:v>
                </c:pt>
                <c:pt idx="10">
                  <c:v>42.5</c:v>
                </c:pt>
                <c:pt idx="11">
                  <c:v>43</c:v>
                </c:pt>
                <c:pt idx="12">
                  <c:v>42.2</c:v>
                </c:pt>
                <c:pt idx="13">
                  <c:v>42.3</c:v>
                </c:pt>
                <c:pt idx="14">
                  <c:v>42.1</c:v>
                </c:pt>
                <c:pt idx="15">
                  <c:v>42.5</c:v>
                </c:pt>
                <c:pt idx="16">
                  <c:v>42.6</c:v>
                </c:pt>
                <c:pt idx="17">
                  <c:v>42.6</c:v>
                </c:pt>
                <c:pt idx="18">
                  <c:v>42.4</c:v>
                </c:pt>
                <c:pt idx="19">
                  <c:v>42.3</c:v>
                </c:pt>
                <c:pt idx="20">
                  <c:v>42.2</c:v>
                </c:pt>
                <c:pt idx="21">
                  <c:v>42.4</c:v>
                </c:pt>
                <c:pt idx="22">
                  <c:v>42.6</c:v>
                </c:pt>
                <c:pt idx="23">
                  <c:v>42.5</c:v>
                </c:pt>
                <c:pt idx="24">
                  <c:v>42.3</c:v>
                </c:pt>
                <c:pt idx="25">
                  <c:v>42.8</c:v>
                </c:pt>
                <c:pt idx="26">
                  <c:v>42.6</c:v>
                </c:pt>
                <c:pt idx="27">
                  <c:v>42.6</c:v>
                </c:pt>
                <c:pt idx="28">
                  <c:v>42.8</c:v>
                </c:pt>
                <c:pt idx="29">
                  <c:v>42.8</c:v>
                </c:pt>
                <c:pt idx="30">
                  <c:v>42.5</c:v>
                </c:pt>
                <c:pt idx="31">
                  <c:v>42.3</c:v>
                </c:pt>
                <c:pt idx="32">
                  <c:v>42.4</c:v>
                </c:pt>
                <c:pt idx="33">
                  <c:v>42.6</c:v>
                </c:pt>
                <c:pt idx="34">
                  <c:v>42.1</c:v>
                </c:pt>
                <c:pt idx="35">
                  <c:v>42.1</c:v>
                </c:pt>
                <c:pt idx="36">
                  <c:v>42.4</c:v>
                </c:pt>
                <c:pt idx="37">
                  <c:v>42.9</c:v>
                </c:pt>
                <c:pt idx="38">
                  <c:v>42.4</c:v>
                </c:pt>
                <c:pt idx="39">
                  <c:v>42.3</c:v>
                </c:pt>
                <c:pt idx="40">
                  <c:v>42.3</c:v>
                </c:pt>
                <c:pt idx="41">
                  <c:v>42.8</c:v>
                </c:pt>
                <c:pt idx="42">
                  <c:v>42.3</c:v>
                </c:pt>
                <c:pt idx="43">
                  <c:v>42.6</c:v>
                </c:pt>
                <c:pt idx="44">
                  <c:v>42.9</c:v>
                </c:pt>
                <c:pt idx="45">
                  <c:v>42.8</c:v>
                </c:pt>
                <c:pt idx="46">
                  <c:v>42.8</c:v>
                </c:pt>
                <c:pt idx="47">
                  <c:v>43</c:v>
                </c:pt>
                <c:pt idx="48">
                  <c:v>43</c:v>
                </c:pt>
                <c:pt idx="49">
                  <c:v>42.6</c:v>
                </c:pt>
                <c:pt idx="50">
                  <c:v>42.8</c:v>
                </c:pt>
                <c:pt idx="51">
                  <c:v>42.8</c:v>
                </c:pt>
                <c:pt idx="52">
                  <c:v>42.8</c:v>
                </c:pt>
                <c:pt idx="53">
                  <c:v>42.8</c:v>
                </c:pt>
                <c:pt idx="54">
                  <c:v>43.7</c:v>
                </c:pt>
                <c:pt idx="55">
                  <c:v>42.3</c:v>
                </c:pt>
                <c:pt idx="56">
                  <c:v>43.2</c:v>
                </c:pt>
                <c:pt idx="57">
                  <c:v>43.6</c:v>
                </c:pt>
                <c:pt idx="58">
                  <c:v>44.3</c:v>
                </c:pt>
                <c:pt idx="59">
                  <c:v>44.4</c:v>
                </c:pt>
                <c:pt idx="60">
                  <c:v>44.1</c:v>
                </c:pt>
                <c:pt idx="61">
                  <c:v>45.3</c:v>
                </c:pt>
                <c:pt idx="62">
                  <c:v>42.6</c:v>
                </c:pt>
                <c:pt idx="63">
                  <c:v>42.2</c:v>
                </c:pt>
                <c:pt idx="64">
                  <c:v>42.3</c:v>
                </c:pt>
                <c:pt idx="65">
                  <c:v>42.3</c:v>
                </c:pt>
                <c:pt idx="66">
                  <c:v>42.8</c:v>
                </c:pt>
                <c:pt idx="67">
                  <c:v>42</c:v>
                </c:pt>
                <c:pt idx="68">
                  <c:v>42.6</c:v>
                </c:pt>
                <c:pt idx="69">
                  <c:v>42.5</c:v>
                </c:pt>
                <c:pt idx="70">
                  <c:v>42.3</c:v>
                </c:pt>
                <c:pt idx="71">
                  <c:v>42.6</c:v>
                </c:pt>
                <c:pt idx="72">
                  <c:v>42</c:v>
                </c:pt>
                <c:pt idx="73">
                  <c:v>42.7</c:v>
                </c:pt>
                <c:pt idx="74">
                  <c:v>42.6</c:v>
                </c:pt>
                <c:pt idx="75">
                  <c:v>42.5</c:v>
                </c:pt>
                <c:pt idx="76">
                  <c:v>42.5</c:v>
                </c:pt>
                <c:pt idx="77">
                  <c:v>42.3</c:v>
                </c:pt>
                <c:pt idx="78">
                  <c:v>42.4</c:v>
                </c:pt>
                <c:pt idx="79">
                  <c:v>42.1</c:v>
                </c:pt>
                <c:pt idx="80">
                  <c:v>42.3</c:v>
                </c:pt>
                <c:pt idx="81">
                  <c:v>42.5</c:v>
                </c:pt>
                <c:pt idx="82">
                  <c:v>44.8</c:v>
                </c:pt>
                <c:pt idx="83">
                  <c:v>44.5</c:v>
                </c:pt>
                <c:pt idx="84">
                  <c:v>44.5</c:v>
                </c:pt>
                <c:pt idx="85">
                  <c:v>42.4</c:v>
                </c:pt>
                <c:pt idx="86">
                  <c:v>42.3</c:v>
                </c:pt>
                <c:pt idx="87">
                  <c:v>41.7</c:v>
                </c:pt>
                <c:pt idx="88">
                  <c:v>45.6</c:v>
                </c:pt>
                <c:pt idx="89">
                  <c:v>42.7</c:v>
                </c:pt>
                <c:pt idx="90">
                  <c:v>42.8</c:v>
                </c:pt>
                <c:pt idx="91">
                  <c:v>42.1</c:v>
                </c:pt>
                <c:pt idx="92">
                  <c:v>42.6</c:v>
                </c:pt>
                <c:pt idx="93">
                  <c:v>42.2</c:v>
                </c:pt>
                <c:pt idx="94">
                  <c:v>42.3</c:v>
                </c:pt>
                <c:pt idx="95">
                  <c:v>42.5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B85-4E37-8573-C921757F36F4}"/>
            </c:ext>
          </c:extLst>
        </c:ser>
        <c:ser>
          <c:idx val="1"/>
          <c:order val="1"/>
          <c:tx>
            <c:v>Chiller 2 CHWST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(Chiller19)'!$M$3:$M$98</c:f>
              <c:numCache>
                <c:formatCode>General</c:formatCode>
                <c:ptCount val="96"/>
                <c:pt idx="0">
                  <c:v>47.1</c:v>
                </c:pt>
                <c:pt idx="1">
                  <c:v>48.5</c:v>
                </c:pt>
                <c:pt idx="2">
                  <c:v>47.9</c:v>
                </c:pt>
                <c:pt idx="3">
                  <c:v>47.9</c:v>
                </c:pt>
                <c:pt idx="4">
                  <c:v>48</c:v>
                </c:pt>
                <c:pt idx="5">
                  <c:v>47</c:v>
                </c:pt>
                <c:pt idx="6">
                  <c:v>47.2</c:v>
                </c:pt>
                <c:pt idx="7">
                  <c:v>48</c:v>
                </c:pt>
                <c:pt idx="8">
                  <c:v>48</c:v>
                </c:pt>
                <c:pt idx="9">
                  <c:v>47.4</c:v>
                </c:pt>
                <c:pt idx="10">
                  <c:v>48.1</c:v>
                </c:pt>
                <c:pt idx="11">
                  <c:v>48.3</c:v>
                </c:pt>
                <c:pt idx="12">
                  <c:v>47.3</c:v>
                </c:pt>
                <c:pt idx="13">
                  <c:v>47.9</c:v>
                </c:pt>
                <c:pt idx="14">
                  <c:v>48.1</c:v>
                </c:pt>
                <c:pt idx="15">
                  <c:v>47.4</c:v>
                </c:pt>
                <c:pt idx="16">
                  <c:v>47.9</c:v>
                </c:pt>
                <c:pt idx="17">
                  <c:v>47.8</c:v>
                </c:pt>
                <c:pt idx="18">
                  <c:v>47.9</c:v>
                </c:pt>
                <c:pt idx="19">
                  <c:v>48.2</c:v>
                </c:pt>
                <c:pt idx="20">
                  <c:v>48.8</c:v>
                </c:pt>
                <c:pt idx="21">
                  <c:v>48.6</c:v>
                </c:pt>
                <c:pt idx="22">
                  <c:v>48.5</c:v>
                </c:pt>
                <c:pt idx="23">
                  <c:v>47.5</c:v>
                </c:pt>
                <c:pt idx="24">
                  <c:v>47.7</c:v>
                </c:pt>
                <c:pt idx="25">
                  <c:v>48.2</c:v>
                </c:pt>
                <c:pt idx="26">
                  <c:v>47.9</c:v>
                </c:pt>
                <c:pt idx="27">
                  <c:v>48.4</c:v>
                </c:pt>
                <c:pt idx="28">
                  <c:v>48.2</c:v>
                </c:pt>
                <c:pt idx="29">
                  <c:v>48.2</c:v>
                </c:pt>
                <c:pt idx="30">
                  <c:v>48</c:v>
                </c:pt>
                <c:pt idx="31">
                  <c:v>47.5</c:v>
                </c:pt>
                <c:pt idx="32">
                  <c:v>47.8</c:v>
                </c:pt>
                <c:pt idx="33">
                  <c:v>48.5</c:v>
                </c:pt>
                <c:pt idx="34">
                  <c:v>48.3</c:v>
                </c:pt>
                <c:pt idx="35">
                  <c:v>48.5</c:v>
                </c:pt>
                <c:pt idx="36">
                  <c:v>48.4</c:v>
                </c:pt>
                <c:pt idx="37">
                  <c:v>49.2</c:v>
                </c:pt>
                <c:pt idx="38">
                  <c:v>47.9</c:v>
                </c:pt>
                <c:pt idx="39">
                  <c:v>48.9</c:v>
                </c:pt>
                <c:pt idx="40">
                  <c:v>48.7</c:v>
                </c:pt>
                <c:pt idx="41">
                  <c:v>48</c:v>
                </c:pt>
                <c:pt idx="42">
                  <c:v>48.8</c:v>
                </c:pt>
                <c:pt idx="43">
                  <c:v>47.9</c:v>
                </c:pt>
                <c:pt idx="44">
                  <c:v>49</c:v>
                </c:pt>
                <c:pt idx="45">
                  <c:v>48.2</c:v>
                </c:pt>
                <c:pt idx="46">
                  <c:v>48.8</c:v>
                </c:pt>
                <c:pt idx="47">
                  <c:v>48.4</c:v>
                </c:pt>
                <c:pt idx="48">
                  <c:v>49.2</c:v>
                </c:pt>
                <c:pt idx="49">
                  <c:v>49</c:v>
                </c:pt>
                <c:pt idx="50">
                  <c:v>48.7</c:v>
                </c:pt>
                <c:pt idx="51">
                  <c:v>43.4</c:v>
                </c:pt>
                <c:pt idx="52">
                  <c:v>42.7</c:v>
                </c:pt>
                <c:pt idx="53">
                  <c:v>42.6</c:v>
                </c:pt>
                <c:pt idx="54">
                  <c:v>42.8</c:v>
                </c:pt>
                <c:pt idx="55">
                  <c:v>42.6</c:v>
                </c:pt>
                <c:pt idx="56">
                  <c:v>42.7</c:v>
                </c:pt>
                <c:pt idx="57">
                  <c:v>42.9</c:v>
                </c:pt>
                <c:pt idx="58">
                  <c:v>42.8</c:v>
                </c:pt>
                <c:pt idx="59">
                  <c:v>43.1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42.6</c:v>
                </c:pt>
                <c:pt idx="64">
                  <c:v>42.8</c:v>
                </c:pt>
                <c:pt idx="65">
                  <c:v>42.7</c:v>
                </c:pt>
                <c:pt idx="66">
                  <c:v>42.8</c:v>
                </c:pt>
                <c:pt idx="67">
                  <c:v>42.6</c:v>
                </c:pt>
                <c:pt idx="68">
                  <c:v>42.9</c:v>
                </c:pt>
                <c:pt idx="69">
                  <c:v>42.8</c:v>
                </c:pt>
                <c:pt idx="70">
                  <c:v>42.6</c:v>
                </c:pt>
                <c:pt idx="71">
                  <c:v>50.7</c:v>
                </c:pt>
                <c:pt idx="72">
                  <c:v>49.4</c:v>
                </c:pt>
                <c:pt idx="73">
                  <c:v>48.8</c:v>
                </c:pt>
                <c:pt idx="74">
                  <c:v>42.7</c:v>
                </c:pt>
                <c:pt idx="75">
                  <c:v>43</c:v>
                </c:pt>
                <c:pt idx="76">
                  <c:v>42.8</c:v>
                </c:pt>
                <c:pt idx="77">
                  <c:v>50.9</c:v>
                </c:pt>
                <c:pt idx="78">
                  <c:v>48.9</c:v>
                </c:pt>
                <c:pt idx="79">
                  <c:v>47.5</c:v>
                </c:pt>
                <c:pt idx="80">
                  <c:v>47.1</c:v>
                </c:pt>
                <c:pt idx="81">
                  <c:v>47.7</c:v>
                </c:pt>
                <c:pt idx="82">
                  <c:v>47.2</c:v>
                </c:pt>
                <c:pt idx="83">
                  <c:v>46.8</c:v>
                </c:pt>
                <c:pt idx="84">
                  <c:v>46.8</c:v>
                </c:pt>
                <c:pt idx="85">
                  <c:v>47.1</c:v>
                </c:pt>
                <c:pt idx="86">
                  <c:v>47.2</c:v>
                </c:pt>
                <c:pt idx="87">
                  <c:v>47.1</c:v>
                </c:pt>
                <c:pt idx="88">
                  <c:v>46.7</c:v>
                </c:pt>
                <c:pt idx="89">
                  <c:v>47.1</c:v>
                </c:pt>
                <c:pt idx="90">
                  <c:v>46.7</c:v>
                </c:pt>
                <c:pt idx="91">
                  <c:v>47.1</c:v>
                </c:pt>
                <c:pt idx="92">
                  <c:v>46.9</c:v>
                </c:pt>
                <c:pt idx="93">
                  <c:v>47.3</c:v>
                </c:pt>
                <c:pt idx="94">
                  <c:v>47.1</c:v>
                </c:pt>
                <c:pt idx="95">
                  <c:v>47.1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B85-4E37-8573-C921757F36F4}"/>
            </c:ext>
          </c:extLst>
        </c:ser>
        <c:ser>
          <c:idx val="2"/>
          <c:order val="2"/>
          <c:tx>
            <c:v>Chiller 1 CHWST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(Chiller19)'!$D$3:$D$98</c:f>
              <c:numCache>
                <c:formatCode>General</c:formatCode>
                <c:ptCount val="96"/>
                <c:pt idx="0">
                  <c:v>42.8</c:v>
                </c:pt>
                <c:pt idx="1">
                  <c:v>42.1</c:v>
                </c:pt>
                <c:pt idx="2">
                  <c:v>42.6</c:v>
                </c:pt>
                <c:pt idx="3">
                  <c:v>42.7</c:v>
                </c:pt>
                <c:pt idx="4">
                  <c:v>43</c:v>
                </c:pt>
                <c:pt idx="5">
                  <c:v>42.8</c:v>
                </c:pt>
                <c:pt idx="6">
                  <c:v>42.9</c:v>
                </c:pt>
                <c:pt idx="7">
                  <c:v>42.8</c:v>
                </c:pt>
                <c:pt idx="8">
                  <c:v>42.5</c:v>
                </c:pt>
                <c:pt idx="9">
                  <c:v>42.4</c:v>
                </c:pt>
                <c:pt idx="10">
                  <c:v>42.6</c:v>
                </c:pt>
                <c:pt idx="11">
                  <c:v>43</c:v>
                </c:pt>
                <c:pt idx="12">
                  <c:v>42.6</c:v>
                </c:pt>
                <c:pt idx="13">
                  <c:v>42.9</c:v>
                </c:pt>
                <c:pt idx="14">
                  <c:v>43</c:v>
                </c:pt>
                <c:pt idx="15">
                  <c:v>42.9</c:v>
                </c:pt>
                <c:pt idx="16">
                  <c:v>42.8</c:v>
                </c:pt>
                <c:pt idx="17">
                  <c:v>43.1</c:v>
                </c:pt>
                <c:pt idx="18">
                  <c:v>43.1</c:v>
                </c:pt>
                <c:pt idx="19">
                  <c:v>42.8</c:v>
                </c:pt>
                <c:pt idx="20">
                  <c:v>42.8</c:v>
                </c:pt>
                <c:pt idx="21">
                  <c:v>42.8</c:v>
                </c:pt>
                <c:pt idx="22">
                  <c:v>42.6</c:v>
                </c:pt>
                <c:pt idx="23">
                  <c:v>42.4</c:v>
                </c:pt>
                <c:pt idx="24">
                  <c:v>42.5</c:v>
                </c:pt>
                <c:pt idx="25">
                  <c:v>42.6</c:v>
                </c:pt>
                <c:pt idx="26">
                  <c:v>43</c:v>
                </c:pt>
                <c:pt idx="27">
                  <c:v>42.8</c:v>
                </c:pt>
                <c:pt idx="28">
                  <c:v>42.9</c:v>
                </c:pt>
                <c:pt idx="29">
                  <c:v>42.6</c:v>
                </c:pt>
                <c:pt idx="30">
                  <c:v>42.9</c:v>
                </c:pt>
                <c:pt idx="31">
                  <c:v>42.8</c:v>
                </c:pt>
                <c:pt idx="32">
                  <c:v>42.8</c:v>
                </c:pt>
                <c:pt idx="33">
                  <c:v>42.9</c:v>
                </c:pt>
                <c:pt idx="34">
                  <c:v>43.1</c:v>
                </c:pt>
                <c:pt idx="35">
                  <c:v>42.9</c:v>
                </c:pt>
                <c:pt idx="36">
                  <c:v>43</c:v>
                </c:pt>
                <c:pt idx="37">
                  <c:v>43.2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42.9</c:v>
                </c:pt>
                <c:pt idx="42">
                  <c:v>42.9</c:v>
                </c:pt>
                <c:pt idx="43">
                  <c:v>44.1</c:v>
                </c:pt>
                <c:pt idx="44">
                  <c:v>42.7</c:v>
                </c:pt>
                <c:pt idx="45">
                  <c:v>43.6</c:v>
                </c:pt>
                <c:pt idx="46">
                  <c:v>43.8</c:v>
                </c:pt>
                <c:pt idx="47">
                  <c:v>44.8</c:v>
                </c:pt>
                <c:pt idx="48">
                  <c:v>44.8</c:v>
                </c:pt>
                <c:pt idx="49">
                  <c:v>44.5</c:v>
                </c:pt>
                <c:pt idx="50">
                  <c:v>45.4</c:v>
                </c:pt>
                <c:pt idx="51">
                  <c:v>42.1</c:v>
                </c:pt>
                <c:pt idx="52">
                  <c:v>42.9</c:v>
                </c:pt>
                <c:pt idx="53">
                  <c:v>42.6</c:v>
                </c:pt>
                <c:pt idx="54">
                  <c:v>42.8</c:v>
                </c:pt>
                <c:pt idx="55">
                  <c:v>43</c:v>
                </c:pt>
                <c:pt idx="56">
                  <c:v>43</c:v>
                </c:pt>
                <c:pt idx="57">
                  <c:v>42.4</c:v>
                </c:pt>
                <c:pt idx="58">
                  <c:v>42.8</c:v>
                </c:pt>
                <c:pt idx="59">
                  <c:v>42.8</c:v>
                </c:pt>
                <c:pt idx="60">
                  <c:v>42.8</c:v>
                </c:pt>
                <c:pt idx="61">
                  <c:v>42.8</c:v>
                </c:pt>
                <c:pt idx="62">
                  <c:v>42.6</c:v>
                </c:pt>
                <c:pt idx="63">
                  <c:v>42.6</c:v>
                </c:pt>
                <c:pt idx="64">
                  <c:v>42.7</c:v>
                </c:pt>
                <c:pt idx="65">
                  <c:v>42.8</c:v>
                </c:pt>
                <c:pt idx="66">
                  <c:v>43</c:v>
                </c:pt>
                <c:pt idx="67">
                  <c:v>42.8</c:v>
                </c:pt>
                <c:pt idx="68">
                  <c:v>42.8</c:v>
                </c:pt>
                <c:pt idx="69">
                  <c:v>42.4</c:v>
                </c:pt>
                <c:pt idx="70">
                  <c:v>42.7</c:v>
                </c:pt>
                <c:pt idx="71">
                  <c:v>45</c:v>
                </c:pt>
                <c:pt idx="72">
                  <c:v>44.7</c:v>
                </c:pt>
                <c:pt idx="73">
                  <c:v>44.4</c:v>
                </c:pt>
                <c:pt idx="74">
                  <c:v>42.8</c:v>
                </c:pt>
                <c:pt idx="75">
                  <c:v>42.8</c:v>
                </c:pt>
                <c:pt idx="76">
                  <c:v>42.4</c:v>
                </c:pt>
                <c:pt idx="77">
                  <c:v>43</c:v>
                </c:pt>
                <c:pt idx="78">
                  <c:v>43.5</c:v>
                </c:pt>
                <c:pt idx="79">
                  <c:v>42.8</c:v>
                </c:pt>
                <c:pt idx="80">
                  <c:v>43</c:v>
                </c:pt>
                <c:pt idx="81">
                  <c:v>42.4</c:v>
                </c:pt>
                <c:pt idx="82">
                  <c:v>42.6</c:v>
                </c:pt>
                <c:pt idx="83">
                  <c:v>43.9</c:v>
                </c:pt>
                <c:pt idx="84">
                  <c:v>42.9</c:v>
                </c:pt>
                <c:pt idx="85">
                  <c:v>42.6</c:v>
                </c:pt>
                <c:pt idx="86">
                  <c:v>42.9</c:v>
                </c:pt>
                <c:pt idx="87">
                  <c:v>42.4</c:v>
                </c:pt>
                <c:pt idx="88">
                  <c:v>42.8</c:v>
                </c:pt>
                <c:pt idx="89">
                  <c:v>42.8</c:v>
                </c:pt>
                <c:pt idx="90">
                  <c:v>42.8</c:v>
                </c:pt>
                <c:pt idx="91">
                  <c:v>43</c:v>
                </c:pt>
                <c:pt idx="92">
                  <c:v>43</c:v>
                </c:pt>
                <c:pt idx="93">
                  <c:v>42.7</c:v>
                </c:pt>
                <c:pt idx="94">
                  <c:v>42.8</c:v>
                </c:pt>
                <c:pt idx="95">
                  <c:v>42.8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B85-4E37-8573-C921757F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41688"/>
        <c:axId val="633740512"/>
      </c:scatterChart>
      <c:valAx>
        <c:axId val="63374168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40512"/>
        <c:crosses val="autoZero"/>
        <c:crossBetween val="midCat"/>
        <c:majorUnit val="0.2"/>
        <c:minorUnit val="4.0000000000000008E-2"/>
      </c:valAx>
      <c:valAx>
        <c:axId val="633740512"/>
        <c:scaling>
          <c:orientation val="minMax"/>
          <c:max val="53"/>
          <c:min val="4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r>
                  <a:rPr lang="en-US" baseline="0"/>
                  <a:t> (F)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41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</a:t>
            </a:r>
            <a:r>
              <a:rPr lang="en-US" baseline="0"/>
              <a:t> Load For CP6 Chillers (19th/Aug)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5839577663E-2"/>
          <c:y val="0.14097301406309387"/>
          <c:w val="0.83530363394351415"/>
          <c:h val="0.60864645340085066"/>
        </c:manualLayout>
      </c:layout>
      <c:scatterChart>
        <c:scatterStyle val="smoothMarker"/>
        <c:varyColors val="0"/>
        <c:ser>
          <c:idx val="6"/>
          <c:order val="3"/>
          <c:tx>
            <c:v>Full Capacity Tons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(Chiller19)'!$U$3:$U$98</c:f>
              <c:numCache>
                <c:formatCode>0.0</c:formatCode>
                <c:ptCount val="96"/>
                <c:pt idx="0">
                  <c:v>1300</c:v>
                </c:pt>
                <c:pt idx="1">
                  <c:v>1300</c:v>
                </c:pt>
                <c:pt idx="2">
                  <c:v>1300</c:v>
                </c:pt>
                <c:pt idx="3">
                  <c:v>1300</c:v>
                </c:pt>
                <c:pt idx="4">
                  <c:v>1300</c:v>
                </c:pt>
                <c:pt idx="5">
                  <c:v>1300</c:v>
                </c:pt>
                <c:pt idx="6">
                  <c:v>1300</c:v>
                </c:pt>
                <c:pt idx="7">
                  <c:v>1300</c:v>
                </c:pt>
                <c:pt idx="8">
                  <c:v>1300</c:v>
                </c:pt>
                <c:pt idx="9">
                  <c:v>1300</c:v>
                </c:pt>
                <c:pt idx="10">
                  <c:v>1300</c:v>
                </c:pt>
                <c:pt idx="11">
                  <c:v>1300</c:v>
                </c:pt>
                <c:pt idx="12">
                  <c:v>1300</c:v>
                </c:pt>
                <c:pt idx="13">
                  <c:v>1300</c:v>
                </c:pt>
                <c:pt idx="14">
                  <c:v>1300</c:v>
                </c:pt>
                <c:pt idx="15">
                  <c:v>1300</c:v>
                </c:pt>
                <c:pt idx="16">
                  <c:v>1300</c:v>
                </c:pt>
                <c:pt idx="17">
                  <c:v>1300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1300</c:v>
                </c:pt>
                <c:pt idx="22">
                  <c:v>1300</c:v>
                </c:pt>
                <c:pt idx="23">
                  <c:v>1300</c:v>
                </c:pt>
                <c:pt idx="24">
                  <c:v>1300</c:v>
                </c:pt>
                <c:pt idx="25">
                  <c:v>1300</c:v>
                </c:pt>
                <c:pt idx="26">
                  <c:v>1300</c:v>
                </c:pt>
                <c:pt idx="27">
                  <c:v>1300</c:v>
                </c:pt>
                <c:pt idx="28">
                  <c:v>1300</c:v>
                </c:pt>
                <c:pt idx="29">
                  <c:v>1300</c:v>
                </c:pt>
                <c:pt idx="30">
                  <c:v>1300</c:v>
                </c:pt>
                <c:pt idx="31">
                  <c:v>1300</c:v>
                </c:pt>
                <c:pt idx="32">
                  <c:v>1300</c:v>
                </c:pt>
                <c:pt idx="33">
                  <c:v>1300</c:v>
                </c:pt>
                <c:pt idx="34">
                  <c:v>1300</c:v>
                </c:pt>
                <c:pt idx="35">
                  <c:v>1300</c:v>
                </c:pt>
                <c:pt idx="36">
                  <c:v>1300</c:v>
                </c:pt>
                <c:pt idx="37">
                  <c:v>1300</c:v>
                </c:pt>
                <c:pt idx="38">
                  <c:v>1300</c:v>
                </c:pt>
                <c:pt idx="39">
                  <c:v>1300</c:v>
                </c:pt>
                <c:pt idx="40">
                  <c:v>1300</c:v>
                </c:pt>
                <c:pt idx="41">
                  <c:v>1300</c:v>
                </c:pt>
                <c:pt idx="42">
                  <c:v>1300</c:v>
                </c:pt>
                <c:pt idx="43">
                  <c:v>1300</c:v>
                </c:pt>
                <c:pt idx="44">
                  <c:v>1300</c:v>
                </c:pt>
                <c:pt idx="45">
                  <c:v>1300</c:v>
                </c:pt>
                <c:pt idx="46">
                  <c:v>1300</c:v>
                </c:pt>
                <c:pt idx="47">
                  <c:v>1300</c:v>
                </c:pt>
                <c:pt idx="48">
                  <c:v>1300</c:v>
                </c:pt>
                <c:pt idx="49">
                  <c:v>1300</c:v>
                </c:pt>
                <c:pt idx="50">
                  <c:v>1300</c:v>
                </c:pt>
                <c:pt idx="51">
                  <c:v>1300</c:v>
                </c:pt>
                <c:pt idx="52">
                  <c:v>1300</c:v>
                </c:pt>
                <c:pt idx="53">
                  <c:v>1300</c:v>
                </c:pt>
                <c:pt idx="54">
                  <c:v>1300</c:v>
                </c:pt>
                <c:pt idx="55">
                  <c:v>1300</c:v>
                </c:pt>
                <c:pt idx="56">
                  <c:v>1300</c:v>
                </c:pt>
                <c:pt idx="57">
                  <c:v>1300</c:v>
                </c:pt>
                <c:pt idx="58">
                  <c:v>1300</c:v>
                </c:pt>
                <c:pt idx="59">
                  <c:v>1300</c:v>
                </c:pt>
                <c:pt idx="60">
                  <c:v>1300</c:v>
                </c:pt>
                <c:pt idx="61">
                  <c:v>1300</c:v>
                </c:pt>
                <c:pt idx="62">
                  <c:v>1300</c:v>
                </c:pt>
                <c:pt idx="63">
                  <c:v>1300</c:v>
                </c:pt>
                <c:pt idx="64">
                  <c:v>1300</c:v>
                </c:pt>
                <c:pt idx="65">
                  <c:v>1300</c:v>
                </c:pt>
                <c:pt idx="66">
                  <c:v>1300</c:v>
                </c:pt>
                <c:pt idx="67">
                  <c:v>1300</c:v>
                </c:pt>
                <c:pt idx="68">
                  <c:v>1300</c:v>
                </c:pt>
                <c:pt idx="69">
                  <c:v>1300</c:v>
                </c:pt>
                <c:pt idx="70">
                  <c:v>1300</c:v>
                </c:pt>
                <c:pt idx="71">
                  <c:v>1300</c:v>
                </c:pt>
                <c:pt idx="72">
                  <c:v>1300</c:v>
                </c:pt>
                <c:pt idx="73">
                  <c:v>1300</c:v>
                </c:pt>
                <c:pt idx="74">
                  <c:v>1300</c:v>
                </c:pt>
                <c:pt idx="75">
                  <c:v>1300</c:v>
                </c:pt>
                <c:pt idx="76">
                  <c:v>1300</c:v>
                </c:pt>
                <c:pt idx="77">
                  <c:v>1300</c:v>
                </c:pt>
                <c:pt idx="78">
                  <c:v>1300</c:v>
                </c:pt>
                <c:pt idx="79">
                  <c:v>1300</c:v>
                </c:pt>
                <c:pt idx="80">
                  <c:v>1300</c:v>
                </c:pt>
                <c:pt idx="81">
                  <c:v>1300</c:v>
                </c:pt>
                <c:pt idx="82">
                  <c:v>1300</c:v>
                </c:pt>
                <c:pt idx="83">
                  <c:v>1300</c:v>
                </c:pt>
                <c:pt idx="84">
                  <c:v>1300</c:v>
                </c:pt>
                <c:pt idx="85">
                  <c:v>1300</c:v>
                </c:pt>
                <c:pt idx="86">
                  <c:v>1300</c:v>
                </c:pt>
                <c:pt idx="87">
                  <c:v>1300</c:v>
                </c:pt>
                <c:pt idx="88">
                  <c:v>1300</c:v>
                </c:pt>
                <c:pt idx="89">
                  <c:v>1300</c:v>
                </c:pt>
                <c:pt idx="90">
                  <c:v>1300</c:v>
                </c:pt>
                <c:pt idx="91">
                  <c:v>1300</c:v>
                </c:pt>
                <c:pt idx="92">
                  <c:v>1300</c:v>
                </c:pt>
                <c:pt idx="93">
                  <c:v>1300</c:v>
                </c:pt>
                <c:pt idx="94">
                  <c:v>1300</c:v>
                </c:pt>
                <c:pt idx="95">
                  <c:v>1300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B53-45A5-9790-72AF30B9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2624"/>
        <c:axId val="542913800"/>
      </c:scatterChart>
      <c:scatterChart>
        <c:scatterStyle val="smoothMarker"/>
        <c:varyColors val="0"/>
        <c:ser>
          <c:idx val="3"/>
          <c:order val="1"/>
          <c:tx>
            <c:v>Total CP6 Tons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(Chiller19)'!$W$3:$W$98</c:f>
              <c:numCache>
                <c:formatCode>0.0</c:formatCode>
                <c:ptCount val="96"/>
                <c:pt idx="0">
                  <c:v>331.92481368893078</c:v>
                </c:pt>
                <c:pt idx="1">
                  <c:v>345.44270994553597</c:v>
                </c:pt>
                <c:pt idx="2">
                  <c:v>293.34291346735205</c:v>
                </c:pt>
                <c:pt idx="3">
                  <c:v>275.98330633991065</c:v>
                </c:pt>
                <c:pt idx="4">
                  <c:v>269.50068641628161</c:v>
                </c:pt>
                <c:pt idx="5">
                  <c:v>293.33028855217179</c:v>
                </c:pt>
                <c:pt idx="6">
                  <c:v>262.8128991654533</c:v>
                </c:pt>
                <c:pt idx="7">
                  <c:v>263.07244231123116</c:v>
                </c:pt>
                <c:pt idx="8">
                  <c:v>275.50205493623139</c:v>
                </c:pt>
                <c:pt idx="9">
                  <c:v>321.46645153370059</c:v>
                </c:pt>
                <c:pt idx="10">
                  <c:v>267.45001955031034</c:v>
                </c:pt>
                <c:pt idx="11">
                  <c:v>262.18943561540237</c:v>
                </c:pt>
                <c:pt idx="12">
                  <c:v>289.34196126305471</c:v>
                </c:pt>
                <c:pt idx="13">
                  <c:v>267.54206086169228</c:v>
                </c:pt>
                <c:pt idx="14">
                  <c:v>291.12067928522163</c:v>
                </c:pt>
                <c:pt idx="15">
                  <c:v>287.78093583910692</c:v>
                </c:pt>
                <c:pt idx="16">
                  <c:v>285.7303088308002</c:v>
                </c:pt>
                <c:pt idx="17">
                  <c:v>309.3298126704446</c:v>
                </c:pt>
                <c:pt idx="18">
                  <c:v>309.53906540823931</c:v>
                </c:pt>
                <c:pt idx="19">
                  <c:v>287.75588529706818</c:v>
                </c:pt>
                <c:pt idx="20">
                  <c:v>323.32471548947763</c:v>
                </c:pt>
                <c:pt idx="21">
                  <c:v>294.89143354911295</c:v>
                </c:pt>
                <c:pt idx="22">
                  <c:v>428.65831878286713</c:v>
                </c:pt>
                <c:pt idx="23">
                  <c:v>423.14649206078025</c:v>
                </c:pt>
                <c:pt idx="24">
                  <c:v>436.06576605663571</c:v>
                </c:pt>
                <c:pt idx="25">
                  <c:v>352.23498406343697</c:v>
                </c:pt>
                <c:pt idx="26">
                  <c:v>349.53577321212759</c:v>
                </c:pt>
                <c:pt idx="27">
                  <c:v>428.40731514167459</c:v>
                </c:pt>
                <c:pt idx="28">
                  <c:v>343.34592776192176</c:v>
                </c:pt>
                <c:pt idx="29">
                  <c:v>378.91470813225061</c:v>
                </c:pt>
                <c:pt idx="30">
                  <c:v>424.1007244027881</c:v>
                </c:pt>
                <c:pt idx="31">
                  <c:v>428.39035570549703</c:v>
                </c:pt>
                <c:pt idx="32">
                  <c:v>439.85323064630245</c:v>
                </c:pt>
                <c:pt idx="33">
                  <c:v>489.54245551392461</c:v>
                </c:pt>
                <c:pt idx="34">
                  <c:v>518.56579031720537</c:v>
                </c:pt>
                <c:pt idx="35">
                  <c:v>534.43970300630565</c:v>
                </c:pt>
                <c:pt idx="36">
                  <c:v>557.18964073050381</c:v>
                </c:pt>
                <c:pt idx="37">
                  <c:v>593.3569437174217</c:v>
                </c:pt>
                <c:pt idx="38">
                  <c:v>566.13301306410096</c:v>
                </c:pt>
                <c:pt idx="39">
                  <c:v>585.97864236070313</c:v>
                </c:pt>
                <c:pt idx="40">
                  <c:v>600.42123643003947</c:v>
                </c:pt>
                <c:pt idx="41">
                  <c:v>547.13703956268978</c:v>
                </c:pt>
                <c:pt idx="42">
                  <c:v>614.03101456736931</c:v>
                </c:pt>
                <c:pt idx="43">
                  <c:v>644.29305582748179</c:v>
                </c:pt>
                <c:pt idx="44">
                  <c:v>579.97303896391725</c:v>
                </c:pt>
                <c:pt idx="45">
                  <c:v>633.3700529501865</c:v>
                </c:pt>
                <c:pt idx="46">
                  <c:v>628.17226476544909</c:v>
                </c:pt>
                <c:pt idx="47">
                  <c:v>637.76467930518891</c:v>
                </c:pt>
                <c:pt idx="48">
                  <c:v>660.45162199089509</c:v>
                </c:pt>
                <c:pt idx="49">
                  <c:v>636.55910453184117</c:v>
                </c:pt>
                <c:pt idx="50">
                  <c:v>658.35901489762011</c:v>
                </c:pt>
                <c:pt idx="51">
                  <c:v>891.35328931876347</c:v>
                </c:pt>
                <c:pt idx="52">
                  <c:v>782.94863305900333</c:v>
                </c:pt>
                <c:pt idx="53">
                  <c:v>785.33616693957538</c:v>
                </c:pt>
                <c:pt idx="54">
                  <c:v>759.61422254489628</c:v>
                </c:pt>
                <c:pt idx="55">
                  <c:v>634.15876637659903</c:v>
                </c:pt>
                <c:pt idx="56">
                  <c:v>663.06835737026472</c:v>
                </c:pt>
                <c:pt idx="57">
                  <c:v>740.57156575412455</c:v>
                </c:pt>
                <c:pt idx="58">
                  <c:v>756.79959386206929</c:v>
                </c:pt>
                <c:pt idx="59">
                  <c:v>643.14053160537344</c:v>
                </c:pt>
                <c:pt idx="60">
                  <c:v>669.94021727943993</c:v>
                </c:pt>
                <c:pt idx="61">
                  <c:v>736.60610679992317</c:v>
                </c:pt>
                <c:pt idx="62">
                  <c:v>672.09242154532194</c:v>
                </c:pt>
                <c:pt idx="63">
                  <c:v>721.86111263122552</c:v>
                </c:pt>
                <c:pt idx="64">
                  <c:v>711.87914920904132</c:v>
                </c:pt>
                <c:pt idx="65">
                  <c:v>696.00226712394806</c:v>
                </c:pt>
                <c:pt idx="66">
                  <c:v>656.09860703746597</c:v>
                </c:pt>
                <c:pt idx="67">
                  <c:v>657.10832124823764</c:v>
                </c:pt>
                <c:pt idx="68">
                  <c:v>665.9794814584634</c:v>
                </c:pt>
                <c:pt idx="69">
                  <c:v>602.12753307609739</c:v>
                </c:pt>
                <c:pt idx="70">
                  <c:v>638.49736281995195</c:v>
                </c:pt>
                <c:pt idx="71">
                  <c:v>335.20149234564019</c:v>
                </c:pt>
                <c:pt idx="72">
                  <c:v>687.76319964810341</c:v>
                </c:pt>
                <c:pt idx="73">
                  <c:v>658.71467480095839</c:v>
                </c:pt>
                <c:pt idx="74">
                  <c:v>778.22248061642256</c:v>
                </c:pt>
                <c:pt idx="75">
                  <c:v>760.31129323657069</c:v>
                </c:pt>
                <c:pt idx="76">
                  <c:v>661.01241932818448</c:v>
                </c:pt>
                <c:pt idx="77">
                  <c:v>268.74747620438211</c:v>
                </c:pt>
                <c:pt idx="78">
                  <c:v>307.64319574615593</c:v>
                </c:pt>
                <c:pt idx="79">
                  <c:v>641.54378374975943</c:v>
                </c:pt>
                <c:pt idx="80">
                  <c:v>555.40661808058803</c:v>
                </c:pt>
                <c:pt idx="81">
                  <c:v>566.54310857251448</c:v>
                </c:pt>
                <c:pt idx="82">
                  <c:v>497.82863474902121</c:v>
                </c:pt>
                <c:pt idx="83">
                  <c:v>356.85502543912406</c:v>
                </c:pt>
                <c:pt idx="84">
                  <c:v>599.06925449114863</c:v>
                </c:pt>
                <c:pt idx="85">
                  <c:v>426.41905541364667</c:v>
                </c:pt>
                <c:pt idx="86">
                  <c:v>401.53089349933401</c:v>
                </c:pt>
                <c:pt idx="87">
                  <c:v>365.20845451838147</c:v>
                </c:pt>
                <c:pt idx="88">
                  <c:v>380.80612370034402</c:v>
                </c:pt>
                <c:pt idx="89">
                  <c:v>340.13162634990675</c:v>
                </c:pt>
                <c:pt idx="90">
                  <c:v>392.58289767667344</c:v>
                </c:pt>
                <c:pt idx="91">
                  <c:v>325.14497516230443</c:v>
                </c:pt>
                <c:pt idx="92">
                  <c:v>345.90282682269833</c:v>
                </c:pt>
                <c:pt idx="93">
                  <c:v>345.47181600492172</c:v>
                </c:pt>
                <c:pt idx="94">
                  <c:v>326.61813436521101</c:v>
                </c:pt>
                <c:pt idx="95">
                  <c:v>336.09309833255105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DB53-45A5-9790-72AF30B9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12624"/>
        <c:axId val="542913800"/>
      </c:scatterChart>
      <c:scatterChart>
        <c:scatterStyle val="smoothMarker"/>
        <c:varyColors val="0"/>
        <c:ser>
          <c:idx val="1"/>
          <c:order val="0"/>
          <c:tx>
            <c:v>Full Capacity Mbtu/hr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(Chiller19)'!$T$3:$T$98</c:f>
              <c:numCache>
                <c:formatCode>0.0</c:formatCode>
                <c:ptCount val="96"/>
                <c:pt idx="0">
                  <c:v>4571.9570000000003</c:v>
                </c:pt>
                <c:pt idx="1">
                  <c:v>4571.9570000000003</c:v>
                </c:pt>
                <c:pt idx="2">
                  <c:v>4571.9570000000003</c:v>
                </c:pt>
                <c:pt idx="3">
                  <c:v>4571.9570000000003</c:v>
                </c:pt>
                <c:pt idx="4">
                  <c:v>4571.9570000000003</c:v>
                </c:pt>
                <c:pt idx="5">
                  <c:v>4571.9570000000003</c:v>
                </c:pt>
                <c:pt idx="6">
                  <c:v>4571.9570000000003</c:v>
                </c:pt>
                <c:pt idx="7">
                  <c:v>4571.9570000000003</c:v>
                </c:pt>
                <c:pt idx="8">
                  <c:v>4571.9570000000003</c:v>
                </c:pt>
                <c:pt idx="9">
                  <c:v>4571.9570000000003</c:v>
                </c:pt>
                <c:pt idx="10">
                  <c:v>4571.9570000000003</c:v>
                </c:pt>
                <c:pt idx="11">
                  <c:v>4571.9570000000003</c:v>
                </c:pt>
                <c:pt idx="12">
                  <c:v>4571.9570000000003</c:v>
                </c:pt>
                <c:pt idx="13">
                  <c:v>4571.9570000000003</c:v>
                </c:pt>
                <c:pt idx="14">
                  <c:v>4571.9570000000003</c:v>
                </c:pt>
                <c:pt idx="15">
                  <c:v>4571.9570000000003</c:v>
                </c:pt>
                <c:pt idx="16">
                  <c:v>4571.9570000000003</c:v>
                </c:pt>
                <c:pt idx="17">
                  <c:v>4571.9570000000003</c:v>
                </c:pt>
                <c:pt idx="18">
                  <c:v>4571.9570000000003</c:v>
                </c:pt>
                <c:pt idx="19">
                  <c:v>4571.9570000000003</c:v>
                </c:pt>
                <c:pt idx="20">
                  <c:v>4571.9570000000003</c:v>
                </c:pt>
                <c:pt idx="21">
                  <c:v>4571.9570000000003</c:v>
                </c:pt>
                <c:pt idx="22">
                  <c:v>4571.9570000000003</c:v>
                </c:pt>
                <c:pt idx="23">
                  <c:v>4571.9570000000003</c:v>
                </c:pt>
                <c:pt idx="24">
                  <c:v>4571.9570000000003</c:v>
                </c:pt>
                <c:pt idx="25">
                  <c:v>4571.9570000000003</c:v>
                </c:pt>
                <c:pt idx="26">
                  <c:v>4571.9570000000003</c:v>
                </c:pt>
                <c:pt idx="27">
                  <c:v>4571.9570000000003</c:v>
                </c:pt>
                <c:pt idx="28">
                  <c:v>4571.9570000000003</c:v>
                </c:pt>
                <c:pt idx="29">
                  <c:v>4571.9570000000003</c:v>
                </c:pt>
                <c:pt idx="30">
                  <c:v>4571.9570000000003</c:v>
                </c:pt>
                <c:pt idx="31">
                  <c:v>4571.9570000000003</c:v>
                </c:pt>
                <c:pt idx="32">
                  <c:v>4571.9570000000003</c:v>
                </c:pt>
                <c:pt idx="33">
                  <c:v>4571.9570000000003</c:v>
                </c:pt>
                <c:pt idx="34">
                  <c:v>4571.9570000000003</c:v>
                </c:pt>
                <c:pt idx="35">
                  <c:v>4571.9570000000003</c:v>
                </c:pt>
                <c:pt idx="36">
                  <c:v>4571.9570000000003</c:v>
                </c:pt>
                <c:pt idx="37">
                  <c:v>4571.9570000000003</c:v>
                </c:pt>
                <c:pt idx="38">
                  <c:v>4571.9570000000003</c:v>
                </c:pt>
                <c:pt idx="39">
                  <c:v>4571.9570000000003</c:v>
                </c:pt>
                <c:pt idx="40">
                  <c:v>4571.9570000000003</c:v>
                </c:pt>
                <c:pt idx="41">
                  <c:v>4571.9570000000003</c:v>
                </c:pt>
                <c:pt idx="42">
                  <c:v>4571.9570000000003</c:v>
                </c:pt>
                <c:pt idx="43">
                  <c:v>4571.9570000000003</c:v>
                </c:pt>
                <c:pt idx="44">
                  <c:v>4571.9570000000003</c:v>
                </c:pt>
                <c:pt idx="45">
                  <c:v>4571.9570000000003</c:v>
                </c:pt>
                <c:pt idx="46">
                  <c:v>4571.9570000000003</c:v>
                </c:pt>
                <c:pt idx="47">
                  <c:v>4571.9570000000003</c:v>
                </c:pt>
                <c:pt idx="48">
                  <c:v>4571.9570000000003</c:v>
                </c:pt>
                <c:pt idx="49">
                  <c:v>4571.9570000000003</c:v>
                </c:pt>
                <c:pt idx="50">
                  <c:v>4571.9570000000003</c:v>
                </c:pt>
                <c:pt idx="51">
                  <c:v>4571.9570000000003</c:v>
                </c:pt>
                <c:pt idx="52">
                  <c:v>4571.9570000000003</c:v>
                </c:pt>
                <c:pt idx="53">
                  <c:v>4571.9570000000003</c:v>
                </c:pt>
                <c:pt idx="54">
                  <c:v>4571.9570000000003</c:v>
                </c:pt>
                <c:pt idx="55">
                  <c:v>4571.9570000000003</c:v>
                </c:pt>
                <c:pt idx="56">
                  <c:v>4571.9570000000003</c:v>
                </c:pt>
                <c:pt idx="57">
                  <c:v>4571.9570000000003</c:v>
                </c:pt>
                <c:pt idx="58">
                  <c:v>4571.9570000000003</c:v>
                </c:pt>
                <c:pt idx="59">
                  <c:v>4571.9570000000003</c:v>
                </c:pt>
                <c:pt idx="60">
                  <c:v>4571.9570000000003</c:v>
                </c:pt>
                <c:pt idx="61">
                  <c:v>4571.9570000000003</c:v>
                </c:pt>
                <c:pt idx="62">
                  <c:v>4571.9570000000003</c:v>
                </c:pt>
                <c:pt idx="63">
                  <c:v>4571.9570000000003</c:v>
                </c:pt>
                <c:pt idx="64">
                  <c:v>4571.9570000000003</c:v>
                </c:pt>
                <c:pt idx="65">
                  <c:v>4571.9570000000003</c:v>
                </c:pt>
                <c:pt idx="66">
                  <c:v>4571.9570000000003</c:v>
                </c:pt>
                <c:pt idx="67">
                  <c:v>4571.9570000000003</c:v>
                </c:pt>
                <c:pt idx="68">
                  <c:v>4571.9570000000003</c:v>
                </c:pt>
                <c:pt idx="69">
                  <c:v>4571.9570000000003</c:v>
                </c:pt>
                <c:pt idx="70">
                  <c:v>4571.9570000000003</c:v>
                </c:pt>
                <c:pt idx="71">
                  <c:v>4571.9570000000003</c:v>
                </c:pt>
                <c:pt idx="72">
                  <c:v>4571.9570000000003</c:v>
                </c:pt>
                <c:pt idx="73">
                  <c:v>4571.9570000000003</c:v>
                </c:pt>
                <c:pt idx="74">
                  <c:v>4571.9570000000003</c:v>
                </c:pt>
                <c:pt idx="75">
                  <c:v>4571.9570000000003</c:v>
                </c:pt>
                <c:pt idx="76">
                  <c:v>4571.9570000000003</c:v>
                </c:pt>
                <c:pt idx="77">
                  <c:v>4571.9570000000003</c:v>
                </c:pt>
                <c:pt idx="78">
                  <c:v>4571.9570000000003</c:v>
                </c:pt>
                <c:pt idx="79">
                  <c:v>4571.9570000000003</c:v>
                </c:pt>
                <c:pt idx="80">
                  <c:v>4571.9570000000003</c:v>
                </c:pt>
                <c:pt idx="81">
                  <c:v>4571.9570000000003</c:v>
                </c:pt>
                <c:pt idx="82">
                  <c:v>4571.9570000000003</c:v>
                </c:pt>
                <c:pt idx="83">
                  <c:v>4571.9570000000003</c:v>
                </c:pt>
                <c:pt idx="84">
                  <c:v>4571.9570000000003</c:v>
                </c:pt>
                <c:pt idx="85">
                  <c:v>4571.9570000000003</c:v>
                </c:pt>
                <c:pt idx="86">
                  <c:v>4571.9570000000003</c:v>
                </c:pt>
                <c:pt idx="87">
                  <c:v>4571.9570000000003</c:v>
                </c:pt>
                <c:pt idx="88">
                  <c:v>4571.9570000000003</c:v>
                </c:pt>
                <c:pt idx="89">
                  <c:v>4571.9570000000003</c:v>
                </c:pt>
                <c:pt idx="90">
                  <c:v>4571.9570000000003</c:v>
                </c:pt>
                <c:pt idx="91">
                  <c:v>4571.9570000000003</c:v>
                </c:pt>
                <c:pt idx="92">
                  <c:v>4571.9570000000003</c:v>
                </c:pt>
                <c:pt idx="93">
                  <c:v>4571.9570000000003</c:v>
                </c:pt>
                <c:pt idx="94">
                  <c:v>4571.9570000000003</c:v>
                </c:pt>
                <c:pt idx="95">
                  <c:v>4571.9570000000003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B53-45A5-9790-72AF30B9A48B}"/>
            </c:ext>
          </c:extLst>
        </c:ser>
        <c:ser>
          <c:idx val="2"/>
          <c:order val="2"/>
          <c:tx>
            <c:v>Total CP6 MBtu</c:v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xVal>
            <c:numRef>
              <c:f>'Cooling (Chiller19)'!$A$3:$A$98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(Chiller19)'!$X$3:$X$98</c:f>
              <c:numCache>
                <c:formatCode>0.0</c:formatCode>
                <c:ptCount val="96"/>
                <c:pt idx="0">
                  <c:v>3980759.7005714974</c:v>
                </c:pt>
                <c:pt idx="1">
                  <c:v>4144684.7690687901</c:v>
                </c:pt>
                <c:pt idx="2">
                  <c:v>3518959.9517048728</c:v>
                </c:pt>
                <c:pt idx="3">
                  <c:v>3310635.9271063134</c:v>
                </c:pt>
                <c:pt idx="4">
                  <c:v>3233141.8436963987</c:v>
                </c:pt>
                <c:pt idx="5">
                  <c:v>3518107.0017648772</c:v>
                </c:pt>
                <c:pt idx="6">
                  <c:v>3152183.5853584553</c:v>
                </c:pt>
                <c:pt idx="7">
                  <c:v>3155999.6783677158</c:v>
                </c:pt>
                <c:pt idx="8">
                  <c:v>3305161.2871087282</c:v>
                </c:pt>
                <c:pt idx="9">
                  <c:v>3856155.9471685872</c:v>
                </c:pt>
                <c:pt idx="10">
                  <c:v>3208633.015342087</c:v>
                </c:pt>
                <c:pt idx="11">
                  <c:v>3145803.97898685</c:v>
                </c:pt>
                <c:pt idx="12">
                  <c:v>3470545.685630939</c:v>
                </c:pt>
                <c:pt idx="13">
                  <c:v>3209436.9382982948</c:v>
                </c:pt>
                <c:pt idx="14">
                  <c:v>3492592.6419307692</c:v>
                </c:pt>
                <c:pt idx="15">
                  <c:v>3451812.5947015127</c:v>
                </c:pt>
                <c:pt idx="16">
                  <c:v>3427705.0701462529</c:v>
                </c:pt>
                <c:pt idx="17">
                  <c:v>3710710.5837991056</c:v>
                </c:pt>
                <c:pt idx="18">
                  <c:v>3713221.7219933998</c:v>
                </c:pt>
                <c:pt idx="19">
                  <c:v>3452113.2138167736</c:v>
                </c:pt>
                <c:pt idx="20">
                  <c:v>3879458.113831535</c:v>
                </c:pt>
                <c:pt idx="21">
                  <c:v>3538044.0040914575</c:v>
                </c:pt>
                <c:pt idx="22">
                  <c:v>5143113.5542757642</c:v>
                </c:pt>
                <c:pt idx="23">
                  <c:v>5075866.588790698</c:v>
                </c:pt>
                <c:pt idx="24">
                  <c:v>5231004.5868561175</c:v>
                </c:pt>
                <c:pt idx="25">
                  <c:v>4225494.0332072126</c:v>
                </c:pt>
                <c:pt idx="26">
                  <c:v>4194605.2397472663</c:v>
                </c:pt>
                <c:pt idx="27">
                  <c:v>5141103.4479402397</c:v>
                </c:pt>
                <c:pt idx="28">
                  <c:v>4118820.8827136406</c:v>
                </c:pt>
                <c:pt idx="29">
                  <c:v>4545664.1529795891</c:v>
                </c:pt>
                <c:pt idx="30">
                  <c:v>5087718.6827557273</c:v>
                </c:pt>
                <c:pt idx="31">
                  <c:v>5138695.3859899202</c:v>
                </c:pt>
                <c:pt idx="32">
                  <c:v>5276355.8622230636</c:v>
                </c:pt>
                <c:pt idx="33">
                  <c:v>5873353.019488249</c:v>
                </c:pt>
                <c:pt idx="34">
                  <c:v>6221447.2351371786</c:v>
                </c:pt>
                <c:pt idx="35">
                  <c:v>6411942.1785562644</c:v>
                </c:pt>
                <c:pt idx="36">
                  <c:v>6684752.471140285</c:v>
                </c:pt>
                <c:pt idx="37">
                  <c:v>7119379.5523404852</c:v>
                </c:pt>
                <c:pt idx="38">
                  <c:v>6791175.5840165131</c:v>
                </c:pt>
                <c:pt idx="39">
                  <c:v>7030335.1898608981</c:v>
                </c:pt>
                <c:pt idx="40">
                  <c:v>7203352.9701817259</c:v>
                </c:pt>
                <c:pt idx="41">
                  <c:v>6563114.1327888211</c:v>
                </c:pt>
                <c:pt idx="42">
                  <c:v>7366476.7464390285</c:v>
                </c:pt>
                <c:pt idx="43">
                  <c:v>7728734.6185498377</c:v>
                </c:pt>
                <c:pt idx="44">
                  <c:v>6957763.8939358741</c:v>
                </c:pt>
                <c:pt idx="45">
                  <c:v>7597552.8788579702</c:v>
                </c:pt>
                <c:pt idx="46">
                  <c:v>7535677.8358605457</c:v>
                </c:pt>
                <c:pt idx="47">
                  <c:v>7653497.211330534</c:v>
                </c:pt>
                <c:pt idx="48">
                  <c:v>7923346.9915614948</c:v>
                </c:pt>
                <c:pt idx="49">
                  <c:v>7636223.9287380511</c:v>
                </c:pt>
                <c:pt idx="50">
                  <c:v>7897433.0020204624</c:v>
                </c:pt>
                <c:pt idx="51">
                  <c:v>10696688.191549949</c:v>
                </c:pt>
                <c:pt idx="52">
                  <c:v>9395777.744011201</c:v>
                </c:pt>
                <c:pt idx="53">
                  <c:v>9424429.3524960484</c:v>
                </c:pt>
                <c:pt idx="54">
                  <c:v>9115753.0709729828</c:v>
                </c:pt>
                <c:pt idx="55">
                  <c:v>7610224.4409204051</c:v>
                </c:pt>
                <c:pt idx="56">
                  <c:v>7957154.086337233</c:v>
                </c:pt>
                <c:pt idx="57">
                  <c:v>8887231.6031436957</c:v>
                </c:pt>
                <c:pt idx="58">
                  <c:v>9081976.1098555736</c:v>
                </c:pt>
                <c:pt idx="59">
                  <c:v>7718010.145212058</c:v>
                </c:pt>
                <c:pt idx="60">
                  <c:v>8039619.8646378201</c:v>
                </c:pt>
                <c:pt idx="61">
                  <c:v>8839644.0994257256</c:v>
                </c:pt>
                <c:pt idx="62">
                  <c:v>8065447.3992781639</c:v>
                </c:pt>
                <c:pt idx="63">
                  <c:v>8662696.7465648595</c:v>
                </c:pt>
                <c:pt idx="64">
                  <c:v>8542908.1604385152</c:v>
                </c:pt>
                <c:pt idx="65">
                  <c:v>8352377.5827726778</c:v>
                </c:pt>
                <c:pt idx="66">
                  <c:v>7873513.5736737531</c:v>
                </c:pt>
                <c:pt idx="67">
                  <c:v>7885630.6525072847</c:v>
                </c:pt>
                <c:pt idx="68">
                  <c:v>7992089.0408962397</c:v>
                </c:pt>
                <c:pt idx="69">
                  <c:v>7225833.5163431037</c:v>
                </c:pt>
                <c:pt idx="70">
                  <c:v>7662289.7823508289</c:v>
                </c:pt>
                <c:pt idx="71">
                  <c:v>4022586.6532717501</c:v>
                </c:pt>
                <c:pt idx="72">
                  <c:v>8250197.8151327725</c:v>
                </c:pt>
                <c:pt idx="73">
                  <c:v>7900999.6553024258</c:v>
                </c:pt>
                <c:pt idx="74">
                  <c:v>9328940.6919418518</c:v>
                </c:pt>
                <c:pt idx="75">
                  <c:v>9124118.2701882198</c:v>
                </c:pt>
                <c:pt idx="76">
                  <c:v>7932481.7948442763</c:v>
                </c:pt>
                <c:pt idx="77">
                  <c:v>2004591.3977403305</c:v>
                </c:pt>
                <c:pt idx="78">
                  <c:v>3690069.5061540562</c:v>
                </c:pt>
                <c:pt idx="79">
                  <c:v>7698848.367119465</c:v>
                </c:pt>
                <c:pt idx="80">
                  <c:v>6661451.380679423</c:v>
                </c:pt>
                <c:pt idx="81">
                  <c:v>6795696.1110782819</c:v>
                </c:pt>
                <c:pt idx="82">
                  <c:v>5970486.5951377191</c:v>
                </c:pt>
                <c:pt idx="83">
                  <c:v>4278331.4898433825</c:v>
                </c:pt>
                <c:pt idx="84">
                  <c:v>7185024.1725015808</c:v>
                </c:pt>
                <c:pt idx="85">
                  <c:v>5113635.9009030052</c:v>
                </c:pt>
                <c:pt idx="86">
                  <c:v>4818572.8582652286</c:v>
                </c:pt>
                <c:pt idx="87">
                  <c:v>4379178.0822581379</c:v>
                </c:pt>
                <c:pt idx="88">
                  <c:v>4566057.3454114618</c:v>
                </c:pt>
                <c:pt idx="89">
                  <c:v>4078443.9329535719</c:v>
                </c:pt>
                <c:pt idx="90">
                  <c:v>4707685.1808355693</c:v>
                </c:pt>
                <c:pt idx="91">
                  <c:v>3898897.193327582</c:v>
                </c:pt>
                <c:pt idx="92">
                  <c:v>4147801.4503019387</c:v>
                </c:pt>
                <c:pt idx="93">
                  <c:v>4143130.1353705055</c:v>
                </c:pt>
                <c:pt idx="94">
                  <c:v>3916776.2581149349</c:v>
                </c:pt>
                <c:pt idx="95">
                  <c:v>4030480.5955525264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3-DB53-45A5-9790-72AF30B9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908312"/>
        <c:axId val="542906744"/>
      </c:scatterChart>
      <c:valAx>
        <c:axId val="542912624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3800"/>
        <c:crosses val="autoZero"/>
        <c:crossBetween val="midCat"/>
        <c:majorUnit val="4.1666600000000012E-2"/>
      </c:valAx>
      <c:valAx>
        <c:axId val="5429138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>
            <c:manualLayout>
              <c:xMode val="edge"/>
              <c:yMode val="edge"/>
              <c:x val="1.0299943926420448E-2"/>
              <c:y val="0.364591526059242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2624"/>
        <c:crosses val="autoZero"/>
        <c:crossBetween val="midCat"/>
      </c:valAx>
      <c:valAx>
        <c:axId val="542906744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08312"/>
        <c:crosses val="max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0.95062113045507146"/>
                <c:y val="0.42209755270185967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MBtu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42908312"/>
        <c:scaling>
          <c:orientation val="minMax"/>
        </c:scaling>
        <c:delete val="1"/>
        <c:axPos val="b"/>
        <c:numFmt formatCode="[$-F400]h:mm:ss\ AM/PM" sourceLinked="1"/>
        <c:majorTickMark val="out"/>
        <c:minorTickMark val="none"/>
        <c:tickLblPos val="nextTo"/>
        <c:crossAx val="5429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</a:t>
            </a:r>
            <a:r>
              <a:rPr lang="en-US" baseline="0"/>
              <a:t> Load For Chillers Vs. Full Capacity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8375839577663E-2"/>
          <c:y val="0.14097301406309387"/>
          <c:w val="0.91252373858673075"/>
          <c:h val="0.60864645340085066"/>
        </c:manualLayout>
      </c:layout>
      <c:scatterChart>
        <c:scatterStyle val="smoothMarker"/>
        <c:varyColors val="0"/>
        <c:ser>
          <c:idx val="2"/>
          <c:order val="1"/>
          <c:tx>
            <c:v>19th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'Mike Electric Chillers'!$A$3:$A$98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'Mike Electric Chillers'!$H$3:$H$98</c:f>
              <c:numCache>
                <c:formatCode>General</c:formatCode>
                <c:ptCount val="96"/>
                <c:pt idx="0">
                  <c:v>130.55555559999999</c:v>
                </c:pt>
                <c:pt idx="1">
                  <c:v>120.5888889</c:v>
                </c:pt>
                <c:pt idx="2">
                  <c:v>111.6111111</c:v>
                </c:pt>
                <c:pt idx="3">
                  <c:v>121.3777778</c:v>
                </c:pt>
                <c:pt idx="4">
                  <c:v>122.8222222</c:v>
                </c:pt>
                <c:pt idx="5">
                  <c:v>114.74444440000001</c:v>
                </c:pt>
                <c:pt idx="6">
                  <c:v>110.57777780000001</c:v>
                </c:pt>
                <c:pt idx="7">
                  <c:v>122.4555556</c:v>
                </c:pt>
                <c:pt idx="8">
                  <c:v>119.01111109999999</c:v>
                </c:pt>
                <c:pt idx="9">
                  <c:v>119.0888889</c:v>
                </c:pt>
                <c:pt idx="10">
                  <c:v>109.8888889</c:v>
                </c:pt>
                <c:pt idx="11">
                  <c:v>119.6</c:v>
                </c:pt>
                <c:pt idx="12">
                  <c:v>114.44444439999999</c:v>
                </c:pt>
                <c:pt idx="13">
                  <c:v>143.8222222</c:v>
                </c:pt>
                <c:pt idx="14">
                  <c:v>120.3888889</c:v>
                </c:pt>
                <c:pt idx="15">
                  <c:v>131.30000000000001</c:v>
                </c:pt>
                <c:pt idx="16">
                  <c:v>116.57777780000001</c:v>
                </c:pt>
                <c:pt idx="17">
                  <c:v>125.16666669999999</c:v>
                </c:pt>
                <c:pt idx="18">
                  <c:v>130.5444444</c:v>
                </c:pt>
                <c:pt idx="19">
                  <c:v>132.07777780000001</c:v>
                </c:pt>
                <c:pt idx="20">
                  <c:v>137.74444439999999</c:v>
                </c:pt>
                <c:pt idx="21">
                  <c:v>154.30000000000001</c:v>
                </c:pt>
                <c:pt idx="22">
                  <c:v>169.62222220000001</c:v>
                </c:pt>
                <c:pt idx="23">
                  <c:v>182.71111110000001</c:v>
                </c:pt>
                <c:pt idx="24">
                  <c:v>149.88888890000001</c:v>
                </c:pt>
                <c:pt idx="25">
                  <c:v>135.5</c:v>
                </c:pt>
                <c:pt idx="26">
                  <c:v>148.6333333</c:v>
                </c:pt>
                <c:pt idx="27">
                  <c:v>152.80000000000001</c:v>
                </c:pt>
                <c:pt idx="28">
                  <c:v>156.46666669999999</c:v>
                </c:pt>
                <c:pt idx="29">
                  <c:v>164.7666667</c:v>
                </c:pt>
                <c:pt idx="30">
                  <c:v>169.6333333</c:v>
                </c:pt>
                <c:pt idx="31">
                  <c:v>174.5</c:v>
                </c:pt>
                <c:pt idx="32">
                  <c:v>194.07777780000001</c:v>
                </c:pt>
                <c:pt idx="33">
                  <c:v>202.7666667</c:v>
                </c:pt>
                <c:pt idx="34">
                  <c:v>202.47777780000001</c:v>
                </c:pt>
                <c:pt idx="35">
                  <c:v>207.87777779999999</c:v>
                </c:pt>
                <c:pt idx="36">
                  <c:v>214.66666670000001</c:v>
                </c:pt>
                <c:pt idx="37">
                  <c:v>235.9111111</c:v>
                </c:pt>
                <c:pt idx="38">
                  <c:v>228.7666667</c:v>
                </c:pt>
                <c:pt idx="39">
                  <c:v>237.7</c:v>
                </c:pt>
                <c:pt idx="40">
                  <c:v>221.55555559999999</c:v>
                </c:pt>
                <c:pt idx="41">
                  <c:v>228.01111109999999</c:v>
                </c:pt>
                <c:pt idx="42">
                  <c:v>246.02222219999999</c:v>
                </c:pt>
                <c:pt idx="43">
                  <c:v>255.6333333</c:v>
                </c:pt>
                <c:pt idx="44">
                  <c:v>244.8222222</c:v>
                </c:pt>
                <c:pt idx="45">
                  <c:v>251.8666667</c:v>
                </c:pt>
                <c:pt idx="46">
                  <c:v>254.12222220000001</c:v>
                </c:pt>
                <c:pt idx="47">
                  <c:v>255.94444440000001</c:v>
                </c:pt>
                <c:pt idx="48">
                  <c:v>255.01111109999999</c:v>
                </c:pt>
                <c:pt idx="49">
                  <c:v>254.25555560000001</c:v>
                </c:pt>
                <c:pt idx="50">
                  <c:v>276.94444449000002</c:v>
                </c:pt>
                <c:pt idx="51">
                  <c:v>402.97777770000005</c:v>
                </c:pt>
                <c:pt idx="52">
                  <c:v>389.11111110000002</c:v>
                </c:pt>
                <c:pt idx="53">
                  <c:v>379.26666660000001</c:v>
                </c:pt>
                <c:pt idx="54">
                  <c:v>365.25555559999998</c:v>
                </c:pt>
                <c:pt idx="55">
                  <c:v>325.34444440000004</c:v>
                </c:pt>
                <c:pt idx="56">
                  <c:v>351.23333339999999</c:v>
                </c:pt>
                <c:pt idx="57">
                  <c:v>379.38888889999998</c:v>
                </c:pt>
                <c:pt idx="58">
                  <c:v>353.65555559999996</c:v>
                </c:pt>
                <c:pt idx="59">
                  <c:v>353.6444444</c:v>
                </c:pt>
                <c:pt idx="60">
                  <c:v>358.91111109999997</c:v>
                </c:pt>
                <c:pt idx="61">
                  <c:v>376.63333339999997</c:v>
                </c:pt>
                <c:pt idx="62">
                  <c:v>360.46666670000002</c:v>
                </c:pt>
                <c:pt idx="63">
                  <c:v>360.75555559999998</c:v>
                </c:pt>
                <c:pt idx="64">
                  <c:v>365.61111110000002</c:v>
                </c:pt>
                <c:pt idx="65">
                  <c:v>336.1</c:v>
                </c:pt>
                <c:pt idx="66">
                  <c:v>343.07777780000004</c:v>
                </c:pt>
                <c:pt idx="67">
                  <c:v>342.24444440000002</c:v>
                </c:pt>
                <c:pt idx="68">
                  <c:v>340.75555559999998</c:v>
                </c:pt>
                <c:pt idx="69">
                  <c:v>325.77777779999997</c:v>
                </c:pt>
                <c:pt idx="70">
                  <c:v>244.05555559999999</c:v>
                </c:pt>
                <c:pt idx="71">
                  <c:v>264.06666669999998</c:v>
                </c:pt>
                <c:pt idx="72">
                  <c:v>264.97777780000001</c:v>
                </c:pt>
                <c:pt idx="73">
                  <c:v>323.25555559999998</c:v>
                </c:pt>
                <c:pt idx="74">
                  <c:v>341.65555559999996</c:v>
                </c:pt>
                <c:pt idx="75">
                  <c:v>319.11111119999998</c:v>
                </c:pt>
                <c:pt idx="76">
                  <c:v>180.77777778000001</c:v>
                </c:pt>
                <c:pt idx="77">
                  <c:v>210.21111110000001</c:v>
                </c:pt>
                <c:pt idx="78">
                  <c:v>242.97777780000001</c:v>
                </c:pt>
                <c:pt idx="79">
                  <c:v>218.8555556</c:v>
                </c:pt>
                <c:pt idx="80">
                  <c:v>205.65555560000001</c:v>
                </c:pt>
                <c:pt idx="81">
                  <c:v>185.3555556</c:v>
                </c:pt>
                <c:pt idx="82">
                  <c:v>168.2222222</c:v>
                </c:pt>
                <c:pt idx="83">
                  <c:v>179.11111109999999</c:v>
                </c:pt>
                <c:pt idx="84">
                  <c:v>161.57777780000001</c:v>
                </c:pt>
                <c:pt idx="85">
                  <c:v>163.0888889</c:v>
                </c:pt>
                <c:pt idx="86">
                  <c:v>140.5444444</c:v>
                </c:pt>
                <c:pt idx="87">
                  <c:v>145.06666670000001</c:v>
                </c:pt>
                <c:pt idx="88">
                  <c:v>139.1</c:v>
                </c:pt>
                <c:pt idx="89">
                  <c:v>151.38888890000001</c:v>
                </c:pt>
                <c:pt idx="90">
                  <c:v>147.92222219999999</c:v>
                </c:pt>
                <c:pt idx="91">
                  <c:v>133.61111109999999</c:v>
                </c:pt>
                <c:pt idx="92">
                  <c:v>136.5444444</c:v>
                </c:pt>
                <c:pt idx="93">
                  <c:v>148.96666669999999</c:v>
                </c:pt>
                <c:pt idx="94">
                  <c:v>133.8555556</c:v>
                </c:pt>
                <c:pt idx="95">
                  <c:v>379.26666660000001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CBD5-494E-9322-FC876A2D3583}"/>
            </c:ext>
          </c:extLst>
        </c:ser>
        <c:ser>
          <c:idx val="6"/>
          <c:order val="2"/>
          <c:tx>
            <c:v>13th 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'Mike Electric Chillers'!$A$3:$A$98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'Mike Electric Chillers'!$E$3:$E$98</c:f>
              <c:numCache>
                <c:formatCode>General</c:formatCode>
                <c:ptCount val="96"/>
                <c:pt idx="0">
                  <c:v>124.7111111</c:v>
                </c:pt>
                <c:pt idx="1">
                  <c:v>124.01111109999999</c:v>
                </c:pt>
                <c:pt idx="2">
                  <c:v>118.5</c:v>
                </c:pt>
                <c:pt idx="3">
                  <c:v>119.4777778</c:v>
                </c:pt>
                <c:pt idx="4">
                  <c:v>120.25555559999999</c:v>
                </c:pt>
                <c:pt idx="5">
                  <c:v>114.8888889</c:v>
                </c:pt>
                <c:pt idx="6">
                  <c:v>99.511111110000002</c:v>
                </c:pt>
                <c:pt idx="7">
                  <c:v>102.1</c:v>
                </c:pt>
                <c:pt idx="8">
                  <c:v>109.0444444</c:v>
                </c:pt>
                <c:pt idx="9">
                  <c:v>127.9333333</c:v>
                </c:pt>
                <c:pt idx="10">
                  <c:v>134.28888889999999</c:v>
                </c:pt>
                <c:pt idx="11">
                  <c:v>123.2666667</c:v>
                </c:pt>
                <c:pt idx="12">
                  <c:v>129.2777778</c:v>
                </c:pt>
                <c:pt idx="13">
                  <c:v>117.2333333</c:v>
                </c:pt>
                <c:pt idx="14">
                  <c:v>119.1555556</c:v>
                </c:pt>
                <c:pt idx="15">
                  <c:v>111.18888889999999</c:v>
                </c:pt>
                <c:pt idx="16">
                  <c:v>128.51111109999999</c:v>
                </c:pt>
                <c:pt idx="17">
                  <c:v>131.6333333</c:v>
                </c:pt>
                <c:pt idx="18">
                  <c:v>132.48888890000001</c:v>
                </c:pt>
                <c:pt idx="19">
                  <c:v>118.6555556</c:v>
                </c:pt>
                <c:pt idx="20">
                  <c:v>112.8888889</c:v>
                </c:pt>
                <c:pt idx="21">
                  <c:v>112.4</c:v>
                </c:pt>
                <c:pt idx="22">
                  <c:v>128.93333330000002</c:v>
                </c:pt>
                <c:pt idx="23">
                  <c:v>115.6444444</c:v>
                </c:pt>
                <c:pt idx="24">
                  <c:v>142.55555559999999</c:v>
                </c:pt>
                <c:pt idx="25">
                  <c:v>133.4</c:v>
                </c:pt>
                <c:pt idx="26">
                  <c:v>130.6</c:v>
                </c:pt>
                <c:pt idx="27">
                  <c:v>132.1</c:v>
                </c:pt>
                <c:pt idx="28">
                  <c:v>121.4333333</c:v>
                </c:pt>
                <c:pt idx="29">
                  <c:v>111.5666667</c:v>
                </c:pt>
                <c:pt idx="30">
                  <c:v>127.25555559999999</c:v>
                </c:pt>
                <c:pt idx="31">
                  <c:v>121.0888889</c:v>
                </c:pt>
                <c:pt idx="32">
                  <c:v>149.37777779999999</c:v>
                </c:pt>
                <c:pt idx="33">
                  <c:v>186.7333333</c:v>
                </c:pt>
                <c:pt idx="34">
                  <c:v>183.2777778</c:v>
                </c:pt>
                <c:pt idx="35">
                  <c:v>190.6333333</c:v>
                </c:pt>
                <c:pt idx="36">
                  <c:v>190.52222219999999</c:v>
                </c:pt>
                <c:pt idx="37">
                  <c:v>199.68888889999999</c:v>
                </c:pt>
                <c:pt idx="38">
                  <c:v>194.2</c:v>
                </c:pt>
                <c:pt idx="39">
                  <c:v>201.7333333</c:v>
                </c:pt>
                <c:pt idx="40">
                  <c:v>223.34444439999999</c:v>
                </c:pt>
                <c:pt idx="41">
                  <c:v>225.3666667</c:v>
                </c:pt>
                <c:pt idx="42">
                  <c:v>217.46666670000002</c:v>
                </c:pt>
                <c:pt idx="43">
                  <c:v>312.74444440000002</c:v>
                </c:pt>
                <c:pt idx="44">
                  <c:v>309.52222219999999</c:v>
                </c:pt>
                <c:pt idx="45">
                  <c:v>305.70000000000005</c:v>
                </c:pt>
                <c:pt idx="46">
                  <c:v>260.66666670000001</c:v>
                </c:pt>
                <c:pt idx="47">
                  <c:v>113.5222222</c:v>
                </c:pt>
                <c:pt idx="48">
                  <c:v>244.68888889999999</c:v>
                </c:pt>
                <c:pt idx="49">
                  <c:v>254.46666669999999</c:v>
                </c:pt>
                <c:pt idx="50">
                  <c:v>214.98888890000001</c:v>
                </c:pt>
                <c:pt idx="51">
                  <c:v>204.5444444</c:v>
                </c:pt>
                <c:pt idx="52">
                  <c:v>166.98888890000001</c:v>
                </c:pt>
                <c:pt idx="53">
                  <c:v>170.47777780000001</c:v>
                </c:pt>
                <c:pt idx="54">
                  <c:v>210.97777780000001</c:v>
                </c:pt>
                <c:pt idx="55">
                  <c:v>188.15555560000001</c:v>
                </c:pt>
                <c:pt idx="56">
                  <c:v>205.6333333</c:v>
                </c:pt>
                <c:pt idx="57">
                  <c:v>202.7333333</c:v>
                </c:pt>
                <c:pt idx="58">
                  <c:v>191.78888889999999</c:v>
                </c:pt>
                <c:pt idx="59">
                  <c:v>194.52222219999999</c:v>
                </c:pt>
                <c:pt idx="60">
                  <c:v>190.65555560000001</c:v>
                </c:pt>
                <c:pt idx="61">
                  <c:v>195.9</c:v>
                </c:pt>
                <c:pt idx="62">
                  <c:v>219.3555556</c:v>
                </c:pt>
                <c:pt idx="63">
                  <c:v>195.56666670000001</c:v>
                </c:pt>
                <c:pt idx="64">
                  <c:v>198.37777779999999</c:v>
                </c:pt>
                <c:pt idx="65">
                  <c:v>211.02222219999999</c:v>
                </c:pt>
                <c:pt idx="66">
                  <c:v>203.8</c:v>
                </c:pt>
                <c:pt idx="67">
                  <c:v>226.46666669999999</c:v>
                </c:pt>
                <c:pt idx="68">
                  <c:v>225.61111109999999</c:v>
                </c:pt>
                <c:pt idx="69">
                  <c:v>220.8222222</c:v>
                </c:pt>
                <c:pt idx="70">
                  <c:v>219.16666670000001</c:v>
                </c:pt>
                <c:pt idx="71">
                  <c:v>214.78888889999999</c:v>
                </c:pt>
                <c:pt idx="72">
                  <c:v>211.7777778</c:v>
                </c:pt>
                <c:pt idx="73">
                  <c:v>199.6444444</c:v>
                </c:pt>
                <c:pt idx="74">
                  <c:v>198.75555560000001</c:v>
                </c:pt>
                <c:pt idx="75">
                  <c:v>204.4555556</c:v>
                </c:pt>
                <c:pt idx="76">
                  <c:v>193.84444439999999</c:v>
                </c:pt>
                <c:pt idx="77">
                  <c:v>202.3555556</c:v>
                </c:pt>
                <c:pt idx="78">
                  <c:v>199.8</c:v>
                </c:pt>
                <c:pt idx="79">
                  <c:v>183.3222222</c:v>
                </c:pt>
                <c:pt idx="80">
                  <c:v>179.24444439999999</c:v>
                </c:pt>
                <c:pt idx="81">
                  <c:v>177.1333333</c:v>
                </c:pt>
                <c:pt idx="82">
                  <c:v>187.9</c:v>
                </c:pt>
                <c:pt idx="83">
                  <c:v>183.94444440000001</c:v>
                </c:pt>
                <c:pt idx="84">
                  <c:v>177.78888889999999</c:v>
                </c:pt>
                <c:pt idx="85">
                  <c:v>173.34444439999999</c:v>
                </c:pt>
                <c:pt idx="86">
                  <c:v>163.48888890000001</c:v>
                </c:pt>
                <c:pt idx="87">
                  <c:v>166.25555560000001</c:v>
                </c:pt>
                <c:pt idx="88">
                  <c:v>166.92222219999999</c:v>
                </c:pt>
                <c:pt idx="89">
                  <c:v>140.11111109999999</c:v>
                </c:pt>
                <c:pt idx="90">
                  <c:v>134.97777780000001</c:v>
                </c:pt>
                <c:pt idx="91">
                  <c:v>133.84444439999999</c:v>
                </c:pt>
                <c:pt idx="92">
                  <c:v>128.80000000000001</c:v>
                </c:pt>
                <c:pt idx="93">
                  <c:v>131.68888889999999</c:v>
                </c:pt>
                <c:pt idx="94">
                  <c:v>123.7333333</c:v>
                </c:pt>
                <c:pt idx="95">
                  <c:v>123.07777780000001</c:v>
                </c:pt>
              </c:numCache>
            </c:numRef>
          </c:yVal>
          <c:smooth val="1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1-CBD5-494E-9322-FC876A2D3583}"/>
            </c:ext>
          </c:extLst>
        </c:ser>
        <c:ser>
          <c:idx val="0"/>
          <c:order val="3"/>
          <c:tx>
            <c:v>12th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'Mike Electric Chillers'!$A$3:$A$98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'Mike Electric Chillers'!$B$3:$B$98</c:f>
              <c:numCache>
                <c:formatCode>General</c:formatCode>
                <c:ptCount val="96"/>
                <c:pt idx="0">
                  <c:v>121.6111111</c:v>
                </c:pt>
                <c:pt idx="1">
                  <c:v>125.92222219999999</c:v>
                </c:pt>
                <c:pt idx="2">
                  <c:v>128.3222222</c:v>
                </c:pt>
                <c:pt idx="3">
                  <c:v>124.9666667</c:v>
                </c:pt>
                <c:pt idx="4">
                  <c:v>126.9777778</c:v>
                </c:pt>
                <c:pt idx="5">
                  <c:v>122.6777778</c:v>
                </c:pt>
                <c:pt idx="6">
                  <c:v>127.42222219999999</c:v>
                </c:pt>
                <c:pt idx="7">
                  <c:v>123.81111110000001</c:v>
                </c:pt>
                <c:pt idx="8">
                  <c:v>128.80000000000001</c:v>
                </c:pt>
                <c:pt idx="9">
                  <c:v>126.5666667</c:v>
                </c:pt>
                <c:pt idx="10">
                  <c:v>127.24444440000001</c:v>
                </c:pt>
                <c:pt idx="11">
                  <c:v>126.1444444</c:v>
                </c:pt>
                <c:pt idx="12">
                  <c:v>127.3555556</c:v>
                </c:pt>
                <c:pt idx="13">
                  <c:v>131.8666667</c:v>
                </c:pt>
                <c:pt idx="14">
                  <c:v>126.9777778</c:v>
                </c:pt>
                <c:pt idx="15">
                  <c:v>143.4111111</c:v>
                </c:pt>
                <c:pt idx="16">
                  <c:v>136.7666667</c:v>
                </c:pt>
                <c:pt idx="17">
                  <c:v>137.68888889999999</c:v>
                </c:pt>
                <c:pt idx="18">
                  <c:v>139.11111109999999</c:v>
                </c:pt>
                <c:pt idx="19">
                  <c:v>142.25555560000001</c:v>
                </c:pt>
                <c:pt idx="20">
                  <c:v>153.6444444</c:v>
                </c:pt>
                <c:pt idx="21">
                  <c:v>162.52222219999999</c:v>
                </c:pt>
                <c:pt idx="22">
                  <c:v>166.5</c:v>
                </c:pt>
                <c:pt idx="23">
                  <c:v>168.57777780000001</c:v>
                </c:pt>
                <c:pt idx="24">
                  <c:v>166.94444440000001</c:v>
                </c:pt>
                <c:pt idx="25">
                  <c:v>157.61111109999999</c:v>
                </c:pt>
                <c:pt idx="26">
                  <c:v>166.1</c:v>
                </c:pt>
                <c:pt idx="27">
                  <c:v>167.66666670000001</c:v>
                </c:pt>
                <c:pt idx="28">
                  <c:v>165.8222222</c:v>
                </c:pt>
                <c:pt idx="29">
                  <c:v>170.75555560000001</c:v>
                </c:pt>
                <c:pt idx="30">
                  <c:v>169.21111110000001</c:v>
                </c:pt>
                <c:pt idx="31">
                  <c:v>170.03333330000001</c:v>
                </c:pt>
                <c:pt idx="32">
                  <c:v>173.62222220000001</c:v>
                </c:pt>
                <c:pt idx="33">
                  <c:v>185.0888889</c:v>
                </c:pt>
                <c:pt idx="34">
                  <c:v>181.68888889999999</c:v>
                </c:pt>
                <c:pt idx="35">
                  <c:v>200.3666667</c:v>
                </c:pt>
                <c:pt idx="36">
                  <c:v>201.71111110000001</c:v>
                </c:pt>
                <c:pt idx="37">
                  <c:v>211.4111111</c:v>
                </c:pt>
                <c:pt idx="38">
                  <c:v>212.97777780000001</c:v>
                </c:pt>
                <c:pt idx="39">
                  <c:v>223.6333333</c:v>
                </c:pt>
                <c:pt idx="40">
                  <c:v>212.81111110000001</c:v>
                </c:pt>
                <c:pt idx="41">
                  <c:v>226.3555556</c:v>
                </c:pt>
                <c:pt idx="42">
                  <c:v>221.6444444</c:v>
                </c:pt>
                <c:pt idx="43">
                  <c:v>219.47777780000001</c:v>
                </c:pt>
                <c:pt idx="44">
                  <c:v>214.4555556</c:v>
                </c:pt>
                <c:pt idx="45">
                  <c:v>217.21111110000001</c:v>
                </c:pt>
                <c:pt idx="46">
                  <c:v>221.93333329999999</c:v>
                </c:pt>
                <c:pt idx="47">
                  <c:v>233.02222219999999</c:v>
                </c:pt>
                <c:pt idx="48">
                  <c:v>260.57777781999999</c:v>
                </c:pt>
                <c:pt idx="49">
                  <c:v>325.83333329999999</c:v>
                </c:pt>
                <c:pt idx="50">
                  <c:v>336.46666670000002</c:v>
                </c:pt>
                <c:pt idx="51">
                  <c:v>315.81111110000001</c:v>
                </c:pt>
                <c:pt idx="52">
                  <c:v>319.60000000000002</c:v>
                </c:pt>
                <c:pt idx="53">
                  <c:v>326.91111109999997</c:v>
                </c:pt>
                <c:pt idx="54">
                  <c:v>319.58888890000003</c:v>
                </c:pt>
                <c:pt idx="55">
                  <c:v>319.3222222</c:v>
                </c:pt>
                <c:pt idx="56">
                  <c:v>331.52222219999999</c:v>
                </c:pt>
                <c:pt idx="57">
                  <c:v>322.22222220000003</c:v>
                </c:pt>
                <c:pt idx="58">
                  <c:v>286.0444445</c:v>
                </c:pt>
                <c:pt idx="59">
                  <c:v>310.18888889999999</c:v>
                </c:pt>
                <c:pt idx="60">
                  <c:v>301.83333340000001</c:v>
                </c:pt>
                <c:pt idx="61">
                  <c:v>292.56666659999996</c:v>
                </c:pt>
                <c:pt idx="62">
                  <c:v>300.12222220000001</c:v>
                </c:pt>
                <c:pt idx="63">
                  <c:v>151.66666666999998</c:v>
                </c:pt>
                <c:pt idx="64">
                  <c:v>222.42222219999999</c:v>
                </c:pt>
                <c:pt idx="65">
                  <c:v>254.5444444</c:v>
                </c:pt>
                <c:pt idx="66">
                  <c:v>251.599999956</c:v>
                </c:pt>
                <c:pt idx="67">
                  <c:v>321.81111110000001</c:v>
                </c:pt>
                <c:pt idx="68">
                  <c:v>318.77777780000002</c:v>
                </c:pt>
                <c:pt idx="69">
                  <c:v>301.67777769999998</c:v>
                </c:pt>
                <c:pt idx="70">
                  <c:v>254.43333329999999</c:v>
                </c:pt>
                <c:pt idx="71">
                  <c:v>254.32222224</c:v>
                </c:pt>
                <c:pt idx="72">
                  <c:v>333.28888890000002</c:v>
                </c:pt>
                <c:pt idx="73">
                  <c:v>333.33333329999999</c:v>
                </c:pt>
                <c:pt idx="74">
                  <c:v>222.03333330999999</c:v>
                </c:pt>
                <c:pt idx="75">
                  <c:v>182.1</c:v>
                </c:pt>
                <c:pt idx="76">
                  <c:v>241.48888890000001</c:v>
                </c:pt>
                <c:pt idx="77">
                  <c:v>204.5444444</c:v>
                </c:pt>
                <c:pt idx="78">
                  <c:v>182.8666667</c:v>
                </c:pt>
                <c:pt idx="79">
                  <c:v>172.05555559999999</c:v>
                </c:pt>
                <c:pt idx="80">
                  <c:v>167.31111110000001</c:v>
                </c:pt>
                <c:pt idx="81">
                  <c:v>159.5888889</c:v>
                </c:pt>
                <c:pt idx="82">
                  <c:v>162.9</c:v>
                </c:pt>
                <c:pt idx="83">
                  <c:v>164.38888890000001</c:v>
                </c:pt>
                <c:pt idx="84">
                  <c:v>159.31111110000001</c:v>
                </c:pt>
                <c:pt idx="85">
                  <c:v>168.8</c:v>
                </c:pt>
                <c:pt idx="86">
                  <c:v>160.3555556</c:v>
                </c:pt>
                <c:pt idx="87">
                  <c:v>153.4111111</c:v>
                </c:pt>
                <c:pt idx="88">
                  <c:v>130.47777780000001</c:v>
                </c:pt>
                <c:pt idx="89">
                  <c:v>129.94444440000001</c:v>
                </c:pt>
                <c:pt idx="90">
                  <c:v>127.7333333</c:v>
                </c:pt>
                <c:pt idx="91">
                  <c:v>133.5444444</c:v>
                </c:pt>
                <c:pt idx="92">
                  <c:v>124.2</c:v>
                </c:pt>
                <c:pt idx="93">
                  <c:v>126.5444444</c:v>
                </c:pt>
                <c:pt idx="94">
                  <c:v>286.0444445</c:v>
                </c:pt>
                <c:pt idx="95">
                  <c:v>310.18888889999999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BD5-494E-9322-FC876A2D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85576"/>
        <c:axId val="5428883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'Mike Electric Chillers'!$K$1</c15:sqref>
                        </c15:formulaRef>
                      </c:ext>
                    </c:extLst>
                    <c:strCache>
                      <c:ptCount val="1"/>
                      <c:pt idx="0">
                        <c:v>Full Capacity (Ton)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'Mike Electric Chillers'!$A$3:$A$98</c15:sqref>
                        </c15:formulaRef>
                      </c:ext>
                    </c:extLst>
                    <c:numCache>
                      <c:formatCode>h:mm:ss\ AM/PM</c:formatCode>
                      <c:ptCount val="96"/>
                      <c:pt idx="0" formatCode="[$-F400]h:mm:ss\ AM/PM">
                        <c:v>0</c:v>
                      </c:pt>
                      <c:pt idx="1">
                        <c:v>1.0416666666666666E-2</c:v>
                      </c:pt>
                      <c:pt idx="2" formatCode="[$-F400]h:mm:ss\ AM/PM">
                        <c:v>2.0833333333333301E-2</c:v>
                      </c:pt>
                      <c:pt idx="3">
                        <c:v>3.125E-2</c:v>
                      </c:pt>
                      <c:pt idx="4" formatCode="[$-F400]h:mm:ss\ AM/PM">
                        <c:v>4.1666666666666699E-2</c:v>
                      </c:pt>
                      <c:pt idx="5">
                        <c:v>5.2083333333333301E-2</c:v>
                      </c:pt>
                      <c:pt idx="6" formatCode="[$-F400]h:mm:ss\ AM/PM">
                        <c:v>6.25E-2</c:v>
                      </c:pt>
                      <c:pt idx="7">
                        <c:v>7.2916666666666699E-2</c:v>
                      </c:pt>
                      <c:pt idx="8" formatCode="[$-F400]h:mm:ss\ AM/PM">
                        <c:v>8.3333333333333301E-2</c:v>
                      </c:pt>
                      <c:pt idx="9">
                        <c:v>9.375E-2</c:v>
                      </c:pt>
                      <c:pt idx="10" formatCode="[$-F400]h:mm:ss\ AM/PM">
                        <c:v>0.104166666666667</c:v>
                      </c:pt>
                      <c:pt idx="11">
                        <c:v>0.114583333333333</c:v>
                      </c:pt>
                      <c:pt idx="12" formatCode="[$-F400]h:mm:ss\ AM/PM">
                        <c:v>0.125</c:v>
                      </c:pt>
                      <c:pt idx="13">
                        <c:v>0.13541666666666699</c:v>
                      </c:pt>
                      <c:pt idx="14" formatCode="[$-F400]h:mm:ss\ AM/PM">
                        <c:v>0.14583333333333301</c:v>
                      </c:pt>
                      <c:pt idx="15">
                        <c:v>0.15625</c:v>
                      </c:pt>
                      <c:pt idx="16" formatCode="[$-F400]h:mm:ss\ AM/PM">
                        <c:v>0.16666666666666699</c:v>
                      </c:pt>
                      <c:pt idx="17">
                        <c:v>0.17708333333333301</c:v>
                      </c:pt>
                      <c:pt idx="18" formatCode="[$-F400]h:mm:ss\ AM/PM">
                        <c:v>0.1875</c:v>
                      </c:pt>
                      <c:pt idx="19">
                        <c:v>0.19791666666666699</c:v>
                      </c:pt>
                      <c:pt idx="20" formatCode="[$-F400]h:mm:ss\ AM/PM">
                        <c:v>0.20833333333333301</c:v>
                      </c:pt>
                      <c:pt idx="21">
                        <c:v>0.21875</c:v>
                      </c:pt>
                      <c:pt idx="22" formatCode="[$-F400]h:mm:ss\ AM/PM">
                        <c:v>0.22916666666666699</c:v>
                      </c:pt>
                      <c:pt idx="23">
                        <c:v>0.23958333333333301</c:v>
                      </c:pt>
                      <c:pt idx="24" formatCode="[$-F400]h:mm:ss\ AM/PM">
                        <c:v>0.25</c:v>
                      </c:pt>
                      <c:pt idx="25">
                        <c:v>0.26041666666666702</c:v>
                      </c:pt>
                      <c:pt idx="26" formatCode="[$-F400]h:mm:ss\ AM/PM">
                        <c:v>0.27083333333333298</c:v>
                      </c:pt>
                      <c:pt idx="27">
                        <c:v>0.28125</c:v>
                      </c:pt>
                      <c:pt idx="28" formatCode="[$-F400]h:mm:ss\ AM/PM">
                        <c:v>0.29166666666666702</c:v>
                      </c:pt>
                      <c:pt idx="29">
                        <c:v>0.30208333333333298</c:v>
                      </c:pt>
                      <c:pt idx="30" formatCode="[$-F400]h:mm:ss\ AM/PM">
                        <c:v>0.3125</c:v>
                      </c:pt>
                      <c:pt idx="31">
                        <c:v>0.32291666666666702</c:v>
                      </c:pt>
                      <c:pt idx="32" formatCode="[$-F400]h:mm:ss\ AM/PM">
                        <c:v>0.33333333333333298</c:v>
                      </c:pt>
                      <c:pt idx="33">
                        <c:v>0.34375</c:v>
                      </c:pt>
                      <c:pt idx="34" formatCode="[$-F400]h:mm:ss\ AM/PM">
                        <c:v>0.35416666666666702</c:v>
                      </c:pt>
                      <c:pt idx="35">
                        <c:v>0.36458333333333298</c:v>
                      </c:pt>
                      <c:pt idx="36" formatCode="[$-F400]h:mm:ss\ AM/PM">
                        <c:v>0.375</c:v>
                      </c:pt>
                      <c:pt idx="37">
                        <c:v>0.38541666666666702</c:v>
                      </c:pt>
                      <c:pt idx="38" formatCode="[$-F400]h:mm:ss\ AM/PM">
                        <c:v>0.39583333333333298</c:v>
                      </c:pt>
                      <c:pt idx="39">
                        <c:v>0.40625</c:v>
                      </c:pt>
                      <c:pt idx="40" formatCode="[$-F400]h:mm:ss\ AM/PM">
                        <c:v>0.41666666666666702</c:v>
                      </c:pt>
                      <c:pt idx="41">
                        <c:v>0.42708333333333298</c:v>
                      </c:pt>
                      <c:pt idx="42" formatCode="[$-F400]h:mm:ss\ AM/PM">
                        <c:v>0.4375</c:v>
                      </c:pt>
                      <c:pt idx="43">
                        <c:v>0.44791666666666702</c:v>
                      </c:pt>
                      <c:pt idx="44" formatCode="[$-F400]h:mm:ss\ AM/PM">
                        <c:v>0.45833333333333298</c:v>
                      </c:pt>
                      <c:pt idx="45">
                        <c:v>0.46875</c:v>
                      </c:pt>
                      <c:pt idx="46" formatCode="[$-F400]h:mm:ss\ AM/PM">
                        <c:v>0.47916666666666702</c:v>
                      </c:pt>
                      <c:pt idx="47">
                        <c:v>0.48958333333333298</c:v>
                      </c:pt>
                      <c:pt idx="48" formatCode="[$-F400]h:mm:ss\ AM/PM">
                        <c:v>0.5</c:v>
                      </c:pt>
                      <c:pt idx="49">
                        <c:v>0.51041666666666696</c:v>
                      </c:pt>
                      <c:pt idx="50" formatCode="[$-F400]h:mm:ss\ AM/PM">
                        <c:v>0.52083333333333304</c:v>
                      </c:pt>
                      <c:pt idx="51">
                        <c:v>0.53125</c:v>
                      </c:pt>
                      <c:pt idx="52" formatCode="[$-F400]h:mm:ss\ AM/PM">
                        <c:v>0.54166666666666696</c:v>
                      </c:pt>
                      <c:pt idx="53">
                        <c:v>0.55208333333333304</c:v>
                      </c:pt>
                      <c:pt idx="54" formatCode="[$-F400]h:mm:ss\ AM/PM">
                        <c:v>0.5625</c:v>
                      </c:pt>
                      <c:pt idx="55">
                        <c:v>0.57291666666666696</c:v>
                      </c:pt>
                      <c:pt idx="56" formatCode="[$-F400]h:mm:ss\ AM/PM">
                        <c:v>0.58333333333333304</c:v>
                      </c:pt>
                      <c:pt idx="57">
                        <c:v>0.59375</c:v>
                      </c:pt>
                      <c:pt idx="58" formatCode="[$-F400]h:mm:ss\ AM/PM">
                        <c:v>0.60416666666666696</c:v>
                      </c:pt>
                      <c:pt idx="59">
                        <c:v>0.61458333333333304</c:v>
                      </c:pt>
                      <c:pt idx="60" formatCode="[$-F400]h:mm:ss\ AM/PM">
                        <c:v>0.625</c:v>
                      </c:pt>
                      <c:pt idx="61">
                        <c:v>0.63541666666666696</c:v>
                      </c:pt>
                      <c:pt idx="62" formatCode="[$-F400]h:mm:ss\ AM/PM">
                        <c:v>0.64583333333333304</c:v>
                      </c:pt>
                      <c:pt idx="63">
                        <c:v>0.65625</c:v>
                      </c:pt>
                      <c:pt idx="64" formatCode="[$-F400]h:mm:ss\ AM/PM">
                        <c:v>0.66666666666666696</c:v>
                      </c:pt>
                      <c:pt idx="65">
                        <c:v>0.67708333333333304</c:v>
                      </c:pt>
                      <c:pt idx="66" formatCode="[$-F400]h:mm:ss\ AM/PM">
                        <c:v>0.6875</c:v>
                      </c:pt>
                      <c:pt idx="67">
                        <c:v>0.69791666666666696</c:v>
                      </c:pt>
                      <c:pt idx="68" formatCode="[$-F400]h:mm:ss\ AM/PM">
                        <c:v>0.70833333333333304</c:v>
                      </c:pt>
                      <c:pt idx="69">
                        <c:v>0.71875</c:v>
                      </c:pt>
                      <c:pt idx="70" formatCode="[$-F400]h:mm:ss\ AM/PM">
                        <c:v>0.72916666666666696</c:v>
                      </c:pt>
                      <c:pt idx="71">
                        <c:v>0.73958333333333304</c:v>
                      </c:pt>
                      <c:pt idx="72" formatCode="[$-F400]h:mm:ss\ AM/PM">
                        <c:v>0.75</c:v>
                      </c:pt>
                      <c:pt idx="73">
                        <c:v>0.76041666666666696</c:v>
                      </c:pt>
                      <c:pt idx="74" formatCode="[$-F400]h:mm:ss\ AM/PM">
                        <c:v>0.77083333333333304</c:v>
                      </c:pt>
                      <c:pt idx="75">
                        <c:v>0.78125</c:v>
                      </c:pt>
                      <c:pt idx="76" formatCode="[$-F400]h:mm:ss\ AM/PM">
                        <c:v>0.79166666666666696</c:v>
                      </c:pt>
                      <c:pt idx="77">
                        <c:v>0.80208333333333304</c:v>
                      </c:pt>
                      <c:pt idx="78" formatCode="[$-F400]h:mm:ss\ AM/PM">
                        <c:v>0.8125</c:v>
                      </c:pt>
                      <c:pt idx="79">
                        <c:v>0.82291666666666696</c:v>
                      </c:pt>
                      <c:pt idx="80" formatCode="[$-F400]h:mm:ss\ AM/PM">
                        <c:v>0.83333333333333304</c:v>
                      </c:pt>
                      <c:pt idx="81">
                        <c:v>0.84375</c:v>
                      </c:pt>
                      <c:pt idx="82" formatCode="[$-F400]h:mm:ss\ AM/PM">
                        <c:v>0.85416666666666696</c:v>
                      </c:pt>
                      <c:pt idx="83">
                        <c:v>0.86458333333333304</c:v>
                      </c:pt>
                      <c:pt idx="84" formatCode="[$-F400]h:mm:ss\ AM/PM">
                        <c:v>0.875</c:v>
                      </c:pt>
                      <c:pt idx="85">
                        <c:v>0.88541666666666696</c:v>
                      </c:pt>
                      <c:pt idx="86" formatCode="[$-F400]h:mm:ss\ AM/PM">
                        <c:v>0.89583333333333304</c:v>
                      </c:pt>
                      <c:pt idx="87">
                        <c:v>0.90625</c:v>
                      </c:pt>
                      <c:pt idx="88" formatCode="[$-F400]h:mm:ss\ AM/PM">
                        <c:v>0.91666666666666696</c:v>
                      </c:pt>
                      <c:pt idx="89">
                        <c:v>0.92708333333333304</c:v>
                      </c:pt>
                      <c:pt idx="90" formatCode="[$-F400]h:mm:ss\ AM/PM">
                        <c:v>0.9375</c:v>
                      </c:pt>
                      <c:pt idx="91">
                        <c:v>0.94791666666666696</c:v>
                      </c:pt>
                      <c:pt idx="92" formatCode="[$-F400]h:mm:ss\ AM/PM">
                        <c:v>0.95833333333333304</c:v>
                      </c:pt>
                      <c:pt idx="93">
                        <c:v>0.96875</c:v>
                      </c:pt>
                      <c:pt idx="94" formatCode="[$-F400]h:mm:ss\ AM/PM">
                        <c:v>0.97916666666666696</c:v>
                      </c:pt>
                      <c:pt idx="95">
                        <c:v>0.98958333333333304</c:v>
                      </c:pt>
                    </c:numCache>
                  </c:numRef>
                </c:xVal>
                <c:y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'Mike Electric Chillers'!$L$3:$L$98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4571.97</c:v>
                      </c:pt>
                      <c:pt idx="1">
                        <c:v>4571.97</c:v>
                      </c:pt>
                      <c:pt idx="2">
                        <c:v>4571.97</c:v>
                      </c:pt>
                      <c:pt idx="3">
                        <c:v>4571.97</c:v>
                      </c:pt>
                      <c:pt idx="4">
                        <c:v>4571.97</c:v>
                      </c:pt>
                      <c:pt idx="5">
                        <c:v>4571.97</c:v>
                      </c:pt>
                      <c:pt idx="6">
                        <c:v>4571.97</c:v>
                      </c:pt>
                      <c:pt idx="7">
                        <c:v>4571.97</c:v>
                      </c:pt>
                      <c:pt idx="8">
                        <c:v>4571.97</c:v>
                      </c:pt>
                      <c:pt idx="9">
                        <c:v>4571.97</c:v>
                      </c:pt>
                      <c:pt idx="10">
                        <c:v>4571.97</c:v>
                      </c:pt>
                      <c:pt idx="11">
                        <c:v>4571.97</c:v>
                      </c:pt>
                      <c:pt idx="12">
                        <c:v>4571.97</c:v>
                      </c:pt>
                      <c:pt idx="13">
                        <c:v>4571.97</c:v>
                      </c:pt>
                      <c:pt idx="14">
                        <c:v>4571.97</c:v>
                      </c:pt>
                      <c:pt idx="15">
                        <c:v>4571.97</c:v>
                      </c:pt>
                      <c:pt idx="16">
                        <c:v>4571.97</c:v>
                      </c:pt>
                      <c:pt idx="17">
                        <c:v>4571.97</c:v>
                      </c:pt>
                      <c:pt idx="18">
                        <c:v>4571.97</c:v>
                      </c:pt>
                      <c:pt idx="19">
                        <c:v>4571.97</c:v>
                      </c:pt>
                      <c:pt idx="20">
                        <c:v>4571.97</c:v>
                      </c:pt>
                      <c:pt idx="21">
                        <c:v>4571.97</c:v>
                      </c:pt>
                      <c:pt idx="22">
                        <c:v>4571.97</c:v>
                      </c:pt>
                      <c:pt idx="23">
                        <c:v>4571.97</c:v>
                      </c:pt>
                      <c:pt idx="24">
                        <c:v>4571.97</c:v>
                      </c:pt>
                      <c:pt idx="25">
                        <c:v>4571.97</c:v>
                      </c:pt>
                      <c:pt idx="26">
                        <c:v>4571.97</c:v>
                      </c:pt>
                      <c:pt idx="27">
                        <c:v>4571.97</c:v>
                      </c:pt>
                      <c:pt idx="28">
                        <c:v>4571.97</c:v>
                      </c:pt>
                      <c:pt idx="29">
                        <c:v>4571.97</c:v>
                      </c:pt>
                      <c:pt idx="30">
                        <c:v>4571.97</c:v>
                      </c:pt>
                      <c:pt idx="31">
                        <c:v>4571.97</c:v>
                      </c:pt>
                      <c:pt idx="32">
                        <c:v>4571.97</c:v>
                      </c:pt>
                      <c:pt idx="33">
                        <c:v>4571.97</c:v>
                      </c:pt>
                      <c:pt idx="34">
                        <c:v>4571.97</c:v>
                      </c:pt>
                      <c:pt idx="35">
                        <c:v>4571.97</c:v>
                      </c:pt>
                      <c:pt idx="36">
                        <c:v>4571.97</c:v>
                      </c:pt>
                      <c:pt idx="37">
                        <c:v>4571.97</c:v>
                      </c:pt>
                      <c:pt idx="38">
                        <c:v>4571.97</c:v>
                      </c:pt>
                      <c:pt idx="39">
                        <c:v>4571.97</c:v>
                      </c:pt>
                      <c:pt idx="40">
                        <c:v>4571.97</c:v>
                      </c:pt>
                      <c:pt idx="41">
                        <c:v>4571.97</c:v>
                      </c:pt>
                      <c:pt idx="42">
                        <c:v>4571.97</c:v>
                      </c:pt>
                      <c:pt idx="43">
                        <c:v>4571.97</c:v>
                      </c:pt>
                      <c:pt idx="44">
                        <c:v>4571.97</c:v>
                      </c:pt>
                      <c:pt idx="45">
                        <c:v>4571.97</c:v>
                      </c:pt>
                      <c:pt idx="46">
                        <c:v>4571.97</c:v>
                      </c:pt>
                      <c:pt idx="47">
                        <c:v>4571.97</c:v>
                      </c:pt>
                      <c:pt idx="48">
                        <c:v>4571.97</c:v>
                      </c:pt>
                      <c:pt idx="49">
                        <c:v>4571.97</c:v>
                      </c:pt>
                      <c:pt idx="50">
                        <c:v>4571.97</c:v>
                      </c:pt>
                      <c:pt idx="51">
                        <c:v>4571.97</c:v>
                      </c:pt>
                      <c:pt idx="52">
                        <c:v>4571.97</c:v>
                      </c:pt>
                      <c:pt idx="53">
                        <c:v>4571.97</c:v>
                      </c:pt>
                      <c:pt idx="54">
                        <c:v>4571.97</c:v>
                      </c:pt>
                      <c:pt idx="55">
                        <c:v>4571.97</c:v>
                      </c:pt>
                      <c:pt idx="56">
                        <c:v>4571.97</c:v>
                      </c:pt>
                      <c:pt idx="57">
                        <c:v>4571.97</c:v>
                      </c:pt>
                      <c:pt idx="58">
                        <c:v>4571.97</c:v>
                      </c:pt>
                      <c:pt idx="59">
                        <c:v>4571.97</c:v>
                      </c:pt>
                      <c:pt idx="60">
                        <c:v>4571.97</c:v>
                      </c:pt>
                      <c:pt idx="61">
                        <c:v>4571.97</c:v>
                      </c:pt>
                      <c:pt idx="62">
                        <c:v>4571.97</c:v>
                      </c:pt>
                      <c:pt idx="63">
                        <c:v>4571.97</c:v>
                      </c:pt>
                      <c:pt idx="64">
                        <c:v>4571.97</c:v>
                      </c:pt>
                      <c:pt idx="65">
                        <c:v>4571.97</c:v>
                      </c:pt>
                      <c:pt idx="66">
                        <c:v>4571.97</c:v>
                      </c:pt>
                      <c:pt idx="67">
                        <c:v>4571.97</c:v>
                      </c:pt>
                      <c:pt idx="68">
                        <c:v>4571.97</c:v>
                      </c:pt>
                      <c:pt idx="69">
                        <c:v>4571.97</c:v>
                      </c:pt>
                      <c:pt idx="70">
                        <c:v>4571.97</c:v>
                      </c:pt>
                      <c:pt idx="71">
                        <c:v>4571.97</c:v>
                      </c:pt>
                      <c:pt idx="72">
                        <c:v>4571.97</c:v>
                      </c:pt>
                      <c:pt idx="73">
                        <c:v>4571.97</c:v>
                      </c:pt>
                      <c:pt idx="74">
                        <c:v>4571.97</c:v>
                      </c:pt>
                      <c:pt idx="75">
                        <c:v>4571.97</c:v>
                      </c:pt>
                      <c:pt idx="76">
                        <c:v>4571.97</c:v>
                      </c:pt>
                      <c:pt idx="77">
                        <c:v>4571.97</c:v>
                      </c:pt>
                      <c:pt idx="78">
                        <c:v>4571.97</c:v>
                      </c:pt>
                      <c:pt idx="79">
                        <c:v>4571.97</c:v>
                      </c:pt>
                      <c:pt idx="80">
                        <c:v>4571.97</c:v>
                      </c:pt>
                      <c:pt idx="81">
                        <c:v>4571.97</c:v>
                      </c:pt>
                      <c:pt idx="82">
                        <c:v>4571.97</c:v>
                      </c:pt>
                      <c:pt idx="83">
                        <c:v>4571.97</c:v>
                      </c:pt>
                      <c:pt idx="84">
                        <c:v>4571.97</c:v>
                      </c:pt>
                      <c:pt idx="85">
                        <c:v>4571.97</c:v>
                      </c:pt>
                      <c:pt idx="86">
                        <c:v>4571.97</c:v>
                      </c:pt>
                      <c:pt idx="87">
                        <c:v>4571.97</c:v>
                      </c:pt>
                      <c:pt idx="88">
                        <c:v>4571.97</c:v>
                      </c:pt>
                      <c:pt idx="89">
                        <c:v>4571.97</c:v>
                      </c:pt>
                      <c:pt idx="90">
                        <c:v>4571.97</c:v>
                      </c:pt>
                      <c:pt idx="91">
                        <c:v>4571.97</c:v>
                      </c:pt>
                      <c:pt idx="92">
                        <c:v>4571.97</c:v>
                      </c:pt>
                      <c:pt idx="93">
                        <c:v>4571.97</c:v>
                      </c:pt>
                      <c:pt idx="94">
                        <c:v>4571.97</c:v>
                      </c:pt>
                      <c:pt idx="95">
                        <c:v>4571.97</c:v>
                      </c:pt>
                    </c:numCache>
                  </c:numRef>
                </c:yVal>
                <c:smooth val="1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3-CBD5-494E-9322-FC876A2D3583}"/>
                  </c:ext>
                </c:extLst>
              </c15:ser>
            </c15:filteredScatterSeries>
          </c:ext>
        </c:extLst>
      </c:scatterChart>
      <c:valAx>
        <c:axId val="542885576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8320"/>
        <c:crosses val="autoZero"/>
        <c:crossBetween val="midCat"/>
        <c:majorUnit val="4.1666600000000012E-2"/>
      </c:valAx>
      <c:valAx>
        <c:axId val="5428883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5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Brown Hall Cooling Load (</a:t>
            </a:r>
            <a:r>
              <a:rPr lang="en-US" sz="1400" b="0" i="0" u="none" strike="noStrike" baseline="0">
                <a:effectLst/>
              </a:rPr>
              <a:t>19th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788649894372952E-2"/>
          <c:y val="0.13423814694173"/>
          <c:w val="0.92972456948978943"/>
          <c:h val="0.63703124243020115"/>
        </c:manualLayout>
      </c:layout>
      <c:scatterChart>
        <c:scatterStyle val="smoothMarker"/>
        <c:varyColors val="0"/>
        <c:ser>
          <c:idx val="1"/>
          <c:order val="0"/>
          <c:tx>
            <c:v>19th 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(Building19)'!$I$3:$I$98</c:f>
              <c:numCache>
                <c:formatCode>0.0</c:formatCode>
                <c:ptCount val="96"/>
                <c:pt idx="0">
                  <c:v>152.84190991010806</c:v>
                </c:pt>
                <c:pt idx="1">
                  <c:v>77.339571620130883</c:v>
                </c:pt>
                <c:pt idx="2">
                  <c:v>72.769506024395724</c:v>
                </c:pt>
                <c:pt idx="3">
                  <c:v>59.636844999289146</c:v>
                </c:pt>
                <c:pt idx="4">
                  <c:v>87.509223083167527</c:v>
                </c:pt>
                <c:pt idx="5">
                  <c:v>72.945277778077937</c:v>
                </c:pt>
                <c:pt idx="6">
                  <c:v>64.951848027296023</c:v>
                </c:pt>
                <c:pt idx="7">
                  <c:v>66.404057516050571</c:v>
                </c:pt>
                <c:pt idx="8">
                  <c:v>68.550983936025091</c:v>
                </c:pt>
                <c:pt idx="9">
                  <c:v>71.723245585811767</c:v>
                </c:pt>
                <c:pt idx="10">
                  <c:v>55.983303547753749</c:v>
                </c:pt>
                <c:pt idx="11">
                  <c:v>83.767795754790967</c:v>
                </c:pt>
                <c:pt idx="12">
                  <c:v>80.980557946403167</c:v>
                </c:pt>
                <c:pt idx="13">
                  <c:v>76.649039730665379</c:v>
                </c:pt>
                <c:pt idx="14">
                  <c:v>67.303841493232824</c:v>
                </c:pt>
                <c:pt idx="15">
                  <c:v>73.347041786494188</c:v>
                </c:pt>
                <c:pt idx="16">
                  <c:v>75.581854083309594</c:v>
                </c:pt>
                <c:pt idx="17">
                  <c:v>68.38776730760587</c:v>
                </c:pt>
                <c:pt idx="18">
                  <c:v>73.422372538072267</c:v>
                </c:pt>
                <c:pt idx="19">
                  <c:v>59.929797922092689</c:v>
                </c:pt>
                <c:pt idx="20">
                  <c:v>78.285391056610663</c:v>
                </c:pt>
                <c:pt idx="21">
                  <c:v>77.214020367500694</c:v>
                </c:pt>
                <c:pt idx="22">
                  <c:v>68.463098059183949</c:v>
                </c:pt>
                <c:pt idx="23">
                  <c:v>53.635495123571246</c:v>
                </c:pt>
                <c:pt idx="24">
                  <c:v>90.396901893659361</c:v>
                </c:pt>
                <c:pt idx="25">
                  <c:v>99.725359964074514</c:v>
                </c:pt>
                <c:pt idx="26">
                  <c:v>96.841866195336863</c:v>
                </c:pt>
                <c:pt idx="27">
                  <c:v>111.23840983025305</c:v>
                </c:pt>
                <c:pt idx="28">
                  <c:v>96.72468502621561</c:v>
                </c:pt>
                <c:pt idx="29">
                  <c:v>75.464672914188256</c:v>
                </c:pt>
                <c:pt idx="30">
                  <c:v>79.56601383343758</c:v>
                </c:pt>
                <c:pt idx="31">
                  <c:v>75.707405335939754</c:v>
                </c:pt>
                <c:pt idx="32">
                  <c:v>56.364142347398392</c:v>
                </c:pt>
                <c:pt idx="33">
                  <c:v>93.698899837830581</c:v>
                </c:pt>
                <c:pt idx="34">
                  <c:v>119.98933213856969</c:v>
                </c:pt>
                <c:pt idx="35">
                  <c:v>109.02870778396355</c:v>
                </c:pt>
                <c:pt idx="36">
                  <c:v>83.692465003213073</c:v>
                </c:pt>
                <c:pt idx="37">
                  <c:v>101.19430961984654</c:v>
                </c:pt>
                <c:pt idx="38">
                  <c:v>159.51286646651988</c:v>
                </c:pt>
                <c:pt idx="39">
                  <c:v>88.095128928774514</c:v>
                </c:pt>
                <c:pt idx="40">
                  <c:v>104.61767377489349</c:v>
                </c:pt>
                <c:pt idx="41">
                  <c:v>129.83673538652261</c:v>
                </c:pt>
                <c:pt idx="42">
                  <c:v>179.53829126101803</c:v>
                </c:pt>
                <c:pt idx="43">
                  <c:v>137.52047204748354</c:v>
                </c:pt>
                <c:pt idx="44">
                  <c:v>152.33551985783342</c:v>
                </c:pt>
                <c:pt idx="45">
                  <c:v>183.02861608413431</c:v>
                </c:pt>
                <c:pt idx="46">
                  <c:v>159.81000443107769</c:v>
                </c:pt>
                <c:pt idx="47">
                  <c:v>157.02276662268989</c:v>
                </c:pt>
                <c:pt idx="48">
                  <c:v>172.08054685479107</c:v>
                </c:pt>
                <c:pt idx="49">
                  <c:v>199.79389335200455</c:v>
                </c:pt>
                <c:pt idx="50">
                  <c:v>183.68148259781063</c:v>
                </c:pt>
                <c:pt idx="51">
                  <c:v>171.39001496532572</c:v>
                </c:pt>
                <c:pt idx="52">
                  <c:v>176.27395869263583</c:v>
                </c:pt>
                <c:pt idx="53">
                  <c:v>196.16127710924087</c:v>
                </c:pt>
                <c:pt idx="54">
                  <c:v>204.98334512738117</c:v>
                </c:pt>
                <c:pt idx="55">
                  <c:v>200.00314543972138</c:v>
                </c:pt>
                <c:pt idx="56">
                  <c:v>230.99337963057999</c:v>
                </c:pt>
                <c:pt idx="57">
                  <c:v>213.64219651710269</c:v>
                </c:pt>
                <c:pt idx="58">
                  <c:v>217.07811579741258</c:v>
                </c:pt>
                <c:pt idx="59">
                  <c:v>277.98721349002005</c:v>
                </c:pt>
                <c:pt idx="60">
                  <c:v>222.99576483804364</c:v>
                </c:pt>
                <c:pt idx="61">
                  <c:v>229.67509147796417</c:v>
                </c:pt>
                <c:pt idx="62">
                  <c:v>323.13544393579741</c:v>
                </c:pt>
                <c:pt idx="63">
                  <c:v>213.93933448166047</c:v>
                </c:pt>
                <c:pt idx="64">
                  <c:v>236.39208349367371</c:v>
                </c:pt>
                <c:pt idx="65">
                  <c:v>224.28475769837939</c:v>
                </c:pt>
                <c:pt idx="66">
                  <c:v>225.56538047520624</c:v>
                </c:pt>
                <c:pt idx="67">
                  <c:v>244.11767057217804</c:v>
                </c:pt>
                <c:pt idx="68">
                  <c:v>221.79884289630363</c:v>
                </c:pt>
                <c:pt idx="69">
                  <c:v>226.77904258396364</c:v>
                </c:pt>
                <c:pt idx="70">
                  <c:v>215.26180767603074</c:v>
                </c:pt>
                <c:pt idx="71">
                  <c:v>233.073345382485</c:v>
                </c:pt>
                <c:pt idx="72">
                  <c:v>239.66478614556448</c:v>
                </c:pt>
                <c:pt idx="73">
                  <c:v>232.89757362880295</c:v>
                </c:pt>
                <c:pt idx="74">
                  <c:v>239.18350634381574</c:v>
                </c:pt>
                <c:pt idx="75">
                  <c:v>223.16735154997156</c:v>
                </c:pt>
                <c:pt idx="76">
                  <c:v>212.7340424564118</c:v>
                </c:pt>
                <c:pt idx="77">
                  <c:v>226.07595556923539</c:v>
                </c:pt>
                <c:pt idx="78">
                  <c:v>218.13274631950543</c:v>
                </c:pt>
                <c:pt idx="79">
                  <c:v>205.94590473087857</c:v>
                </c:pt>
                <c:pt idx="80">
                  <c:v>196.40819457274671</c:v>
                </c:pt>
                <c:pt idx="81">
                  <c:v>156.68796328234299</c:v>
                </c:pt>
                <c:pt idx="82">
                  <c:v>311.38384668962203</c:v>
                </c:pt>
                <c:pt idx="83">
                  <c:v>188.29339861108903</c:v>
                </c:pt>
                <c:pt idx="84">
                  <c:v>178.49621586418812</c:v>
                </c:pt>
                <c:pt idx="85">
                  <c:v>218.29177790616998</c:v>
                </c:pt>
                <c:pt idx="86">
                  <c:v>177.76383355717959</c:v>
                </c:pt>
                <c:pt idx="87">
                  <c:v>163.91971543383559</c:v>
                </c:pt>
                <c:pt idx="88">
                  <c:v>73.748805794910425</c:v>
                </c:pt>
                <c:pt idx="89">
                  <c:v>297.93312249118577</c:v>
                </c:pt>
                <c:pt idx="90">
                  <c:v>131.75348451000866</c:v>
                </c:pt>
                <c:pt idx="91">
                  <c:v>185.61497188831396</c:v>
                </c:pt>
                <c:pt idx="92">
                  <c:v>147.89937559823701</c:v>
                </c:pt>
                <c:pt idx="93">
                  <c:v>126.05345764060277</c:v>
                </c:pt>
                <c:pt idx="94">
                  <c:v>114.56970306670472</c:v>
                </c:pt>
                <c:pt idx="95">
                  <c:v>144.9405510779215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2E7-400B-9736-A4C5D09BF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1848"/>
        <c:axId val="542892240"/>
      </c:scatterChart>
      <c:valAx>
        <c:axId val="542891848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2240"/>
        <c:crosses val="autoZero"/>
        <c:crossBetween val="midCat"/>
        <c:majorUnit val="4.1666000000000009E-2"/>
      </c:valAx>
      <c:valAx>
        <c:axId val="5428922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CoorsTek Cooling Load (19th)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185539757171E-2"/>
          <c:y val="0.13423814694173"/>
          <c:w val="0.90939936623775697"/>
          <c:h val="0.61893497026226774"/>
        </c:manualLayout>
      </c:layout>
      <c:scatterChart>
        <c:scatterStyle val="smoothMarker"/>
        <c:varyColors val="0"/>
        <c:ser>
          <c:idx val="1"/>
          <c:order val="0"/>
          <c:tx>
            <c:v>19th 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(Building19)'!$R$3:$R$98</c:f>
              <c:numCache>
                <c:formatCode>0.0</c:formatCode>
                <c:ptCount val="96"/>
                <c:pt idx="0">
                  <c:v>26.081180213022442</c:v>
                </c:pt>
                <c:pt idx="1">
                  <c:v>8.8681034774381793</c:v>
                </c:pt>
                <c:pt idx="2">
                  <c:v>38.435423471822588</c:v>
                </c:pt>
                <c:pt idx="3">
                  <c:v>17.175411359795266</c:v>
                </c:pt>
                <c:pt idx="4">
                  <c:v>8.8681034774381793</c:v>
                </c:pt>
                <c:pt idx="5">
                  <c:v>20.715956683963597</c:v>
                </c:pt>
                <c:pt idx="6">
                  <c:v>19.188416443630938</c:v>
                </c:pt>
                <c:pt idx="7">
                  <c:v>32.166230923827115</c:v>
                </c:pt>
                <c:pt idx="8">
                  <c:v>9.3744935297128205</c:v>
                </c:pt>
                <c:pt idx="9">
                  <c:v>42.218701217742392</c:v>
                </c:pt>
                <c:pt idx="10">
                  <c:v>14.731346975263008</c:v>
                </c:pt>
                <c:pt idx="11">
                  <c:v>13.668346369661627</c:v>
                </c:pt>
                <c:pt idx="12">
                  <c:v>14.940599062979818</c:v>
                </c:pt>
                <c:pt idx="13">
                  <c:v>19.284672403980668</c:v>
                </c:pt>
                <c:pt idx="14">
                  <c:v>13.358653279840768</c:v>
                </c:pt>
                <c:pt idx="15">
                  <c:v>14.296102632812044</c:v>
                </c:pt>
                <c:pt idx="16">
                  <c:v>26.466204054421379</c:v>
                </c:pt>
                <c:pt idx="17">
                  <c:v>15.932453958757453</c:v>
                </c:pt>
                <c:pt idx="18">
                  <c:v>19.209341652402617</c:v>
                </c:pt>
                <c:pt idx="19">
                  <c:v>12.128251004065966</c:v>
                </c:pt>
                <c:pt idx="20">
                  <c:v>24.65408097479386</c:v>
                </c:pt>
                <c:pt idx="21">
                  <c:v>16.698316599800968</c:v>
                </c:pt>
                <c:pt idx="22">
                  <c:v>19.77432228923799</c:v>
                </c:pt>
                <c:pt idx="23">
                  <c:v>39.958778670400896</c:v>
                </c:pt>
                <c:pt idx="24">
                  <c:v>48.600889893104913</c:v>
                </c:pt>
                <c:pt idx="25">
                  <c:v>50.35442238817172</c:v>
                </c:pt>
                <c:pt idx="26">
                  <c:v>52.965888442877436</c:v>
                </c:pt>
                <c:pt idx="27">
                  <c:v>9.8181079556724331</c:v>
                </c:pt>
                <c:pt idx="28">
                  <c:v>7.8218430388541149</c:v>
                </c:pt>
                <c:pt idx="29">
                  <c:v>7.6042208676286513</c:v>
                </c:pt>
                <c:pt idx="30">
                  <c:v>46.767841604705723</c:v>
                </c:pt>
                <c:pt idx="31">
                  <c:v>21.912878625703712</c:v>
                </c:pt>
                <c:pt idx="32">
                  <c:v>31.124155526997452</c:v>
                </c:pt>
                <c:pt idx="33">
                  <c:v>7.323823070088145</c:v>
                </c:pt>
                <c:pt idx="34">
                  <c:v>22.599225473414844</c:v>
                </c:pt>
                <c:pt idx="35">
                  <c:v>40.695346019164063</c:v>
                </c:pt>
                <c:pt idx="36">
                  <c:v>10.546305220926927</c:v>
                </c:pt>
                <c:pt idx="37">
                  <c:v>27.495724325988064</c:v>
                </c:pt>
                <c:pt idx="38">
                  <c:v>23.804517498663625</c:v>
                </c:pt>
                <c:pt idx="39">
                  <c:v>50.283276678348017</c:v>
                </c:pt>
                <c:pt idx="40">
                  <c:v>42.712536144754054</c:v>
                </c:pt>
                <c:pt idx="41">
                  <c:v>29.881198125959624</c:v>
                </c:pt>
                <c:pt idx="42">
                  <c:v>56.598504685641181</c:v>
                </c:pt>
                <c:pt idx="43">
                  <c:v>41.833677376343495</c:v>
                </c:pt>
                <c:pt idx="44">
                  <c:v>30.232741633323833</c:v>
                </c:pt>
                <c:pt idx="45">
                  <c:v>62.357122139607633</c:v>
                </c:pt>
                <c:pt idx="46">
                  <c:v>14.94059906297983</c:v>
                </c:pt>
                <c:pt idx="47">
                  <c:v>27.202771403184538</c:v>
                </c:pt>
                <c:pt idx="48">
                  <c:v>43.942938420528861</c:v>
                </c:pt>
                <c:pt idx="49">
                  <c:v>70.894607318453211</c:v>
                </c:pt>
                <c:pt idx="50">
                  <c:v>57.778686460363929</c:v>
                </c:pt>
                <c:pt idx="51">
                  <c:v>38.092250047967021</c:v>
                </c:pt>
                <c:pt idx="52">
                  <c:v>65.788856378163217</c:v>
                </c:pt>
                <c:pt idx="53">
                  <c:v>13.157771275632673</c:v>
                </c:pt>
                <c:pt idx="54">
                  <c:v>35.229681488001091</c:v>
                </c:pt>
                <c:pt idx="55">
                  <c:v>51.413237952018775</c:v>
                </c:pt>
                <c:pt idx="56">
                  <c:v>62.072539300312762</c:v>
                </c:pt>
                <c:pt idx="57">
                  <c:v>44.068489673158957</c:v>
                </c:pt>
                <c:pt idx="58">
                  <c:v>44.068489673158957</c:v>
                </c:pt>
                <c:pt idx="59">
                  <c:v>60.226935886650573</c:v>
                </c:pt>
                <c:pt idx="60">
                  <c:v>19.046125023983517</c:v>
                </c:pt>
                <c:pt idx="61">
                  <c:v>35.447303659226591</c:v>
                </c:pt>
                <c:pt idx="62">
                  <c:v>44.36144259596248</c:v>
                </c:pt>
                <c:pt idx="63">
                  <c:v>72.35518689071651</c:v>
                </c:pt>
                <c:pt idx="64">
                  <c:v>53.568534455501833</c:v>
                </c:pt>
                <c:pt idx="65">
                  <c:v>43.089189902644293</c:v>
                </c:pt>
                <c:pt idx="66">
                  <c:v>64.868147192209264</c:v>
                </c:pt>
                <c:pt idx="67">
                  <c:v>13.233102027210697</c:v>
                </c:pt>
                <c:pt idx="68">
                  <c:v>36.941363565524611</c:v>
                </c:pt>
                <c:pt idx="69">
                  <c:v>47.985688755217524</c:v>
                </c:pt>
                <c:pt idx="70">
                  <c:v>21.343712947114025</c:v>
                </c:pt>
                <c:pt idx="71">
                  <c:v>37.866257793232883</c:v>
                </c:pt>
                <c:pt idx="72">
                  <c:v>40.176400841626382</c:v>
                </c:pt>
                <c:pt idx="73">
                  <c:v>60.189270510861512</c:v>
                </c:pt>
                <c:pt idx="74">
                  <c:v>44.36144259596248</c:v>
                </c:pt>
                <c:pt idx="75">
                  <c:v>42.88830789843616</c:v>
                </c:pt>
                <c:pt idx="76">
                  <c:v>66.10273450973844</c:v>
                </c:pt>
                <c:pt idx="77">
                  <c:v>20.163531172391231</c:v>
                </c:pt>
                <c:pt idx="78">
                  <c:v>51.245836281845357</c:v>
                </c:pt>
                <c:pt idx="79">
                  <c:v>50.08657971589421</c:v>
                </c:pt>
                <c:pt idx="80">
                  <c:v>51.074249569917555</c:v>
                </c:pt>
                <c:pt idx="81">
                  <c:v>19.067050232755179</c:v>
                </c:pt>
                <c:pt idx="82">
                  <c:v>42.77112672931478</c:v>
                </c:pt>
                <c:pt idx="83">
                  <c:v>48.282826719775358</c:v>
                </c:pt>
                <c:pt idx="84">
                  <c:v>15.81945783139037</c:v>
                </c:pt>
                <c:pt idx="85">
                  <c:v>45.349112449985746</c:v>
                </c:pt>
                <c:pt idx="86">
                  <c:v>26.71730655968156</c:v>
                </c:pt>
                <c:pt idx="87">
                  <c:v>51.794076751663354</c:v>
                </c:pt>
                <c:pt idx="88">
                  <c:v>11.935739083366512</c:v>
                </c:pt>
                <c:pt idx="89">
                  <c:v>24.49086434637475</c:v>
                </c:pt>
                <c:pt idx="90">
                  <c:v>22.373233218680696</c:v>
                </c:pt>
                <c:pt idx="91">
                  <c:v>43.729501291057737</c:v>
                </c:pt>
                <c:pt idx="92">
                  <c:v>15.744127079812332</c:v>
                </c:pt>
                <c:pt idx="93">
                  <c:v>23.176761235513236</c:v>
                </c:pt>
                <c:pt idx="94">
                  <c:v>19.908243625376748</c:v>
                </c:pt>
                <c:pt idx="95">
                  <c:v>34.401043220642599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48E-4EFC-B04F-B393AE5B5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81656"/>
        <c:axId val="542882440"/>
      </c:scatterChart>
      <c:valAx>
        <c:axId val="542881656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2440"/>
        <c:crosses val="autoZero"/>
        <c:crossBetween val="midCat"/>
        <c:majorUnit val="4.1666000000000009E-2"/>
      </c:valAx>
      <c:valAx>
        <c:axId val="542882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SWC Cooling Load (</a:t>
            </a:r>
            <a:r>
              <a:rPr lang="en-US" sz="1400" b="0" i="0" u="none" strike="noStrike" baseline="0">
                <a:effectLst/>
              </a:rPr>
              <a:t>19th)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185539757171E-2"/>
          <c:y val="0.13423814694173"/>
          <c:w val="0.92362700390868413"/>
          <c:h val="0.58636168035998759"/>
        </c:manualLayout>
      </c:layout>
      <c:scatterChart>
        <c:scatterStyle val="smoothMarker"/>
        <c:varyColors val="0"/>
        <c:ser>
          <c:idx val="1"/>
          <c:order val="0"/>
          <c:tx>
            <c:v>19th 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(Building19)'!$AS$3:$AS$98</c:f>
              <c:numCache>
                <c:formatCode>0.0</c:formatCode>
                <c:ptCount val="96"/>
                <c:pt idx="0">
                  <c:v>0.12722526933181846</c:v>
                </c:pt>
                <c:pt idx="1">
                  <c:v>0</c:v>
                </c:pt>
                <c:pt idx="2">
                  <c:v>0</c:v>
                </c:pt>
                <c:pt idx="3">
                  <c:v>0.12555125263007599</c:v>
                </c:pt>
                <c:pt idx="4">
                  <c:v>0.12596975680551764</c:v>
                </c:pt>
                <c:pt idx="5">
                  <c:v>0.12052920252487297</c:v>
                </c:pt>
                <c:pt idx="6">
                  <c:v>0.12555125263008401</c:v>
                </c:pt>
                <c:pt idx="7">
                  <c:v>0.12555125263008401</c:v>
                </c:pt>
                <c:pt idx="8">
                  <c:v>0.12680676515638484</c:v>
                </c:pt>
                <c:pt idx="9">
                  <c:v>0</c:v>
                </c:pt>
                <c:pt idx="10">
                  <c:v>0.12764377350725209</c:v>
                </c:pt>
                <c:pt idx="11">
                  <c:v>0.25026549690930078</c:v>
                </c:pt>
                <c:pt idx="12">
                  <c:v>0</c:v>
                </c:pt>
                <c:pt idx="13">
                  <c:v>0.25361353031276157</c:v>
                </c:pt>
                <c:pt idx="14">
                  <c:v>0.12220321922661512</c:v>
                </c:pt>
                <c:pt idx="15">
                  <c:v>0.12596975680551764</c:v>
                </c:pt>
                <c:pt idx="16">
                  <c:v>0</c:v>
                </c:pt>
                <c:pt idx="17">
                  <c:v>0.50722706062553136</c:v>
                </c:pt>
                <c:pt idx="18">
                  <c:v>0</c:v>
                </c:pt>
                <c:pt idx="19">
                  <c:v>0.24691746350583191</c:v>
                </c:pt>
                <c:pt idx="20">
                  <c:v>48.211681009951661</c:v>
                </c:pt>
                <c:pt idx="21">
                  <c:v>15.081216465925504</c:v>
                </c:pt>
                <c:pt idx="22">
                  <c:v>54.426468015140784</c:v>
                </c:pt>
                <c:pt idx="23">
                  <c:v>37.623525371481378</c:v>
                </c:pt>
                <c:pt idx="24">
                  <c:v>3.9841597501279504</c:v>
                </c:pt>
                <c:pt idx="25">
                  <c:v>29.852321337854708</c:v>
                </c:pt>
                <c:pt idx="26">
                  <c:v>27.391098282129661</c:v>
                </c:pt>
                <c:pt idx="27">
                  <c:v>30.208468391148703</c:v>
                </c:pt>
                <c:pt idx="28">
                  <c:v>35.980477978729027</c:v>
                </c:pt>
                <c:pt idx="29">
                  <c:v>29.150489835652547</c:v>
                </c:pt>
                <c:pt idx="30">
                  <c:v>29.683664155154972</c:v>
                </c:pt>
                <c:pt idx="31">
                  <c:v>30.304724351498443</c:v>
                </c:pt>
                <c:pt idx="32">
                  <c:v>29.756902385855852</c:v>
                </c:pt>
                <c:pt idx="33">
                  <c:v>29.303662363861246</c:v>
                </c:pt>
                <c:pt idx="34">
                  <c:v>30.801907311913563</c:v>
                </c:pt>
                <c:pt idx="35">
                  <c:v>37.570375341201327</c:v>
                </c:pt>
                <c:pt idx="36">
                  <c:v>80.699741644687251</c:v>
                </c:pt>
                <c:pt idx="37">
                  <c:v>35.254791738527146</c:v>
                </c:pt>
                <c:pt idx="38">
                  <c:v>38.904148148308224</c:v>
                </c:pt>
                <c:pt idx="39">
                  <c:v>37.996831095968162</c:v>
                </c:pt>
                <c:pt idx="40">
                  <c:v>34.057032788436175</c:v>
                </c:pt>
                <c:pt idx="41">
                  <c:v>39.484194935459193</c:v>
                </c:pt>
                <c:pt idx="42">
                  <c:v>38.406128179542229</c:v>
                </c:pt>
                <c:pt idx="43">
                  <c:v>38.599477108592566</c:v>
                </c:pt>
                <c:pt idx="44">
                  <c:v>33.449364725706587</c:v>
                </c:pt>
                <c:pt idx="45">
                  <c:v>36.707419731457215</c:v>
                </c:pt>
                <c:pt idx="46">
                  <c:v>34.741287115270119</c:v>
                </c:pt>
                <c:pt idx="47">
                  <c:v>39.056483668166038</c:v>
                </c:pt>
                <c:pt idx="48">
                  <c:v>36.032791000658243</c:v>
                </c:pt>
                <c:pt idx="49">
                  <c:v>38.417846296454357</c:v>
                </c:pt>
                <c:pt idx="50">
                  <c:v>35.957878753255621</c:v>
                </c:pt>
                <c:pt idx="51">
                  <c:v>36.000566179149843</c:v>
                </c:pt>
                <c:pt idx="52">
                  <c:v>41.065303710247356</c:v>
                </c:pt>
                <c:pt idx="53">
                  <c:v>40.781557879303392</c:v>
                </c:pt>
                <c:pt idx="54">
                  <c:v>48.054323439988615</c:v>
                </c:pt>
                <c:pt idx="55">
                  <c:v>42.781589333700602</c:v>
                </c:pt>
                <c:pt idx="56">
                  <c:v>43.687650873514357</c:v>
                </c:pt>
                <c:pt idx="57">
                  <c:v>41.313058182104079</c:v>
                </c:pt>
                <c:pt idx="58">
                  <c:v>39.068620289253616</c:v>
                </c:pt>
                <c:pt idx="59">
                  <c:v>42.08938342753342</c:v>
                </c:pt>
                <c:pt idx="60">
                  <c:v>39.302564123321019</c:v>
                </c:pt>
                <c:pt idx="61">
                  <c:v>45.84629541040092</c:v>
                </c:pt>
                <c:pt idx="62">
                  <c:v>40.972395783301124</c:v>
                </c:pt>
                <c:pt idx="63">
                  <c:v>44.237146855858697</c:v>
                </c:pt>
                <c:pt idx="64">
                  <c:v>43.754611541583735</c:v>
                </c:pt>
                <c:pt idx="65">
                  <c:v>42.114912182234868</c:v>
                </c:pt>
                <c:pt idx="66">
                  <c:v>36.173826907779365</c:v>
                </c:pt>
                <c:pt idx="67">
                  <c:v>39.141021511603633</c:v>
                </c:pt>
                <c:pt idx="68">
                  <c:v>36.261294280444986</c:v>
                </c:pt>
                <c:pt idx="69">
                  <c:v>36.234091509041782</c:v>
                </c:pt>
                <c:pt idx="70">
                  <c:v>31.62008297488627</c:v>
                </c:pt>
                <c:pt idx="71">
                  <c:v>34.486418072431057</c:v>
                </c:pt>
                <c:pt idx="72">
                  <c:v>30.724902543633778</c:v>
                </c:pt>
                <c:pt idx="73">
                  <c:v>30.629483591634919</c:v>
                </c:pt>
                <c:pt idx="74">
                  <c:v>36.560524765880004</c:v>
                </c:pt>
                <c:pt idx="75">
                  <c:v>27.904184401211268</c:v>
                </c:pt>
                <c:pt idx="76">
                  <c:v>25.696574875798966</c:v>
                </c:pt>
                <c:pt idx="77">
                  <c:v>23.176761235513219</c:v>
                </c:pt>
                <c:pt idx="78">
                  <c:v>28.744540785481945</c:v>
                </c:pt>
                <c:pt idx="79">
                  <c:v>0.47039869318737393</c:v>
                </c:pt>
                <c:pt idx="80">
                  <c:v>0.12806227768268569</c:v>
                </c:pt>
                <c:pt idx="81">
                  <c:v>1.6648096098748977</c:v>
                </c:pt>
                <c:pt idx="82">
                  <c:v>0</c:v>
                </c:pt>
                <c:pt idx="83">
                  <c:v>-0.1280622776826775</c:v>
                </c:pt>
                <c:pt idx="84">
                  <c:v>0.24440643845322244</c:v>
                </c:pt>
                <c:pt idx="85">
                  <c:v>0</c:v>
                </c:pt>
                <c:pt idx="86">
                  <c:v>0.12136621087574787</c:v>
                </c:pt>
                <c:pt idx="87">
                  <c:v>0.26198361382143359</c:v>
                </c:pt>
                <c:pt idx="88">
                  <c:v>0.25110250526016803</c:v>
                </c:pt>
                <c:pt idx="89">
                  <c:v>0.12764377350725209</c:v>
                </c:pt>
                <c:pt idx="90">
                  <c:v>0.12764377350724393</c:v>
                </c:pt>
                <c:pt idx="91">
                  <c:v>0</c:v>
                </c:pt>
                <c:pt idx="92">
                  <c:v>0.12596975680551764</c:v>
                </c:pt>
                <c:pt idx="93">
                  <c:v>0.12345873175291595</c:v>
                </c:pt>
                <c:pt idx="94">
                  <c:v>0.12806227768268569</c:v>
                </c:pt>
                <c:pt idx="95">
                  <c:v>0.12638826098095127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B57-4BC9-ABB9-EE4AEA922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93024"/>
        <c:axId val="542883224"/>
      </c:scatterChart>
      <c:valAx>
        <c:axId val="542893024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83224"/>
        <c:crosses val="autoZero"/>
        <c:crossBetween val="midCat"/>
        <c:majorUnit val="4.1666000000000009E-2"/>
      </c:valAx>
      <c:valAx>
        <c:axId val="542883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9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Buildings Cooling Load (19th </a:t>
            </a:r>
            <a:r>
              <a:rPr lang="en-US" baseline="0"/>
              <a:t>Aug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23396074378354"/>
          <c:y val="0.13423814694173"/>
          <c:w val="0.86305153874675566"/>
          <c:h val="0.61893497026226774"/>
        </c:manualLayout>
      </c:layout>
      <c:areaChart>
        <c:grouping val="stacked"/>
        <c:varyColors val="0"/>
        <c:ser>
          <c:idx val="3"/>
          <c:order val="0"/>
          <c:tx>
            <c:v>SWC</c:v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'Cooling (Building19)'!$AS$3:$AS$98</c:f>
              <c:numCache>
                <c:formatCode>0.0</c:formatCode>
                <c:ptCount val="96"/>
                <c:pt idx="0">
                  <c:v>0.12722526933181846</c:v>
                </c:pt>
                <c:pt idx="1">
                  <c:v>0</c:v>
                </c:pt>
                <c:pt idx="2">
                  <c:v>0</c:v>
                </c:pt>
                <c:pt idx="3">
                  <c:v>0.12555125263007599</c:v>
                </c:pt>
                <c:pt idx="4">
                  <c:v>0.12596975680551764</c:v>
                </c:pt>
                <c:pt idx="5">
                  <c:v>0.12052920252487297</c:v>
                </c:pt>
                <c:pt idx="6">
                  <c:v>0.12555125263008401</c:v>
                </c:pt>
                <c:pt idx="7">
                  <c:v>0.12555125263008401</c:v>
                </c:pt>
                <c:pt idx="8">
                  <c:v>0.12680676515638484</c:v>
                </c:pt>
                <c:pt idx="9">
                  <c:v>0</c:v>
                </c:pt>
                <c:pt idx="10">
                  <c:v>0.12764377350725209</c:v>
                </c:pt>
                <c:pt idx="11">
                  <c:v>0.25026549690930078</c:v>
                </c:pt>
                <c:pt idx="12">
                  <c:v>0</c:v>
                </c:pt>
                <c:pt idx="13">
                  <c:v>0.25361353031276157</c:v>
                </c:pt>
                <c:pt idx="14">
                  <c:v>0.12220321922661512</c:v>
                </c:pt>
                <c:pt idx="15">
                  <c:v>0.12596975680551764</c:v>
                </c:pt>
                <c:pt idx="16">
                  <c:v>0</c:v>
                </c:pt>
                <c:pt idx="17">
                  <c:v>0.50722706062553136</c:v>
                </c:pt>
                <c:pt idx="18">
                  <c:v>0</c:v>
                </c:pt>
                <c:pt idx="19">
                  <c:v>0.24691746350583191</c:v>
                </c:pt>
                <c:pt idx="20">
                  <c:v>48.211681009951661</c:v>
                </c:pt>
                <c:pt idx="21">
                  <c:v>15.081216465925504</c:v>
                </c:pt>
                <c:pt idx="22">
                  <c:v>54.426468015140784</c:v>
                </c:pt>
                <c:pt idx="23">
                  <c:v>37.623525371481378</c:v>
                </c:pt>
                <c:pt idx="24">
                  <c:v>3.9841597501279504</c:v>
                </c:pt>
                <c:pt idx="25">
                  <c:v>29.852321337854708</c:v>
                </c:pt>
                <c:pt idx="26">
                  <c:v>27.391098282129661</c:v>
                </c:pt>
                <c:pt idx="27">
                  <c:v>30.208468391148703</c:v>
                </c:pt>
                <c:pt idx="28">
                  <c:v>35.980477978729027</c:v>
                </c:pt>
                <c:pt idx="29">
                  <c:v>29.150489835652547</c:v>
                </c:pt>
                <c:pt idx="30">
                  <c:v>29.683664155154972</c:v>
                </c:pt>
                <c:pt idx="31">
                  <c:v>30.304724351498443</c:v>
                </c:pt>
                <c:pt idx="32">
                  <c:v>29.756902385855852</c:v>
                </c:pt>
                <c:pt idx="33">
                  <c:v>29.303662363861246</c:v>
                </c:pt>
                <c:pt idx="34">
                  <c:v>30.801907311913563</c:v>
                </c:pt>
                <c:pt idx="35">
                  <c:v>37.570375341201327</c:v>
                </c:pt>
                <c:pt idx="36">
                  <c:v>80.699741644687251</c:v>
                </c:pt>
                <c:pt idx="37">
                  <c:v>35.254791738527146</c:v>
                </c:pt>
                <c:pt idx="38">
                  <c:v>38.904148148308224</c:v>
                </c:pt>
                <c:pt idx="39">
                  <c:v>37.996831095968162</c:v>
                </c:pt>
                <c:pt idx="40">
                  <c:v>34.057032788436175</c:v>
                </c:pt>
                <c:pt idx="41">
                  <c:v>39.484194935459193</c:v>
                </c:pt>
                <c:pt idx="42">
                  <c:v>38.406128179542229</c:v>
                </c:pt>
                <c:pt idx="43">
                  <c:v>38.599477108592566</c:v>
                </c:pt>
                <c:pt idx="44">
                  <c:v>33.449364725706587</c:v>
                </c:pt>
                <c:pt idx="45">
                  <c:v>36.707419731457215</c:v>
                </c:pt>
                <c:pt idx="46">
                  <c:v>34.741287115270119</c:v>
                </c:pt>
                <c:pt idx="47">
                  <c:v>39.056483668166038</c:v>
                </c:pt>
                <c:pt idx="48">
                  <c:v>36.032791000658243</c:v>
                </c:pt>
                <c:pt idx="49">
                  <c:v>38.417846296454357</c:v>
                </c:pt>
                <c:pt idx="50">
                  <c:v>35.957878753255621</c:v>
                </c:pt>
                <c:pt idx="51">
                  <c:v>36.000566179149843</c:v>
                </c:pt>
                <c:pt idx="52">
                  <c:v>41.065303710247356</c:v>
                </c:pt>
                <c:pt idx="53">
                  <c:v>40.781557879303392</c:v>
                </c:pt>
                <c:pt idx="54">
                  <c:v>48.054323439988615</c:v>
                </c:pt>
                <c:pt idx="55">
                  <c:v>42.781589333700602</c:v>
                </c:pt>
                <c:pt idx="56">
                  <c:v>43.687650873514357</c:v>
                </c:pt>
                <c:pt idx="57">
                  <c:v>41.313058182104079</c:v>
                </c:pt>
                <c:pt idx="58">
                  <c:v>39.068620289253616</c:v>
                </c:pt>
                <c:pt idx="59">
                  <c:v>42.08938342753342</c:v>
                </c:pt>
                <c:pt idx="60">
                  <c:v>39.302564123321019</c:v>
                </c:pt>
                <c:pt idx="61">
                  <c:v>45.84629541040092</c:v>
                </c:pt>
                <c:pt idx="62">
                  <c:v>40.972395783301124</c:v>
                </c:pt>
                <c:pt idx="63">
                  <c:v>44.237146855858697</c:v>
                </c:pt>
                <c:pt idx="64">
                  <c:v>43.754611541583735</c:v>
                </c:pt>
                <c:pt idx="65">
                  <c:v>42.114912182234868</c:v>
                </c:pt>
                <c:pt idx="66">
                  <c:v>36.173826907779365</c:v>
                </c:pt>
                <c:pt idx="67">
                  <c:v>39.141021511603633</c:v>
                </c:pt>
                <c:pt idx="68">
                  <c:v>36.261294280444986</c:v>
                </c:pt>
                <c:pt idx="69">
                  <c:v>36.234091509041782</c:v>
                </c:pt>
                <c:pt idx="70">
                  <c:v>31.62008297488627</c:v>
                </c:pt>
                <c:pt idx="71">
                  <c:v>34.486418072431057</c:v>
                </c:pt>
                <c:pt idx="72">
                  <c:v>30.724902543633778</c:v>
                </c:pt>
                <c:pt idx="73">
                  <c:v>30.629483591634919</c:v>
                </c:pt>
                <c:pt idx="74">
                  <c:v>36.560524765880004</c:v>
                </c:pt>
                <c:pt idx="75">
                  <c:v>27.904184401211268</c:v>
                </c:pt>
                <c:pt idx="76">
                  <c:v>25.696574875798966</c:v>
                </c:pt>
                <c:pt idx="77">
                  <c:v>23.176761235513219</c:v>
                </c:pt>
                <c:pt idx="78">
                  <c:v>28.744540785481945</c:v>
                </c:pt>
                <c:pt idx="79">
                  <c:v>0.47039869318737393</c:v>
                </c:pt>
                <c:pt idx="80">
                  <c:v>0.12806227768268569</c:v>
                </c:pt>
                <c:pt idx="81">
                  <c:v>1.6648096098748977</c:v>
                </c:pt>
                <c:pt idx="82">
                  <c:v>0</c:v>
                </c:pt>
                <c:pt idx="83">
                  <c:v>-0.1280622776826775</c:v>
                </c:pt>
                <c:pt idx="84">
                  <c:v>0.24440643845322244</c:v>
                </c:pt>
                <c:pt idx="85">
                  <c:v>0</c:v>
                </c:pt>
                <c:pt idx="86">
                  <c:v>0.12136621087574787</c:v>
                </c:pt>
                <c:pt idx="87">
                  <c:v>0.26198361382143359</c:v>
                </c:pt>
                <c:pt idx="88">
                  <c:v>0.25110250526016803</c:v>
                </c:pt>
                <c:pt idx="89">
                  <c:v>0.12764377350725209</c:v>
                </c:pt>
                <c:pt idx="90">
                  <c:v>0.12764377350724393</c:v>
                </c:pt>
                <c:pt idx="91">
                  <c:v>0</c:v>
                </c:pt>
                <c:pt idx="92">
                  <c:v>0.12596975680551764</c:v>
                </c:pt>
                <c:pt idx="93">
                  <c:v>0.12345873175291595</c:v>
                </c:pt>
                <c:pt idx="94">
                  <c:v>0.12806227768268569</c:v>
                </c:pt>
                <c:pt idx="95">
                  <c:v>0.12638826098095127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E6-475C-9E4F-7DE9181B61A5}"/>
            </c:ext>
          </c:extLst>
        </c:ser>
        <c:ser>
          <c:idx val="4"/>
          <c:order val="1"/>
          <c:tx>
            <c:v>Elm</c:v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'Cooling (Building19)'!$BB$3:$BB$98</c:f>
              <c:numCache>
                <c:formatCode>0.0</c:formatCode>
                <c:ptCount val="96"/>
                <c:pt idx="0">
                  <c:v>79.697749999999999</c:v>
                </c:pt>
                <c:pt idx="1">
                  <c:v>79.57341666666666</c:v>
                </c:pt>
                <c:pt idx="2">
                  <c:v>78.285666666666671</c:v>
                </c:pt>
                <c:pt idx="3">
                  <c:v>76.581500000000005</c:v>
                </c:pt>
                <c:pt idx="4">
                  <c:v>79.673416666666668</c:v>
                </c:pt>
                <c:pt idx="5">
                  <c:v>76.603250000000003</c:v>
                </c:pt>
                <c:pt idx="6">
                  <c:v>76.371166666666667</c:v>
                </c:pt>
                <c:pt idx="7">
                  <c:v>77.749250000000004</c:v>
                </c:pt>
                <c:pt idx="8">
                  <c:v>76.280333333333331</c:v>
                </c:pt>
                <c:pt idx="9">
                  <c:v>80.888750000000002</c:v>
                </c:pt>
                <c:pt idx="10">
                  <c:v>75.277166666666673</c:v>
                </c:pt>
                <c:pt idx="11">
                  <c:v>79.606499999999997</c:v>
                </c:pt>
                <c:pt idx="12">
                  <c:v>76.568333333333328</c:v>
                </c:pt>
                <c:pt idx="13">
                  <c:v>79.131583333333339</c:v>
                </c:pt>
                <c:pt idx="14">
                  <c:v>73.875166666666672</c:v>
                </c:pt>
                <c:pt idx="15">
                  <c:v>78.014083333333332</c:v>
                </c:pt>
                <c:pt idx="16">
                  <c:v>72.612833333333327</c:v>
                </c:pt>
                <c:pt idx="17">
                  <c:v>78.232166666666672</c:v>
                </c:pt>
                <c:pt idx="18">
                  <c:v>70.946083333333334</c:v>
                </c:pt>
                <c:pt idx="19">
                  <c:v>73.437583333333336</c:v>
                </c:pt>
                <c:pt idx="20">
                  <c:v>72.082916666666662</c:v>
                </c:pt>
                <c:pt idx="21">
                  <c:v>50.664583333333333</c:v>
                </c:pt>
                <c:pt idx="22">
                  <c:v>43.574916666666667</c:v>
                </c:pt>
                <c:pt idx="23">
                  <c:v>45.009166666666665</c:v>
                </c:pt>
                <c:pt idx="24">
                  <c:v>46.132916666666667</c:v>
                </c:pt>
                <c:pt idx="25">
                  <c:v>70.144166666666663</c:v>
                </c:pt>
                <c:pt idx="26">
                  <c:v>69.60841666666667</c:v>
                </c:pt>
                <c:pt idx="27">
                  <c:v>76.149833333333333</c:v>
                </c:pt>
                <c:pt idx="28">
                  <c:v>85.648416666666662</c:v>
                </c:pt>
                <c:pt idx="29">
                  <c:v>89.111333333333334</c:v>
                </c:pt>
                <c:pt idx="30">
                  <c:v>89.915916666666661</c:v>
                </c:pt>
                <c:pt idx="31">
                  <c:v>91.329250000000002</c:v>
                </c:pt>
                <c:pt idx="32">
                  <c:v>91.641416666666672</c:v>
                </c:pt>
                <c:pt idx="33">
                  <c:v>100.9905</c:v>
                </c:pt>
                <c:pt idx="34">
                  <c:v>94.222666666666669</c:v>
                </c:pt>
                <c:pt idx="35">
                  <c:v>97.611000000000004</c:v>
                </c:pt>
                <c:pt idx="36">
                  <c:v>103.85583333333334</c:v>
                </c:pt>
                <c:pt idx="37">
                  <c:v>103.32833333333333</c:v>
                </c:pt>
                <c:pt idx="38">
                  <c:v>112.27091666666666</c:v>
                </c:pt>
                <c:pt idx="39">
                  <c:v>112.71125000000001</c:v>
                </c:pt>
                <c:pt idx="40">
                  <c:v>133.69225</c:v>
                </c:pt>
                <c:pt idx="41">
                  <c:v>115.52358333333333</c:v>
                </c:pt>
                <c:pt idx="42">
                  <c:v>119.59991666666667</c:v>
                </c:pt>
                <c:pt idx="43">
                  <c:v>122.84533333333333</c:v>
                </c:pt>
                <c:pt idx="44">
                  <c:v>122.06958333333333</c:v>
                </c:pt>
                <c:pt idx="45">
                  <c:v>127.21058333333333</c:v>
                </c:pt>
                <c:pt idx="46">
                  <c:v>117.41583333333334</c:v>
                </c:pt>
                <c:pt idx="47">
                  <c:v>122.98966666666666</c:v>
                </c:pt>
                <c:pt idx="48">
                  <c:v>122.71733333333333</c:v>
                </c:pt>
                <c:pt idx="49">
                  <c:v>115.91541666666667</c:v>
                </c:pt>
                <c:pt idx="50">
                  <c:v>118.1985</c:v>
                </c:pt>
                <c:pt idx="51">
                  <c:v>125.37291666666667</c:v>
                </c:pt>
                <c:pt idx="52">
                  <c:v>131.31041666666667</c:v>
                </c:pt>
                <c:pt idx="53">
                  <c:v>109.98275</c:v>
                </c:pt>
                <c:pt idx="54">
                  <c:v>110.64691666666667</c:v>
                </c:pt>
                <c:pt idx="55">
                  <c:v>129.87466666666666</c:v>
                </c:pt>
                <c:pt idx="56">
                  <c:v>137.24141666666668</c:v>
                </c:pt>
                <c:pt idx="57">
                  <c:v>129.00925000000001</c:v>
                </c:pt>
                <c:pt idx="58">
                  <c:v>133.22741666666667</c:v>
                </c:pt>
                <c:pt idx="59">
                  <c:v>124.28825000000001</c:v>
                </c:pt>
                <c:pt idx="60">
                  <c:v>134.91616666666667</c:v>
                </c:pt>
                <c:pt idx="61">
                  <c:v>128.06549999999999</c:v>
                </c:pt>
                <c:pt idx="62">
                  <c:v>133.68141666666668</c:v>
                </c:pt>
                <c:pt idx="63">
                  <c:v>129.52758333333333</c:v>
                </c:pt>
                <c:pt idx="64">
                  <c:v>136.01508333333334</c:v>
                </c:pt>
                <c:pt idx="65">
                  <c:v>135.18691666666666</c:v>
                </c:pt>
                <c:pt idx="66">
                  <c:v>133.27799999999999</c:v>
                </c:pt>
                <c:pt idx="67">
                  <c:v>131.20408333333333</c:v>
                </c:pt>
                <c:pt idx="68">
                  <c:v>131.41508333333334</c:v>
                </c:pt>
                <c:pt idx="69">
                  <c:v>129.40625</c:v>
                </c:pt>
                <c:pt idx="70">
                  <c:v>121.18275</c:v>
                </c:pt>
                <c:pt idx="71">
                  <c:v>137.02216666666666</c:v>
                </c:pt>
                <c:pt idx="72">
                  <c:v>137.43383333333333</c:v>
                </c:pt>
                <c:pt idx="73">
                  <c:v>125.70725</c:v>
                </c:pt>
                <c:pt idx="74">
                  <c:v>95.334916666666672</c:v>
                </c:pt>
                <c:pt idx="75">
                  <c:v>113.93808333333334</c:v>
                </c:pt>
                <c:pt idx="76">
                  <c:v>112.8325</c:v>
                </c:pt>
                <c:pt idx="77">
                  <c:v>95.096166666666662</c:v>
                </c:pt>
                <c:pt idx="78">
                  <c:v>121.59</c:v>
                </c:pt>
                <c:pt idx="79">
                  <c:v>152.87308333333334</c:v>
                </c:pt>
                <c:pt idx="80">
                  <c:v>106.28675</c:v>
                </c:pt>
                <c:pt idx="81">
                  <c:v>122.07058333333333</c:v>
                </c:pt>
                <c:pt idx="82">
                  <c:v>113.68683333333334</c:v>
                </c:pt>
                <c:pt idx="83">
                  <c:v>111.68016666666666</c:v>
                </c:pt>
                <c:pt idx="84">
                  <c:v>106.47116666666666</c:v>
                </c:pt>
                <c:pt idx="85">
                  <c:v>106.30175</c:v>
                </c:pt>
                <c:pt idx="86">
                  <c:v>136.15458333333333</c:v>
                </c:pt>
                <c:pt idx="87">
                  <c:v>104.82725000000001</c:v>
                </c:pt>
                <c:pt idx="88">
                  <c:v>102.15058333333333</c:v>
                </c:pt>
                <c:pt idx="89">
                  <c:v>101.09533333333333</c:v>
                </c:pt>
                <c:pt idx="90">
                  <c:v>93.903999999999996</c:v>
                </c:pt>
                <c:pt idx="91">
                  <c:v>95.867999999999995</c:v>
                </c:pt>
                <c:pt idx="92">
                  <c:v>91.444333333333333</c:v>
                </c:pt>
                <c:pt idx="93">
                  <c:v>98.031999999999996</c:v>
                </c:pt>
                <c:pt idx="94">
                  <c:v>97.761166666666668</c:v>
                </c:pt>
                <c:pt idx="95">
                  <c:v>95.814166666666665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2E6-475C-9E4F-7DE9181B61A5}"/>
            </c:ext>
          </c:extLst>
        </c:ser>
        <c:ser>
          <c:idx val="2"/>
          <c:order val="2"/>
          <c:tx>
            <c:v>Brown</c:v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'Cooling (Building19)'!$I$3:$I$98</c:f>
              <c:numCache>
                <c:formatCode>0.0</c:formatCode>
                <c:ptCount val="96"/>
                <c:pt idx="0">
                  <c:v>152.84190991010806</c:v>
                </c:pt>
                <c:pt idx="1">
                  <c:v>77.339571620130883</c:v>
                </c:pt>
                <c:pt idx="2">
                  <c:v>72.769506024395724</c:v>
                </c:pt>
                <c:pt idx="3">
                  <c:v>59.636844999289146</c:v>
                </c:pt>
                <c:pt idx="4">
                  <c:v>87.509223083167527</c:v>
                </c:pt>
                <c:pt idx="5">
                  <c:v>72.945277778077937</c:v>
                </c:pt>
                <c:pt idx="6">
                  <c:v>64.951848027296023</c:v>
                </c:pt>
                <c:pt idx="7">
                  <c:v>66.404057516050571</c:v>
                </c:pt>
                <c:pt idx="8">
                  <c:v>68.550983936025091</c:v>
                </c:pt>
                <c:pt idx="9">
                  <c:v>71.723245585811767</c:v>
                </c:pt>
                <c:pt idx="10">
                  <c:v>55.983303547753749</c:v>
                </c:pt>
                <c:pt idx="11">
                  <c:v>83.767795754790967</c:v>
                </c:pt>
                <c:pt idx="12">
                  <c:v>80.980557946403167</c:v>
                </c:pt>
                <c:pt idx="13">
                  <c:v>76.649039730665379</c:v>
                </c:pt>
                <c:pt idx="14">
                  <c:v>67.303841493232824</c:v>
                </c:pt>
                <c:pt idx="15">
                  <c:v>73.347041786494188</c:v>
                </c:pt>
                <c:pt idx="16">
                  <c:v>75.581854083309594</c:v>
                </c:pt>
                <c:pt idx="17">
                  <c:v>68.38776730760587</c:v>
                </c:pt>
                <c:pt idx="18">
                  <c:v>73.422372538072267</c:v>
                </c:pt>
                <c:pt idx="19">
                  <c:v>59.929797922092689</c:v>
                </c:pt>
                <c:pt idx="20">
                  <c:v>78.285391056610663</c:v>
                </c:pt>
                <c:pt idx="21">
                  <c:v>77.214020367500694</c:v>
                </c:pt>
                <c:pt idx="22">
                  <c:v>68.463098059183949</c:v>
                </c:pt>
                <c:pt idx="23">
                  <c:v>53.635495123571246</c:v>
                </c:pt>
                <c:pt idx="24">
                  <c:v>90.396901893659361</c:v>
                </c:pt>
                <c:pt idx="25">
                  <c:v>99.725359964074514</c:v>
                </c:pt>
                <c:pt idx="26">
                  <c:v>96.841866195336863</c:v>
                </c:pt>
                <c:pt idx="27">
                  <c:v>111.23840983025305</c:v>
                </c:pt>
                <c:pt idx="28">
                  <c:v>96.72468502621561</c:v>
                </c:pt>
                <c:pt idx="29">
                  <c:v>75.464672914188256</c:v>
                </c:pt>
                <c:pt idx="30">
                  <c:v>79.56601383343758</c:v>
                </c:pt>
                <c:pt idx="31">
                  <c:v>75.707405335939754</c:v>
                </c:pt>
                <c:pt idx="32">
                  <c:v>56.364142347398392</c:v>
                </c:pt>
                <c:pt idx="33">
                  <c:v>93.698899837830581</c:v>
                </c:pt>
                <c:pt idx="34">
                  <c:v>119.98933213856969</c:v>
                </c:pt>
                <c:pt idx="35">
                  <c:v>109.02870778396355</c:v>
                </c:pt>
                <c:pt idx="36">
                  <c:v>83.692465003213073</c:v>
                </c:pt>
                <c:pt idx="37">
                  <c:v>101.19430961984654</c:v>
                </c:pt>
                <c:pt idx="38">
                  <c:v>159.51286646651988</c:v>
                </c:pt>
                <c:pt idx="39">
                  <c:v>88.095128928774514</c:v>
                </c:pt>
                <c:pt idx="40">
                  <c:v>104.61767377489349</c:v>
                </c:pt>
                <c:pt idx="41">
                  <c:v>129.83673538652261</c:v>
                </c:pt>
                <c:pt idx="42">
                  <c:v>179.53829126101803</c:v>
                </c:pt>
                <c:pt idx="43">
                  <c:v>137.52047204748354</c:v>
                </c:pt>
                <c:pt idx="44">
                  <c:v>152.33551985783342</c:v>
                </c:pt>
                <c:pt idx="45">
                  <c:v>183.02861608413431</c:v>
                </c:pt>
                <c:pt idx="46">
                  <c:v>159.81000443107769</c:v>
                </c:pt>
                <c:pt idx="47">
                  <c:v>157.02276662268989</c:v>
                </c:pt>
                <c:pt idx="48">
                  <c:v>172.08054685479107</c:v>
                </c:pt>
                <c:pt idx="49">
                  <c:v>199.79389335200455</c:v>
                </c:pt>
                <c:pt idx="50">
                  <c:v>183.68148259781063</c:v>
                </c:pt>
                <c:pt idx="51">
                  <c:v>171.39001496532572</c:v>
                </c:pt>
                <c:pt idx="52">
                  <c:v>176.27395869263583</c:v>
                </c:pt>
                <c:pt idx="53">
                  <c:v>196.16127710924087</c:v>
                </c:pt>
                <c:pt idx="54">
                  <c:v>204.98334512738117</c:v>
                </c:pt>
                <c:pt idx="55">
                  <c:v>200.00314543972138</c:v>
                </c:pt>
                <c:pt idx="56">
                  <c:v>230.99337963057999</c:v>
                </c:pt>
                <c:pt idx="57">
                  <c:v>213.64219651710269</c:v>
                </c:pt>
                <c:pt idx="58">
                  <c:v>217.07811579741258</c:v>
                </c:pt>
                <c:pt idx="59">
                  <c:v>277.98721349002005</c:v>
                </c:pt>
                <c:pt idx="60">
                  <c:v>222.99576483804364</c:v>
                </c:pt>
                <c:pt idx="61">
                  <c:v>229.67509147796417</c:v>
                </c:pt>
                <c:pt idx="62">
                  <c:v>323.13544393579741</c:v>
                </c:pt>
                <c:pt idx="63">
                  <c:v>213.93933448166047</c:v>
                </c:pt>
                <c:pt idx="64">
                  <c:v>236.39208349367371</c:v>
                </c:pt>
                <c:pt idx="65">
                  <c:v>224.28475769837939</c:v>
                </c:pt>
                <c:pt idx="66">
                  <c:v>225.56538047520624</c:v>
                </c:pt>
                <c:pt idx="67">
                  <c:v>244.11767057217804</c:v>
                </c:pt>
                <c:pt idx="68">
                  <c:v>221.79884289630363</c:v>
                </c:pt>
                <c:pt idx="69">
                  <c:v>226.77904258396364</c:v>
                </c:pt>
                <c:pt idx="70">
                  <c:v>215.26180767603074</c:v>
                </c:pt>
                <c:pt idx="71">
                  <c:v>233.073345382485</c:v>
                </c:pt>
                <c:pt idx="72">
                  <c:v>239.66478614556448</c:v>
                </c:pt>
                <c:pt idx="73">
                  <c:v>232.89757362880295</c:v>
                </c:pt>
                <c:pt idx="74">
                  <c:v>239.18350634381574</c:v>
                </c:pt>
                <c:pt idx="75">
                  <c:v>223.16735154997156</c:v>
                </c:pt>
                <c:pt idx="76">
                  <c:v>212.7340424564118</c:v>
                </c:pt>
                <c:pt idx="77">
                  <c:v>226.07595556923539</c:v>
                </c:pt>
                <c:pt idx="78">
                  <c:v>218.13274631950543</c:v>
                </c:pt>
                <c:pt idx="79">
                  <c:v>205.94590473087857</c:v>
                </c:pt>
                <c:pt idx="80">
                  <c:v>196.40819457274671</c:v>
                </c:pt>
                <c:pt idx="81">
                  <c:v>156.68796328234299</c:v>
                </c:pt>
                <c:pt idx="82">
                  <c:v>311.38384668962203</c:v>
                </c:pt>
                <c:pt idx="83">
                  <c:v>188.29339861108903</c:v>
                </c:pt>
                <c:pt idx="84">
                  <c:v>178.49621586418812</c:v>
                </c:pt>
                <c:pt idx="85">
                  <c:v>218.29177790616998</c:v>
                </c:pt>
                <c:pt idx="86">
                  <c:v>177.76383355717959</c:v>
                </c:pt>
                <c:pt idx="87">
                  <c:v>163.91971543383559</c:v>
                </c:pt>
                <c:pt idx="88">
                  <c:v>73.748805794910425</c:v>
                </c:pt>
                <c:pt idx="89">
                  <c:v>297.93312249118577</c:v>
                </c:pt>
                <c:pt idx="90">
                  <c:v>131.75348451000866</c:v>
                </c:pt>
                <c:pt idx="91">
                  <c:v>185.61497188831396</c:v>
                </c:pt>
                <c:pt idx="92">
                  <c:v>147.89937559823701</c:v>
                </c:pt>
                <c:pt idx="93">
                  <c:v>126.05345764060277</c:v>
                </c:pt>
                <c:pt idx="94">
                  <c:v>114.56970306670472</c:v>
                </c:pt>
                <c:pt idx="95">
                  <c:v>144.9405510779215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2E6-475C-9E4F-7DE9181B61A5}"/>
            </c:ext>
          </c:extLst>
        </c:ser>
        <c:ser>
          <c:idx val="1"/>
          <c:order val="3"/>
          <c:tx>
            <c:v>CoorsTek</c:v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'Cooling (Building19)'!$R$3:$R$98</c:f>
              <c:numCache>
                <c:formatCode>0.0</c:formatCode>
                <c:ptCount val="96"/>
                <c:pt idx="0">
                  <c:v>26.081180213022442</c:v>
                </c:pt>
                <c:pt idx="1">
                  <c:v>8.8681034774381793</c:v>
                </c:pt>
                <c:pt idx="2">
                  <c:v>38.435423471822588</c:v>
                </c:pt>
                <c:pt idx="3">
                  <c:v>17.175411359795266</c:v>
                </c:pt>
                <c:pt idx="4">
                  <c:v>8.8681034774381793</c:v>
                </c:pt>
                <c:pt idx="5">
                  <c:v>20.715956683963597</c:v>
                </c:pt>
                <c:pt idx="6">
                  <c:v>19.188416443630938</c:v>
                </c:pt>
                <c:pt idx="7">
                  <c:v>32.166230923827115</c:v>
                </c:pt>
                <c:pt idx="8">
                  <c:v>9.3744935297128205</c:v>
                </c:pt>
                <c:pt idx="9">
                  <c:v>42.218701217742392</c:v>
                </c:pt>
                <c:pt idx="10">
                  <c:v>14.731346975263008</c:v>
                </c:pt>
                <c:pt idx="11">
                  <c:v>13.668346369661627</c:v>
                </c:pt>
                <c:pt idx="12">
                  <c:v>14.940599062979818</c:v>
                </c:pt>
                <c:pt idx="13">
                  <c:v>19.284672403980668</c:v>
                </c:pt>
                <c:pt idx="14">
                  <c:v>13.358653279840768</c:v>
                </c:pt>
                <c:pt idx="15">
                  <c:v>14.296102632812044</c:v>
                </c:pt>
                <c:pt idx="16">
                  <c:v>26.466204054421379</c:v>
                </c:pt>
                <c:pt idx="17">
                  <c:v>15.932453958757453</c:v>
                </c:pt>
                <c:pt idx="18">
                  <c:v>19.209341652402617</c:v>
                </c:pt>
                <c:pt idx="19">
                  <c:v>12.128251004065966</c:v>
                </c:pt>
                <c:pt idx="20">
                  <c:v>24.65408097479386</c:v>
                </c:pt>
                <c:pt idx="21">
                  <c:v>16.698316599800968</c:v>
                </c:pt>
                <c:pt idx="22">
                  <c:v>19.77432228923799</c:v>
                </c:pt>
                <c:pt idx="23">
                  <c:v>39.958778670400896</c:v>
                </c:pt>
                <c:pt idx="24">
                  <c:v>48.600889893104913</c:v>
                </c:pt>
                <c:pt idx="25">
                  <c:v>50.35442238817172</c:v>
                </c:pt>
                <c:pt idx="26">
                  <c:v>52.965888442877436</c:v>
                </c:pt>
                <c:pt idx="27">
                  <c:v>9.8181079556724331</c:v>
                </c:pt>
                <c:pt idx="28">
                  <c:v>7.8218430388541149</c:v>
                </c:pt>
                <c:pt idx="29">
                  <c:v>7.6042208676286513</c:v>
                </c:pt>
                <c:pt idx="30">
                  <c:v>46.767841604705723</c:v>
                </c:pt>
                <c:pt idx="31">
                  <c:v>21.912878625703712</c:v>
                </c:pt>
                <c:pt idx="32">
                  <c:v>31.124155526997452</c:v>
                </c:pt>
                <c:pt idx="33">
                  <c:v>7.323823070088145</c:v>
                </c:pt>
                <c:pt idx="34">
                  <c:v>22.599225473414844</c:v>
                </c:pt>
                <c:pt idx="35">
                  <c:v>40.695346019164063</c:v>
                </c:pt>
                <c:pt idx="36">
                  <c:v>10.546305220926927</c:v>
                </c:pt>
                <c:pt idx="37">
                  <c:v>27.495724325988064</c:v>
                </c:pt>
                <c:pt idx="38">
                  <c:v>23.804517498663625</c:v>
                </c:pt>
                <c:pt idx="39">
                  <c:v>50.283276678348017</c:v>
                </c:pt>
                <c:pt idx="40">
                  <c:v>42.712536144754054</c:v>
                </c:pt>
                <c:pt idx="41">
                  <c:v>29.881198125959624</c:v>
                </c:pt>
                <c:pt idx="42">
                  <c:v>56.598504685641181</c:v>
                </c:pt>
                <c:pt idx="43">
                  <c:v>41.833677376343495</c:v>
                </c:pt>
                <c:pt idx="44">
                  <c:v>30.232741633323833</c:v>
                </c:pt>
                <c:pt idx="45">
                  <c:v>62.357122139607633</c:v>
                </c:pt>
                <c:pt idx="46">
                  <c:v>14.94059906297983</c:v>
                </c:pt>
                <c:pt idx="47">
                  <c:v>27.202771403184538</c:v>
                </c:pt>
                <c:pt idx="48">
                  <c:v>43.942938420528861</c:v>
                </c:pt>
                <c:pt idx="49">
                  <c:v>70.894607318453211</c:v>
                </c:pt>
                <c:pt idx="50">
                  <c:v>57.778686460363929</c:v>
                </c:pt>
                <c:pt idx="51">
                  <c:v>38.092250047967021</c:v>
                </c:pt>
                <c:pt idx="52">
                  <c:v>65.788856378163217</c:v>
                </c:pt>
                <c:pt idx="53">
                  <c:v>13.157771275632673</c:v>
                </c:pt>
                <c:pt idx="54">
                  <c:v>35.229681488001091</c:v>
                </c:pt>
                <c:pt idx="55">
                  <c:v>51.413237952018775</c:v>
                </c:pt>
                <c:pt idx="56">
                  <c:v>62.072539300312762</c:v>
                </c:pt>
                <c:pt idx="57">
                  <c:v>44.068489673158957</c:v>
                </c:pt>
                <c:pt idx="58">
                  <c:v>44.068489673158957</c:v>
                </c:pt>
                <c:pt idx="59">
                  <c:v>60.226935886650573</c:v>
                </c:pt>
                <c:pt idx="60">
                  <c:v>19.046125023983517</c:v>
                </c:pt>
                <c:pt idx="61">
                  <c:v>35.447303659226591</c:v>
                </c:pt>
                <c:pt idx="62">
                  <c:v>44.36144259596248</c:v>
                </c:pt>
                <c:pt idx="63">
                  <c:v>72.35518689071651</c:v>
                </c:pt>
                <c:pt idx="64">
                  <c:v>53.568534455501833</c:v>
                </c:pt>
                <c:pt idx="65">
                  <c:v>43.089189902644293</c:v>
                </c:pt>
                <c:pt idx="66">
                  <c:v>64.868147192209264</c:v>
                </c:pt>
                <c:pt idx="67">
                  <c:v>13.233102027210697</c:v>
                </c:pt>
                <c:pt idx="68">
                  <c:v>36.941363565524611</c:v>
                </c:pt>
                <c:pt idx="69">
                  <c:v>47.985688755217524</c:v>
                </c:pt>
                <c:pt idx="70">
                  <c:v>21.343712947114025</c:v>
                </c:pt>
                <c:pt idx="71">
                  <c:v>37.866257793232883</c:v>
                </c:pt>
                <c:pt idx="72">
                  <c:v>40.176400841626382</c:v>
                </c:pt>
                <c:pt idx="73">
                  <c:v>60.189270510861512</c:v>
                </c:pt>
                <c:pt idx="74">
                  <c:v>44.36144259596248</c:v>
                </c:pt>
                <c:pt idx="75">
                  <c:v>42.88830789843616</c:v>
                </c:pt>
                <c:pt idx="76">
                  <c:v>66.10273450973844</c:v>
                </c:pt>
                <c:pt idx="77">
                  <c:v>20.163531172391231</c:v>
                </c:pt>
                <c:pt idx="78">
                  <c:v>51.245836281845357</c:v>
                </c:pt>
                <c:pt idx="79">
                  <c:v>50.08657971589421</c:v>
                </c:pt>
                <c:pt idx="80">
                  <c:v>51.074249569917555</c:v>
                </c:pt>
                <c:pt idx="81">
                  <c:v>19.067050232755179</c:v>
                </c:pt>
                <c:pt idx="82">
                  <c:v>42.77112672931478</c:v>
                </c:pt>
                <c:pt idx="83">
                  <c:v>48.282826719775358</c:v>
                </c:pt>
                <c:pt idx="84">
                  <c:v>15.81945783139037</c:v>
                </c:pt>
                <c:pt idx="85">
                  <c:v>45.349112449985746</c:v>
                </c:pt>
                <c:pt idx="86">
                  <c:v>26.71730655968156</c:v>
                </c:pt>
                <c:pt idx="87">
                  <c:v>51.794076751663354</c:v>
                </c:pt>
                <c:pt idx="88">
                  <c:v>11.935739083366512</c:v>
                </c:pt>
                <c:pt idx="89">
                  <c:v>24.49086434637475</c:v>
                </c:pt>
                <c:pt idx="90">
                  <c:v>22.373233218680696</c:v>
                </c:pt>
                <c:pt idx="91">
                  <c:v>43.729501291057737</c:v>
                </c:pt>
                <c:pt idx="92">
                  <c:v>15.744127079812332</c:v>
                </c:pt>
                <c:pt idx="93">
                  <c:v>23.176761235513236</c:v>
                </c:pt>
                <c:pt idx="94">
                  <c:v>19.908243625376748</c:v>
                </c:pt>
                <c:pt idx="95">
                  <c:v>34.401043220642599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E6-475C-9E4F-7DE9181B61A5}"/>
            </c:ext>
          </c:extLst>
        </c:ser>
        <c:ser>
          <c:idx val="0"/>
          <c:order val="4"/>
          <c:tx>
            <c:v>Maple</c:v>
          </c:tx>
          <c:spPr>
            <a:solidFill>
              <a:schemeClr val="accent1"/>
            </a:solidFill>
            <a:ln w="25400">
              <a:noFill/>
            </a:ln>
            <a:effectLst/>
          </c:spPr>
          <c:val>
            <c:numRef>
              <c:f>'Cooling (Building19)'!$AA$7:$AA$102</c:f>
              <c:numCache>
                <c:formatCode>General</c:formatCode>
                <c:ptCount val="96"/>
                <c:pt idx="0">
                  <c:v>100.79999999888241</c:v>
                </c:pt>
                <c:pt idx="1">
                  <c:v>117.60000000055879</c:v>
                </c:pt>
                <c:pt idx="2">
                  <c:v>100.79999999888241</c:v>
                </c:pt>
                <c:pt idx="3">
                  <c:v>100.80000000167638</c:v>
                </c:pt>
                <c:pt idx="4">
                  <c:v>79.199999998323619</c:v>
                </c:pt>
                <c:pt idx="5">
                  <c:v>100.80000000167638</c:v>
                </c:pt>
                <c:pt idx="6">
                  <c:v>100.79999999888241</c:v>
                </c:pt>
                <c:pt idx="7">
                  <c:v>98.399999999441206</c:v>
                </c:pt>
                <c:pt idx="8">
                  <c:v>79.200000001117587</c:v>
                </c:pt>
                <c:pt idx="9">
                  <c:v>100.79999999888241</c:v>
                </c:pt>
                <c:pt idx="10">
                  <c:v>79.200000001117587</c:v>
                </c:pt>
                <c:pt idx="11">
                  <c:v>79.199999998323619</c:v>
                </c:pt>
                <c:pt idx="12">
                  <c:v>84</c:v>
                </c:pt>
                <c:pt idx="13">
                  <c:v>57.600000000558794</c:v>
                </c:pt>
                <c:pt idx="14">
                  <c:v>79.200000001117587</c:v>
                </c:pt>
                <c:pt idx="15">
                  <c:v>81.600000000558794</c:v>
                </c:pt>
                <c:pt idx="16">
                  <c:v>79.199999998323619</c:v>
                </c:pt>
                <c:pt idx="17">
                  <c:v>60</c:v>
                </c:pt>
                <c:pt idx="18">
                  <c:v>79.200000001117587</c:v>
                </c:pt>
                <c:pt idx="19">
                  <c:v>79.199999998323619</c:v>
                </c:pt>
                <c:pt idx="20">
                  <c:v>62.400000002235174</c:v>
                </c:pt>
                <c:pt idx="21">
                  <c:v>79.199999998323619</c:v>
                </c:pt>
                <c:pt idx="22">
                  <c:v>60</c:v>
                </c:pt>
                <c:pt idx="23">
                  <c:v>79.200000001117587</c:v>
                </c:pt>
                <c:pt idx="24">
                  <c:v>60</c:v>
                </c:pt>
                <c:pt idx="25">
                  <c:v>60</c:v>
                </c:pt>
                <c:pt idx="26">
                  <c:v>81.600000000558794</c:v>
                </c:pt>
                <c:pt idx="27">
                  <c:v>79.199999998323619</c:v>
                </c:pt>
                <c:pt idx="28">
                  <c:v>79.200000001117587</c:v>
                </c:pt>
                <c:pt idx="29">
                  <c:v>100.79999999888241</c:v>
                </c:pt>
                <c:pt idx="30">
                  <c:v>120</c:v>
                </c:pt>
                <c:pt idx="31">
                  <c:v>98.399999999441206</c:v>
                </c:pt>
                <c:pt idx="32">
                  <c:v>122.40000000223517</c:v>
                </c:pt>
                <c:pt idx="33">
                  <c:v>117.59999999776483</c:v>
                </c:pt>
                <c:pt idx="34">
                  <c:v>141.60000000055879</c:v>
                </c:pt>
                <c:pt idx="35">
                  <c:v>160.80000000167638</c:v>
                </c:pt>
                <c:pt idx="36">
                  <c:v>158.39999999944121</c:v>
                </c:pt>
                <c:pt idx="37">
                  <c:v>160.79999999888241</c:v>
                </c:pt>
                <c:pt idx="38">
                  <c:v>180</c:v>
                </c:pt>
                <c:pt idx="39">
                  <c:v>180</c:v>
                </c:pt>
                <c:pt idx="40">
                  <c:v>180</c:v>
                </c:pt>
                <c:pt idx="41">
                  <c:v>180</c:v>
                </c:pt>
                <c:pt idx="42">
                  <c:v>199.20000000111759</c:v>
                </c:pt>
                <c:pt idx="43">
                  <c:v>180</c:v>
                </c:pt>
                <c:pt idx="44">
                  <c:v>180</c:v>
                </c:pt>
                <c:pt idx="45">
                  <c:v>201.60000000055879</c:v>
                </c:pt>
                <c:pt idx="46">
                  <c:v>177.59999999776483</c:v>
                </c:pt>
                <c:pt idx="47">
                  <c:v>160.80000000167638</c:v>
                </c:pt>
                <c:pt idx="48">
                  <c:v>199.19999999832362</c:v>
                </c:pt>
                <c:pt idx="49">
                  <c:v>201.60000000055879</c:v>
                </c:pt>
                <c:pt idx="50">
                  <c:v>199.20000000111759</c:v>
                </c:pt>
                <c:pt idx="51">
                  <c:v>199.19999999832362</c:v>
                </c:pt>
                <c:pt idx="52">
                  <c:v>240</c:v>
                </c:pt>
                <c:pt idx="53">
                  <c:v>199.20000000111759</c:v>
                </c:pt>
                <c:pt idx="54">
                  <c:v>201.60000000055879</c:v>
                </c:pt>
                <c:pt idx="55">
                  <c:v>199.19999999832362</c:v>
                </c:pt>
                <c:pt idx="56">
                  <c:v>278.40000000223517</c:v>
                </c:pt>
                <c:pt idx="57">
                  <c:v>240</c:v>
                </c:pt>
                <c:pt idx="58">
                  <c:v>242.39999999944121</c:v>
                </c:pt>
                <c:pt idx="59">
                  <c:v>218.39999999944121</c:v>
                </c:pt>
                <c:pt idx="60">
                  <c:v>240</c:v>
                </c:pt>
                <c:pt idx="61">
                  <c:v>237.60000000055879</c:v>
                </c:pt>
                <c:pt idx="62">
                  <c:v>261.60000000055879</c:v>
                </c:pt>
                <c:pt idx="63">
                  <c:v>259.19999999832362</c:v>
                </c:pt>
                <c:pt idx="64">
                  <c:v>242.39999999944121</c:v>
                </c:pt>
                <c:pt idx="65">
                  <c:v>278.40000000223517</c:v>
                </c:pt>
                <c:pt idx="66">
                  <c:v>259.19999999832362</c:v>
                </c:pt>
                <c:pt idx="67">
                  <c:v>259.20000000111759</c:v>
                </c:pt>
                <c:pt idx="68">
                  <c:v>240</c:v>
                </c:pt>
                <c:pt idx="69">
                  <c:v>242.39999999944121</c:v>
                </c:pt>
                <c:pt idx="70">
                  <c:v>259.20000000111759</c:v>
                </c:pt>
                <c:pt idx="71">
                  <c:v>259.19999999832362</c:v>
                </c:pt>
                <c:pt idx="72">
                  <c:v>259.20000000111759</c:v>
                </c:pt>
                <c:pt idx="73">
                  <c:v>242.39999999944121</c:v>
                </c:pt>
                <c:pt idx="74">
                  <c:v>259.20000000111759</c:v>
                </c:pt>
                <c:pt idx="75">
                  <c:v>117.59999999776483</c:v>
                </c:pt>
                <c:pt idx="76">
                  <c:v>321.60000000055879</c:v>
                </c:pt>
                <c:pt idx="77">
                  <c:v>220.80000000167638</c:v>
                </c:pt>
                <c:pt idx="78">
                  <c:v>218.39999999944121</c:v>
                </c:pt>
                <c:pt idx="79">
                  <c:v>280.79999999888241</c:v>
                </c:pt>
                <c:pt idx="80">
                  <c:v>259.20000000111759</c:v>
                </c:pt>
                <c:pt idx="81">
                  <c:v>240</c:v>
                </c:pt>
                <c:pt idx="82">
                  <c:v>180</c:v>
                </c:pt>
                <c:pt idx="83">
                  <c:v>300</c:v>
                </c:pt>
                <c:pt idx="84">
                  <c:v>259.19999999832362</c:v>
                </c:pt>
                <c:pt idx="85">
                  <c:v>220.80000000167638</c:v>
                </c:pt>
                <c:pt idx="86">
                  <c:v>240</c:v>
                </c:pt>
                <c:pt idx="87">
                  <c:v>240</c:v>
                </c:pt>
                <c:pt idx="88">
                  <c:v>201.60000000055879</c:v>
                </c:pt>
                <c:pt idx="89">
                  <c:v>218.39999999944121</c:v>
                </c:pt>
                <c:pt idx="90">
                  <c:v>199.19999999832362</c:v>
                </c:pt>
                <c:pt idx="91">
                  <c:v>201.60000000055879</c:v>
                </c:pt>
                <c:pt idx="92">
                  <c:v>177.60000000055879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5F-424A-96E5-DF11A7F39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6400"/>
        <c:axId val="633724048"/>
      </c:areaChart>
      <c:lineChart>
        <c:grouping val="standard"/>
        <c:varyColors val="0"/>
        <c:ser>
          <c:idx val="5"/>
          <c:order val="5"/>
          <c:tx>
            <c:v>Chillers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'Cooling (Chiller19)'!$W$3:$W$98</c:f>
              <c:numCache>
                <c:formatCode>0.0</c:formatCode>
                <c:ptCount val="96"/>
                <c:pt idx="0">
                  <c:v>331.92481368893078</c:v>
                </c:pt>
                <c:pt idx="1">
                  <c:v>345.44270994553597</c:v>
                </c:pt>
                <c:pt idx="2">
                  <c:v>293.34291346735205</c:v>
                </c:pt>
                <c:pt idx="3">
                  <c:v>275.98330633991065</c:v>
                </c:pt>
                <c:pt idx="4">
                  <c:v>269.50068641628161</c:v>
                </c:pt>
                <c:pt idx="5">
                  <c:v>293.33028855217179</c:v>
                </c:pt>
                <c:pt idx="6">
                  <c:v>262.8128991654533</c:v>
                </c:pt>
                <c:pt idx="7">
                  <c:v>263.07244231123116</c:v>
                </c:pt>
                <c:pt idx="8">
                  <c:v>275.50205493623139</c:v>
                </c:pt>
                <c:pt idx="9">
                  <c:v>321.46645153370059</c:v>
                </c:pt>
                <c:pt idx="10">
                  <c:v>267.45001955031034</c:v>
                </c:pt>
                <c:pt idx="11">
                  <c:v>262.18943561540237</c:v>
                </c:pt>
                <c:pt idx="12">
                  <c:v>289.34196126305471</c:v>
                </c:pt>
                <c:pt idx="13">
                  <c:v>267.54206086169228</c:v>
                </c:pt>
                <c:pt idx="14">
                  <c:v>291.12067928522163</c:v>
                </c:pt>
                <c:pt idx="15">
                  <c:v>287.78093583910692</c:v>
                </c:pt>
                <c:pt idx="16">
                  <c:v>285.7303088308002</c:v>
                </c:pt>
                <c:pt idx="17">
                  <c:v>309.3298126704446</c:v>
                </c:pt>
                <c:pt idx="18">
                  <c:v>309.53906540823931</c:v>
                </c:pt>
                <c:pt idx="19">
                  <c:v>287.75588529706818</c:v>
                </c:pt>
                <c:pt idx="20">
                  <c:v>323.32471548947763</c:v>
                </c:pt>
                <c:pt idx="21">
                  <c:v>294.89143354911295</c:v>
                </c:pt>
                <c:pt idx="22">
                  <c:v>428.65831878286713</c:v>
                </c:pt>
                <c:pt idx="23">
                  <c:v>423.14649206078025</c:v>
                </c:pt>
                <c:pt idx="24">
                  <c:v>436.06576605663571</c:v>
                </c:pt>
                <c:pt idx="25">
                  <c:v>352.23498406343697</c:v>
                </c:pt>
                <c:pt idx="26">
                  <c:v>349.53577321212759</c:v>
                </c:pt>
                <c:pt idx="27">
                  <c:v>428.40731514167459</c:v>
                </c:pt>
                <c:pt idx="28">
                  <c:v>343.34592776192176</c:v>
                </c:pt>
                <c:pt idx="29">
                  <c:v>378.91470813225061</c:v>
                </c:pt>
                <c:pt idx="30">
                  <c:v>424.1007244027881</c:v>
                </c:pt>
                <c:pt idx="31">
                  <c:v>428.39035570549703</c:v>
                </c:pt>
                <c:pt idx="32">
                  <c:v>439.85323064630245</c:v>
                </c:pt>
                <c:pt idx="33">
                  <c:v>489.54245551392461</c:v>
                </c:pt>
                <c:pt idx="34">
                  <c:v>518.56579031720537</c:v>
                </c:pt>
                <c:pt idx="35">
                  <c:v>534.43970300630565</c:v>
                </c:pt>
                <c:pt idx="36">
                  <c:v>557.18964073050381</c:v>
                </c:pt>
                <c:pt idx="37">
                  <c:v>593.3569437174217</c:v>
                </c:pt>
                <c:pt idx="38">
                  <c:v>566.13301306410096</c:v>
                </c:pt>
                <c:pt idx="39">
                  <c:v>585.97864236070313</c:v>
                </c:pt>
                <c:pt idx="40">
                  <c:v>600.42123643003947</c:v>
                </c:pt>
                <c:pt idx="41">
                  <c:v>547.13703956268978</c:v>
                </c:pt>
                <c:pt idx="42">
                  <c:v>614.03101456736931</c:v>
                </c:pt>
                <c:pt idx="43">
                  <c:v>644.29305582748179</c:v>
                </c:pt>
                <c:pt idx="44">
                  <c:v>579.97303896391725</c:v>
                </c:pt>
                <c:pt idx="45">
                  <c:v>633.3700529501865</c:v>
                </c:pt>
                <c:pt idx="46">
                  <c:v>628.17226476544909</c:v>
                </c:pt>
                <c:pt idx="47">
                  <c:v>637.76467930518891</c:v>
                </c:pt>
                <c:pt idx="48">
                  <c:v>660.45162199089509</c:v>
                </c:pt>
                <c:pt idx="49">
                  <c:v>636.55910453184117</c:v>
                </c:pt>
                <c:pt idx="50">
                  <c:v>658.35901489762011</c:v>
                </c:pt>
                <c:pt idx="51">
                  <c:v>891.35328931876347</c:v>
                </c:pt>
                <c:pt idx="52">
                  <c:v>782.94863305900333</c:v>
                </c:pt>
                <c:pt idx="53">
                  <c:v>785.33616693957538</c:v>
                </c:pt>
                <c:pt idx="54">
                  <c:v>759.61422254489628</c:v>
                </c:pt>
                <c:pt idx="55">
                  <c:v>634.15876637659903</c:v>
                </c:pt>
                <c:pt idx="56">
                  <c:v>663.06835737026472</c:v>
                </c:pt>
                <c:pt idx="57">
                  <c:v>740.57156575412455</c:v>
                </c:pt>
                <c:pt idx="58">
                  <c:v>756.79959386206929</c:v>
                </c:pt>
                <c:pt idx="59">
                  <c:v>643.14053160537344</c:v>
                </c:pt>
                <c:pt idx="60">
                  <c:v>669.94021727943993</c:v>
                </c:pt>
                <c:pt idx="61">
                  <c:v>736.60610679992317</c:v>
                </c:pt>
                <c:pt idx="62">
                  <c:v>672.09242154532194</c:v>
                </c:pt>
                <c:pt idx="63">
                  <c:v>721.86111263122552</c:v>
                </c:pt>
                <c:pt idx="64">
                  <c:v>711.87914920904132</c:v>
                </c:pt>
                <c:pt idx="65">
                  <c:v>696.00226712394806</c:v>
                </c:pt>
                <c:pt idx="66">
                  <c:v>656.09860703746597</c:v>
                </c:pt>
                <c:pt idx="67">
                  <c:v>657.10832124823764</c:v>
                </c:pt>
                <c:pt idx="68">
                  <c:v>665.9794814584634</c:v>
                </c:pt>
                <c:pt idx="69">
                  <c:v>602.12753307609739</c:v>
                </c:pt>
                <c:pt idx="70">
                  <c:v>638.49736281995195</c:v>
                </c:pt>
                <c:pt idx="71">
                  <c:v>335.20149234564019</c:v>
                </c:pt>
                <c:pt idx="72">
                  <c:v>687.76319964810341</c:v>
                </c:pt>
                <c:pt idx="73">
                  <c:v>658.71467480095839</c:v>
                </c:pt>
                <c:pt idx="74">
                  <c:v>778.22248061642256</c:v>
                </c:pt>
                <c:pt idx="75">
                  <c:v>760.31129323657069</c:v>
                </c:pt>
                <c:pt idx="76">
                  <c:v>661.01241932818448</c:v>
                </c:pt>
                <c:pt idx="77">
                  <c:v>268.74747620438211</c:v>
                </c:pt>
                <c:pt idx="78">
                  <c:v>307.64319574615593</c:v>
                </c:pt>
                <c:pt idx="79">
                  <c:v>641.54378374975943</c:v>
                </c:pt>
                <c:pt idx="80">
                  <c:v>555.40661808058803</c:v>
                </c:pt>
                <c:pt idx="81">
                  <c:v>566.54310857251448</c:v>
                </c:pt>
                <c:pt idx="82">
                  <c:v>497.82863474902121</c:v>
                </c:pt>
                <c:pt idx="83">
                  <c:v>356.85502543912406</c:v>
                </c:pt>
                <c:pt idx="84">
                  <c:v>599.06925449114863</c:v>
                </c:pt>
                <c:pt idx="85">
                  <c:v>426.41905541364667</c:v>
                </c:pt>
                <c:pt idx="86">
                  <c:v>401.53089349933401</c:v>
                </c:pt>
                <c:pt idx="87">
                  <c:v>365.20845451838147</c:v>
                </c:pt>
                <c:pt idx="88">
                  <c:v>380.80612370034402</c:v>
                </c:pt>
                <c:pt idx="89">
                  <c:v>340.13162634990675</c:v>
                </c:pt>
                <c:pt idx="90">
                  <c:v>392.58289767667344</c:v>
                </c:pt>
                <c:pt idx="91">
                  <c:v>325.14497516230443</c:v>
                </c:pt>
                <c:pt idx="92">
                  <c:v>345.90282682269833</c:v>
                </c:pt>
                <c:pt idx="93">
                  <c:v>345.47181600492172</c:v>
                </c:pt>
                <c:pt idx="94">
                  <c:v>326.61813436521101</c:v>
                </c:pt>
                <c:pt idx="95">
                  <c:v>336.09309833255105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1DA-4A12-B6AB-3E7CBB62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726400"/>
        <c:axId val="633724048"/>
      </c:lineChart>
      <c:catAx>
        <c:axId val="633726400"/>
        <c:scaling>
          <c:orientation val="minMax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4048"/>
        <c:crosses val="autoZero"/>
        <c:auto val="1"/>
        <c:lblAlgn val="ctr"/>
        <c:lblOffset val="100"/>
        <c:noMultiLvlLbl val="0"/>
      </c:catAx>
      <c:valAx>
        <c:axId val="6337240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>
            <c:manualLayout>
              <c:xMode val="edge"/>
              <c:yMode val="edge"/>
              <c:x val="1.456886122530267E-2"/>
              <c:y val="0.4196103744360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Elm Cooling Load (</a:t>
            </a:r>
            <a:r>
              <a:rPr lang="en-US" sz="1400" b="0" i="0" u="none" strike="noStrike" baseline="0">
                <a:effectLst/>
              </a:rPr>
              <a:t>19th)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185539757171E-2"/>
          <c:y val="0.13423814694173"/>
          <c:w val="0.92362700390868413"/>
          <c:h val="0.58636168035998759"/>
        </c:manualLayout>
      </c:layout>
      <c:scatterChart>
        <c:scatterStyle val="smoothMarker"/>
        <c:varyColors val="0"/>
        <c:ser>
          <c:idx val="1"/>
          <c:order val="0"/>
          <c:tx>
            <c:v>19th 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(Building19)'!$BB$3:$BB$98</c:f>
              <c:numCache>
                <c:formatCode>0.0</c:formatCode>
                <c:ptCount val="96"/>
                <c:pt idx="0">
                  <c:v>79.697749999999999</c:v>
                </c:pt>
                <c:pt idx="1">
                  <c:v>79.57341666666666</c:v>
                </c:pt>
                <c:pt idx="2">
                  <c:v>78.285666666666671</c:v>
                </c:pt>
                <c:pt idx="3">
                  <c:v>76.581500000000005</c:v>
                </c:pt>
                <c:pt idx="4">
                  <c:v>79.673416666666668</c:v>
                </c:pt>
                <c:pt idx="5">
                  <c:v>76.603250000000003</c:v>
                </c:pt>
                <c:pt idx="6">
                  <c:v>76.371166666666667</c:v>
                </c:pt>
                <c:pt idx="7">
                  <c:v>77.749250000000004</c:v>
                </c:pt>
                <c:pt idx="8">
                  <c:v>76.280333333333331</c:v>
                </c:pt>
                <c:pt idx="9">
                  <c:v>80.888750000000002</c:v>
                </c:pt>
                <c:pt idx="10">
                  <c:v>75.277166666666673</c:v>
                </c:pt>
                <c:pt idx="11">
                  <c:v>79.606499999999997</c:v>
                </c:pt>
                <c:pt idx="12">
                  <c:v>76.568333333333328</c:v>
                </c:pt>
                <c:pt idx="13">
                  <c:v>79.131583333333339</c:v>
                </c:pt>
                <c:pt idx="14">
                  <c:v>73.875166666666672</c:v>
                </c:pt>
                <c:pt idx="15">
                  <c:v>78.014083333333332</c:v>
                </c:pt>
                <c:pt idx="16">
                  <c:v>72.612833333333327</c:v>
                </c:pt>
                <c:pt idx="17">
                  <c:v>78.232166666666672</c:v>
                </c:pt>
                <c:pt idx="18">
                  <c:v>70.946083333333334</c:v>
                </c:pt>
                <c:pt idx="19">
                  <c:v>73.437583333333336</c:v>
                </c:pt>
                <c:pt idx="20">
                  <c:v>72.082916666666662</c:v>
                </c:pt>
                <c:pt idx="21">
                  <c:v>50.664583333333333</c:v>
                </c:pt>
                <c:pt idx="22">
                  <c:v>43.574916666666667</c:v>
                </c:pt>
                <c:pt idx="23">
                  <c:v>45.009166666666665</c:v>
                </c:pt>
                <c:pt idx="24">
                  <c:v>46.132916666666667</c:v>
                </c:pt>
                <c:pt idx="25">
                  <c:v>70.144166666666663</c:v>
                </c:pt>
                <c:pt idx="26">
                  <c:v>69.60841666666667</c:v>
                </c:pt>
                <c:pt idx="27">
                  <c:v>76.149833333333333</c:v>
                </c:pt>
                <c:pt idx="28">
                  <c:v>85.648416666666662</c:v>
                </c:pt>
                <c:pt idx="29">
                  <c:v>89.111333333333334</c:v>
                </c:pt>
                <c:pt idx="30">
                  <c:v>89.915916666666661</c:v>
                </c:pt>
                <c:pt idx="31">
                  <c:v>91.329250000000002</c:v>
                </c:pt>
                <c:pt idx="32">
                  <c:v>91.641416666666672</c:v>
                </c:pt>
                <c:pt idx="33">
                  <c:v>100.9905</c:v>
                </c:pt>
                <c:pt idx="34">
                  <c:v>94.222666666666669</c:v>
                </c:pt>
                <c:pt idx="35">
                  <c:v>97.611000000000004</c:v>
                </c:pt>
                <c:pt idx="36">
                  <c:v>103.85583333333334</c:v>
                </c:pt>
                <c:pt idx="37">
                  <c:v>103.32833333333333</c:v>
                </c:pt>
                <c:pt idx="38">
                  <c:v>112.27091666666666</c:v>
                </c:pt>
                <c:pt idx="39">
                  <c:v>112.71125000000001</c:v>
                </c:pt>
                <c:pt idx="40">
                  <c:v>133.69225</c:v>
                </c:pt>
                <c:pt idx="41">
                  <c:v>115.52358333333333</c:v>
                </c:pt>
                <c:pt idx="42">
                  <c:v>119.59991666666667</c:v>
                </c:pt>
                <c:pt idx="43">
                  <c:v>122.84533333333333</c:v>
                </c:pt>
                <c:pt idx="44">
                  <c:v>122.06958333333333</c:v>
                </c:pt>
                <c:pt idx="45">
                  <c:v>127.21058333333333</c:v>
                </c:pt>
                <c:pt idx="46">
                  <c:v>117.41583333333334</c:v>
                </c:pt>
                <c:pt idx="47">
                  <c:v>122.98966666666666</c:v>
                </c:pt>
                <c:pt idx="48">
                  <c:v>122.71733333333333</c:v>
                </c:pt>
                <c:pt idx="49">
                  <c:v>115.91541666666667</c:v>
                </c:pt>
                <c:pt idx="50">
                  <c:v>118.1985</c:v>
                </c:pt>
                <c:pt idx="51">
                  <c:v>125.37291666666667</c:v>
                </c:pt>
                <c:pt idx="52">
                  <c:v>131.31041666666667</c:v>
                </c:pt>
                <c:pt idx="53">
                  <c:v>109.98275</c:v>
                </c:pt>
                <c:pt idx="54">
                  <c:v>110.64691666666667</c:v>
                </c:pt>
                <c:pt idx="55">
                  <c:v>129.87466666666666</c:v>
                </c:pt>
                <c:pt idx="56">
                  <c:v>137.24141666666668</c:v>
                </c:pt>
                <c:pt idx="57">
                  <c:v>129.00925000000001</c:v>
                </c:pt>
                <c:pt idx="58">
                  <c:v>133.22741666666667</c:v>
                </c:pt>
                <c:pt idx="59">
                  <c:v>124.28825000000001</c:v>
                </c:pt>
                <c:pt idx="60">
                  <c:v>134.91616666666667</c:v>
                </c:pt>
                <c:pt idx="61">
                  <c:v>128.06549999999999</c:v>
                </c:pt>
                <c:pt idx="62">
                  <c:v>133.68141666666668</c:v>
                </c:pt>
                <c:pt idx="63">
                  <c:v>129.52758333333333</c:v>
                </c:pt>
                <c:pt idx="64">
                  <c:v>136.01508333333334</c:v>
                </c:pt>
                <c:pt idx="65">
                  <c:v>135.18691666666666</c:v>
                </c:pt>
                <c:pt idx="66">
                  <c:v>133.27799999999999</c:v>
                </c:pt>
                <c:pt idx="67">
                  <c:v>131.20408333333333</c:v>
                </c:pt>
                <c:pt idx="68">
                  <c:v>131.41508333333334</c:v>
                </c:pt>
                <c:pt idx="69">
                  <c:v>129.40625</c:v>
                </c:pt>
                <c:pt idx="70">
                  <c:v>121.18275</c:v>
                </c:pt>
                <c:pt idx="71">
                  <c:v>137.02216666666666</c:v>
                </c:pt>
                <c:pt idx="72">
                  <c:v>137.43383333333333</c:v>
                </c:pt>
                <c:pt idx="73">
                  <c:v>125.70725</c:v>
                </c:pt>
                <c:pt idx="74">
                  <c:v>95.334916666666672</c:v>
                </c:pt>
                <c:pt idx="75">
                  <c:v>113.93808333333334</c:v>
                </c:pt>
                <c:pt idx="76">
                  <c:v>112.8325</c:v>
                </c:pt>
                <c:pt idx="77">
                  <c:v>95.096166666666662</c:v>
                </c:pt>
                <c:pt idx="78">
                  <c:v>121.59</c:v>
                </c:pt>
                <c:pt idx="79">
                  <c:v>152.87308333333334</c:v>
                </c:pt>
                <c:pt idx="80">
                  <c:v>106.28675</c:v>
                </c:pt>
                <c:pt idx="81">
                  <c:v>122.07058333333333</c:v>
                </c:pt>
                <c:pt idx="82">
                  <c:v>113.68683333333334</c:v>
                </c:pt>
                <c:pt idx="83">
                  <c:v>111.68016666666666</c:v>
                </c:pt>
                <c:pt idx="84">
                  <c:v>106.47116666666666</c:v>
                </c:pt>
                <c:pt idx="85">
                  <c:v>106.30175</c:v>
                </c:pt>
                <c:pt idx="86">
                  <c:v>136.15458333333333</c:v>
                </c:pt>
                <c:pt idx="87">
                  <c:v>104.82725000000001</c:v>
                </c:pt>
                <c:pt idx="88">
                  <c:v>102.15058333333333</c:v>
                </c:pt>
                <c:pt idx="89">
                  <c:v>101.09533333333333</c:v>
                </c:pt>
                <c:pt idx="90">
                  <c:v>93.903999999999996</c:v>
                </c:pt>
                <c:pt idx="91">
                  <c:v>95.867999999999995</c:v>
                </c:pt>
                <c:pt idx="92">
                  <c:v>91.444333333333333</c:v>
                </c:pt>
                <c:pt idx="93">
                  <c:v>98.031999999999996</c:v>
                </c:pt>
                <c:pt idx="94">
                  <c:v>97.761166666666668</c:v>
                </c:pt>
                <c:pt idx="95">
                  <c:v>95.814166666666665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974-4BCF-9918-D79AF2505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29144"/>
        <c:axId val="633732672"/>
      </c:scatterChart>
      <c:valAx>
        <c:axId val="633729144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2672"/>
        <c:crosses val="autoZero"/>
        <c:crossBetween val="midCat"/>
        <c:majorUnit val="4.1666000000000009E-2"/>
      </c:valAx>
      <c:valAx>
        <c:axId val="6337326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29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Maple</a:t>
            </a:r>
            <a:r>
              <a:rPr lang="en-US" baseline="0"/>
              <a:t> </a:t>
            </a:r>
            <a:r>
              <a:rPr lang="en-US"/>
              <a:t>Cooling Load (</a:t>
            </a:r>
            <a:r>
              <a:rPr lang="en-US" sz="1400" b="0" i="0" u="none" strike="noStrike" baseline="0">
                <a:effectLst/>
              </a:rPr>
              <a:t>19th</a:t>
            </a:r>
            <a:r>
              <a:rPr lang="en-US"/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6185539757171E-2"/>
          <c:y val="0.13423814694173"/>
          <c:w val="0.92362700390868413"/>
          <c:h val="0.58636168035998759"/>
        </c:manualLayout>
      </c:layout>
      <c:scatterChart>
        <c:scatterStyle val="smoothMarker"/>
        <c:varyColors val="0"/>
        <c:ser>
          <c:idx val="1"/>
          <c:order val="0"/>
          <c:tx>
            <c:v>19th Aug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'Cooling (Building19)'!$A$3:$A$98</c:f>
              <c:numCache>
                <c:formatCode>h:mm:ss\ AM/PM</c:formatCode>
                <c:ptCount val="96"/>
                <c:pt idx="0" formatCode="[$-F400]h:mm:ss\ AM/PM">
                  <c:v>0</c:v>
                </c:pt>
                <c:pt idx="1">
                  <c:v>1.0416666666666666E-2</c:v>
                </c:pt>
                <c:pt idx="2" formatCode="[$-F400]h:mm:ss\ AM/PM">
                  <c:v>2.0833333333333301E-2</c:v>
                </c:pt>
                <c:pt idx="3">
                  <c:v>3.125E-2</c:v>
                </c:pt>
                <c:pt idx="4" formatCode="[$-F400]h:mm:ss\ AM/PM">
                  <c:v>4.1666666666666699E-2</c:v>
                </c:pt>
                <c:pt idx="5">
                  <c:v>5.2083333333333301E-2</c:v>
                </c:pt>
                <c:pt idx="6" formatCode="[$-F400]h:mm:ss\ AM/PM">
                  <c:v>6.25E-2</c:v>
                </c:pt>
                <c:pt idx="7">
                  <c:v>7.2916666666666699E-2</c:v>
                </c:pt>
                <c:pt idx="8" formatCode="[$-F400]h:mm:ss\ AM/PM">
                  <c:v>8.3333333333333301E-2</c:v>
                </c:pt>
                <c:pt idx="9">
                  <c:v>9.375E-2</c:v>
                </c:pt>
                <c:pt idx="10" formatCode="[$-F400]h:mm:ss\ AM/PM">
                  <c:v>0.104166666666667</c:v>
                </c:pt>
                <c:pt idx="11">
                  <c:v>0.114583333333333</c:v>
                </c:pt>
                <c:pt idx="12" formatCode="[$-F400]h:mm:ss\ AM/PM">
                  <c:v>0.125</c:v>
                </c:pt>
                <c:pt idx="13">
                  <c:v>0.13541666666666699</c:v>
                </c:pt>
                <c:pt idx="14" formatCode="[$-F400]h:mm:ss\ AM/PM">
                  <c:v>0.14583333333333301</c:v>
                </c:pt>
                <c:pt idx="15">
                  <c:v>0.15625</c:v>
                </c:pt>
                <c:pt idx="16" formatCode="[$-F400]h:mm:ss\ AM/PM">
                  <c:v>0.16666666666666699</c:v>
                </c:pt>
                <c:pt idx="17">
                  <c:v>0.17708333333333301</c:v>
                </c:pt>
                <c:pt idx="18" formatCode="[$-F400]h:mm:ss\ AM/PM">
                  <c:v>0.1875</c:v>
                </c:pt>
                <c:pt idx="19">
                  <c:v>0.19791666666666699</c:v>
                </c:pt>
                <c:pt idx="20" formatCode="[$-F400]h:mm:ss\ AM/PM">
                  <c:v>0.20833333333333301</c:v>
                </c:pt>
                <c:pt idx="21">
                  <c:v>0.21875</c:v>
                </c:pt>
                <c:pt idx="22" formatCode="[$-F400]h:mm:ss\ AM/PM">
                  <c:v>0.22916666666666699</c:v>
                </c:pt>
                <c:pt idx="23">
                  <c:v>0.23958333333333301</c:v>
                </c:pt>
                <c:pt idx="24" formatCode="[$-F400]h:mm:ss\ AM/PM">
                  <c:v>0.25</c:v>
                </c:pt>
                <c:pt idx="25">
                  <c:v>0.26041666666666702</c:v>
                </c:pt>
                <c:pt idx="26" formatCode="[$-F400]h:mm:ss\ AM/PM">
                  <c:v>0.27083333333333298</c:v>
                </c:pt>
                <c:pt idx="27">
                  <c:v>0.28125</c:v>
                </c:pt>
                <c:pt idx="28" formatCode="[$-F400]h:mm:ss\ AM/PM">
                  <c:v>0.29166666666666702</c:v>
                </c:pt>
                <c:pt idx="29">
                  <c:v>0.30208333333333298</c:v>
                </c:pt>
                <c:pt idx="30" formatCode="[$-F400]h:mm:ss\ AM/PM">
                  <c:v>0.3125</c:v>
                </c:pt>
                <c:pt idx="31">
                  <c:v>0.32291666666666702</c:v>
                </c:pt>
                <c:pt idx="32" formatCode="[$-F400]h:mm:ss\ AM/PM">
                  <c:v>0.33333333333333298</c:v>
                </c:pt>
                <c:pt idx="33">
                  <c:v>0.34375</c:v>
                </c:pt>
                <c:pt idx="34" formatCode="[$-F400]h:mm:ss\ AM/PM">
                  <c:v>0.35416666666666702</c:v>
                </c:pt>
                <c:pt idx="35">
                  <c:v>0.36458333333333298</c:v>
                </c:pt>
                <c:pt idx="36" formatCode="[$-F400]h:mm:ss\ AM/PM">
                  <c:v>0.375</c:v>
                </c:pt>
                <c:pt idx="37">
                  <c:v>0.38541666666666702</c:v>
                </c:pt>
                <c:pt idx="38" formatCode="[$-F400]h:mm:ss\ AM/PM">
                  <c:v>0.39583333333333298</c:v>
                </c:pt>
                <c:pt idx="39">
                  <c:v>0.40625</c:v>
                </c:pt>
                <c:pt idx="40" formatCode="[$-F400]h:mm:ss\ AM/PM">
                  <c:v>0.41666666666666702</c:v>
                </c:pt>
                <c:pt idx="41">
                  <c:v>0.42708333333333298</c:v>
                </c:pt>
                <c:pt idx="42" formatCode="[$-F400]h:mm:ss\ AM/PM">
                  <c:v>0.4375</c:v>
                </c:pt>
                <c:pt idx="43">
                  <c:v>0.44791666666666702</c:v>
                </c:pt>
                <c:pt idx="44" formatCode="[$-F400]h:mm:ss\ AM/PM">
                  <c:v>0.45833333333333298</c:v>
                </c:pt>
                <c:pt idx="45">
                  <c:v>0.46875</c:v>
                </c:pt>
                <c:pt idx="46" formatCode="[$-F400]h:mm:ss\ AM/PM">
                  <c:v>0.47916666666666702</c:v>
                </c:pt>
                <c:pt idx="47">
                  <c:v>0.48958333333333298</c:v>
                </c:pt>
                <c:pt idx="48" formatCode="[$-F400]h:mm:ss\ AM/PM">
                  <c:v>0.5</c:v>
                </c:pt>
                <c:pt idx="49">
                  <c:v>0.51041666666666696</c:v>
                </c:pt>
                <c:pt idx="50" formatCode="[$-F400]h:mm:ss\ AM/PM">
                  <c:v>0.52083333333333304</c:v>
                </c:pt>
                <c:pt idx="51">
                  <c:v>0.53125</c:v>
                </c:pt>
                <c:pt idx="52" formatCode="[$-F400]h:mm:ss\ AM/PM">
                  <c:v>0.54166666666666696</c:v>
                </c:pt>
                <c:pt idx="53">
                  <c:v>0.55208333333333304</c:v>
                </c:pt>
                <c:pt idx="54" formatCode="[$-F400]h:mm:ss\ AM/PM">
                  <c:v>0.5625</c:v>
                </c:pt>
                <c:pt idx="55">
                  <c:v>0.57291666666666696</c:v>
                </c:pt>
                <c:pt idx="56" formatCode="[$-F400]h:mm:ss\ AM/PM">
                  <c:v>0.58333333333333304</c:v>
                </c:pt>
                <c:pt idx="57">
                  <c:v>0.59375</c:v>
                </c:pt>
                <c:pt idx="58" formatCode="[$-F400]h:mm:ss\ AM/PM">
                  <c:v>0.60416666666666696</c:v>
                </c:pt>
                <c:pt idx="59">
                  <c:v>0.61458333333333304</c:v>
                </c:pt>
                <c:pt idx="60" formatCode="[$-F400]h:mm:ss\ AM/PM">
                  <c:v>0.625</c:v>
                </c:pt>
                <c:pt idx="61">
                  <c:v>0.63541666666666696</c:v>
                </c:pt>
                <c:pt idx="62" formatCode="[$-F400]h:mm:ss\ AM/PM">
                  <c:v>0.64583333333333304</c:v>
                </c:pt>
                <c:pt idx="63">
                  <c:v>0.65625</c:v>
                </c:pt>
                <c:pt idx="64" formatCode="[$-F400]h:mm:ss\ AM/PM">
                  <c:v>0.66666666666666696</c:v>
                </c:pt>
                <c:pt idx="65">
                  <c:v>0.67708333333333304</c:v>
                </c:pt>
                <c:pt idx="66" formatCode="[$-F400]h:mm:ss\ AM/PM">
                  <c:v>0.6875</c:v>
                </c:pt>
                <c:pt idx="67">
                  <c:v>0.69791666666666696</c:v>
                </c:pt>
                <c:pt idx="68" formatCode="[$-F400]h:mm:ss\ AM/PM">
                  <c:v>0.70833333333333304</c:v>
                </c:pt>
                <c:pt idx="69">
                  <c:v>0.71875</c:v>
                </c:pt>
                <c:pt idx="70" formatCode="[$-F400]h:mm:ss\ AM/PM">
                  <c:v>0.72916666666666696</c:v>
                </c:pt>
                <c:pt idx="71">
                  <c:v>0.73958333333333304</c:v>
                </c:pt>
                <c:pt idx="72" formatCode="[$-F400]h:mm:ss\ AM/PM">
                  <c:v>0.75</c:v>
                </c:pt>
                <c:pt idx="73">
                  <c:v>0.76041666666666696</c:v>
                </c:pt>
                <c:pt idx="74" formatCode="[$-F400]h:mm:ss\ AM/PM">
                  <c:v>0.77083333333333304</c:v>
                </c:pt>
                <c:pt idx="75">
                  <c:v>0.78125</c:v>
                </c:pt>
                <c:pt idx="76" formatCode="[$-F400]h:mm:ss\ AM/PM">
                  <c:v>0.79166666666666696</c:v>
                </c:pt>
                <c:pt idx="77">
                  <c:v>0.80208333333333304</c:v>
                </c:pt>
                <c:pt idx="78" formatCode="[$-F400]h:mm:ss\ AM/PM">
                  <c:v>0.8125</c:v>
                </c:pt>
                <c:pt idx="79">
                  <c:v>0.82291666666666696</c:v>
                </c:pt>
                <c:pt idx="80" formatCode="[$-F400]h:mm:ss\ AM/PM">
                  <c:v>0.83333333333333304</c:v>
                </c:pt>
                <c:pt idx="81">
                  <c:v>0.84375</c:v>
                </c:pt>
                <c:pt idx="82" formatCode="[$-F400]h:mm:ss\ AM/PM">
                  <c:v>0.85416666666666696</c:v>
                </c:pt>
                <c:pt idx="83">
                  <c:v>0.86458333333333304</c:v>
                </c:pt>
                <c:pt idx="84" formatCode="[$-F400]h:mm:ss\ AM/PM">
                  <c:v>0.875</c:v>
                </c:pt>
                <c:pt idx="85">
                  <c:v>0.88541666666666696</c:v>
                </c:pt>
                <c:pt idx="86" formatCode="[$-F400]h:mm:ss\ AM/PM">
                  <c:v>0.89583333333333304</c:v>
                </c:pt>
                <c:pt idx="87">
                  <c:v>0.90625</c:v>
                </c:pt>
                <c:pt idx="88" formatCode="[$-F400]h:mm:ss\ AM/PM">
                  <c:v>0.91666666666666696</c:v>
                </c:pt>
                <c:pt idx="89">
                  <c:v>0.92708333333333304</c:v>
                </c:pt>
                <c:pt idx="90" formatCode="[$-F400]h:mm:ss\ AM/PM">
                  <c:v>0.9375</c:v>
                </c:pt>
                <c:pt idx="91">
                  <c:v>0.94791666666666696</c:v>
                </c:pt>
                <c:pt idx="92" formatCode="[$-F400]h:mm:ss\ AM/PM">
                  <c:v>0.95833333333333304</c:v>
                </c:pt>
                <c:pt idx="93">
                  <c:v>0.96875</c:v>
                </c:pt>
                <c:pt idx="94" formatCode="[$-F400]h:mm:ss\ AM/PM">
                  <c:v>0.97916666666666696</c:v>
                </c:pt>
                <c:pt idx="95">
                  <c:v>0.98958333333333304</c:v>
                </c:pt>
              </c:numCache>
            </c:numRef>
          </c:xVal>
          <c:yVal>
            <c:numRef>
              <c:f>'Cooling (Building19)'!$AA$3:$AA$102</c:f>
              <c:numCache>
                <c:formatCode>General</c:formatCode>
                <c:ptCount val="100"/>
                <c:pt idx="0">
                  <c:v>160.79999999888241</c:v>
                </c:pt>
                <c:pt idx="1">
                  <c:v>158.39999999944121</c:v>
                </c:pt>
                <c:pt idx="2">
                  <c:v>139.20000000111759</c:v>
                </c:pt>
                <c:pt idx="3">
                  <c:v>141.60000000055879</c:v>
                </c:pt>
                <c:pt idx="4">
                  <c:v>100.79999999888241</c:v>
                </c:pt>
                <c:pt idx="5">
                  <c:v>117.60000000055879</c:v>
                </c:pt>
                <c:pt idx="6">
                  <c:v>100.79999999888241</c:v>
                </c:pt>
                <c:pt idx="7">
                  <c:v>100.80000000167638</c:v>
                </c:pt>
                <c:pt idx="8">
                  <c:v>79.199999998323619</c:v>
                </c:pt>
                <c:pt idx="9">
                  <c:v>100.80000000167638</c:v>
                </c:pt>
                <c:pt idx="10">
                  <c:v>100.79999999888241</c:v>
                </c:pt>
                <c:pt idx="11">
                  <c:v>98.399999999441206</c:v>
                </c:pt>
                <c:pt idx="12">
                  <c:v>79.200000001117587</c:v>
                </c:pt>
                <c:pt idx="13">
                  <c:v>100.79999999888241</c:v>
                </c:pt>
                <c:pt idx="14">
                  <c:v>79.200000001117587</c:v>
                </c:pt>
                <c:pt idx="15">
                  <c:v>79.199999998323619</c:v>
                </c:pt>
                <c:pt idx="16">
                  <c:v>84</c:v>
                </c:pt>
                <c:pt idx="17">
                  <c:v>57.600000000558794</c:v>
                </c:pt>
                <c:pt idx="18">
                  <c:v>79.200000001117587</c:v>
                </c:pt>
                <c:pt idx="19">
                  <c:v>81.600000000558794</c:v>
                </c:pt>
                <c:pt idx="20">
                  <c:v>79.199999998323619</c:v>
                </c:pt>
                <c:pt idx="21">
                  <c:v>60</c:v>
                </c:pt>
                <c:pt idx="22">
                  <c:v>79.200000001117587</c:v>
                </c:pt>
                <c:pt idx="23">
                  <c:v>79.199999998323619</c:v>
                </c:pt>
                <c:pt idx="24">
                  <c:v>62.400000002235174</c:v>
                </c:pt>
                <c:pt idx="25">
                  <c:v>79.199999998323619</c:v>
                </c:pt>
                <c:pt idx="26">
                  <c:v>60</c:v>
                </c:pt>
                <c:pt idx="27">
                  <c:v>79.200000001117587</c:v>
                </c:pt>
                <c:pt idx="28">
                  <c:v>60</c:v>
                </c:pt>
                <c:pt idx="29">
                  <c:v>60</c:v>
                </c:pt>
                <c:pt idx="30">
                  <c:v>81.600000000558794</c:v>
                </c:pt>
                <c:pt idx="31">
                  <c:v>79.199999998323619</c:v>
                </c:pt>
                <c:pt idx="32">
                  <c:v>79.200000001117587</c:v>
                </c:pt>
                <c:pt idx="33">
                  <c:v>100.79999999888241</c:v>
                </c:pt>
                <c:pt idx="34">
                  <c:v>120</c:v>
                </c:pt>
                <c:pt idx="35">
                  <c:v>98.399999999441206</c:v>
                </c:pt>
                <c:pt idx="36">
                  <c:v>122.40000000223517</c:v>
                </c:pt>
                <c:pt idx="37">
                  <c:v>117.59999999776483</c:v>
                </c:pt>
                <c:pt idx="38">
                  <c:v>141.60000000055879</c:v>
                </c:pt>
                <c:pt idx="39">
                  <c:v>160.80000000167638</c:v>
                </c:pt>
                <c:pt idx="40">
                  <c:v>158.39999999944121</c:v>
                </c:pt>
                <c:pt idx="41">
                  <c:v>160.79999999888241</c:v>
                </c:pt>
                <c:pt idx="42">
                  <c:v>180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199.20000000111759</c:v>
                </c:pt>
                <c:pt idx="47">
                  <c:v>180</c:v>
                </c:pt>
                <c:pt idx="48">
                  <c:v>180</c:v>
                </c:pt>
                <c:pt idx="49">
                  <c:v>201.60000000055879</c:v>
                </c:pt>
                <c:pt idx="50">
                  <c:v>177.59999999776483</c:v>
                </c:pt>
                <c:pt idx="51">
                  <c:v>160.80000000167638</c:v>
                </c:pt>
                <c:pt idx="52">
                  <c:v>199.19999999832362</c:v>
                </c:pt>
                <c:pt idx="53">
                  <c:v>201.60000000055879</c:v>
                </c:pt>
                <c:pt idx="54">
                  <c:v>199.20000000111759</c:v>
                </c:pt>
                <c:pt idx="55">
                  <c:v>199.19999999832362</c:v>
                </c:pt>
                <c:pt idx="56">
                  <c:v>240</c:v>
                </c:pt>
                <c:pt idx="57">
                  <c:v>199.20000000111759</c:v>
                </c:pt>
                <c:pt idx="58">
                  <c:v>201.60000000055879</c:v>
                </c:pt>
                <c:pt idx="59">
                  <c:v>199.19999999832362</c:v>
                </c:pt>
                <c:pt idx="60">
                  <c:v>278.40000000223517</c:v>
                </c:pt>
                <c:pt idx="61">
                  <c:v>240</c:v>
                </c:pt>
                <c:pt idx="62">
                  <c:v>242.39999999944121</c:v>
                </c:pt>
                <c:pt idx="63">
                  <c:v>218.39999999944121</c:v>
                </c:pt>
                <c:pt idx="64">
                  <c:v>240</c:v>
                </c:pt>
                <c:pt idx="65">
                  <c:v>237.60000000055879</c:v>
                </c:pt>
                <c:pt idx="66">
                  <c:v>261.60000000055879</c:v>
                </c:pt>
                <c:pt idx="67">
                  <c:v>259.19999999832362</c:v>
                </c:pt>
                <c:pt idx="68">
                  <c:v>242.39999999944121</c:v>
                </c:pt>
                <c:pt idx="69">
                  <c:v>278.40000000223517</c:v>
                </c:pt>
                <c:pt idx="70">
                  <c:v>259.19999999832362</c:v>
                </c:pt>
                <c:pt idx="71">
                  <c:v>259.20000000111759</c:v>
                </c:pt>
                <c:pt idx="72">
                  <c:v>240</c:v>
                </c:pt>
                <c:pt idx="73">
                  <c:v>242.39999999944121</c:v>
                </c:pt>
                <c:pt idx="74">
                  <c:v>259.20000000111759</c:v>
                </c:pt>
                <c:pt idx="75">
                  <c:v>259.19999999832362</c:v>
                </c:pt>
                <c:pt idx="76">
                  <c:v>259.20000000111759</c:v>
                </c:pt>
                <c:pt idx="77">
                  <c:v>242.39999999944121</c:v>
                </c:pt>
                <c:pt idx="78">
                  <c:v>259.20000000111759</c:v>
                </c:pt>
                <c:pt idx="79">
                  <c:v>117.59999999776483</c:v>
                </c:pt>
                <c:pt idx="80">
                  <c:v>321.60000000055879</c:v>
                </c:pt>
                <c:pt idx="81">
                  <c:v>220.80000000167638</c:v>
                </c:pt>
                <c:pt idx="82">
                  <c:v>218.39999999944121</c:v>
                </c:pt>
                <c:pt idx="83">
                  <c:v>280.79999999888241</c:v>
                </c:pt>
                <c:pt idx="84">
                  <c:v>259.20000000111759</c:v>
                </c:pt>
                <c:pt idx="85">
                  <c:v>240</c:v>
                </c:pt>
                <c:pt idx="86">
                  <c:v>180</c:v>
                </c:pt>
                <c:pt idx="87">
                  <c:v>300</c:v>
                </c:pt>
                <c:pt idx="88">
                  <c:v>259.19999999832362</c:v>
                </c:pt>
                <c:pt idx="89">
                  <c:v>220.80000000167638</c:v>
                </c:pt>
                <c:pt idx="90">
                  <c:v>240</c:v>
                </c:pt>
                <c:pt idx="91">
                  <c:v>240</c:v>
                </c:pt>
                <c:pt idx="92">
                  <c:v>201.60000000055879</c:v>
                </c:pt>
                <c:pt idx="93">
                  <c:v>218.39999999944121</c:v>
                </c:pt>
                <c:pt idx="94">
                  <c:v>199.19999999832362</c:v>
                </c:pt>
                <c:pt idx="95">
                  <c:v>201.60000000055879</c:v>
                </c:pt>
                <c:pt idx="96">
                  <c:v>177.60000000055879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29F-490D-A312-EE8CB214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731104"/>
        <c:axId val="633733064"/>
      </c:scatterChart>
      <c:valAx>
        <c:axId val="633731104"/>
        <c:scaling>
          <c:orientation val="minMax"/>
          <c:max val="1"/>
        </c:scaling>
        <c:delete val="0"/>
        <c:axPos val="b"/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3064"/>
        <c:crosses val="autoZero"/>
        <c:crossBetween val="midCat"/>
        <c:majorUnit val="4.1666000000000009E-2"/>
      </c:valAx>
      <c:valAx>
        <c:axId val="633733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73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196215</xdr:colOff>
      <xdr:row>5</xdr:row>
      <xdr:rowOff>179070</xdr:rowOff>
    </xdr:from>
    <xdr:to>
      <xdr:col>17</xdr:col>
      <xdr:colOff>546735</xdr:colOff>
      <xdr:row>19</xdr:row>
      <xdr:rowOff>139065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120014</xdr:colOff>
      <xdr:row>8</xdr:row>
      <xdr:rowOff>121920</xdr:rowOff>
    </xdr:from>
    <xdr:to>
      <xdr:col>33</xdr:col>
      <xdr:colOff>365759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6</xdr:row>
      <xdr:rowOff>32385</xdr:rowOff>
    </xdr:from>
    <xdr:to>
      <xdr:col>13</xdr:col>
      <xdr:colOff>464820</xdr:colOff>
      <xdr:row>24</xdr:row>
      <xdr:rowOff>81915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626918</xdr:colOff>
      <xdr:row>23</xdr:row>
      <xdr:rowOff>125153</xdr:rowOff>
    </xdr:from>
    <xdr:to>
      <xdr:col>17</xdr:col>
      <xdr:colOff>341341</xdr:colOff>
      <xdr:row>42</xdr:row>
      <xdr:rowOff>159443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623454</xdr:colOff>
      <xdr:row>3</xdr:row>
      <xdr:rowOff>158577</xdr:rowOff>
    </xdr:from>
    <xdr:to>
      <xdr:col>25</xdr:col>
      <xdr:colOff>569248</xdr:colOff>
      <xdr:row>23</xdr:row>
      <xdr:rowOff>12758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583796</xdr:colOff>
      <xdr:row>23</xdr:row>
      <xdr:rowOff>176935</xdr:rowOff>
    </xdr:from>
    <xdr:to>
      <xdr:col>9</xdr:col>
      <xdr:colOff>404899</xdr:colOff>
      <xdr:row>43</xdr:row>
      <xdr:rowOff>31116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100965</xdr:colOff>
      <xdr:row>3</xdr:row>
      <xdr:rowOff>70485</xdr:rowOff>
    </xdr:from>
    <xdr:to>
      <xdr:col>9</xdr:col>
      <xdr:colOff>396240</xdr:colOff>
      <xdr:row>22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656359</xdr:colOff>
      <xdr:row>24</xdr:row>
      <xdr:rowOff>24534</xdr:rowOff>
    </xdr:from>
    <xdr:to>
      <xdr:col>25</xdr:col>
      <xdr:colOff>594360</xdr:colOff>
      <xdr:row>43</xdr:row>
      <xdr:rowOff>58824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685800</xdr:colOff>
      <xdr:row>3</xdr:row>
      <xdr:rowOff>31750</xdr:rowOff>
    </xdr:from>
    <xdr:to>
      <xdr:col>17</xdr:col>
      <xdr:colOff>403860</xdr:colOff>
      <xdr:row>22</xdr:row>
      <xdr:rowOff>66040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67236</xdr:colOff>
      <xdr:row>14</xdr:row>
      <xdr:rowOff>67234</xdr:rowOff>
    </xdr:from>
    <xdr:to>
      <xdr:col>35</xdr:col>
      <xdr:colOff>22413</xdr:colOff>
      <xdr:row>32</xdr:row>
      <xdr:rowOff>139400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3083EC7B-7B05-40D4-A5AD-71D1E4E1D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</xdr:row>
      <xdr:rowOff>160020</xdr:rowOff>
    </xdr:from>
    <xdr:to>
      <xdr:col>10</xdr:col>
      <xdr:colOff>43815</xdr:colOff>
      <xdr:row>21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3</xdr:row>
      <xdr:rowOff>30480</xdr:rowOff>
    </xdr:from>
    <xdr:to>
      <xdr:col>19</xdr:col>
      <xdr:colOff>523875</xdr:colOff>
      <xdr:row>21</xdr:row>
      <xdr:rowOff>125730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D5A58AE7-3A9E-4A93-A6D8-5B49B5CC7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tabSelected="1" workbookViewId="0">
      <selection activeCell="N13" sqref="N13"/>
    </sheetView>
  </sheetViews>
  <sheetFormatPr defaultRowHeight="14.4" x14ac:dyDescent="0.3"/>
  <cols>
    <col min="1" max="1" width="11.33203125" style="2" bestFit="1" customWidth="1"/>
    <col min="2" max="8" width="10.33203125" style="2" customWidth="1"/>
    <col min="9" max="9" width="12" style="1" bestFit="1" customWidth="1"/>
  </cols>
  <sheetData>
    <row r="1" spans="1:9" x14ac:dyDescent="0.3">
      <c r="A1" s="44" t="s">
        <v>7</v>
      </c>
      <c r="B1" s="47" t="s">
        <v>39</v>
      </c>
      <c r="C1" s="47" t="s">
        <v>6</v>
      </c>
      <c r="D1" s="47" t="s">
        <v>5</v>
      </c>
      <c r="E1" s="47" t="s">
        <v>4</v>
      </c>
      <c r="F1" s="47" t="s">
        <v>3</v>
      </c>
      <c r="G1" s="48" t="s">
        <v>2</v>
      </c>
      <c r="H1" s="48" t="s">
        <v>1</v>
      </c>
      <c r="I1" s="45" t="s">
        <v>0</v>
      </c>
    </row>
    <row r="2" spans="1:9" x14ac:dyDescent="0.3">
      <c r="A2" s="6">
        <v>0</v>
      </c>
      <c r="B2" s="46">
        <v>249.1</v>
      </c>
      <c r="C2" s="46">
        <v>196.8</v>
      </c>
      <c r="D2" s="46">
        <v>64.400000000000006</v>
      </c>
      <c r="E2" s="46">
        <v>46.8</v>
      </c>
      <c r="F2" s="4">
        <v>19.600000000558794</v>
      </c>
      <c r="G2" s="4"/>
      <c r="H2" s="4"/>
      <c r="I2" s="3">
        <f>B2+C2+D2+E2+F2</f>
        <v>576.7000000005587</v>
      </c>
    </row>
    <row r="3" spans="1:9" x14ac:dyDescent="0.3">
      <c r="A3" s="5">
        <v>1.0416666666666666E-2</v>
      </c>
      <c r="B3" s="46">
        <v>246.2</v>
      </c>
      <c r="C3" s="46">
        <v>201.6</v>
      </c>
      <c r="D3" s="46">
        <v>64.400000000000006</v>
      </c>
      <c r="E3" s="46">
        <v>39.6</v>
      </c>
      <c r="F3" s="4">
        <v>21.199999999254942</v>
      </c>
      <c r="G3" s="4"/>
      <c r="H3" s="4"/>
      <c r="I3" s="3">
        <f t="shared" ref="I3:I66" si="0">B3+C3+D3+E3+F3</f>
        <v>572.9999999992549</v>
      </c>
    </row>
    <row r="4" spans="1:9" x14ac:dyDescent="0.3">
      <c r="A4" s="6">
        <v>2.0833333333333301E-2</v>
      </c>
      <c r="B4" s="46">
        <v>236.2</v>
      </c>
      <c r="C4" s="46">
        <v>205.2</v>
      </c>
      <c r="D4" s="46">
        <v>62.8</v>
      </c>
      <c r="E4" s="46">
        <v>40.5</v>
      </c>
      <c r="F4" s="4">
        <v>20</v>
      </c>
      <c r="G4" s="4"/>
      <c r="H4" s="4"/>
      <c r="I4" s="3">
        <f t="shared" si="0"/>
        <v>564.70000000000005</v>
      </c>
    </row>
    <row r="5" spans="1:9" x14ac:dyDescent="0.3">
      <c r="A5" s="5">
        <v>3.125E-2</v>
      </c>
      <c r="B5" s="46">
        <v>208.8</v>
      </c>
      <c r="C5" s="46">
        <v>218.4</v>
      </c>
      <c r="D5" s="46">
        <v>56.8</v>
      </c>
      <c r="E5" s="46">
        <v>39.299999999999997</v>
      </c>
      <c r="F5" s="4">
        <v>20.800000000745058</v>
      </c>
      <c r="G5" s="4"/>
      <c r="H5" s="4"/>
      <c r="I5" s="3">
        <f t="shared" si="0"/>
        <v>544.10000000074513</v>
      </c>
    </row>
    <row r="6" spans="1:9" x14ac:dyDescent="0.3">
      <c r="A6" s="6">
        <v>4.1666666666666699E-2</v>
      </c>
      <c r="B6" s="46">
        <v>204.5</v>
      </c>
      <c r="C6" s="46">
        <v>226.2</v>
      </c>
      <c r="D6" s="46">
        <v>49.6</v>
      </c>
      <c r="E6" s="46">
        <v>39.9</v>
      </c>
      <c r="F6" s="4">
        <v>21.199999999254942</v>
      </c>
      <c r="G6" s="4"/>
      <c r="H6" s="4"/>
      <c r="I6" s="3">
        <f t="shared" si="0"/>
        <v>541.39999999925499</v>
      </c>
    </row>
    <row r="7" spans="1:9" x14ac:dyDescent="0.3">
      <c r="A7" s="5">
        <v>5.2083333333333301E-2</v>
      </c>
      <c r="B7" s="46">
        <v>198.7</v>
      </c>
      <c r="C7" s="46">
        <v>232.2</v>
      </c>
      <c r="D7" s="46">
        <v>50</v>
      </c>
      <c r="E7" s="46">
        <v>39</v>
      </c>
      <c r="F7" s="4">
        <v>24.400000000372529</v>
      </c>
      <c r="G7" s="4"/>
      <c r="H7" s="4"/>
      <c r="I7" s="3">
        <f t="shared" si="0"/>
        <v>544.30000000037251</v>
      </c>
    </row>
    <row r="8" spans="1:9" x14ac:dyDescent="0.3">
      <c r="A8" s="6">
        <v>6.25E-2</v>
      </c>
      <c r="B8" s="46">
        <v>203</v>
      </c>
      <c r="C8" s="46">
        <v>217.8</v>
      </c>
      <c r="D8" s="46">
        <v>49.2</v>
      </c>
      <c r="E8" s="46">
        <v>38.4</v>
      </c>
      <c r="F8" s="4">
        <v>27.200000000186265</v>
      </c>
      <c r="G8" s="4"/>
      <c r="H8" s="4"/>
      <c r="I8" s="3">
        <f t="shared" si="0"/>
        <v>535.60000000018624</v>
      </c>
    </row>
    <row r="9" spans="1:9" x14ac:dyDescent="0.3">
      <c r="A9" s="5">
        <v>7.2916666666666699E-2</v>
      </c>
      <c r="B9" s="46">
        <v>193</v>
      </c>
      <c r="C9" s="46">
        <v>207</v>
      </c>
      <c r="D9" s="46">
        <v>47.2</v>
      </c>
      <c r="E9" s="46">
        <v>36.9</v>
      </c>
      <c r="F9" s="4">
        <v>26.399999999441206</v>
      </c>
      <c r="G9" s="4"/>
      <c r="H9" s="4"/>
      <c r="I9" s="3">
        <f t="shared" si="0"/>
        <v>510.49999999944117</v>
      </c>
    </row>
    <row r="10" spans="1:9" x14ac:dyDescent="0.3">
      <c r="A10" s="6">
        <v>8.3333333333333301E-2</v>
      </c>
      <c r="B10" s="46">
        <v>194.4</v>
      </c>
      <c r="C10" s="46">
        <v>193.8</v>
      </c>
      <c r="D10" s="46">
        <v>49.2</v>
      </c>
      <c r="E10" s="46">
        <v>37.5</v>
      </c>
      <c r="F10" s="4">
        <v>20.800000000745058</v>
      </c>
      <c r="G10" s="4"/>
      <c r="H10" s="4"/>
      <c r="I10" s="3">
        <f t="shared" si="0"/>
        <v>495.70000000074509</v>
      </c>
    </row>
    <row r="11" spans="1:9" x14ac:dyDescent="0.3">
      <c r="A11" s="5">
        <v>9.375E-2</v>
      </c>
      <c r="B11" s="46">
        <v>201.6</v>
      </c>
      <c r="C11" s="46">
        <v>199.2</v>
      </c>
      <c r="D11" s="46">
        <v>47.2</v>
      </c>
      <c r="E11" s="46">
        <v>38.4</v>
      </c>
      <c r="F11" s="4">
        <v>21.199999999254942</v>
      </c>
      <c r="G11" s="4"/>
      <c r="H11" s="4"/>
      <c r="I11" s="3">
        <f t="shared" si="0"/>
        <v>507.59999999925486</v>
      </c>
    </row>
    <row r="12" spans="1:9" x14ac:dyDescent="0.3">
      <c r="A12" s="6">
        <v>0.104166666666667</v>
      </c>
      <c r="B12" s="46">
        <v>204.5</v>
      </c>
      <c r="C12" s="46">
        <v>192</v>
      </c>
      <c r="D12" s="46">
        <v>49.2</v>
      </c>
      <c r="E12" s="46">
        <v>38.4</v>
      </c>
      <c r="F12" s="4">
        <v>20</v>
      </c>
      <c r="G12" s="4"/>
      <c r="H12" s="4"/>
      <c r="I12" s="3">
        <f t="shared" si="0"/>
        <v>504.09999999999997</v>
      </c>
    </row>
    <row r="13" spans="1:9" x14ac:dyDescent="0.3">
      <c r="A13" s="5">
        <v>0.114583333333333</v>
      </c>
      <c r="B13" s="46">
        <v>198.7</v>
      </c>
      <c r="C13" s="46">
        <v>186.6</v>
      </c>
      <c r="D13" s="46">
        <v>47.6</v>
      </c>
      <c r="E13" s="46">
        <v>37.5</v>
      </c>
      <c r="F13" s="4">
        <v>20.400000000372529</v>
      </c>
      <c r="G13" s="4"/>
      <c r="H13" s="4"/>
      <c r="I13" s="3">
        <f t="shared" si="0"/>
        <v>490.80000000037251</v>
      </c>
    </row>
    <row r="14" spans="1:9" x14ac:dyDescent="0.3">
      <c r="A14" s="6">
        <v>0.125</v>
      </c>
      <c r="B14" s="46">
        <v>200.2</v>
      </c>
      <c r="C14" s="46">
        <v>201.6</v>
      </c>
      <c r="D14" s="46">
        <v>46.4</v>
      </c>
      <c r="E14" s="46">
        <v>38.4</v>
      </c>
      <c r="F14" s="4">
        <v>20.400000000372529</v>
      </c>
      <c r="G14" s="4"/>
      <c r="H14" s="4"/>
      <c r="I14" s="3">
        <f t="shared" si="0"/>
        <v>507.00000000037244</v>
      </c>
    </row>
    <row r="15" spans="1:9" x14ac:dyDescent="0.3">
      <c r="A15" s="5">
        <v>0.13541666666666699</v>
      </c>
      <c r="B15" s="46">
        <v>203</v>
      </c>
      <c r="C15" s="46">
        <v>202.2</v>
      </c>
      <c r="D15" s="46">
        <v>47.2</v>
      </c>
      <c r="E15" s="46">
        <v>41.1</v>
      </c>
      <c r="F15" s="4">
        <v>21.199999999254942</v>
      </c>
      <c r="G15" s="4"/>
      <c r="H15" s="4"/>
      <c r="I15" s="3">
        <f t="shared" si="0"/>
        <v>514.69999999925494</v>
      </c>
    </row>
    <row r="16" spans="1:9" x14ac:dyDescent="0.3">
      <c r="A16" s="6">
        <v>0.14583333333333301</v>
      </c>
      <c r="B16" s="46">
        <v>198.7</v>
      </c>
      <c r="C16" s="46">
        <v>200.4</v>
      </c>
      <c r="D16" s="46">
        <v>46</v>
      </c>
      <c r="E16" s="46">
        <v>41.7</v>
      </c>
      <c r="F16" s="4">
        <v>20.400000000372529</v>
      </c>
      <c r="G16" s="4"/>
      <c r="H16" s="4"/>
      <c r="I16" s="3">
        <f t="shared" si="0"/>
        <v>507.20000000037254</v>
      </c>
    </row>
    <row r="17" spans="1:9" x14ac:dyDescent="0.3">
      <c r="A17" s="5">
        <v>0.15625</v>
      </c>
      <c r="B17" s="46">
        <v>188.6</v>
      </c>
      <c r="C17" s="46">
        <v>193.2</v>
      </c>
      <c r="D17" s="46">
        <v>47.2</v>
      </c>
      <c r="E17" s="46">
        <v>41.7</v>
      </c>
      <c r="F17" s="4">
        <v>21.200000000186265</v>
      </c>
      <c r="G17" s="4"/>
      <c r="H17" s="4"/>
      <c r="I17" s="3">
        <f t="shared" si="0"/>
        <v>491.9000000001862</v>
      </c>
    </row>
    <row r="18" spans="1:9" x14ac:dyDescent="0.3">
      <c r="A18" s="6">
        <v>0.16666666666666699</v>
      </c>
      <c r="B18" s="46">
        <v>195.8</v>
      </c>
      <c r="C18" s="46">
        <v>198</v>
      </c>
      <c r="D18" s="46">
        <v>46.8</v>
      </c>
      <c r="E18" s="46">
        <v>36.9</v>
      </c>
      <c r="F18" s="4">
        <v>25.599999999627471</v>
      </c>
      <c r="G18" s="4"/>
      <c r="H18" s="4"/>
      <c r="I18" s="3">
        <f t="shared" si="0"/>
        <v>503.09999999962747</v>
      </c>
    </row>
    <row r="19" spans="1:9" x14ac:dyDescent="0.3">
      <c r="A19" s="5">
        <v>0.17708333333333301</v>
      </c>
      <c r="B19" s="46">
        <v>200.2</v>
      </c>
      <c r="C19" s="46">
        <v>196.2</v>
      </c>
      <c r="D19" s="46">
        <v>47.6</v>
      </c>
      <c r="E19" s="46">
        <v>38.1</v>
      </c>
      <c r="F19" s="4">
        <v>26.799999999813735</v>
      </c>
      <c r="G19" s="4"/>
      <c r="H19" s="4"/>
      <c r="I19" s="3">
        <f t="shared" si="0"/>
        <v>508.89999999981376</v>
      </c>
    </row>
    <row r="20" spans="1:9" x14ac:dyDescent="0.3">
      <c r="A20" s="6">
        <v>0.1875</v>
      </c>
      <c r="B20" s="46">
        <v>195.8</v>
      </c>
      <c r="C20" s="46">
        <v>195.6</v>
      </c>
      <c r="D20" s="46">
        <v>45.6</v>
      </c>
      <c r="E20" s="46">
        <v>35.700000000000003</v>
      </c>
      <c r="F20" s="4">
        <v>25.200000000186265</v>
      </c>
      <c r="G20" s="4"/>
      <c r="H20" s="4"/>
      <c r="I20" s="3">
        <f t="shared" si="0"/>
        <v>497.90000000018625</v>
      </c>
    </row>
    <row r="21" spans="1:9" x14ac:dyDescent="0.3">
      <c r="A21" s="5">
        <v>0.19791666666666699</v>
      </c>
      <c r="B21" s="46">
        <v>208.8</v>
      </c>
      <c r="C21" s="46">
        <v>201</v>
      </c>
      <c r="D21" s="46">
        <v>46.4</v>
      </c>
      <c r="E21" s="46">
        <v>37.200000000000003</v>
      </c>
      <c r="F21" s="4">
        <v>26.400000000372529</v>
      </c>
      <c r="G21" s="4"/>
      <c r="H21" s="4"/>
      <c r="I21" s="3">
        <f t="shared" si="0"/>
        <v>519.80000000037251</v>
      </c>
    </row>
    <row r="22" spans="1:9" x14ac:dyDescent="0.3">
      <c r="A22" s="6">
        <v>0.20833333333333301</v>
      </c>
      <c r="B22" s="46">
        <v>208.8</v>
      </c>
      <c r="C22" s="46">
        <v>192.6</v>
      </c>
      <c r="D22" s="46">
        <v>46</v>
      </c>
      <c r="E22" s="46">
        <v>36.6</v>
      </c>
      <c r="F22" s="4">
        <v>26.799999999813735</v>
      </c>
      <c r="G22" s="4"/>
      <c r="H22" s="4"/>
      <c r="I22" s="3">
        <f t="shared" si="0"/>
        <v>510.79999999981374</v>
      </c>
    </row>
    <row r="23" spans="1:9" x14ac:dyDescent="0.3">
      <c r="A23" s="5">
        <v>0.21875</v>
      </c>
      <c r="B23" s="46">
        <v>195.8</v>
      </c>
      <c r="C23" s="46">
        <v>206.4</v>
      </c>
      <c r="D23" s="46">
        <v>45.6</v>
      </c>
      <c r="E23" s="46">
        <v>54.9</v>
      </c>
      <c r="F23" s="4">
        <v>42</v>
      </c>
      <c r="G23" s="4"/>
      <c r="H23" s="4"/>
      <c r="I23" s="3">
        <f t="shared" si="0"/>
        <v>544.70000000000005</v>
      </c>
    </row>
    <row r="24" spans="1:9" x14ac:dyDescent="0.3">
      <c r="A24" s="6">
        <v>0.22916666666666699</v>
      </c>
      <c r="B24" s="46">
        <v>201.6</v>
      </c>
      <c r="C24" s="46">
        <v>234</v>
      </c>
      <c r="D24" s="46">
        <v>47.6</v>
      </c>
      <c r="E24" s="46">
        <v>41.4</v>
      </c>
      <c r="F24" s="4">
        <v>49.599999999627471</v>
      </c>
      <c r="G24" s="4"/>
      <c r="H24" s="4"/>
      <c r="I24" s="3">
        <f t="shared" si="0"/>
        <v>574.19999999962749</v>
      </c>
    </row>
    <row r="25" spans="1:9" x14ac:dyDescent="0.3">
      <c r="A25" s="5">
        <v>0.23958333333333301</v>
      </c>
      <c r="B25" s="46">
        <v>195.8</v>
      </c>
      <c r="C25" s="46">
        <v>238.8</v>
      </c>
      <c r="D25" s="46">
        <v>54</v>
      </c>
      <c r="E25" s="46">
        <v>42</v>
      </c>
      <c r="F25" s="4">
        <v>43.200000000186265</v>
      </c>
      <c r="G25" s="4"/>
      <c r="H25" s="4"/>
      <c r="I25" s="3">
        <f t="shared" si="0"/>
        <v>573.80000000018629</v>
      </c>
    </row>
    <row r="26" spans="1:9" x14ac:dyDescent="0.3">
      <c r="A26" s="6">
        <v>0.25</v>
      </c>
      <c r="B26" s="46">
        <v>191.5</v>
      </c>
      <c r="C26" s="46">
        <v>231</v>
      </c>
      <c r="D26" s="46">
        <v>55.6</v>
      </c>
      <c r="E26" s="46">
        <v>37.799999999999997</v>
      </c>
      <c r="F26" s="4">
        <v>39.200000000186265</v>
      </c>
      <c r="G26" s="4"/>
      <c r="H26" s="4"/>
      <c r="I26" s="3">
        <f t="shared" si="0"/>
        <v>555.10000000018624</v>
      </c>
    </row>
    <row r="27" spans="1:9" x14ac:dyDescent="0.3">
      <c r="A27" s="5">
        <v>0.26041666666666702</v>
      </c>
      <c r="B27" s="46">
        <v>208.8</v>
      </c>
      <c r="C27" s="46">
        <v>214.2</v>
      </c>
      <c r="D27" s="46">
        <v>53.6</v>
      </c>
      <c r="E27" s="46">
        <v>40.5</v>
      </c>
      <c r="F27" s="4">
        <v>39.200000000186265</v>
      </c>
      <c r="G27" s="4"/>
      <c r="H27" s="4"/>
      <c r="I27" s="3">
        <f t="shared" si="0"/>
        <v>556.30000000018629</v>
      </c>
    </row>
    <row r="28" spans="1:9" x14ac:dyDescent="0.3">
      <c r="A28" s="6">
        <v>0.27083333333333298</v>
      </c>
      <c r="B28" s="46">
        <v>208.8</v>
      </c>
      <c r="C28" s="46">
        <v>224.4</v>
      </c>
      <c r="D28" s="46">
        <v>50.4</v>
      </c>
      <c r="E28" s="46">
        <v>37.5</v>
      </c>
      <c r="F28" s="4">
        <v>38.799999999813735</v>
      </c>
      <c r="G28" s="4"/>
      <c r="H28" s="4"/>
      <c r="I28" s="3">
        <f t="shared" si="0"/>
        <v>559.89999999981376</v>
      </c>
    </row>
    <row r="29" spans="1:9" x14ac:dyDescent="0.3">
      <c r="A29" s="5">
        <v>0.28125</v>
      </c>
      <c r="B29" s="46">
        <v>211.7</v>
      </c>
      <c r="C29" s="46">
        <v>217.2</v>
      </c>
      <c r="D29" s="46">
        <v>58.8</v>
      </c>
      <c r="E29" s="46">
        <v>38.1</v>
      </c>
      <c r="F29" s="4">
        <v>45.200000000186265</v>
      </c>
      <c r="G29" s="4"/>
      <c r="H29" s="4"/>
      <c r="I29" s="3">
        <f t="shared" si="0"/>
        <v>571.00000000018622</v>
      </c>
    </row>
    <row r="30" spans="1:9" x14ac:dyDescent="0.3">
      <c r="A30" s="6">
        <v>0.29166666666666702</v>
      </c>
      <c r="B30" s="46">
        <v>213.1</v>
      </c>
      <c r="C30" s="46">
        <v>220.2</v>
      </c>
      <c r="D30" s="46">
        <v>57.2</v>
      </c>
      <c r="E30" s="46">
        <v>37.799999999999997</v>
      </c>
      <c r="F30" s="4">
        <v>46.799999999813735</v>
      </c>
      <c r="G30" s="4"/>
      <c r="H30" s="4"/>
      <c r="I30" s="3">
        <f t="shared" si="0"/>
        <v>575.09999999981369</v>
      </c>
    </row>
    <row r="31" spans="1:9" x14ac:dyDescent="0.3">
      <c r="A31" s="5">
        <v>0.30208333333333298</v>
      </c>
      <c r="B31" s="46">
        <v>218.9</v>
      </c>
      <c r="C31" s="46">
        <v>207</v>
      </c>
      <c r="D31" s="46">
        <v>57.2</v>
      </c>
      <c r="E31" s="46">
        <v>56.1</v>
      </c>
      <c r="F31" s="4">
        <v>45.599999999627471</v>
      </c>
      <c r="G31" s="4"/>
      <c r="H31" s="4"/>
      <c r="I31" s="3">
        <f t="shared" si="0"/>
        <v>584.7999999996274</v>
      </c>
    </row>
    <row r="32" spans="1:9" x14ac:dyDescent="0.3">
      <c r="A32" s="6">
        <v>0.3125</v>
      </c>
      <c r="B32" s="46">
        <v>220.3</v>
      </c>
      <c r="C32" s="46">
        <v>200.4</v>
      </c>
      <c r="D32" s="46">
        <v>58.8</v>
      </c>
      <c r="E32" s="46">
        <v>57.3</v>
      </c>
      <c r="F32" s="4">
        <v>41.200000000186265</v>
      </c>
      <c r="G32" s="4"/>
      <c r="H32" s="4"/>
      <c r="I32" s="3">
        <f t="shared" si="0"/>
        <v>578.00000000018633</v>
      </c>
    </row>
    <row r="33" spans="1:9" x14ac:dyDescent="0.3">
      <c r="A33" s="5">
        <v>0.32291666666666702</v>
      </c>
      <c r="B33" s="46">
        <v>218.9</v>
      </c>
      <c r="C33" s="46">
        <v>201.6</v>
      </c>
      <c r="D33" s="46">
        <v>60.8</v>
      </c>
      <c r="E33" s="46">
        <v>41.1</v>
      </c>
      <c r="F33" s="4">
        <v>45.200000000186265</v>
      </c>
      <c r="G33" s="4"/>
      <c r="H33" s="4"/>
      <c r="I33" s="3">
        <f t="shared" si="0"/>
        <v>567.60000000018624</v>
      </c>
    </row>
    <row r="34" spans="1:9" x14ac:dyDescent="0.3">
      <c r="A34" s="6">
        <v>0.33333333333333298</v>
      </c>
      <c r="B34" s="46">
        <v>230.4</v>
      </c>
      <c r="C34" s="46">
        <v>207.6</v>
      </c>
      <c r="D34" s="46">
        <v>58</v>
      </c>
      <c r="E34" s="46">
        <v>57.6</v>
      </c>
      <c r="F34" s="4">
        <v>45.599999999627471</v>
      </c>
      <c r="G34" s="4"/>
      <c r="H34" s="4"/>
      <c r="I34" s="3">
        <f t="shared" si="0"/>
        <v>599.19999999962749</v>
      </c>
    </row>
    <row r="35" spans="1:9" x14ac:dyDescent="0.3">
      <c r="A35" s="5">
        <v>0.34375</v>
      </c>
      <c r="B35" s="46">
        <v>221.8</v>
      </c>
      <c r="C35" s="46">
        <v>210</v>
      </c>
      <c r="D35" s="46">
        <v>82</v>
      </c>
      <c r="E35" s="46">
        <v>44.1</v>
      </c>
      <c r="F35" s="4">
        <v>46.800000000745058</v>
      </c>
      <c r="G35" s="4"/>
      <c r="H35" s="4"/>
      <c r="I35" s="3">
        <f t="shared" si="0"/>
        <v>604.70000000074504</v>
      </c>
    </row>
    <row r="36" spans="1:9" x14ac:dyDescent="0.3">
      <c r="A36" s="6">
        <v>0.35416666666666702</v>
      </c>
      <c r="B36" s="46">
        <v>211.7</v>
      </c>
      <c r="C36" s="46">
        <v>213</v>
      </c>
      <c r="D36" s="46">
        <v>68</v>
      </c>
      <c r="E36" s="46">
        <v>54.9</v>
      </c>
      <c r="F36" s="4">
        <v>51.199999999254942</v>
      </c>
      <c r="G36" s="4"/>
      <c r="H36" s="4"/>
      <c r="I36" s="3">
        <f t="shared" si="0"/>
        <v>598.79999999925496</v>
      </c>
    </row>
    <row r="37" spans="1:9" x14ac:dyDescent="0.3">
      <c r="A37" s="5">
        <v>0.36458333333333298</v>
      </c>
      <c r="B37" s="46">
        <v>233.3</v>
      </c>
      <c r="C37" s="46">
        <v>209.4</v>
      </c>
      <c r="D37" s="46">
        <v>70.400000000000006</v>
      </c>
      <c r="E37" s="46">
        <v>39.6</v>
      </c>
      <c r="F37" s="4">
        <v>50.400000000372529</v>
      </c>
      <c r="G37" s="4"/>
      <c r="H37" s="4"/>
      <c r="I37" s="3">
        <f t="shared" si="0"/>
        <v>603.10000000037257</v>
      </c>
    </row>
    <row r="38" spans="1:9" x14ac:dyDescent="0.3">
      <c r="A38" s="6">
        <v>0.375</v>
      </c>
      <c r="B38" s="46">
        <v>231.8</v>
      </c>
      <c r="C38" s="46">
        <v>211.2</v>
      </c>
      <c r="D38" s="46">
        <v>67.599999999999994</v>
      </c>
      <c r="E38" s="46">
        <v>37.200000000000003</v>
      </c>
      <c r="F38" s="4">
        <v>51.599999999627471</v>
      </c>
      <c r="G38" s="4"/>
      <c r="H38" s="4"/>
      <c r="I38" s="3">
        <f t="shared" si="0"/>
        <v>599.39999999962754</v>
      </c>
    </row>
    <row r="39" spans="1:9" x14ac:dyDescent="0.3">
      <c r="A39" s="5">
        <v>0.38541666666666702</v>
      </c>
      <c r="B39" s="46">
        <v>241.9</v>
      </c>
      <c r="C39" s="46">
        <v>227.4</v>
      </c>
      <c r="D39" s="46">
        <v>65.599999999999994</v>
      </c>
      <c r="E39" s="46">
        <v>39.6</v>
      </c>
      <c r="F39" s="4">
        <v>56.400000000372529</v>
      </c>
      <c r="G39" s="4"/>
      <c r="H39" s="4"/>
      <c r="I39" s="3">
        <f t="shared" si="0"/>
        <v>630.90000000037253</v>
      </c>
    </row>
    <row r="40" spans="1:9" x14ac:dyDescent="0.3">
      <c r="A40" s="6">
        <v>0.39583333333333298</v>
      </c>
      <c r="B40" s="46">
        <v>230.4</v>
      </c>
      <c r="C40" s="46">
        <v>213.6</v>
      </c>
      <c r="D40" s="46">
        <v>84</v>
      </c>
      <c r="E40" s="46">
        <v>40.5</v>
      </c>
      <c r="F40" s="4">
        <v>57.599999999627471</v>
      </c>
      <c r="G40" s="4"/>
      <c r="H40" s="4"/>
      <c r="I40" s="3">
        <f t="shared" si="0"/>
        <v>626.09999999962747</v>
      </c>
    </row>
    <row r="41" spans="1:9" x14ac:dyDescent="0.3">
      <c r="A41" s="5">
        <v>0.40625</v>
      </c>
      <c r="B41" s="46">
        <v>227.5</v>
      </c>
      <c r="C41" s="46">
        <v>217.2</v>
      </c>
      <c r="D41" s="46">
        <v>80.400000000000006</v>
      </c>
      <c r="E41" s="46">
        <v>41.4</v>
      </c>
      <c r="F41" s="4">
        <v>60</v>
      </c>
      <c r="G41" s="4"/>
      <c r="H41" s="4"/>
      <c r="I41" s="3">
        <f t="shared" si="0"/>
        <v>626.5</v>
      </c>
    </row>
    <row r="42" spans="1:9" x14ac:dyDescent="0.3">
      <c r="A42" s="6">
        <v>0.41666666666666702</v>
      </c>
      <c r="B42" s="46">
        <v>257.8</v>
      </c>
      <c r="C42" s="46">
        <v>218.4</v>
      </c>
      <c r="D42" s="46">
        <v>82.8</v>
      </c>
      <c r="E42" s="46">
        <v>41.7</v>
      </c>
      <c r="F42" s="4">
        <v>50</v>
      </c>
      <c r="G42" s="4"/>
      <c r="H42" s="4"/>
      <c r="I42" s="3">
        <f t="shared" si="0"/>
        <v>650.70000000000005</v>
      </c>
    </row>
    <row r="43" spans="1:9" x14ac:dyDescent="0.3">
      <c r="A43" s="5">
        <v>0.42708333333333298</v>
      </c>
      <c r="B43" s="46">
        <v>283.7</v>
      </c>
      <c r="C43" s="46">
        <v>214.8</v>
      </c>
      <c r="D43" s="46">
        <v>71.599999999999994</v>
      </c>
      <c r="E43" s="46">
        <v>42.3</v>
      </c>
      <c r="F43" s="4">
        <v>51.600000000558794</v>
      </c>
      <c r="G43" s="4"/>
      <c r="H43" s="4"/>
      <c r="I43" s="3">
        <f t="shared" si="0"/>
        <v>664.00000000055877</v>
      </c>
    </row>
    <row r="44" spans="1:9" x14ac:dyDescent="0.3">
      <c r="A44" s="6">
        <v>0.4375</v>
      </c>
      <c r="B44" s="46">
        <v>296.60000000000002</v>
      </c>
      <c r="C44" s="46">
        <v>213</v>
      </c>
      <c r="D44" s="46">
        <v>73.599999999999994</v>
      </c>
      <c r="E44" s="46">
        <v>57.6</v>
      </c>
      <c r="F44" s="4">
        <v>50.399999999441206</v>
      </c>
      <c r="G44" s="4"/>
      <c r="H44" s="4"/>
      <c r="I44" s="3">
        <f t="shared" si="0"/>
        <v>691.19999999944127</v>
      </c>
    </row>
    <row r="45" spans="1:9" x14ac:dyDescent="0.3">
      <c r="A45" s="5">
        <v>0.44791666666666702</v>
      </c>
      <c r="B45" s="46">
        <v>256.3</v>
      </c>
      <c r="C45" s="46">
        <v>215.4</v>
      </c>
      <c r="D45" s="46">
        <v>73.2</v>
      </c>
      <c r="E45" s="46">
        <v>41.1</v>
      </c>
      <c r="F45" s="4">
        <v>49.600000000558794</v>
      </c>
      <c r="G45" s="4"/>
      <c r="H45" s="4"/>
      <c r="I45" s="3">
        <f t="shared" si="0"/>
        <v>635.60000000055891</v>
      </c>
    </row>
    <row r="46" spans="1:9" x14ac:dyDescent="0.3">
      <c r="A46" s="6">
        <v>0.45833333333333298</v>
      </c>
      <c r="B46" s="46">
        <v>277.89999999999998</v>
      </c>
      <c r="C46" s="46">
        <v>222</v>
      </c>
      <c r="D46" s="46">
        <v>60</v>
      </c>
      <c r="E46" s="46">
        <v>54</v>
      </c>
      <c r="F46" s="4">
        <v>49.200000000186265</v>
      </c>
      <c r="G46" s="4"/>
      <c r="H46" s="4"/>
      <c r="I46" s="3">
        <f t="shared" si="0"/>
        <v>663.10000000018624</v>
      </c>
    </row>
    <row r="47" spans="1:9" x14ac:dyDescent="0.3">
      <c r="A47" s="5">
        <v>0.46875</v>
      </c>
      <c r="B47" s="46">
        <v>293.8</v>
      </c>
      <c r="C47" s="46">
        <v>219</v>
      </c>
      <c r="D47" s="46">
        <v>62</v>
      </c>
      <c r="E47" s="46">
        <v>53.4</v>
      </c>
      <c r="F47" s="4">
        <v>49.199999999254942</v>
      </c>
      <c r="G47" s="4"/>
      <c r="H47" s="4"/>
      <c r="I47" s="3">
        <f t="shared" si="0"/>
        <v>677.39999999925487</v>
      </c>
    </row>
    <row r="48" spans="1:9" x14ac:dyDescent="0.3">
      <c r="A48" s="6">
        <v>0.47916666666666702</v>
      </c>
      <c r="B48" s="46">
        <v>290.89999999999998</v>
      </c>
      <c r="C48" s="46">
        <v>222</v>
      </c>
      <c r="D48" s="46">
        <v>66.400000000000006</v>
      </c>
      <c r="E48" s="46">
        <v>53.1</v>
      </c>
      <c r="F48" s="4">
        <v>50</v>
      </c>
      <c r="G48" s="4"/>
      <c r="H48" s="4"/>
      <c r="I48" s="3">
        <f t="shared" si="0"/>
        <v>682.4</v>
      </c>
    </row>
    <row r="49" spans="1:9" x14ac:dyDescent="0.3">
      <c r="A49" s="5">
        <v>0.48958333333333298</v>
      </c>
      <c r="B49" s="46">
        <v>290.89999999999998</v>
      </c>
      <c r="C49" s="46">
        <v>223.8</v>
      </c>
      <c r="D49" s="46">
        <v>65.599999999999994</v>
      </c>
      <c r="E49" s="46">
        <v>48.3</v>
      </c>
      <c r="F49" s="4">
        <v>53.200000000186265</v>
      </c>
      <c r="G49" s="4"/>
      <c r="H49" s="4"/>
      <c r="I49" s="3">
        <f t="shared" si="0"/>
        <v>681.80000000018629</v>
      </c>
    </row>
    <row r="50" spans="1:9" x14ac:dyDescent="0.3">
      <c r="A50" s="6">
        <v>0.5</v>
      </c>
      <c r="B50" s="46">
        <v>283.7</v>
      </c>
      <c r="C50" s="46">
        <v>233.4</v>
      </c>
      <c r="D50" s="46">
        <v>68.400000000000006</v>
      </c>
      <c r="E50" s="46">
        <v>52.2</v>
      </c>
      <c r="F50" s="4">
        <v>56.799999999813735</v>
      </c>
      <c r="G50" s="4"/>
      <c r="H50" s="4"/>
      <c r="I50" s="3">
        <f t="shared" si="0"/>
        <v>694.49999999981378</v>
      </c>
    </row>
    <row r="51" spans="1:9" x14ac:dyDescent="0.3">
      <c r="A51" s="5">
        <v>0.51041666666666696</v>
      </c>
      <c r="B51" s="46">
        <v>306.7</v>
      </c>
      <c r="C51" s="46">
        <v>218.4</v>
      </c>
      <c r="D51" s="46">
        <v>59.6</v>
      </c>
      <c r="E51" s="46">
        <v>47.7</v>
      </c>
      <c r="F51" s="4">
        <v>56</v>
      </c>
      <c r="G51" s="4"/>
      <c r="H51" s="4"/>
      <c r="I51" s="3">
        <f t="shared" si="0"/>
        <v>688.40000000000009</v>
      </c>
    </row>
    <row r="52" spans="1:9" x14ac:dyDescent="0.3">
      <c r="A52" s="6">
        <v>0.52083333333333304</v>
      </c>
      <c r="B52" s="46">
        <v>301</v>
      </c>
      <c r="C52" s="46">
        <v>219</v>
      </c>
      <c r="D52" s="46">
        <v>68.8</v>
      </c>
      <c r="E52" s="46">
        <v>47.7</v>
      </c>
      <c r="F52" s="4">
        <v>51.200000000186265</v>
      </c>
      <c r="G52" s="4"/>
      <c r="H52" s="4"/>
      <c r="I52" s="3">
        <f t="shared" si="0"/>
        <v>687.70000000018626</v>
      </c>
    </row>
    <row r="53" spans="1:9" x14ac:dyDescent="0.3">
      <c r="A53" s="5">
        <v>0.53125</v>
      </c>
      <c r="B53" s="46">
        <v>293.8</v>
      </c>
      <c r="C53" s="46">
        <v>211.2</v>
      </c>
      <c r="D53" s="46">
        <v>66.8</v>
      </c>
      <c r="E53" s="46">
        <v>49.2</v>
      </c>
      <c r="F53" s="4">
        <v>50.799999999813735</v>
      </c>
      <c r="G53" s="4"/>
      <c r="H53" s="4"/>
      <c r="I53" s="3">
        <f t="shared" si="0"/>
        <v>671.79999999981374</v>
      </c>
    </row>
    <row r="54" spans="1:9" x14ac:dyDescent="0.3">
      <c r="A54" s="6">
        <v>0.54166666666666696</v>
      </c>
      <c r="B54" s="46">
        <v>311</v>
      </c>
      <c r="C54" s="46">
        <v>222.6</v>
      </c>
      <c r="D54" s="46">
        <v>70.8</v>
      </c>
      <c r="E54" s="46">
        <v>50.7</v>
      </c>
      <c r="F54" s="4">
        <v>51.600000000558794</v>
      </c>
      <c r="G54" s="4"/>
      <c r="H54" s="4"/>
      <c r="I54" s="3">
        <f t="shared" si="0"/>
        <v>706.70000000055882</v>
      </c>
    </row>
    <row r="55" spans="1:9" x14ac:dyDescent="0.3">
      <c r="A55" s="5">
        <v>0.55208333333333304</v>
      </c>
      <c r="B55" s="46">
        <v>302.39999999999998</v>
      </c>
      <c r="C55" s="46">
        <v>215.4</v>
      </c>
      <c r="D55" s="46">
        <v>78</v>
      </c>
      <c r="E55" s="46">
        <v>69.599999999999994</v>
      </c>
      <c r="F55" s="4">
        <v>51.200000000186265</v>
      </c>
      <c r="G55" s="4"/>
      <c r="H55" s="4"/>
      <c r="I55" s="3">
        <f t="shared" si="0"/>
        <v>716.60000000018624</v>
      </c>
    </row>
    <row r="56" spans="1:9" x14ac:dyDescent="0.3">
      <c r="A56" s="6">
        <v>0.5625</v>
      </c>
      <c r="B56" s="46">
        <v>312.5</v>
      </c>
      <c r="C56" s="46">
        <v>221.4</v>
      </c>
      <c r="D56" s="46">
        <v>80</v>
      </c>
      <c r="E56" s="46">
        <v>45.6</v>
      </c>
      <c r="F56" s="4">
        <v>51.199999999254942</v>
      </c>
      <c r="G56" s="4"/>
      <c r="H56" s="4"/>
      <c r="I56" s="3">
        <f t="shared" si="0"/>
        <v>710.69999999925494</v>
      </c>
    </row>
    <row r="57" spans="1:9" x14ac:dyDescent="0.3">
      <c r="A57" s="5">
        <v>0.57291666666666696</v>
      </c>
      <c r="B57" s="46">
        <v>306.7</v>
      </c>
      <c r="C57" s="46">
        <v>221.4</v>
      </c>
      <c r="D57" s="46">
        <v>78.400000000000006</v>
      </c>
      <c r="E57" s="46">
        <v>44.4</v>
      </c>
      <c r="F57" s="4">
        <v>50.800000000745058</v>
      </c>
      <c r="G57" s="4"/>
      <c r="H57" s="4"/>
      <c r="I57" s="3">
        <f t="shared" si="0"/>
        <v>701.70000000074504</v>
      </c>
    </row>
    <row r="58" spans="1:9" x14ac:dyDescent="0.3">
      <c r="A58" s="6">
        <v>0.58333333333333304</v>
      </c>
      <c r="B58" s="46">
        <v>306.7</v>
      </c>
      <c r="C58" s="46">
        <v>225</v>
      </c>
      <c r="D58" s="46">
        <v>64.400000000000006</v>
      </c>
      <c r="E58" s="46">
        <v>73.5</v>
      </c>
      <c r="F58" s="4">
        <v>51.199999999254942</v>
      </c>
      <c r="G58" s="4"/>
      <c r="H58" s="4"/>
      <c r="I58" s="3">
        <f t="shared" si="0"/>
        <v>720.79999999925496</v>
      </c>
    </row>
    <row r="59" spans="1:9" x14ac:dyDescent="0.3">
      <c r="A59" s="5">
        <v>0.59375</v>
      </c>
      <c r="B59" s="46">
        <v>321.10000000000002</v>
      </c>
      <c r="C59" s="46">
        <v>227.4</v>
      </c>
      <c r="D59" s="46">
        <v>69.2</v>
      </c>
      <c r="E59" s="46">
        <v>50.7</v>
      </c>
      <c r="F59" s="4">
        <v>52</v>
      </c>
      <c r="G59" s="4"/>
      <c r="H59" s="4"/>
      <c r="I59" s="3">
        <f t="shared" si="0"/>
        <v>720.40000000000009</v>
      </c>
    </row>
    <row r="60" spans="1:9" x14ac:dyDescent="0.3">
      <c r="A60" s="6">
        <v>0.60416666666666696</v>
      </c>
      <c r="B60" s="46">
        <v>334.1</v>
      </c>
      <c r="C60" s="46">
        <v>220.8</v>
      </c>
      <c r="D60" s="46">
        <v>66.8</v>
      </c>
      <c r="E60" s="46">
        <v>52.5</v>
      </c>
      <c r="F60" s="4">
        <v>54.800000000745058</v>
      </c>
      <c r="G60" s="4"/>
      <c r="H60" s="4"/>
      <c r="I60" s="3">
        <f t="shared" si="0"/>
        <v>729.0000000007451</v>
      </c>
    </row>
    <row r="61" spans="1:9" x14ac:dyDescent="0.3">
      <c r="A61" s="5">
        <v>0.61458333333333304</v>
      </c>
      <c r="B61" s="46">
        <v>308.2</v>
      </c>
      <c r="C61" s="46">
        <v>223.2</v>
      </c>
      <c r="D61" s="46">
        <v>69.2</v>
      </c>
      <c r="E61" s="46">
        <v>43.8</v>
      </c>
      <c r="F61" s="4">
        <v>55.599999999627471</v>
      </c>
      <c r="G61" s="4"/>
      <c r="H61" s="4"/>
      <c r="I61" s="3">
        <f t="shared" si="0"/>
        <v>699.99999999962745</v>
      </c>
    </row>
    <row r="62" spans="1:9" x14ac:dyDescent="0.3">
      <c r="A62" s="6">
        <v>0.625</v>
      </c>
      <c r="B62" s="46">
        <v>325.39999999999998</v>
      </c>
      <c r="C62" s="46">
        <v>218.4</v>
      </c>
      <c r="D62" s="46">
        <v>70</v>
      </c>
      <c r="E62" s="46">
        <v>61.5</v>
      </c>
      <c r="F62" s="4">
        <v>53.599999999627471</v>
      </c>
      <c r="G62" s="4"/>
      <c r="H62" s="4"/>
      <c r="I62" s="3">
        <f t="shared" si="0"/>
        <v>728.89999999962743</v>
      </c>
    </row>
    <row r="63" spans="1:9" x14ac:dyDescent="0.3">
      <c r="A63" s="5">
        <v>0.63541666666666696</v>
      </c>
      <c r="B63" s="46">
        <v>332.6</v>
      </c>
      <c r="C63" s="46">
        <v>222.6</v>
      </c>
      <c r="D63" s="46">
        <v>84.4</v>
      </c>
      <c r="E63" s="46">
        <v>46.2</v>
      </c>
      <c r="F63" s="4">
        <v>50</v>
      </c>
      <c r="G63" s="4"/>
      <c r="H63" s="4"/>
      <c r="I63" s="3">
        <f t="shared" si="0"/>
        <v>735.80000000000007</v>
      </c>
    </row>
    <row r="64" spans="1:9" x14ac:dyDescent="0.3">
      <c r="A64" s="6">
        <v>0.64583333333333304</v>
      </c>
      <c r="B64" s="46">
        <v>334.1</v>
      </c>
      <c r="C64" s="46">
        <v>222</v>
      </c>
      <c r="D64" s="46">
        <v>76.8</v>
      </c>
      <c r="E64" s="46">
        <v>50.7</v>
      </c>
      <c r="F64" s="4">
        <v>50.400000000372529</v>
      </c>
      <c r="G64" s="4"/>
      <c r="H64" s="4"/>
      <c r="I64" s="3">
        <f t="shared" si="0"/>
        <v>734.00000000037255</v>
      </c>
    </row>
    <row r="65" spans="1:9" x14ac:dyDescent="0.3">
      <c r="A65" s="5">
        <v>0.65625</v>
      </c>
      <c r="B65" s="46">
        <v>337</v>
      </c>
      <c r="C65" s="46">
        <v>224.4</v>
      </c>
      <c r="D65" s="46">
        <v>67.2</v>
      </c>
      <c r="E65" s="46">
        <v>63</v>
      </c>
      <c r="F65" s="4">
        <v>51.599999999627471</v>
      </c>
      <c r="G65" s="4"/>
      <c r="H65" s="4"/>
      <c r="I65" s="3">
        <f t="shared" si="0"/>
        <v>743.19999999962749</v>
      </c>
    </row>
    <row r="66" spans="1:9" x14ac:dyDescent="0.3">
      <c r="A66" s="6">
        <v>0.66666666666666696</v>
      </c>
      <c r="B66" s="46">
        <v>315.39999999999998</v>
      </c>
      <c r="C66" s="46">
        <v>237.6</v>
      </c>
      <c r="D66" s="46">
        <v>64</v>
      </c>
      <c r="E66" s="46">
        <v>69.900000000000006</v>
      </c>
      <c r="F66" s="4">
        <v>48</v>
      </c>
      <c r="G66" s="4"/>
      <c r="H66" s="4"/>
      <c r="I66" s="3">
        <f t="shared" si="0"/>
        <v>734.9</v>
      </c>
    </row>
    <row r="67" spans="1:9" x14ac:dyDescent="0.3">
      <c r="A67" s="5">
        <v>0.67708333333333304</v>
      </c>
      <c r="B67" s="46">
        <v>305.3</v>
      </c>
      <c r="C67" s="46">
        <v>235.8</v>
      </c>
      <c r="D67" s="46">
        <v>71.2</v>
      </c>
      <c r="E67" s="46">
        <v>59.1</v>
      </c>
      <c r="F67" s="4">
        <v>48.400000000372529</v>
      </c>
      <c r="G67" s="4"/>
      <c r="H67" s="4"/>
      <c r="I67" s="3">
        <f t="shared" ref="I67:I97" si="1">B67+C67+D67+E67+F67</f>
        <v>719.80000000037262</v>
      </c>
    </row>
    <row r="68" spans="1:9" x14ac:dyDescent="0.3">
      <c r="A68" s="6">
        <v>0.6875</v>
      </c>
      <c r="B68" s="46">
        <v>324</v>
      </c>
      <c r="C68" s="46">
        <v>234.6</v>
      </c>
      <c r="D68" s="46">
        <v>73.2</v>
      </c>
      <c r="E68" s="46">
        <v>58.2</v>
      </c>
      <c r="F68" s="4">
        <v>45.599999999627471</v>
      </c>
      <c r="G68" s="4"/>
      <c r="H68" s="4"/>
      <c r="I68" s="3">
        <f t="shared" si="1"/>
        <v>735.59999999962758</v>
      </c>
    </row>
    <row r="69" spans="1:9" x14ac:dyDescent="0.3">
      <c r="A69" s="5">
        <v>0.69791666666666696</v>
      </c>
      <c r="B69" s="46">
        <v>312.5</v>
      </c>
      <c r="C69" s="46">
        <v>234.6</v>
      </c>
      <c r="D69" s="46">
        <v>64</v>
      </c>
      <c r="E69" s="46">
        <v>54.9</v>
      </c>
      <c r="F69" s="4">
        <v>44</v>
      </c>
      <c r="G69" s="4"/>
      <c r="H69" s="4"/>
      <c r="I69" s="3">
        <f t="shared" si="1"/>
        <v>710</v>
      </c>
    </row>
    <row r="70" spans="1:9" x14ac:dyDescent="0.3">
      <c r="A70" s="6">
        <v>0.70833333333333304</v>
      </c>
      <c r="B70" s="46">
        <v>306.7</v>
      </c>
      <c r="C70" s="46">
        <v>233.4</v>
      </c>
      <c r="D70" s="46">
        <v>60.8</v>
      </c>
      <c r="E70" s="46">
        <v>54.9</v>
      </c>
      <c r="F70" s="4">
        <v>42</v>
      </c>
      <c r="G70" s="4"/>
      <c r="H70" s="4"/>
      <c r="I70" s="3">
        <f t="shared" si="1"/>
        <v>697.8</v>
      </c>
    </row>
    <row r="71" spans="1:9" x14ac:dyDescent="0.3">
      <c r="A71" s="5">
        <v>0.71875</v>
      </c>
      <c r="B71" s="46">
        <v>303.8</v>
      </c>
      <c r="C71" s="46">
        <v>234.6</v>
      </c>
      <c r="D71" s="46">
        <v>64.400000000000006</v>
      </c>
      <c r="E71" s="46">
        <v>62.7</v>
      </c>
      <c r="F71" s="4">
        <v>44.400000000372529</v>
      </c>
      <c r="G71" s="4"/>
      <c r="H71" s="4"/>
      <c r="I71" s="3">
        <f t="shared" si="1"/>
        <v>709.90000000037253</v>
      </c>
    </row>
    <row r="72" spans="1:9" x14ac:dyDescent="0.3">
      <c r="A72" s="6">
        <v>0.72916666666666696</v>
      </c>
      <c r="B72" s="46">
        <v>319.7</v>
      </c>
      <c r="C72" s="46">
        <v>247.2</v>
      </c>
      <c r="D72" s="46">
        <v>72.8</v>
      </c>
      <c r="E72" s="46">
        <v>51.9</v>
      </c>
      <c r="F72" s="4">
        <v>44.400000000372529</v>
      </c>
      <c r="G72" s="4"/>
      <c r="H72" s="4"/>
      <c r="I72" s="3">
        <f t="shared" si="1"/>
        <v>736.00000000037244</v>
      </c>
    </row>
    <row r="73" spans="1:9" x14ac:dyDescent="0.3">
      <c r="A73" s="5">
        <v>0.73958333333333304</v>
      </c>
      <c r="B73" s="46">
        <v>312.5</v>
      </c>
      <c r="C73" s="46">
        <v>229.8</v>
      </c>
      <c r="D73" s="46">
        <v>69.2</v>
      </c>
      <c r="E73" s="46">
        <v>49.5</v>
      </c>
      <c r="F73" s="4">
        <v>40</v>
      </c>
      <c r="G73" s="4"/>
      <c r="H73" s="4"/>
      <c r="I73" s="3">
        <f t="shared" si="1"/>
        <v>701</v>
      </c>
    </row>
    <row r="74" spans="1:9" x14ac:dyDescent="0.3">
      <c r="A74" s="6">
        <v>0.75</v>
      </c>
      <c r="B74" s="46">
        <v>293.8</v>
      </c>
      <c r="C74" s="46">
        <v>228.6</v>
      </c>
      <c r="D74" s="46">
        <v>74.400000000000006</v>
      </c>
      <c r="E74" s="46">
        <v>49.8</v>
      </c>
      <c r="F74" s="4">
        <v>35.199999999254942</v>
      </c>
      <c r="G74" s="4"/>
      <c r="H74" s="4"/>
      <c r="I74" s="3">
        <f t="shared" si="1"/>
        <v>681.79999999925485</v>
      </c>
    </row>
    <row r="75" spans="1:9" x14ac:dyDescent="0.3">
      <c r="A75" s="5">
        <v>0.76041666666666696</v>
      </c>
      <c r="B75" s="46">
        <v>344.2</v>
      </c>
      <c r="C75" s="46">
        <v>229.8</v>
      </c>
      <c r="D75" s="46">
        <v>73.599999999999994</v>
      </c>
      <c r="E75" s="46">
        <v>47.1</v>
      </c>
      <c r="F75" s="4">
        <v>36</v>
      </c>
      <c r="G75" s="4"/>
      <c r="H75" s="4"/>
      <c r="I75" s="3">
        <f t="shared" si="1"/>
        <v>730.7</v>
      </c>
    </row>
    <row r="76" spans="1:9" x14ac:dyDescent="0.3">
      <c r="A76" s="6">
        <v>0.77083333333333304</v>
      </c>
      <c r="B76" s="46">
        <v>309.60000000000002</v>
      </c>
      <c r="C76" s="46">
        <v>217.2</v>
      </c>
      <c r="D76" s="46">
        <v>83.2</v>
      </c>
      <c r="E76" s="46">
        <v>49.5</v>
      </c>
      <c r="F76" s="4">
        <v>37.200000000186265</v>
      </c>
      <c r="G76" s="4"/>
      <c r="H76" s="4"/>
      <c r="I76" s="3">
        <f t="shared" si="1"/>
        <v>696.70000000018626</v>
      </c>
    </row>
    <row r="77" spans="1:9" x14ac:dyDescent="0.3">
      <c r="A77" s="5">
        <v>0.78125</v>
      </c>
      <c r="B77" s="46">
        <v>319.7</v>
      </c>
      <c r="C77" s="46">
        <v>223.8</v>
      </c>
      <c r="D77" s="46">
        <v>85.6</v>
      </c>
      <c r="E77" s="46">
        <v>50.7</v>
      </c>
      <c r="F77" s="4">
        <v>36.799999999813735</v>
      </c>
      <c r="G77" s="4"/>
      <c r="H77" s="4"/>
      <c r="I77" s="3">
        <f t="shared" si="1"/>
        <v>716.5999999998138</v>
      </c>
    </row>
    <row r="78" spans="1:9" x14ac:dyDescent="0.3">
      <c r="A78" s="6">
        <v>0.79166666666666696</v>
      </c>
      <c r="B78" s="46">
        <v>309.60000000000002</v>
      </c>
      <c r="C78" s="46">
        <v>232.2</v>
      </c>
      <c r="D78" s="46">
        <v>84</v>
      </c>
      <c r="E78" s="46">
        <v>60.9</v>
      </c>
      <c r="F78" s="4">
        <v>38</v>
      </c>
      <c r="G78" s="4"/>
      <c r="H78" s="4"/>
      <c r="I78" s="3">
        <f t="shared" si="1"/>
        <v>724.69999999999993</v>
      </c>
    </row>
    <row r="79" spans="1:9" x14ac:dyDescent="0.3">
      <c r="A79" s="5">
        <v>0.80208333333333304</v>
      </c>
      <c r="B79" s="46">
        <v>305.3</v>
      </c>
      <c r="C79" s="46">
        <v>230.4</v>
      </c>
      <c r="D79" s="46">
        <v>78.400000000000006</v>
      </c>
      <c r="E79" s="46">
        <v>54.9</v>
      </c>
      <c r="F79" s="4">
        <v>34.400000000372529</v>
      </c>
      <c r="G79" s="4"/>
      <c r="H79" s="4"/>
      <c r="I79" s="3">
        <f t="shared" si="1"/>
        <v>703.40000000037253</v>
      </c>
    </row>
    <row r="80" spans="1:9" x14ac:dyDescent="0.3">
      <c r="A80" s="6">
        <v>0.8125</v>
      </c>
      <c r="B80" s="46">
        <v>313.89999999999998</v>
      </c>
      <c r="C80" s="46">
        <v>213.6</v>
      </c>
      <c r="D80" s="46">
        <v>73.599999999999994</v>
      </c>
      <c r="E80" s="46">
        <v>66.3</v>
      </c>
      <c r="F80" s="4">
        <v>29.599999999627471</v>
      </c>
      <c r="G80" s="4"/>
      <c r="H80" s="4"/>
      <c r="I80" s="3">
        <f t="shared" si="1"/>
        <v>696.99999999962745</v>
      </c>
    </row>
    <row r="81" spans="1:9" x14ac:dyDescent="0.3">
      <c r="A81" s="5">
        <v>0.82291666666666696</v>
      </c>
      <c r="B81" s="46">
        <v>305.3</v>
      </c>
      <c r="C81" s="46">
        <v>214.2</v>
      </c>
      <c r="D81" s="46">
        <v>70.8</v>
      </c>
      <c r="E81" s="46">
        <v>50.7</v>
      </c>
      <c r="F81" s="4">
        <v>19.600000000558794</v>
      </c>
      <c r="G81" s="4"/>
      <c r="H81" s="4"/>
      <c r="I81" s="3">
        <f t="shared" si="1"/>
        <v>660.60000000055879</v>
      </c>
    </row>
    <row r="82" spans="1:9" x14ac:dyDescent="0.3">
      <c r="A82" s="6">
        <v>0.83333333333333304</v>
      </c>
      <c r="B82" s="46">
        <v>283.7</v>
      </c>
      <c r="C82" s="46">
        <v>211.8</v>
      </c>
      <c r="D82" s="46">
        <v>73.2</v>
      </c>
      <c r="E82" s="46">
        <v>54</v>
      </c>
      <c r="F82" s="4">
        <v>26.799999999813735</v>
      </c>
      <c r="G82" s="4"/>
      <c r="H82" s="4"/>
      <c r="I82" s="3">
        <f t="shared" si="1"/>
        <v>649.49999999981378</v>
      </c>
    </row>
    <row r="83" spans="1:9" x14ac:dyDescent="0.3">
      <c r="A83" s="5">
        <v>0.84375</v>
      </c>
      <c r="B83" s="46">
        <v>277.89999999999998</v>
      </c>
      <c r="C83" s="46">
        <v>217.2</v>
      </c>
      <c r="D83" s="46">
        <v>68</v>
      </c>
      <c r="E83" s="46">
        <v>66.3</v>
      </c>
      <c r="F83" s="4">
        <v>33.200000000186265</v>
      </c>
      <c r="G83" s="4"/>
      <c r="H83" s="4"/>
      <c r="I83" s="3">
        <f t="shared" si="1"/>
        <v>662.60000000018613</v>
      </c>
    </row>
    <row r="84" spans="1:9" x14ac:dyDescent="0.3">
      <c r="A84" s="6">
        <v>0.85416666666666696</v>
      </c>
      <c r="B84" s="46">
        <v>273.60000000000002</v>
      </c>
      <c r="C84" s="46">
        <v>223.2</v>
      </c>
      <c r="D84" s="46">
        <v>85.6</v>
      </c>
      <c r="E84" s="46">
        <v>58.2</v>
      </c>
      <c r="F84" s="4">
        <v>30.399999999441206</v>
      </c>
      <c r="G84" s="4"/>
      <c r="H84" s="4"/>
      <c r="I84" s="3">
        <f t="shared" si="1"/>
        <v>670.99999999944123</v>
      </c>
    </row>
    <row r="85" spans="1:9" x14ac:dyDescent="0.3">
      <c r="A85" s="5">
        <v>0.86458333333333304</v>
      </c>
      <c r="B85" s="46">
        <v>265</v>
      </c>
      <c r="C85" s="46">
        <v>211.2</v>
      </c>
      <c r="D85" s="46">
        <v>87.6</v>
      </c>
      <c r="E85" s="46">
        <v>52.8</v>
      </c>
      <c r="F85" s="4">
        <v>26</v>
      </c>
      <c r="G85" s="4"/>
      <c r="H85" s="4"/>
      <c r="I85" s="3">
        <f t="shared" si="1"/>
        <v>642.59999999999991</v>
      </c>
    </row>
    <row r="86" spans="1:9" x14ac:dyDescent="0.3">
      <c r="A86" s="6">
        <v>0.875</v>
      </c>
      <c r="B86" s="46">
        <v>275</v>
      </c>
      <c r="C86" s="46">
        <v>228</v>
      </c>
      <c r="D86" s="46">
        <v>90</v>
      </c>
      <c r="E86" s="46">
        <v>53.1</v>
      </c>
      <c r="F86" s="4">
        <v>25.200000000186265</v>
      </c>
      <c r="G86" s="4"/>
      <c r="H86" s="4"/>
      <c r="I86" s="3">
        <f t="shared" si="1"/>
        <v>671.30000000018629</v>
      </c>
    </row>
    <row r="87" spans="1:9" x14ac:dyDescent="0.3">
      <c r="A87" s="5">
        <v>0.88541666666666696</v>
      </c>
      <c r="B87" s="46">
        <v>262.10000000000002</v>
      </c>
      <c r="C87" s="46">
        <v>211.8</v>
      </c>
      <c r="D87" s="46">
        <v>91.2</v>
      </c>
      <c r="E87" s="46">
        <v>54.6</v>
      </c>
      <c r="F87" s="4">
        <v>24.799999999813735</v>
      </c>
      <c r="G87" s="4"/>
      <c r="H87" s="4"/>
      <c r="I87" s="3">
        <f t="shared" si="1"/>
        <v>644.49999999981378</v>
      </c>
    </row>
    <row r="88" spans="1:9" x14ac:dyDescent="0.3">
      <c r="A88" s="6">
        <v>0.89583333333333304</v>
      </c>
      <c r="B88" s="46">
        <v>263.5</v>
      </c>
      <c r="C88" s="46">
        <v>205.8</v>
      </c>
      <c r="D88" s="46">
        <v>86</v>
      </c>
      <c r="E88" s="46">
        <v>56.4</v>
      </c>
      <c r="F88" s="4">
        <v>22</v>
      </c>
      <c r="G88" s="4"/>
      <c r="H88" s="4"/>
      <c r="I88" s="3">
        <f t="shared" si="1"/>
        <v>633.69999999999993</v>
      </c>
    </row>
    <row r="89" spans="1:9" x14ac:dyDescent="0.3">
      <c r="A89" s="5">
        <v>0.90625</v>
      </c>
      <c r="B89" s="46">
        <v>256.3</v>
      </c>
      <c r="C89" s="46">
        <v>204</v>
      </c>
      <c r="D89" s="46">
        <v>88.8</v>
      </c>
      <c r="E89" s="46">
        <v>60.3</v>
      </c>
      <c r="F89" s="4">
        <v>22.400000000372529</v>
      </c>
      <c r="G89" s="4"/>
      <c r="H89" s="4"/>
      <c r="I89" s="3">
        <f t="shared" si="1"/>
        <v>631.80000000037251</v>
      </c>
    </row>
    <row r="90" spans="1:9" x14ac:dyDescent="0.3">
      <c r="A90" s="6">
        <v>0.91666666666666696</v>
      </c>
      <c r="B90" s="46">
        <v>263.5</v>
      </c>
      <c r="C90" s="46">
        <v>219</v>
      </c>
      <c r="D90" s="46">
        <v>101.6</v>
      </c>
      <c r="E90" s="46">
        <v>57</v>
      </c>
      <c r="F90" s="4">
        <v>21.599999999627471</v>
      </c>
      <c r="G90" s="4"/>
      <c r="H90" s="4"/>
      <c r="I90" s="3">
        <f t="shared" si="1"/>
        <v>662.69999999962749</v>
      </c>
    </row>
    <row r="91" spans="1:9" x14ac:dyDescent="0.3">
      <c r="A91" s="5">
        <v>0.92708333333333304</v>
      </c>
      <c r="B91" s="46">
        <v>253.4</v>
      </c>
      <c r="C91" s="46">
        <v>201.6</v>
      </c>
      <c r="D91" s="46">
        <v>78</v>
      </c>
      <c r="E91" s="46">
        <v>54.9</v>
      </c>
      <c r="F91" s="4">
        <v>21.200000000186265</v>
      </c>
      <c r="G91" s="4"/>
      <c r="H91" s="4"/>
      <c r="I91" s="3">
        <f t="shared" si="1"/>
        <v>609.10000000018624</v>
      </c>
    </row>
    <row r="92" spans="1:9" x14ac:dyDescent="0.3">
      <c r="A92" s="6">
        <v>0.9375</v>
      </c>
      <c r="B92" s="46">
        <v>252</v>
      </c>
      <c r="C92" s="46">
        <v>205.2</v>
      </c>
      <c r="D92" s="46">
        <v>76.8</v>
      </c>
      <c r="E92" s="46">
        <v>50.4</v>
      </c>
      <c r="F92" s="4">
        <v>21.600000000558794</v>
      </c>
      <c r="G92" s="4"/>
      <c r="H92" s="4"/>
      <c r="I92" s="3">
        <f t="shared" si="1"/>
        <v>606.00000000055877</v>
      </c>
    </row>
    <row r="93" spans="1:9" x14ac:dyDescent="0.3">
      <c r="A93" s="5">
        <v>0.94791666666666696</v>
      </c>
      <c r="B93" s="46">
        <v>256.3</v>
      </c>
      <c r="C93" s="46">
        <v>205.8</v>
      </c>
      <c r="D93" s="46">
        <v>66</v>
      </c>
      <c r="E93" s="46">
        <v>50.7</v>
      </c>
      <c r="F93" s="4">
        <v>21.199999999254942</v>
      </c>
      <c r="G93" s="4"/>
      <c r="H93" s="4"/>
      <c r="I93" s="3">
        <f t="shared" si="1"/>
        <v>599.99999999925501</v>
      </c>
    </row>
    <row r="94" spans="1:9" x14ac:dyDescent="0.3">
      <c r="A94" s="6">
        <v>0.95833333333333304</v>
      </c>
      <c r="B94" s="46">
        <v>283.7</v>
      </c>
      <c r="C94" s="46">
        <v>202.8</v>
      </c>
      <c r="D94" s="46">
        <v>64</v>
      </c>
      <c r="E94" s="46">
        <v>52.8</v>
      </c>
      <c r="F94" s="4">
        <v>24.400000000372529</v>
      </c>
      <c r="G94" s="4"/>
      <c r="H94" s="4"/>
      <c r="I94" s="3">
        <f t="shared" si="1"/>
        <v>627.70000000037248</v>
      </c>
    </row>
    <row r="95" spans="1:9" x14ac:dyDescent="0.3">
      <c r="A95" s="5">
        <v>0.96875</v>
      </c>
      <c r="B95" s="46">
        <v>257.8</v>
      </c>
      <c r="C95" s="46">
        <v>195</v>
      </c>
      <c r="D95" s="46">
        <v>61.2</v>
      </c>
      <c r="E95" s="46">
        <v>50.4</v>
      </c>
      <c r="F95" s="4">
        <v>27.599999999627471</v>
      </c>
      <c r="G95" s="4"/>
      <c r="H95" s="4"/>
      <c r="I95" s="3">
        <f t="shared" si="1"/>
        <v>591.99999999962745</v>
      </c>
    </row>
    <row r="96" spans="1:9" x14ac:dyDescent="0.3">
      <c r="A96" s="6">
        <v>0.97916666666666696</v>
      </c>
      <c r="B96" s="46">
        <v>254.9</v>
      </c>
      <c r="C96" s="46">
        <v>195</v>
      </c>
      <c r="D96" s="46">
        <v>58.8</v>
      </c>
      <c r="E96" s="46">
        <v>49.5</v>
      </c>
      <c r="F96" s="4">
        <v>26.800000000745058</v>
      </c>
      <c r="G96" s="4"/>
      <c r="H96" s="4"/>
      <c r="I96" s="3">
        <f t="shared" si="1"/>
        <v>585.0000000007451</v>
      </c>
    </row>
    <row r="97" spans="1:9" x14ac:dyDescent="0.3">
      <c r="A97" s="5">
        <v>0.98958333333333304</v>
      </c>
      <c r="B97" s="46">
        <v>249.1</v>
      </c>
      <c r="C97" s="46">
        <v>193.8</v>
      </c>
      <c r="D97" s="46">
        <v>55.6</v>
      </c>
      <c r="E97" s="46">
        <v>52.5</v>
      </c>
      <c r="F97" s="4">
        <v>26.800000000745058</v>
      </c>
      <c r="G97" s="4"/>
      <c r="H97" s="4"/>
      <c r="I97" s="3">
        <f t="shared" si="1"/>
        <v>577.80000000074506</v>
      </c>
    </row>
    <row r="98" spans="1:9" x14ac:dyDescent="0.3">
      <c r="I98" s="3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1"/>
  <sheetViews>
    <sheetView zoomScale="36" zoomScaleNormal="36" workbookViewId="0">
      <selection sqref="A1:A2"/>
    </sheetView>
  </sheetViews>
  <sheetFormatPr defaultRowHeight="14.4" x14ac:dyDescent="0.3"/>
  <cols>
    <col min="1" max="1" width="11.5546875" style="2" bestFit="1" customWidth="1"/>
    <col min="2" max="2" width="9.44140625" style="2" bestFit="1" customWidth="1"/>
    <col min="3" max="8" width="9.44140625" style="2" customWidth="1"/>
    <col min="9" max="9" width="9.44140625" style="8" customWidth="1"/>
    <col min="10" max="10" width="13.88671875" style="8" bestFit="1" customWidth="1"/>
    <col min="11" max="11" width="9.44140625" style="2" bestFit="1" customWidth="1"/>
    <col min="12" max="12" width="9.44140625" style="2" customWidth="1"/>
    <col min="13" max="13" width="9.44140625" style="2" bestFit="1" customWidth="1"/>
    <col min="14" max="15" width="9.44140625" style="2" customWidth="1"/>
    <col min="16" max="16" width="9.44140625" style="2" bestFit="1" customWidth="1"/>
    <col min="17" max="17" width="9.44140625" style="2" customWidth="1"/>
    <col min="18" max="19" width="9.44140625" style="8" customWidth="1"/>
    <col min="20" max="20" width="19" style="8" bestFit="1" customWidth="1"/>
    <col min="21" max="21" width="18.44140625" style="8" bestFit="1" customWidth="1"/>
    <col min="22" max="22" width="18.44140625" style="57" customWidth="1"/>
    <col min="23" max="23" width="11.109375" style="1" bestFit="1" customWidth="1"/>
    <col min="24" max="24" width="12.5546875" style="1" bestFit="1" customWidth="1"/>
    <col min="25" max="25" width="20.5546875" bestFit="1" customWidth="1"/>
  </cols>
  <sheetData>
    <row r="1" spans="1:29" x14ac:dyDescent="0.3">
      <c r="A1" s="70" t="s">
        <v>7</v>
      </c>
      <c r="B1" s="70" t="s">
        <v>27</v>
      </c>
      <c r="C1" s="70"/>
      <c r="D1" s="70"/>
      <c r="E1" s="70"/>
      <c r="F1" s="70"/>
      <c r="G1" s="70"/>
      <c r="H1" s="70"/>
      <c r="I1" s="70"/>
      <c r="J1" s="70"/>
      <c r="K1" s="70" t="s">
        <v>26</v>
      </c>
      <c r="L1" s="70"/>
      <c r="M1" s="70"/>
      <c r="N1" s="70"/>
      <c r="O1" s="70"/>
      <c r="P1" s="70"/>
      <c r="Q1" s="70"/>
      <c r="R1" s="70"/>
      <c r="S1" s="70"/>
      <c r="T1" s="70" t="s">
        <v>43</v>
      </c>
      <c r="U1" s="70" t="s">
        <v>25</v>
      </c>
      <c r="V1" s="72" t="s">
        <v>40</v>
      </c>
      <c r="W1" s="71" t="s">
        <v>24</v>
      </c>
      <c r="X1" s="71" t="s">
        <v>23</v>
      </c>
      <c r="Y1" s="49"/>
      <c r="Z1" s="49"/>
      <c r="AA1" s="49"/>
      <c r="AB1" s="49"/>
      <c r="AC1" s="49"/>
    </row>
    <row r="2" spans="1:29" x14ac:dyDescent="0.3">
      <c r="A2" s="70"/>
      <c r="B2" s="49" t="s">
        <v>22</v>
      </c>
      <c r="C2" s="49" t="s">
        <v>21</v>
      </c>
      <c r="D2" s="49" t="s">
        <v>20</v>
      </c>
      <c r="E2" s="49" t="s">
        <v>19</v>
      </c>
      <c r="F2" s="49" t="s">
        <v>18</v>
      </c>
      <c r="G2" s="49" t="s">
        <v>17</v>
      </c>
      <c r="H2" s="51" t="s">
        <v>16</v>
      </c>
      <c r="I2" s="51" t="s">
        <v>15</v>
      </c>
      <c r="J2" s="51" t="s">
        <v>14</v>
      </c>
      <c r="K2" s="49" t="s">
        <v>22</v>
      </c>
      <c r="L2" s="49" t="s">
        <v>21</v>
      </c>
      <c r="M2" s="49" t="s">
        <v>20</v>
      </c>
      <c r="N2" s="49" t="s">
        <v>19</v>
      </c>
      <c r="O2" s="7" t="s">
        <v>18</v>
      </c>
      <c r="P2" s="49" t="s">
        <v>17</v>
      </c>
      <c r="Q2" s="49" t="s">
        <v>16</v>
      </c>
      <c r="R2" s="51" t="s">
        <v>15</v>
      </c>
      <c r="S2" s="51" t="s">
        <v>14</v>
      </c>
      <c r="T2" s="70"/>
      <c r="U2" s="70"/>
      <c r="V2" s="73"/>
      <c r="W2" s="71"/>
      <c r="X2" s="71"/>
      <c r="Y2" s="14" t="s">
        <v>13</v>
      </c>
      <c r="Z2" s="49">
        <v>4.2</v>
      </c>
      <c r="AA2" s="14" t="s">
        <v>10</v>
      </c>
      <c r="AB2" s="49">
        <v>46.24270833333334</v>
      </c>
      <c r="AC2" s="49">
        <v>7.91</v>
      </c>
    </row>
    <row r="3" spans="1:29" x14ac:dyDescent="0.3">
      <c r="A3" s="6">
        <v>0</v>
      </c>
      <c r="B3" s="50">
        <v>48.5</v>
      </c>
      <c r="C3" s="4">
        <f t="shared" ref="C3:C30" si="0">(B3-32)*(5/9)</f>
        <v>9.1666666666666679</v>
      </c>
      <c r="D3" s="50">
        <v>42.8</v>
      </c>
      <c r="E3" s="4">
        <f t="shared" ref="E3:E30" si="1">(D3-32)*(5/9)</f>
        <v>5.9999999999999991</v>
      </c>
      <c r="F3" s="50">
        <v>1391</v>
      </c>
      <c r="G3" s="4">
        <f t="shared" ref="G3:G30" si="2">0.000063090196*F3</f>
        <v>8.7758462635999998E-2</v>
      </c>
      <c r="H3" s="82">
        <f>(G3*999.85)*4.2*(C3-E3)</f>
        <v>1167.0124749258421</v>
      </c>
      <c r="I3" s="82">
        <f t="shared" ref="I3:I30" si="3">H3/3.517</f>
        <v>331.82043643043562</v>
      </c>
      <c r="J3" s="82">
        <f t="shared" ref="J3:J30" si="4">H3*3412.142</f>
        <v>3982012.2802184126</v>
      </c>
      <c r="K3" s="50">
        <v>49.6</v>
      </c>
      <c r="L3" s="4">
        <f t="shared" ref="L3:L30" si="5">(K3-32)*(5/9)</f>
        <v>9.7777777777777786</v>
      </c>
      <c r="M3" s="50">
        <v>47.1</v>
      </c>
      <c r="N3" s="4">
        <f t="shared" ref="N3:N30" si="6">(M3-32)*(5/9)</f>
        <v>8.3888888888888893</v>
      </c>
      <c r="O3" s="50">
        <v>-1</v>
      </c>
      <c r="P3" s="4">
        <f t="shared" ref="P3:P30" si="7">0.000063090196*O3</f>
        <v>-6.3090195999999997E-5</v>
      </c>
      <c r="Q3" s="12">
        <f t="shared" ref="Q3:Q30" si="8">(P3*999.85)*4.19*(L3-N3)</f>
        <v>-0.3670948181275196</v>
      </c>
      <c r="R3" s="12">
        <f t="shared" ref="R3:R30" si="9">Q3/3.517</f>
        <v>-0.1043772584951719</v>
      </c>
      <c r="S3" s="12">
        <f t="shared" ref="S3:S30" si="10">Q3*3412.142</f>
        <v>-1252.5796469152708</v>
      </c>
      <c r="T3" s="12">
        <f>U3*3.51689</f>
        <v>4571.9570000000003</v>
      </c>
      <c r="U3" s="12">
        <v>1300</v>
      </c>
      <c r="V3" s="12">
        <f>Q3+H3</f>
        <v>1166.6453801077146</v>
      </c>
      <c r="W3" s="3">
        <f>ABS(I3)+ABS(R3)</f>
        <v>331.92481368893078</v>
      </c>
      <c r="X3" s="3">
        <f>J3+S3</f>
        <v>3980759.7005714974</v>
      </c>
      <c r="Y3" s="49" t="s">
        <v>12</v>
      </c>
      <c r="Z3" s="49">
        <v>999.85</v>
      </c>
      <c r="AA3" s="49" t="s">
        <v>8</v>
      </c>
      <c r="AB3" s="49"/>
      <c r="AC3" s="49"/>
    </row>
    <row r="4" spans="1:29" x14ac:dyDescent="0.3">
      <c r="A4" s="5">
        <v>1.0416666666666666E-2</v>
      </c>
      <c r="B4" s="50">
        <v>47.9</v>
      </c>
      <c r="C4" s="4">
        <f t="shared" si="0"/>
        <v>8.8333333333333321</v>
      </c>
      <c r="D4" s="50">
        <v>42.1</v>
      </c>
      <c r="E4" s="4">
        <f t="shared" si="1"/>
        <v>5.6111111111111125</v>
      </c>
      <c r="F4" s="50">
        <v>1423</v>
      </c>
      <c r="G4" s="4">
        <f t="shared" si="2"/>
        <v>8.9777348908000001E-2</v>
      </c>
      <c r="H4" s="82">
        <f t="shared" ref="H3:H30" si="11">(G4*999.85)*4.2*(C4-E4)</f>
        <v>1214.8045405366493</v>
      </c>
      <c r="I4" s="82">
        <f t="shared" si="3"/>
        <v>345.40930922281751</v>
      </c>
      <c r="J4" s="82">
        <f t="shared" si="4"/>
        <v>4145085.5945558031</v>
      </c>
      <c r="K4" s="50">
        <v>49.3</v>
      </c>
      <c r="L4" s="4">
        <f t="shared" si="5"/>
        <v>9.6111111111111107</v>
      </c>
      <c r="M4" s="50">
        <v>48.5</v>
      </c>
      <c r="N4" s="4">
        <f t="shared" si="6"/>
        <v>9.1666666666666679</v>
      </c>
      <c r="O4" s="50">
        <v>-1</v>
      </c>
      <c r="P4" s="4">
        <f t="shared" si="7"/>
        <v>-6.3090195999999997E-5</v>
      </c>
      <c r="Q4" s="12">
        <f t="shared" si="8"/>
        <v>-0.11747034180080582</v>
      </c>
      <c r="R4" s="12">
        <f t="shared" si="9"/>
        <v>-3.340072271845488E-2</v>
      </c>
      <c r="S4" s="12">
        <f t="shared" si="10"/>
        <v>-400.82548701288516</v>
      </c>
      <c r="T4" s="12">
        <f t="shared" ref="T4:T67" si="12">U4*3.51689</f>
        <v>4571.9570000000003</v>
      </c>
      <c r="U4" s="12">
        <v>1300</v>
      </c>
      <c r="V4" s="12">
        <f t="shared" ref="V3:V31" si="13">Q4+H4</f>
        <v>1214.6870701948485</v>
      </c>
      <c r="W4" s="3">
        <f t="shared" ref="W4:W67" si="14">ABS(I4)+ABS(R4)</f>
        <v>345.44270994553597</v>
      </c>
      <c r="X4" s="3">
        <f t="shared" ref="X3:X30" si="15">J4+S4</f>
        <v>4144684.7690687901</v>
      </c>
      <c r="Y4" s="49"/>
      <c r="Z4" s="49"/>
      <c r="AA4" s="49"/>
      <c r="AB4" s="49"/>
      <c r="AC4" s="49"/>
    </row>
    <row r="5" spans="1:29" x14ac:dyDescent="0.3">
      <c r="A5" s="6">
        <v>2.0833333333333301E-2</v>
      </c>
      <c r="B5" s="50">
        <v>47.4</v>
      </c>
      <c r="C5" s="4">
        <f t="shared" si="0"/>
        <v>8.5555555555555554</v>
      </c>
      <c r="D5" s="50">
        <v>42.6</v>
      </c>
      <c r="E5" s="4">
        <f t="shared" si="1"/>
        <v>5.8888888888888902</v>
      </c>
      <c r="F5" s="50">
        <v>1460</v>
      </c>
      <c r="G5" s="4">
        <f t="shared" si="2"/>
        <v>9.2111686159999998E-2</v>
      </c>
      <c r="H5" s="82">
        <f t="shared" si="11"/>
        <v>1031.4961373592507</v>
      </c>
      <c r="I5" s="82">
        <f t="shared" si="3"/>
        <v>293.28863729293454</v>
      </c>
      <c r="J5" s="82">
        <f t="shared" si="4"/>
        <v>3519611.2931212685</v>
      </c>
      <c r="K5" s="50">
        <v>49.2</v>
      </c>
      <c r="L5" s="4">
        <f t="shared" si="5"/>
        <v>9.5555555555555571</v>
      </c>
      <c r="M5" s="50">
        <v>47.9</v>
      </c>
      <c r="N5" s="4">
        <f t="shared" si="6"/>
        <v>8.8333333333333321</v>
      </c>
      <c r="O5" s="50">
        <v>-1</v>
      </c>
      <c r="P5" s="4">
        <f t="shared" si="7"/>
        <v>-6.3090195999999997E-5</v>
      </c>
      <c r="Q5" s="12">
        <f t="shared" si="8"/>
        <v>-0.19088930542631086</v>
      </c>
      <c r="R5" s="12">
        <f t="shared" si="9"/>
        <v>-5.4276174417489581E-2</v>
      </c>
      <c r="S5" s="12">
        <f t="shared" si="10"/>
        <v>-651.34141639594316</v>
      </c>
      <c r="T5" s="12">
        <f t="shared" si="12"/>
        <v>4571.9570000000003</v>
      </c>
      <c r="U5" s="12">
        <v>1300</v>
      </c>
      <c r="V5" s="12">
        <f t="shared" si="13"/>
        <v>1031.3052480538245</v>
      </c>
      <c r="W5" s="3">
        <f t="shared" si="14"/>
        <v>293.34291346735205</v>
      </c>
      <c r="X5" s="3">
        <f t="shared" si="15"/>
        <v>3518959.9517048728</v>
      </c>
      <c r="Y5" s="49"/>
      <c r="Z5" s="49"/>
      <c r="AA5" s="49"/>
      <c r="AB5" s="49"/>
      <c r="AC5" s="49"/>
    </row>
    <row r="6" spans="1:29" x14ac:dyDescent="0.3">
      <c r="A6" s="5">
        <v>3.125E-2</v>
      </c>
      <c r="B6" s="50">
        <v>48</v>
      </c>
      <c r="C6" s="4">
        <f t="shared" si="0"/>
        <v>8.8888888888888893</v>
      </c>
      <c r="D6" s="50">
        <v>42.7</v>
      </c>
      <c r="E6" s="4">
        <f t="shared" si="1"/>
        <v>5.9444444444444464</v>
      </c>
      <c r="F6" s="50">
        <v>1244</v>
      </c>
      <c r="G6" s="4">
        <f t="shared" si="2"/>
        <v>7.8484203823999996E-2</v>
      </c>
      <c r="H6" s="82">
        <f t="shared" si="11"/>
        <v>970.4423990920393</v>
      </c>
      <c r="I6" s="82">
        <f t="shared" si="3"/>
        <v>275.92903016549315</v>
      </c>
      <c r="J6" s="82">
        <f t="shared" si="4"/>
        <v>3311287.2685227091</v>
      </c>
      <c r="K6" s="50">
        <v>49.2</v>
      </c>
      <c r="L6" s="4">
        <f t="shared" si="5"/>
        <v>9.5555555555555571</v>
      </c>
      <c r="M6" s="50">
        <v>47.9</v>
      </c>
      <c r="N6" s="4">
        <f t="shared" si="6"/>
        <v>8.8333333333333321</v>
      </c>
      <c r="O6" s="50">
        <v>-1</v>
      </c>
      <c r="P6" s="4">
        <f t="shared" si="7"/>
        <v>-6.3090195999999997E-5</v>
      </c>
      <c r="Q6" s="12">
        <f t="shared" si="8"/>
        <v>-0.19088930542631086</v>
      </c>
      <c r="R6" s="12">
        <f t="shared" si="9"/>
        <v>-5.4276174417489581E-2</v>
      </c>
      <c r="S6" s="12">
        <f t="shared" si="10"/>
        <v>-651.34141639594316</v>
      </c>
      <c r="T6" s="12">
        <f t="shared" si="12"/>
        <v>4571.9570000000003</v>
      </c>
      <c r="U6" s="12">
        <v>1300</v>
      </c>
      <c r="V6" s="12">
        <f t="shared" si="13"/>
        <v>970.25150978661293</v>
      </c>
      <c r="W6" s="3">
        <f t="shared" si="14"/>
        <v>275.98330633991065</v>
      </c>
      <c r="X6" s="3">
        <f t="shared" si="15"/>
        <v>3310635.9271063134</v>
      </c>
      <c r="Y6" s="14" t="s">
        <v>11</v>
      </c>
      <c r="Z6" s="49">
        <v>4.1900000000000004</v>
      </c>
      <c r="AA6" s="14" t="s">
        <v>10</v>
      </c>
      <c r="AB6" s="49">
        <v>48.976041666666674</v>
      </c>
      <c r="AC6" s="49">
        <v>9.43</v>
      </c>
    </row>
    <row r="7" spans="1:29" x14ac:dyDescent="0.3">
      <c r="A7" s="6">
        <v>4.1666666666666699E-2</v>
      </c>
      <c r="B7" s="50">
        <v>47.9</v>
      </c>
      <c r="C7" s="4">
        <f t="shared" si="0"/>
        <v>8.8333333333333321</v>
      </c>
      <c r="D7" s="50">
        <v>43</v>
      </c>
      <c r="E7" s="4">
        <f t="shared" si="1"/>
        <v>6.1111111111111116</v>
      </c>
      <c r="F7" s="50">
        <v>1314</v>
      </c>
      <c r="G7" s="4">
        <f t="shared" si="2"/>
        <v>8.2900517543999991E-2</v>
      </c>
      <c r="H7" s="82">
        <f t="shared" si="11"/>
        <v>947.68707619881138</v>
      </c>
      <c r="I7" s="82">
        <f t="shared" si="3"/>
        <v>269.45893551288356</v>
      </c>
      <c r="J7" s="82">
        <f t="shared" si="4"/>
        <v>3233642.8755551646</v>
      </c>
      <c r="K7" s="50">
        <v>49</v>
      </c>
      <c r="L7" s="4">
        <f t="shared" si="5"/>
        <v>9.4444444444444446</v>
      </c>
      <c r="M7" s="50">
        <v>48</v>
      </c>
      <c r="N7" s="4">
        <f t="shared" si="6"/>
        <v>8.8888888888888893</v>
      </c>
      <c r="O7" s="50">
        <v>-1</v>
      </c>
      <c r="P7" s="4">
        <f t="shared" si="7"/>
        <v>-6.3090195999999997E-5</v>
      </c>
      <c r="Q7" s="12">
        <f t="shared" si="8"/>
        <v>-0.14683792725100775</v>
      </c>
      <c r="R7" s="12">
        <f t="shared" si="9"/>
        <v>-4.1750903398068737E-2</v>
      </c>
      <c r="S7" s="12">
        <f t="shared" si="10"/>
        <v>-501.03185876610803</v>
      </c>
      <c r="T7" s="12">
        <f t="shared" si="12"/>
        <v>4571.9570000000003</v>
      </c>
      <c r="U7" s="12">
        <v>1300</v>
      </c>
      <c r="V7" s="12">
        <f t="shared" si="13"/>
        <v>947.54023827156038</v>
      </c>
      <c r="W7" s="3">
        <f t="shared" si="14"/>
        <v>269.50068641628161</v>
      </c>
      <c r="X7" s="3">
        <f t="shared" si="15"/>
        <v>3233141.8436963987</v>
      </c>
      <c r="Y7" s="49" t="s">
        <v>9</v>
      </c>
      <c r="Z7" s="49">
        <v>999.75</v>
      </c>
      <c r="AA7" s="49" t="s">
        <v>8</v>
      </c>
      <c r="AB7" s="49"/>
      <c r="AC7" s="49"/>
    </row>
    <row r="8" spans="1:29" x14ac:dyDescent="0.3">
      <c r="A8" s="5">
        <v>5.2083333333333301E-2</v>
      </c>
      <c r="B8" s="50">
        <v>48.3</v>
      </c>
      <c r="C8" s="4">
        <f t="shared" si="0"/>
        <v>9.0555555555555536</v>
      </c>
      <c r="D8" s="50">
        <v>42.8</v>
      </c>
      <c r="E8" s="4">
        <f t="shared" si="1"/>
        <v>5.9999999999999991</v>
      </c>
      <c r="F8" s="50">
        <v>1274</v>
      </c>
      <c r="G8" s="4">
        <f t="shared" si="2"/>
        <v>8.0376909703999994E-2</v>
      </c>
      <c r="H8" s="82">
        <f t="shared" si="11"/>
        <v>1031.348948983486</v>
      </c>
      <c r="I8" s="82">
        <f t="shared" si="3"/>
        <v>293.24678674537563</v>
      </c>
      <c r="J8" s="82">
        <f t="shared" si="4"/>
        <v>3519109.0654824097</v>
      </c>
      <c r="K8" s="50">
        <v>49</v>
      </c>
      <c r="L8" s="4">
        <f t="shared" si="5"/>
        <v>9.4444444444444446</v>
      </c>
      <c r="M8" s="50">
        <v>47</v>
      </c>
      <c r="N8" s="4">
        <f t="shared" si="6"/>
        <v>8.3333333333333339</v>
      </c>
      <c r="O8" s="50">
        <v>-1</v>
      </c>
      <c r="P8" s="4">
        <f t="shared" si="7"/>
        <v>-6.3090195999999997E-5</v>
      </c>
      <c r="Q8" s="12">
        <f t="shared" si="8"/>
        <v>-0.2936758545020155</v>
      </c>
      <c r="R8" s="12">
        <f t="shared" si="9"/>
        <v>-8.3501806796137473E-2</v>
      </c>
      <c r="S8" s="12">
        <f t="shared" si="10"/>
        <v>-1002.0637175322161</v>
      </c>
      <c r="T8" s="12">
        <f t="shared" si="12"/>
        <v>4571.9570000000003</v>
      </c>
      <c r="U8" s="12">
        <v>1300</v>
      </c>
      <c r="V8" s="12">
        <f t="shared" si="13"/>
        <v>1031.055273128984</v>
      </c>
      <c r="W8" s="3">
        <f t="shared" si="14"/>
        <v>293.33028855217179</v>
      </c>
      <c r="X8" s="3">
        <f t="shared" si="15"/>
        <v>3518107.0017648772</v>
      </c>
      <c r="Y8" s="49"/>
      <c r="Z8" s="49"/>
      <c r="AA8" s="49"/>
      <c r="AB8" s="49"/>
      <c r="AC8" s="49"/>
    </row>
    <row r="9" spans="1:29" x14ac:dyDescent="0.3">
      <c r="A9" s="6">
        <v>6.25E-2</v>
      </c>
      <c r="B9" s="50">
        <v>48</v>
      </c>
      <c r="C9" s="4">
        <f t="shared" si="0"/>
        <v>8.8888888888888893</v>
      </c>
      <c r="D9" s="50">
        <v>42.9</v>
      </c>
      <c r="E9" s="4">
        <f t="shared" si="1"/>
        <v>6.0555555555555554</v>
      </c>
      <c r="F9" s="50">
        <v>1231</v>
      </c>
      <c r="G9" s="4">
        <f t="shared" si="2"/>
        <v>7.7664031275999995E-2</v>
      </c>
      <c r="H9" s="82">
        <f t="shared" si="11"/>
        <v>924.06334188857261</v>
      </c>
      <c r="I9" s="82">
        <f t="shared" si="3"/>
        <v>262.74192262967659</v>
      </c>
      <c r="J9" s="82">
        <f t="shared" si="4"/>
        <v>3153035.3395183575</v>
      </c>
      <c r="K9" s="50">
        <v>48.9</v>
      </c>
      <c r="L9" s="4">
        <f t="shared" si="5"/>
        <v>9.3888888888888893</v>
      </c>
      <c r="M9" s="50">
        <v>47.2</v>
      </c>
      <c r="N9" s="4">
        <f t="shared" si="6"/>
        <v>8.4444444444444464</v>
      </c>
      <c r="O9" s="50">
        <v>-1</v>
      </c>
      <c r="P9" s="4">
        <f t="shared" si="7"/>
        <v>-6.3090195999999997E-5</v>
      </c>
      <c r="Q9" s="12">
        <f t="shared" si="8"/>
        <v>-0.24962447632671284</v>
      </c>
      <c r="R9" s="12">
        <f t="shared" si="9"/>
        <v>-7.0976535776716754E-2</v>
      </c>
      <c r="S9" s="12">
        <f t="shared" si="10"/>
        <v>-851.75415990238253</v>
      </c>
      <c r="T9" s="12">
        <f t="shared" si="12"/>
        <v>4571.9570000000003</v>
      </c>
      <c r="U9" s="12">
        <v>1300</v>
      </c>
      <c r="V9" s="12">
        <f t="shared" si="13"/>
        <v>923.81371741224586</v>
      </c>
      <c r="W9" s="3">
        <f t="shared" si="14"/>
        <v>262.8128991654533</v>
      </c>
      <c r="X9" s="3">
        <f t="shared" si="15"/>
        <v>3152183.5853584553</v>
      </c>
      <c r="Y9" s="49"/>
      <c r="Z9" s="49"/>
      <c r="AA9" s="49"/>
      <c r="AB9" s="49"/>
      <c r="AC9" s="49"/>
    </row>
    <row r="10" spans="1:29" x14ac:dyDescent="0.3">
      <c r="A10" s="5">
        <v>7.2916666666666699E-2</v>
      </c>
      <c r="B10" s="50">
        <v>47.8</v>
      </c>
      <c r="C10" s="4">
        <f t="shared" si="0"/>
        <v>8.7777777777777768</v>
      </c>
      <c r="D10" s="50">
        <v>42.8</v>
      </c>
      <c r="E10" s="4">
        <f t="shared" si="1"/>
        <v>5.9999999999999991</v>
      </c>
      <c r="F10" s="50">
        <v>1257</v>
      </c>
      <c r="G10" s="4">
        <f t="shared" si="2"/>
        <v>7.9304376371999996E-2</v>
      </c>
      <c r="H10" s="82">
        <f t="shared" si="11"/>
        <v>925.07894168134908</v>
      </c>
      <c r="I10" s="82">
        <f t="shared" si="3"/>
        <v>263.0306914078331</v>
      </c>
      <c r="J10" s="82">
        <f t="shared" si="4"/>
        <v>3156500.7102264818</v>
      </c>
      <c r="K10" s="50">
        <v>49</v>
      </c>
      <c r="L10" s="4">
        <f t="shared" si="5"/>
        <v>9.4444444444444446</v>
      </c>
      <c r="M10" s="50">
        <v>48</v>
      </c>
      <c r="N10" s="4">
        <f t="shared" si="6"/>
        <v>8.8888888888888893</v>
      </c>
      <c r="O10" s="50">
        <v>-1</v>
      </c>
      <c r="P10" s="4">
        <f t="shared" si="7"/>
        <v>-6.3090195999999997E-5</v>
      </c>
      <c r="Q10" s="12">
        <f t="shared" si="8"/>
        <v>-0.14683792725100775</v>
      </c>
      <c r="R10" s="12">
        <f t="shared" si="9"/>
        <v>-4.1750903398068737E-2</v>
      </c>
      <c r="S10" s="12">
        <f t="shared" si="10"/>
        <v>-501.03185876610803</v>
      </c>
      <c r="T10" s="12">
        <f t="shared" si="12"/>
        <v>4571.9570000000003</v>
      </c>
      <c r="U10" s="12">
        <v>1300</v>
      </c>
      <c r="V10" s="12">
        <f t="shared" si="13"/>
        <v>924.93210375409808</v>
      </c>
      <c r="W10" s="3">
        <f t="shared" si="14"/>
        <v>263.07244231123116</v>
      </c>
      <c r="X10" s="3">
        <f t="shared" si="15"/>
        <v>3155999.6783677158</v>
      </c>
      <c r="Y10" s="49"/>
      <c r="Z10" s="49"/>
      <c r="AA10" s="49"/>
      <c r="AB10" s="49"/>
      <c r="AC10" s="49"/>
    </row>
    <row r="11" spans="1:29" x14ac:dyDescent="0.3">
      <c r="A11" s="6">
        <v>8.3333333333333301E-2</v>
      </c>
      <c r="B11" s="50">
        <v>48.5</v>
      </c>
      <c r="C11" s="4">
        <f t="shared" si="0"/>
        <v>9.1666666666666679</v>
      </c>
      <c r="D11" s="50">
        <v>42.5</v>
      </c>
      <c r="E11" s="4">
        <f t="shared" si="1"/>
        <v>5.8333333333333339</v>
      </c>
      <c r="F11" s="50">
        <v>1097</v>
      </c>
      <c r="G11" s="4">
        <f t="shared" si="2"/>
        <v>6.9209945011999993E-2</v>
      </c>
      <c r="H11" s="82">
        <f t="shared" si="11"/>
        <v>968.79388928347487</v>
      </c>
      <c r="I11" s="82">
        <f t="shared" si="3"/>
        <v>275.46030403283333</v>
      </c>
      <c r="J11" s="82">
        <f t="shared" si="4"/>
        <v>3305662.3189674942</v>
      </c>
      <c r="K11" s="50">
        <v>49</v>
      </c>
      <c r="L11" s="4">
        <f t="shared" si="5"/>
        <v>9.4444444444444446</v>
      </c>
      <c r="M11" s="50">
        <v>48</v>
      </c>
      <c r="N11" s="4">
        <f t="shared" si="6"/>
        <v>8.8888888888888893</v>
      </c>
      <c r="O11" s="50">
        <v>-1</v>
      </c>
      <c r="P11" s="4">
        <f t="shared" si="7"/>
        <v>-6.3090195999999997E-5</v>
      </c>
      <c r="Q11" s="12">
        <f t="shared" si="8"/>
        <v>-0.14683792725100775</v>
      </c>
      <c r="R11" s="12">
        <f t="shared" si="9"/>
        <v>-4.1750903398068737E-2</v>
      </c>
      <c r="S11" s="12">
        <f t="shared" si="10"/>
        <v>-501.03185876610803</v>
      </c>
      <c r="T11" s="12">
        <f t="shared" si="12"/>
        <v>4571.9570000000003</v>
      </c>
      <c r="U11" s="12">
        <v>1300</v>
      </c>
      <c r="V11" s="12">
        <f t="shared" si="13"/>
        <v>968.64705135622387</v>
      </c>
      <c r="W11" s="3">
        <f t="shared" si="14"/>
        <v>275.50205493623139</v>
      </c>
      <c r="X11" s="3">
        <f t="shared" si="15"/>
        <v>3305161.2871087282</v>
      </c>
      <c r="Y11" s="49"/>
      <c r="Z11" s="49"/>
      <c r="AA11" s="49"/>
      <c r="AB11" s="49"/>
      <c r="AC11" s="49"/>
    </row>
    <row r="12" spans="1:29" x14ac:dyDescent="0.3">
      <c r="A12" s="5">
        <v>9.375E-2</v>
      </c>
      <c r="B12" s="50">
        <v>48.7</v>
      </c>
      <c r="C12" s="4">
        <f t="shared" si="0"/>
        <v>9.2777777777777803</v>
      </c>
      <c r="D12" s="50">
        <v>42.4</v>
      </c>
      <c r="E12" s="4">
        <f t="shared" si="1"/>
        <v>5.7777777777777777</v>
      </c>
      <c r="F12" s="50">
        <v>1219</v>
      </c>
      <c r="G12" s="4">
        <f t="shared" si="2"/>
        <v>7.690694892399999E-2</v>
      </c>
      <c r="H12" s="82">
        <f t="shared" si="11"/>
        <v>1130.3625693604233</v>
      </c>
      <c r="I12" s="82">
        <f t="shared" si="3"/>
        <v>321.39965008826368</v>
      </c>
      <c r="J12" s="82">
        <f t="shared" si="4"/>
        <v>3856957.5981426132</v>
      </c>
      <c r="K12" s="50">
        <v>49</v>
      </c>
      <c r="L12" s="4">
        <f t="shared" si="5"/>
        <v>9.4444444444444446</v>
      </c>
      <c r="M12" s="50">
        <v>47.4</v>
      </c>
      <c r="N12" s="4">
        <f t="shared" si="6"/>
        <v>8.5555555555555554</v>
      </c>
      <c r="O12" s="50">
        <v>-1</v>
      </c>
      <c r="P12" s="4">
        <f t="shared" si="7"/>
        <v>-6.3090195999999997E-5</v>
      </c>
      <c r="Q12" s="12">
        <f t="shared" si="8"/>
        <v>-0.23494068360161258</v>
      </c>
      <c r="R12" s="12">
        <f t="shared" si="9"/>
        <v>-6.6801445436910037E-2</v>
      </c>
      <c r="S12" s="12">
        <f t="shared" si="10"/>
        <v>-801.65097402577351</v>
      </c>
      <c r="T12" s="12">
        <f t="shared" si="12"/>
        <v>4571.9570000000003</v>
      </c>
      <c r="U12" s="12">
        <v>1300</v>
      </c>
      <c r="V12" s="12">
        <f t="shared" si="13"/>
        <v>1130.1276286768218</v>
      </c>
      <c r="W12" s="3">
        <f t="shared" si="14"/>
        <v>321.46645153370059</v>
      </c>
      <c r="X12" s="3">
        <f t="shared" si="15"/>
        <v>3856155.9471685872</v>
      </c>
      <c r="Y12" s="49"/>
      <c r="Z12" s="49"/>
      <c r="AA12" s="49"/>
      <c r="AB12" s="49"/>
      <c r="AC12" s="49"/>
    </row>
    <row r="13" spans="1:29" x14ac:dyDescent="0.3">
      <c r="A13" s="6">
        <v>0.104166666666667</v>
      </c>
      <c r="B13" s="50">
        <v>48.3</v>
      </c>
      <c r="C13" s="4">
        <f t="shared" si="0"/>
        <v>9.0555555555555536</v>
      </c>
      <c r="D13" s="50">
        <v>42.6</v>
      </c>
      <c r="E13" s="4">
        <f t="shared" si="1"/>
        <v>5.8888888888888902</v>
      </c>
      <c r="F13" s="50">
        <v>1121</v>
      </c>
      <c r="G13" s="4">
        <f t="shared" si="2"/>
        <v>7.0724109716000003E-2</v>
      </c>
      <c r="H13" s="82">
        <f t="shared" si="11"/>
        <v>940.48956462391561</v>
      </c>
      <c r="I13" s="82">
        <f t="shared" si="3"/>
        <v>267.41244373725209</v>
      </c>
      <c r="J13" s="82">
        <f t="shared" si="4"/>
        <v>3209083.9440149767</v>
      </c>
      <c r="K13" s="50">
        <v>49</v>
      </c>
      <c r="L13" s="4">
        <f t="shared" si="5"/>
        <v>9.4444444444444446</v>
      </c>
      <c r="M13" s="50">
        <v>48.1</v>
      </c>
      <c r="N13" s="4">
        <f t="shared" si="6"/>
        <v>8.9444444444444464</v>
      </c>
      <c r="O13" s="50">
        <v>-1</v>
      </c>
      <c r="P13" s="4">
        <f t="shared" si="7"/>
        <v>-6.3090195999999997E-5</v>
      </c>
      <c r="Q13" s="12">
        <f t="shared" si="8"/>
        <v>-0.13215413452590655</v>
      </c>
      <c r="R13" s="12">
        <f t="shared" si="9"/>
        <v>-3.7575813058261742E-2</v>
      </c>
      <c r="S13" s="12">
        <f t="shared" si="10"/>
        <v>-450.92867288949577</v>
      </c>
      <c r="T13" s="12">
        <f t="shared" si="12"/>
        <v>4571.9570000000003</v>
      </c>
      <c r="U13" s="12">
        <v>1300</v>
      </c>
      <c r="V13" s="12">
        <f t="shared" si="13"/>
        <v>940.35741048938974</v>
      </c>
      <c r="W13" s="3">
        <f t="shared" si="14"/>
        <v>267.45001955031034</v>
      </c>
      <c r="X13" s="3">
        <f t="shared" si="15"/>
        <v>3208633.015342087</v>
      </c>
      <c r="Y13" s="49"/>
      <c r="Z13" s="49"/>
      <c r="AA13" s="49"/>
      <c r="AB13" s="49"/>
      <c r="AC13" s="49"/>
    </row>
    <row r="14" spans="1:29" x14ac:dyDescent="0.3">
      <c r="A14" s="5">
        <v>0.114583333333333</v>
      </c>
      <c r="B14" s="50">
        <v>48.7</v>
      </c>
      <c r="C14" s="4">
        <f t="shared" si="0"/>
        <v>9.2777777777777803</v>
      </c>
      <c r="D14" s="50">
        <v>43</v>
      </c>
      <c r="E14" s="4">
        <f t="shared" si="1"/>
        <v>6.1111111111111116</v>
      </c>
      <c r="F14" s="50">
        <v>1099</v>
      </c>
      <c r="G14" s="4">
        <f t="shared" si="2"/>
        <v>6.9336125403999999E-2</v>
      </c>
      <c r="H14" s="82">
        <f t="shared" si="11"/>
        <v>922.03214230301955</v>
      </c>
      <c r="I14" s="82">
        <f t="shared" si="3"/>
        <v>262.16438507336352</v>
      </c>
      <c r="J14" s="82">
        <f t="shared" si="4"/>
        <v>3146104.5981021095</v>
      </c>
      <c r="K14" s="50">
        <v>48.9</v>
      </c>
      <c r="L14" s="4">
        <f t="shared" si="5"/>
        <v>9.3888888888888893</v>
      </c>
      <c r="M14" s="50">
        <v>48.3</v>
      </c>
      <c r="N14" s="4">
        <f t="shared" si="6"/>
        <v>9.0555555555555536</v>
      </c>
      <c r="O14" s="50">
        <v>-1</v>
      </c>
      <c r="P14" s="4">
        <f t="shared" si="7"/>
        <v>-6.3090195999999997E-5</v>
      </c>
      <c r="Q14" s="12">
        <f t="shared" si="8"/>
        <v>-8.8102756350605299E-2</v>
      </c>
      <c r="R14" s="12">
        <f t="shared" si="9"/>
        <v>-2.5050542038841429E-2</v>
      </c>
      <c r="S14" s="12">
        <f t="shared" si="10"/>
        <v>-300.61911525966707</v>
      </c>
      <c r="T14" s="12">
        <f t="shared" si="12"/>
        <v>4571.9570000000003</v>
      </c>
      <c r="U14" s="12">
        <v>1300</v>
      </c>
      <c r="V14" s="12">
        <f t="shared" si="13"/>
        <v>921.94403954666893</v>
      </c>
      <c r="W14" s="3">
        <f t="shared" si="14"/>
        <v>262.18943561540237</v>
      </c>
      <c r="X14" s="3">
        <f t="shared" si="15"/>
        <v>3145803.97898685</v>
      </c>
      <c r="Y14" s="49"/>
      <c r="Z14" s="49"/>
      <c r="AA14" s="49"/>
      <c r="AB14" s="49"/>
      <c r="AC14" s="49"/>
    </row>
    <row r="15" spans="1:29" x14ac:dyDescent="0.3">
      <c r="A15" s="6">
        <v>0.125</v>
      </c>
      <c r="B15" s="50">
        <v>48.6</v>
      </c>
      <c r="C15" s="4">
        <f t="shared" si="0"/>
        <v>9.2222222222222232</v>
      </c>
      <c r="D15" s="50">
        <v>42.6</v>
      </c>
      <c r="E15" s="4">
        <f t="shared" si="1"/>
        <v>5.8888888888888902</v>
      </c>
      <c r="F15" s="50">
        <v>1152</v>
      </c>
      <c r="G15" s="4">
        <f t="shared" si="2"/>
        <v>7.2679905791999996E-2</v>
      </c>
      <c r="H15" s="82">
        <f t="shared" si="11"/>
        <v>1017.3660532858368</v>
      </c>
      <c r="I15" s="82">
        <f t="shared" si="3"/>
        <v>289.27098472727801</v>
      </c>
      <c r="J15" s="82">
        <f t="shared" si="4"/>
        <v>3471397.4397908412</v>
      </c>
      <c r="K15" s="50">
        <v>49</v>
      </c>
      <c r="L15" s="4">
        <f t="shared" si="5"/>
        <v>9.4444444444444446</v>
      </c>
      <c r="M15" s="50">
        <v>47.3</v>
      </c>
      <c r="N15" s="4">
        <f t="shared" si="6"/>
        <v>8.4999999999999982</v>
      </c>
      <c r="O15" s="50">
        <v>-1</v>
      </c>
      <c r="P15" s="4">
        <f t="shared" si="7"/>
        <v>-6.3090195999999997E-5</v>
      </c>
      <c r="Q15" s="12">
        <f t="shared" si="8"/>
        <v>-0.24962447632671378</v>
      </c>
      <c r="R15" s="12">
        <f t="shared" si="9"/>
        <v>-7.0976535776717031E-2</v>
      </c>
      <c r="S15" s="12">
        <f t="shared" si="10"/>
        <v>-851.75415990238571</v>
      </c>
      <c r="T15" s="12">
        <f t="shared" si="12"/>
        <v>4571.9570000000003</v>
      </c>
      <c r="U15" s="12">
        <v>1300</v>
      </c>
      <c r="V15" s="12">
        <f t="shared" si="13"/>
        <v>1017.11642880951</v>
      </c>
      <c r="W15" s="3">
        <f t="shared" si="14"/>
        <v>289.34196126305471</v>
      </c>
      <c r="X15" s="3">
        <f t="shared" si="15"/>
        <v>3470545.685630939</v>
      </c>
      <c r="Y15" s="49"/>
      <c r="Z15" s="49"/>
      <c r="AA15" s="49"/>
      <c r="AB15" s="49"/>
      <c r="AC15" s="49"/>
    </row>
    <row r="16" spans="1:29" x14ac:dyDescent="0.3">
      <c r="A16" s="5">
        <v>0.13541666666666699</v>
      </c>
      <c r="B16" s="50">
        <v>48.7</v>
      </c>
      <c r="C16" s="4">
        <f t="shared" si="0"/>
        <v>9.2777777777777803</v>
      </c>
      <c r="D16" s="50">
        <v>42.9</v>
      </c>
      <c r="E16" s="4">
        <f t="shared" si="1"/>
        <v>6.0555555555555554</v>
      </c>
      <c r="F16" s="50">
        <v>1102</v>
      </c>
      <c r="G16" s="4">
        <f t="shared" si="2"/>
        <v>6.9525395992E-2</v>
      </c>
      <c r="H16" s="82">
        <f t="shared" si="11"/>
        <v>940.76922253787041</v>
      </c>
      <c r="I16" s="82">
        <f t="shared" si="3"/>
        <v>267.49195977761457</v>
      </c>
      <c r="J16" s="82">
        <f t="shared" si="4"/>
        <v>3210038.1765288142</v>
      </c>
      <c r="K16" s="50">
        <v>49.1</v>
      </c>
      <c r="L16" s="4">
        <f t="shared" si="5"/>
        <v>9.5000000000000018</v>
      </c>
      <c r="M16" s="50">
        <v>47.9</v>
      </c>
      <c r="N16" s="4">
        <f t="shared" si="6"/>
        <v>8.8333333333333321</v>
      </c>
      <c r="O16" s="50">
        <v>-1</v>
      </c>
      <c r="P16" s="4">
        <f t="shared" si="7"/>
        <v>-6.3090195999999997E-5</v>
      </c>
      <c r="Q16" s="12">
        <f t="shared" si="8"/>
        <v>-0.17620551270121015</v>
      </c>
      <c r="R16" s="12">
        <f t="shared" si="9"/>
        <v>-5.0101084077682732E-2</v>
      </c>
      <c r="S16" s="12">
        <f t="shared" si="10"/>
        <v>-601.23823051933255</v>
      </c>
      <c r="T16" s="12">
        <f t="shared" si="12"/>
        <v>4571.9570000000003</v>
      </c>
      <c r="U16" s="12">
        <v>1300</v>
      </c>
      <c r="V16" s="12">
        <f t="shared" si="13"/>
        <v>940.59301702516916</v>
      </c>
      <c r="W16" s="3">
        <f t="shared" si="14"/>
        <v>267.54206086169228</v>
      </c>
      <c r="X16" s="3">
        <f t="shared" si="15"/>
        <v>3209436.9382982948</v>
      </c>
      <c r="Y16" s="49"/>
      <c r="Z16" s="49"/>
      <c r="AA16" s="49"/>
      <c r="AB16" s="49"/>
      <c r="AC16" s="49"/>
    </row>
    <row r="17" spans="1:29" x14ac:dyDescent="0.3">
      <c r="A17" s="6">
        <v>0.14583333333333301</v>
      </c>
      <c r="B17" s="50">
        <v>48.6</v>
      </c>
      <c r="C17" s="4">
        <f t="shared" si="0"/>
        <v>9.2222222222222232</v>
      </c>
      <c r="D17" s="50">
        <v>43</v>
      </c>
      <c r="E17" s="4">
        <f t="shared" si="1"/>
        <v>6.1111111111111116</v>
      </c>
      <c r="F17" s="50">
        <v>1242</v>
      </c>
      <c r="G17" s="4">
        <f t="shared" si="2"/>
        <v>7.835802343199999E-2</v>
      </c>
      <c r="H17" s="82">
        <f t="shared" si="11"/>
        <v>1023.7245911188735</v>
      </c>
      <c r="I17" s="82">
        <f t="shared" si="3"/>
        <v>291.07892838182357</v>
      </c>
      <c r="J17" s="82">
        <f t="shared" si="4"/>
        <v>3493093.6737895352</v>
      </c>
      <c r="K17" s="50">
        <v>49.1</v>
      </c>
      <c r="L17" s="4">
        <f t="shared" si="5"/>
        <v>9.5000000000000018</v>
      </c>
      <c r="M17" s="50">
        <v>48.1</v>
      </c>
      <c r="N17" s="4">
        <f t="shared" si="6"/>
        <v>8.9444444444444464</v>
      </c>
      <c r="O17" s="50">
        <v>-1</v>
      </c>
      <c r="P17" s="4">
        <f t="shared" si="7"/>
        <v>-6.3090195999999997E-5</v>
      </c>
      <c r="Q17" s="12">
        <f t="shared" si="8"/>
        <v>-0.14683792725100775</v>
      </c>
      <c r="R17" s="12">
        <f t="shared" si="9"/>
        <v>-4.1750903398068737E-2</v>
      </c>
      <c r="S17" s="12">
        <f t="shared" si="10"/>
        <v>-501.03185876610803</v>
      </c>
      <c r="T17" s="12">
        <f t="shared" si="12"/>
        <v>4571.9570000000003</v>
      </c>
      <c r="U17" s="12">
        <v>1300</v>
      </c>
      <c r="V17" s="12">
        <f t="shared" si="13"/>
        <v>1023.5777531916225</v>
      </c>
      <c r="W17" s="3">
        <f t="shared" si="14"/>
        <v>291.12067928522163</v>
      </c>
      <c r="X17" s="3">
        <f t="shared" si="15"/>
        <v>3492592.6419307692</v>
      </c>
      <c r="Y17" s="49"/>
      <c r="Z17" s="49"/>
      <c r="AA17" s="49"/>
      <c r="AB17" s="49"/>
      <c r="AC17" s="49"/>
    </row>
    <row r="18" spans="1:29" x14ac:dyDescent="0.3">
      <c r="A18" s="5">
        <v>0.15625</v>
      </c>
      <c r="B18" s="50">
        <v>49</v>
      </c>
      <c r="C18" s="4">
        <f t="shared" si="0"/>
        <v>9.4444444444444446</v>
      </c>
      <c r="D18" s="50">
        <v>42.9</v>
      </c>
      <c r="E18" s="4">
        <f t="shared" si="1"/>
        <v>6.0555555555555554</v>
      </c>
      <c r="F18" s="50">
        <v>1127</v>
      </c>
      <c r="G18" s="4">
        <f t="shared" si="2"/>
        <v>7.1102650891999991E-2</v>
      </c>
      <c r="H18" s="82">
        <f t="shared" si="11"/>
        <v>1011.8759268698124</v>
      </c>
      <c r="I18" s="82">
        <f t="shared" si="3"/>
        <v>287.70995930333021</v>
      </c>
      <c r="J18" s="82">
        <f t="shared" si="4"/>
        <v>3452664.3488614149</v>
      </c>
      <c r="K18" s="50">
        <v>49.1</v>
      </c>
      <c r="L18" s="4">
        <f t="shared" si="5"/>
        <v>9.5000000000000018</v>
      </c>
      <c r="M18" s="50">
        <v>47.4</v>
      </c>
      <c r="N18" s="4">
        <f t="shared" si="6"/>
        <v>8.5555555555555554</v>
      </c>
      <c r="O18" s="50">
        <v>-1</v>
      </c>
      <c r="P18" s="4">
        <f t="shared" si="7"/>
        <v>-6.3090195999999997E-5</v>
      </c>
      <c r="Q18" s="12">
        <f t="shared" si="8"/>
        <v>-0.24962447632671378</v>
      </c>
      <c r="R18" s="12">
        <f t="shared" si="9"/>
        <v>-7.0976535776717031E-2</v>
      </c>
      <c r="S18" s="12">
        <f t="shared" si="10"/>
        <v>-851.75415990238571</v>
      </c>
      <c r="T18" s="12">
        <f t="shared" si="12"/>
        <v>4571.9570000000003</v>
      </c>
      <c r="U18" s="12">
        <v>1300</v>
      </c>
      <c r="V18" s="12">
        <f t="shared" si="13"/>
        <v>1011.6263023934856</v>
      </c>
      <c r="W18" s="3">
        <f t="shared" si="14"/>
        <v>287.78093583910692</v>
      </c>
      <c r="X18" s="3">
        <f t="shared" si="15"/>
        <v>3451812.5947015127</v>
      </c>
      <c r="Y18" s="49"/>
      <c r="Z18" s="49"/>
      <c r="AA18" s="49"/>
      <c r="AB18" s="49"/>
      <c r="AC18" s="49"/>
    </row>
    <row r="19" spans="1:29" x14ac:dyDescent="0.3">
      <c r="A19" s="6">
        <v>0.16666666666666699</v>
      </c>
      <c r="B19" s="50">
        <v>49</v>
      </c>
      <c r="C19" s="4">
        <f t="shared" si="0"/>
        <v>9.4444444444444446</v>
      </c>
      <c r="D19" s="50">
        <v>42.8</v>
      </c>
      <c r="E19" s="4">
        <f t="shared" si="1"/>
        <v>5.9999999999999991</v>
      </c>
      <c r="F19" s="50">
        <v>1101</v>
      </c>
      <c r="G19" s="4">
        <f t="shared" si="2"/>
        <v>6.946230579599999E-2</v>
      </c>
      <c r="H19" s="82">
        <f t="shared" si="11"/>
        <v>1004.737290645223</v>
      </c>
      <c r="I19" s="82">
        <f t="shared" si="3"/>
        <v>285.68020774672249</v>
      </c>
      <c r="J19" s="82">
        <f t="shared" si="4"/>
        <v>3428306.3083767723</v>
      </c>
      <c r="K19" s="50">
        <v>49.1</v>
      </c>
      <c r="L19" s="4">
        <f t="shared" si="5"/>
        <v>9.5000000000000018</v>
      </c>
      <c r="M19" s="50">
        <v>47.9</v>
      </c>
      <c r="N19" s="4">
        <f t="shared" si="6"/>
        <v>8.8333333333333321</v>
      </c>
      <c r="O19" s="50">
        <v>-1</v>
      </c>
      <c r="P19" s="4">
        <f t="shared" si="7"/>
        <v>-6.3090195999999997E-5</v>
      </c>
      <c r="Q19" s="12">
        <f t="shared" si="8"/>
        <v>-0.17620551270121015</v>
      </c>
      <c r="R19" s="12">
        <f t="shared" si="9"/>
        <v>-5.0101084077682732E-2</v>
      </c>
      <c r="S19" s="12">
        <f t="shared" si="10"/>
        <v>-601.23823051933255</v>
      </c>
      <c r="T19" s="12">
        <f t="shared" si="12"/>
        <v>4571.9570000000003</v>
      </c>
      <c r="U19" s="12">
        <v>1300</v>
      </c>
      <c r="V19" s="12">
        <f t="shared" si="13"/>
        <v>1004.5610851325217</v>
      </c>
      <c r="W19" s="3">
        <f t="shared" si="14"/>
        <v>285.7303088308002</v>
      </c>
      <c r="X19" s="3">
        <f t="shared" si="15"/>
        <v>3427705.0701462529</v>
      </c>
      <c r="Y19" s="49"/>
      <c r="Z19" s="49"/>
      <c r="AA19" s="49"/>
      <c r="AB19" s="49"/>
      <c r="AC19" s="49"/>
    </row>
    <row r="20" spans="1:29" x14ac:dyDescent="0.3">
      <c r="A20" s="5">
        <v>0.17708333333333301</v>
      </c>
      <c r="B20" s="50">
        <v>49.4</v>
      </c>
      <c r="C20" s="4">
        <f t="shared" si="0"/>
        <v>9.6666666666666661</v>
      </c>
      <c r="D20" s="50">
        <v>43.1</v>
      </c>
      <c r="E20" s="4">
        <f t="shared" si="1"/>
        <v>6.1666666666666679</v>
      </c>
      <c r="F20" s="50">
        <v>1173</v>
      </c>
      <c r="G20" s="4">
        <f t="shared" si="2"/>
        <v>7.4004799907999991E-2</v>
      </c>
      <c r="H20" s="82">
        <f t="shared" si="11"/>
        <v>1087.7073780638023</v>
      </c>
      <c r="I20" s="82">
        <f t="shared" si="3"/>
        <v>309.27136140568729</v>
      </c>
      <c r="J20" s="82">
        <f t="shared" si="4"/>
        <v>3711412.0284013781</v>
      </c>
      <c r="K20" s="50">
        <v>49.2</v>
      </c>
      <c r="L20" s="4">
        <f t="shared" si="5"/>
        <v>9.5555555555555571</v>
      </c>
      <c r="M20" s="50">
        <v>47.8</v>
      </c>
      <c r="N20" s="4">
        <f t="shared" si="6"/>
        <v>8.7777777777777768</v>
      </c>
      <c r="O20" s="50">
        <v>-1</v>
      </c>
      <c r="P20" s="4">
        <f t="shared" si="7"/>
        <v>-6.3090195999999997E-5</v>
      </c>
      <c r="Q20" s="12">
        <f t="shared" si="8"/>
        <v>-0.20557309815141159</v>
      </c>
      <c r="R20" s="12">
        <f t="shared" si="9"/>
        <v>-5.8451264757296444E-2</v>
      </c>
      <c r="S20" s="12">
        <f t="shared" si="10"/>
        <v>-701.44460227255377</v>
      </c>
      <c r="T20" s="12">
        <f t="shared" si="12"/>
        <v>4571.9570000000003</v>
      </c>
      <c r="U20" s="12">
        <v>1300</v>
      </c>
      <c r="V20" s="12">
        <f t="shared" si="13"/>
        <v>1087.5018049656508</v>
      </c>
      <c r="W20" s="3">
        <f t="shared" si="14"/>
        <v>309.3298126704446</v>
      </c>
      <c r="X20" s="3">
        <f t="shared" si="15"/>
        <v>3710710.5837991056</v>
      </c>
      <c r="Y20" s="49"/>
      <c r="Z20" s="49"/>
      <c r="AA20" s="49"/>
      <c r="AB20" s="49"/>
      <c r="AC20" s="49"/>
    </row>
    <row r="21" spans="1:29" x14ac:dyDescent="0.3">
      <c r="A21" s="6">
        <v>0.1875</v>
      </c>
      <c r="B21" s="50">
        <v>50.4</v>
      </c>
      <c r="C21" s="4">
        <f t="shared" si="0"/>
        <v>10.222222222222221</v>
      </c>
      <c r="D21" s="50">
        <v>43.1</v>
      </c>
      <c r="E21" s="4">
        <f t="shared" si="1"/>
        <v>6.1666666666666679</v>
      </c>
      <c r="F21" s="50">
        <v>1013</v>
      </c>
      <c r="G21" s="4">
        <f t="shared" si="2"/>
        <v>6.3910368548000002E-2</v>
      </c>
      <c r="H21" s="82">
        <f t="shared" si="11"/>
        <v>1088.4433199426262</v>
      </c>
      <c r="I21" s="82">
        <f t="shared" si="3"/>
        <v>309.480614143482</v>
      </c>
      <c r="J21" s="82">
        <f t="shared" si="4"/>
        <v>3713923.1665956723</v>
      </c>
      <c r="K21" s="50">
        <v>49.3</v>
      </c>
      <c r="L21" s="4">
        <f t="shared" si="5"/>
        <v>9.6111111111111107</v>
      </c>
      <c r="M21" s="50">
        <v>47.9</v>
      </c>
      <c r="N21" s="4">
        <f t="shared" si="6"/>
        <v>8.8333333333333321</v>
      </c>
      <c r="O21" s="50">
        <v>-1</v>
      </c>
      <c r="P21" s="4">
        <f t="shared" si="7"/>
        <v>-6.3090195999999997E-5</v>
      </c>
      <c r="Q21" s="12">
        <f t="shared" si="8"/>
        <v>-0.20557309815141112</v>
      </c>
      <c r="R21" s="12">
        <f t="shared" si="9"/>
        <v>-5.8451264757296312E-2</v>
      </c>
      <c r="S21" s="12">
        <f t="shared" si="10"/>
        <v>-701.44460227255217</v>
      </c>
      <c r="T21" s="12">
        <f t="shared" si="12"/>
        <v>4571.9570000000003</v>
      </c>
      <c r="U21" s="12">
        <v>1300</v>
      </c>
      <c r="V21" s="12">
        <f t="shared" si="13"/>
        <v>1088.2377468444747</v>
      </c>
      <c r="W21" s="3">
        <f t="shared" si="14"/>
        <v>309.53906540823931</v>
      </c>
      <c r="X21" s="3">
        <f t="shared" si="15"/>
        <v>3713221.7219933998</v>
      </c>
      <c r="Y21" s="49"/>
      <c r="Z21" s="49"/>
      <c r="AA21" s="49"/>
      <c r="AB21" s="49"/>
      <c r="AC21" s="49"/>
    </row>
    <row r="22" spans="1:29" x14ac:dyDescent="0.3">
      <c r="A22" s="5">
        <v>0.19791666666666699</v>
      </c>
      <c r="B22" s="50">
        <v>48.9</v>
      </c>
      <c r="C22" s="4">
        <f t="shared" si="0"/>
        <v>9.3888888888888893</v>
      </c>
      <c r="D22" s="50">
        <v>42.8</v>
      </c>
      <c r="E22" s="4">
        <f t="shared" si="1"/>
        <v>5.9999999999999991</v>
      </c>
      <c r="F22" s="50">
        <v>1127</v>
      </c>
      <c r="G22" s="4">
        <f t="shared" si="2"/>
        <v>7.1102650891999991E-2</v>
      </c>
      <c r="H22" s="82">
        <f t="shared" si="11"/>
        <v>1011.8759268698127</v>
      </c>
      <c r="I22" s="82">
        <f t="shared" si="3"/>
        <v>287.70995930333032</v>
      </c>
      <c r="J22" s="82">
        <f t="shared" si="4"/>
        <v>3452664.3488614163</v>
      </c>
      <c r="K22" s="50">
        <v>49.3</v>
      </c>
      <c r="L22" s="4">
        <f t="shared" si="5"/>
        <v>9.6111111111111107</v>
      </c>
      <c r="M22" s="50">
        <v>48.2</v>
      </c>
      <c r="N22" s="4">
        <f t="shared" si="6"/>
        <v>9.0000000000000018</v>
      </c>
      <c r="O22" s="50">
        <v>-1</v>
      </c>
      <c r="P22" s="4">
        <f t="shared" si="7"/>
        <v>-6.3090195999999997E-5</v>
      </c>
      <c r="Q22" s="12">
        <f t="shared" si="8"/>
        <v>-0.16152171997610801</v>
      </c>
      <c r="R22" s="12">
        <f t="shared" si="9"/>
        <v>-4.5925993737875467E-2</v>
      </c>
      <c r="S22" s="12">
        <f t="shared" si="10"/>
        <v>-551.13504464271705</v>
      </c>
      <c r="T22" s="12">
        <f t="shared" si="12"/>
        <v>4571.9570000000003</v>
      </c>
      <c r="U22" s="12">
        <v>1300</v>
      </c>
      <c r="V22" s="12">
        <f t="shared" si="13"/>
        <v>1011.7144051498366</v>
      </c>
      <c r="W22" s="3">
        <f t="shared" si="14"/>
        <v>287.75588529706818</v>
      </c>
      <c r="X22" s="3">
        <f t="shared" si="15"/>
        <v>3452113.2138167736</v>
      </c>
      <c r="Y22" s="49"/>
      <c r="Z22" s="49"/>
      <c r="AA22" s="49"/>
      <c r="AB22" s="49"/>
      <c r="AC22" s="49"/>
    </row>
    <row r="23" spans="1:29" x14ac:dyDescent="0.3">
      <c r="A23" s="6">
        <v>0.20833333333333301</v>
      </c>
      <c r="B23" s="50">
        <v>49.5</v>
      </c>
      <c r="C23" s="4">
        <f t="shared" si="0"/>
        <v>9.7222222222222232</v>
      </c>
      <c r="D23" s="50">
        <v>42.8</v>
      </c>
      <c r="E23" s="4">
        <f t="shared" si="1"/>
        <v>5.9999999999999991</v>
      </c>
      <c r="F23" s="50">
        <v>1153</v>
      </c>
      <c r="G23" s="4">
        <f t="shared" si="2"/>
        <v>7.2742995987999992E-2</v>
      </c>
      <c r="H23" s="82">
        <f t="shared" si="11"/>
        <v>1137.0449216201421</v>
      </c>
      <c r="I23" s="82">
        <f t="shared" si="3"/>
        <v>323.29966494743877</v>
      </c>
      <c r="J23" s="82">
        <f t="shared" si="4"/>
        <v>3879758.7329467945</v>
      </c>
      <c r="K23" s="50">
        <v>49.4</v>
      </c>
      <c r="L23" s="4">
        <f t="shared" si="5"/>
        <v>9.6666666666666661</v>
      </c>
      <c r="M23" s="50">
        <v>48.8</v>
      </c>
      <c r="N23" s="4">
        <f t="shared" si="6"/>
        <v>9.3333333333333321</v>
      </c>
      <c r="O23" s="50">
        <v>-1</v>
      </c>
      <c r="P23" s="4">
        <f t="shared" si="7"/>
        <v>-6.3090195999999997E-5</v>
      </c>
      <c r="Q23" s="12">
        <f t="shared" si="8"/>
        <v>-8.8102756350604841E-2</v>
      </c>
      <c r="R23" s="12">
        <f t="shared" si="9"/>
        <v>-2.5050542038841297E-2</v>
      </c>
      <c r="S23" s="12">
        <f t="shared" si="10"/>
        <v>-300.61911525966548</v>
      </c>
      <c r="T23" s="12">
        <f t="shared" si="12"/>
        <v>4571.9570000000003</v>
      </c>
      <c r="U23" s="12">
        <v>1300</v>
      </c>
      <c r="V23" s="12">
        <f t="shared" si="13"/>
        <v>1136.9568188637916</v>
      </c>
      <c r="W23" s="3">
        <f t="shared" si="14"/>
        <v>323.32471548947763</v>
      </c>
      <c r="X23" s="3">
        <f t="shared" si="15"/>
        <v>3879458.113831535</v>
      </c>
      <c r="Y23" s="49"/>
      <c r="Z23" s="49"/>
      <c r="AA23" s="49"/>
      <c r="AB23" s="49"/>
      <c r="AC23" s="49"/>
    </row>
    <row r="24" spans="1:29" x14ac:dyDescent="0.3">
      <c r="A24" s="5">
        <v>0.21875</v>
      </c>
      <c r="B24" s="50">
        <v>48.9</v>
      </c>
      <c r="C24" s="4">
        <f t="shared" si="0"/>
        <v>9.3888888888888893</v>
      </c>
      <c r="D24" s="50">
        <v>42.8</v>
      </c>
      <c r="E24" s="4">
        <f t="shared" si="1"/>
        <v>5.9999999999999991</v>
      </c>
      <c r="F24" s="50">
        <v>1155</v>
      </c>
      <c r="G24" s="4">
        <f t="shared" si="2"/>
        <v>7.2869176379999998E-2</v>
      </c>
      <c r="H24" s="82">
        <f t="shared" si="11"/>
        <v>1037.0157014504293</v>
      </c>
      <c r="I24" s="82">
        <f t="shared" si="3"/>
        <v>294.85803282639449</v>
      </c>
      <c r="J24" s="82">
        <f t="shared" si="4"/>
        <v>3538444.8295784704</v>
      </c>
      <c r="K24" s="50">
        <v>49.4</v>
      </c>
      <c r="L24" s="4">
        <f t="shared" si="5"/>
        <v>9.6666666666666661</v>
      </c>
      <c r="M24" s="50">
        <v>48.6</v>
      </c>
      <c r="N24" s="4">
        <f t="shared" si="6"/>
        <v>9.2222222222222232</v>
      </c>
      <c r="O24" s="50">
        <v>-1</v>
      </c>
      <c r="P24" s="4">
        <f t="shared" si="7"/>
        <v>-6.3090195999999997E-5</v>
      </c>
      <c r="Q24" s="12">
        <f t="shared" si="8"/>
        <v>-0.11747034180080582</v>
      </c>
      <c r="R24" s="12">
        <f t="shared" si="9"/>
        <v>-3.340072271845488E-2</v>
      </c>
      <c r="S24" s="12">
        <f t="shared" si="10"/>
        <v>-400.82548701288516</v>
      </c>
      <c r="T24" s="12">
        <f t="shared" si="12"/>
        <v>4571.9570000000003</v>
      </c>
      <c r="U24" s="12">
        <v>1300</v>
      </c>
      <c r="V24" s="12">
        <f t="shared" si="13"/>
        <v>1036.8982311086286</v>
      </c>
      <c r="W24" s="3">
        <f t="shared" si="14"/>
        <v>294.89143354911295</v>
      </c>
      <c r="X24" s="3">
        <f t="shared" si="15"/>
        <v>3538044.0040914575</v>
      </c>
      <c r="Y24" s="49"/>
      <c r="Z24" s="49"/>
      <c r="AA24" s="49"/>
      <c r="AB24" s="49"/>
      <c r="AC24" s="49"/>
    </row>
    <row r="25" spans="1:29" x14ac:dyDescent="0.3">
      <c r="A25" s="6">
        <v>0.22916666666666699</v>
      </c>
      <c r="B25" s="50">
        <v>50</v>
      </c>
      <c r="C25" s="4">
        <f t="shared" si="0"/>
        <v>10</v>
      </c>
      <c r="D25" s="50">
        <v>42.6</v>
      </c>
      <c r="E25" s="4">
        <f t="shared" si="1"/>
        <v>5.8888888888888902</v>
      </c>
      <c r="F25" s="50">
        <v>1384</v>
      </c>
      <c r="G25" s="4">
        <f t="shared" si="2"/>
        <v>8.7316831264E-2</v>
      </c>
      <c r="H25" s="82">
        <f t="shared" si="11"/>
        <v>1507.4444692320926</v>
      </c>
      <c r="I25" s="82">
        <f t="shared" si="3"/>
        <v>428.61656787946907</v>
      </c>
      <c r="J25" s="82">
        <f t="shared" si="4"/>
        <v>5143614.5861345306</v>
      </c>
      <c r="K25" s="50">
        <v>49.5</v>
      </c>
      <c r="L25" s="4">
        <f t="shared" si="5"/>
        <v>9.7222222222222232</v>
      </c>
      <c r="M25" s="50">
        <v>48.5</v>
      </c>
      <c r="N25" s="4">
        <f t="shared" si="6"/>
        <v>9.1666666666666679</v>
      </c>
      <c r="O25" s="50">
        <v>-1</v>
      </c>
      <c r="P25" s="4">
        <f t="shared" si="7"/>
        <v>-6.3090195999999997E-5</v>
      </c>
      <c r="Q25" s="12">
        <f t="shared" si="8"/>
        <v>-0.14683792725100775</v>
      </c>
      <c r="R25" s="12">
        <f t="shared" si="9"/>
        <v>-4.1750903398068737E-2</v>
      </c>
      <c r="S25" s="12">
        <f t="shared" si="10"/>
        <v>-501.03185876610803</v>
      </c>
      <c r="T25" s="12">
        <f t="shared" si="12"/>
        <v>4571.9570000000003</v>
      </c>
      <c r="U25" s="12">
        <v>1300</v>
      </c>
      <c r="V25" s="12">
        <f t="shared" si="13"/>
        <v>1507.2976313048416</v>
      </c>
      <c r="W25" s="3">
        <f t="shared" si="14"/>
        <v>428.65831878286713</v>
      </c>
      <c r="X25" s="3">
        <f t="shared" si="15"/>
        <v>5143113.5542757642</v>
      </c>
      <c r="Y25" s="49"/>
      <c r="Z25" s="49"/>
      <c r="AA25" s="49"/>
      <c r="AB25" s="49"/>
      <c r="AC25" s="49"/>
    </row>
    <row r="26" spans="1:29" x14ac:dyDescent="0.3">
      <c r="A26" s="5">
        <v>0.23958333333333301</v>
      </c>
      <c r="B26" s="50">
        <v>50.2</v>
      </c>
      <c r="C26" s="4">
        <f t="shared" si="0"/>
        <v>10.111111111111112</v>
      </c>
      <c r="D26" s="50">
        <v>42.4</v>
      </c>
      <c r="E26" s="4">
        <f t="shared" si="1"/>
        <v>5.7777777777777777</v>
      </c>
      <c r="F26" s="50">
        <v>1296</v>
      </c>
      <c r="G26" s="4">
        <f t="shared" si="2"/>
        <v>8.1764894015999998E-2</v>
      </c>
      <c r="H26" s="82">
        <f t="shared" si="11"/>
        <v>1487.8978529305368</v>
      </c>
      <c r="I26" s="82">
        <f t="shared" si="3"/>
        <v>423.05881516364428</v>
      </c>
      <c r="J26" s="82">
        <f t="shared" si="4"/>
        <v>5076918.7556941072</v>
      </c>
      <c r="K26" s="50">
        <v>49.6</v>
      </c>
      <c r="L26" s="4">
        <f t="shared" si="5"/>
        <v>9.7777777777777786</v>
      </c>
      <c r="M26" s="50">
        <v>47.5</v>
      </c>
      <c r="N26" s="4">
        <f t="shared" si="6"/>
        <v>8.6111111111111107</v>
      </c>
      <c r="O26" s="50">
        <v>-1</v>
      </c>
      <c r="P26" s="4">
        <f t="shared" si="7"/>
        <v>-6.3090195999999997E-5</v>
      </c>
      <c r="Q26" s="12">
        <f t="shared" si="8"/>
        <v>-0.30835964722711667</v>
      </c>
      <c r="R26" s="12">
        <f t="shared" si="9"/>
        <v>-8.7676897135944468E-2</v>
      </c>
      <c r="S26" s="12">
        <f t="shared" si="10"/>
        <v>-1052.1669034088284</v>
      </c>
      <c r="T26" s="12">
        <f t="shared" si="12"/>
        <v>4571.9570000000003</v>
      </c>
      <c r="U26" s="12">
        <v>1300</v>
      </c>
      <c r="V26" s="12">
        <f t="shared" si="13"/>
        <v>1487.5894932833098</v>
      </c>
      <c r="W26" s="3">
        <f t="shared" si="14"/>
        <v>423.14649206078025</v>
      </c>
      <c r="X26" s="3">
        <f t="shared" si="15"/>
        <v>5075866.588790698</v>
      </c>
      <c r="Y26" s="49"/>
      <c r="Z26" s="49"/>
      <c r="AA26" s="49"/>
      <c r="AB26" s="49"/>
      <c r="AC26" s="49"/>
    </row>
    <row r="27" spans="1:29" x14ac:dyDescent="0.3">
      <c r="A27" s="6">
        <v>0.25</v>
      </c>
      <c r="B27" s="50">
        <v>49.3</v>
      </c>
      <c r="C27" s="4">
        <f t="shared" si="0"/>
        <v>9.6111111111111107</v>
      </c>
      <c r="D27" s="50">
        <v>42.5</v>
      </c>
      <c r="E27" s="4">
        <f t="shared" si="1"/>
        <v>5.8333333333333339</v>
      </c>
      <c r="F27" s="50">
        <v>1532</v>
      </c>
      <c r="G27" s="4">
        <f t="shared" si="2"/>
        <v>9.6654180271999998E-2</v>
      </c>
      <c r="H27" s="82">
        <f t="shared" si="11"/>
        <v>1533.3496233666856</v>
      </c>
      <c r="I27" s="82">
        <f t="shared" si="3"/>
        <v>435.98226424983955</v>
      </c>
      <c r="J27" s="82">
        <f t="shared" si="4"/>
        <v>5232006.6505736494</v>
      </c>
      <c r="K27" s="50">
        <v>49.7</v>
      </c>
      <c r="L27" s="4">
        <f t="shared" si="5"/>
        <v>9.8333333333333357</v>
      </c>
      <c r="M27" s="50">
        <v>47.7</v>
      </c>
      <c r="N27" s="4">
        <f t="shared" si="6"/>
        <v>8.722222222222225</v>
      </c>
      <c r="O27" s="50">
        <v>-1</v>
      </c>
      <c r="P27" s="4">
        <f t="shared" si="7"/>
        <v>-6.3090195999999997E-5</v>
      </c>
      <c r="Q27" s="12">
        <f t="shared" si="8"/>
        <v>-0.2936758545020155</v>
      </c>
      <c r="R27" s="12">
        <f t="shared" si="9"/>
        <v>-8.3501806796137473E-2</v>
      </c>
      <c r="S27" s="12">
        <f t="shared" si="10"/>
        <v>-1002.0637175322161</v>
      </c>
      <c r="T27" s="12">
        <f t="shared" si="12"/>
        <v>4571.9570000000003</v>
      </c>
      <c r="U27" s="12">
        <v>1300</v>
      </c>
      <c r="V27" s="12">
        <f t="shared" si="13"/>
        <v>1533.0559475121836</v>
      </c>
      <c r="W27" s="3">
        <f t="shared" si="14"/>
        <v>436.06576605663571</v>
      </c>
      <c r="X27" s="3">
        <f t="shared" si="15"/>
        <v>5231004.5868561175</v>
      </c>
      <c r="Y27" s="49"/>
      <c r="Z27" s="49"/>
      <c r="AA27" s="49"/>
      <c r="AB27" s="49"/>
      <c r="AC27" s="49"/>
    </row>
    <row r="28" spans="1:29" x14ac:dyDescent="0.3">
      <c r="A28" s="5">
        <v>0.26041666666666702</v>
      </c>
      <c r="B28" s="50">
        <v>48.1</v>
      </c>
      <c r="C28" s="4">
        <f t="shared" si="0"/>
        <v>8.9444444444444464</v>
      </c>
      <c r="D28" s="50">
        <v>42.6</v>
      </c>
      <c r="E28" s="4">
        <f t="shared" si="1"/>
        <v>5.8888888888888902</v>
      </c>
      <c r="F28" s="50">
        <v>1530</v>
      </c>
      <c r="G28" s="4">
        <f t="shared" si="2"/>
        <v>9.6527999879999993E-2</v>
      </c>
      <c r="H28" s="82">
        <f t="shared" si="11"/>
        <v>1238.5901820602312</v>
      </c>
      <c r="I28" s="82">
        <f t="shared" si="3"/>
        <v>352.17235770833986</v>
      </c>
      <c r="J28" s="82">
        <f t="shared" si="4"/>
        <v>4226245.5809953613</v>
      </c>
      <c r="K28" s="50">
        <v>49.7</v>
      </c>
      <c r="L28" s="4">
        <f t="shared" si="5"/>
        <v>9.8333333333333357</v>
      </c>
      <c r="M28" s="50">
        <v>48.2</v>
      </c>
      <c r="N28" s="4">
        <f t="shared" si="6"/>
        <v>9.0000000000000018</v>
      </c>
      <c r="O28" s="50">
        <v>-1</v>
      </c>
      <c r="P28" s="4">
        <f t="shared" si="7"/>
        <v>-6.3090195999999997E-5</v>
      </c>
      <c r="Q28" s="12">
        <f t="shared" si="8"/>
        <v>-0.22025689087651185</v>
      </c>
      <c r="R28" s="12">
        <f t="shared" si="9"/>
        <v>-6.2626355097103167E-2</v>
      </c>
      <c r="S28" s="12">
        <f t="shared" si="10"/>
        <v>-751.5477881491629</v>
      </c>
      <c r="T28" s="12">
        <f t="shared" si="12"/>
        <v>4571.9570000000003</v>
      </c>
      <c r="U28" s="12">
        <v>1300</v>
      </c>
      <c r="V28" s="12">
        <f t="shared" si="13"/>
        <v>1238.3699251693547</v>
      </c>
      <c r="W28" s="3">
        <f t="shared" si="14"/>
        <v>352.23498406343697</v>
      </c>
      <c r="X28" s="3">
        <f t="shared" si="15"/>
        <v>4225494.0332072126</v>
      </c>
      <c r="Y28" s="49"/>
      <c r="Z28" s="49"/>
      <c r="AA28" s="49"/>
      <c r="AB28" s="49"/>
      <c r="AC28" s="49"/>
    </row>
    <row r="29" spans="1:29" x14ac:dyDescent="0.3">
      <c r="A29" s="6">
        <v>0.27083333333333298</v>
      </c>
      <c r="B29" s="50">
        <v>49.4</v>
      </c>
      <c r="C29" s="4">
        <f t="shared" si="0"/>
        <v>9.6666666666666661</v>
      </c>
      <c r="D29" s="50">
        <v>43</v>
      </c>
      <c r="E29" s="4">
        <f t="shared" si="1"/>
        <v>6.1111111111111116</v>
      </c>
      <c r="F29" s="50">
        <v>1305</v>
      </c>
      <c r="G29" s="4">
        <f t="shared" si="2"/>
        <v>8.2332705780000001E-2</v>
      </c>
      <c r="H29" s="82">
        <f t="shared" si="11"/>
        <v>1229.3173143870526</v>
      </c>
      <c r="I29" s="82">
        <f t="shared" si="3"/>
        <v>349.53577321212759</v>
      </c>
      <c r="J29" s="82">
        <f t="shared" si="4"/>
        <v>4194605.2397472663</v>
      </c>
      <c r="K29" s="50">
        <v>49.7</v>
      </c>
      <c r="L29" s="4">
        <f t="shared" si="5"/>
        <v>9.8333333333333357</v>
      </c>
      <c r="M29" s="50">
        <v>47.9</v>
      </c>
      <c r="N29" s="4">
        <f t="shared" si="6"/>
        <v>8.8333333333333321</v>
      </c>
      <c r="O29" s="50">
        <v>0</v>
      </c>
      <c r="P29" s="4">
        <f t="shared" si="7"/>
        <v>0</v>
      </c>
      <c r="Q29" s="12">
        <f t="shared" si="8"/>
        <v>0</v>
      </c>
      <c r="R29" s="12">
        <f t="shared" si="9"/>
        <v>0</v>
      </c>
      <c r="S29" s="12">
        <f t="shared" si="10"/>
        <v>0</v>
      </c>
      <c r="T29" s="12">
        <f t="shared" si="12"/>
        <v>4571.9570000000003</v>
      </c>
      <c r="U29" s="12">
        <v>1300</v>
      </c>
      <c r="V29" s="12">
        <f t="shared" si="13"/>
        <v>1229.3173143870526</v>
      </c>
      <c r="W29" s="3">
        <f t="shared" si="14"/>
        <v>349.53577321212759</v>
      </c>
      <c r="X29" s="3">
        <f t="shared" si="15"/>
        <v>4194605.2397472663</v>
      </c>
      <c r="Y29" s="49"/>
      <c r="Z29" s="49"/>
      <c r="AA29" s="49"/>
      <c r="AB29" s="49"/>
      <c r="AC29" s="49"/>
    </row>
    <row r="30" spans="1:29" x14ac:dyDescent="0.3">
      <c r="A30" s="5">
        <v>0.28125</v>
      </c>
      <c r="B30" s="50">
        <v>49.4</v>
      </c>
      <c r="C30" s="4">
        <f t="shared" si="0"/>
        <v>9.6666666666666661</v>
      </c>
      <c r="D30" s="50">
        <v>42.8</v>
      </c>
      <c r="E30" s="4">
        <f t="shared" si="1"/>
        <v>5.9999999999999991</v>
      </c>
      <c r="F30" s="50">
        <v>1551</v>
      </c>
      <c r="G30" s="4">
        <f t="shared" si="2"/>
        <v>9.7852893996000001E-2</v>
      </c>
      <c r="H30" s="82">
        <f t="shared" si="11"/>
        <v>1506.7085273532696</v>
      </c>
      <c r="I30" s="82">
        <f t="shared" si="3"/>
        <v>428.40731514167459</v>
      </c>
      <c r="J30" s="82">
        <f t="shared" si="4"/>
        <v>5141103.4479402397</v>
      </c>
      <c r="K30" s="50">
        <v>49.7</v>
      </c>
      <c r="L30" s="4">
        <f t="shared" si="5"/>
        <v>9.8333333333333357</v>
      </c>
      <c r="M30" s="50">
        <v>48.4</v>
      </c>
      <c r="N30" s="4">
        <f t="shared" si="6"/>
        <v>9.1111111111111107</v>
      </c>
      <c r="O30" s="50">
        <v>0</v>
      </c>
      <c r="P30" s="4">
        <f t="shared" si="7"/>
        <v>0</v>
      </c>
      <c r="Q30" s="12">
        <f t="shared" si="8"/>
        <v>0</v>
      </c>
      <c r="R30" s="12">
        <f t="shared" si="9"/>
        <v>0</v>
      </c>
      <c r="S30" s="12">
        <f t="shared" si="10"/>
        <v>0</v>
      </c>
      <c r="T30" s="12">
        <f t="shared" si="12"/>
        <v>4571.9570000000003</v>
      </c>
      <c r="U30" s="12">
        <v>1300</v>
      </c>
      <c r="V30" s="12">
        <f t="shared" si="13"/>
        <v>1506.7085273532696</v>
      </c>
      <c r="W30" s="3">
        <f t="shared" si="14"/>
        <v>428.40731514167459</v>
      </c>
      <c r="X30" s="3">
        <f t="shared" si="15"/>
        <v>5141103.4479402397</v>
      </c>
      <c r="Y30" s="49"/>
      <c r="Z30" s="49"/>
      <c r="AA30" s="49"/>
      <c r="AB30" s="49"/>
      <c r="AC30" s="49"/>
    </row>
    <row r="31" spans="1:29" x14ac:dyDescent="0.3">
      <c r="A31" s="6">
        <v>0.29166666666666702</v>
      </c>
      <c r="B31" s="50">
        <v>49.1</v>
      </c>
      <c r="C31" s="4">
        <f t="shared" ref="C31:C62" si="16">(B31-32)*(5/9)</f>
        <v>9.5000000000000018</v>
      </c>
      <c r="D31" s="50">
        <v>42.9</v>
      </c>
      <c r="E31" s="4">
        <f t="shared" ref="E31:E62" si="17">(D31-32)*(5/9)</f>
        <v>6.0555555555555554</v>
      </c>
      <c r="F31" s="50">
        <v>1323</v>
      </c>
      <c r="G31" s="4">
        <f t="shared" ref="G31:G62" si="18">0.000063090196*F31</f>
        <v>8.3468329307999994E-2</v>
      </c>
      <c r="H31" s="82">
        <f t="shared" ref="H31:H62" si="19">(G31*999.85)*4.2*(C31-E31)</f>
        <v>1207.3273710478022</v>
      </c>
      <c r="I31" s="82">
        <f t="shared" ref="I31:I62" si="20">H31/3.517</f>
        <v>343.28330140682465</v>
      </c>
      <c r="J31" s="82">
        <f t="shared" ref="J31:J62" si="21">H31*3412.142</f>
        <v>4119572.4305017898</v>
      </c>
      <c r="K31" s="50">
        <v>49.7</v>
      </c>
      <c r="L31" s="4">
        <f t="shared" ref="L31:L62" si="22">(K31-32)*(5/9)</f>
        <v>9.8333333333333357</v>
      </c>
      <c r="M31" s="50">
        <v>48.2</v>
      </c>
      <c r="N31" s="4">
        <f t="shared" ref="N31:N62" si="23">(M31-32)*(5/9)</f>
        <v>9.0000000000000018</v>
      </c>
      <c r="O31" s="50">
        <v>-1</v>
      </c>
      <c r="P31" s="4">
        <f t="shared" ref="P31:P62" si="24">0.000063090196*O31</f>
        <v>-6.3090195999999997E-5</v>
      </c>
      <c r="Q31" s="12">
        <f t="shared" ref="Q31:Q62" si="25">(P31*999.85)*4.19*(L31-N31)</f>
        <v>-0.22025689087651185</v>
      </c>
      <c r="R31" s="12">
        <f t="shared" ref="R31:R62" si="26">Q31/3.517</f>
        <v>-6.2626355097103167E-2</v>
      </c>
      <c r="S31" s="12">
        <f t="shared" ref="S31:S62" si="27">Q31*3412.142</f>
        <v>-751.5477881491629</v>
      </c>
      <c r="T31" s="12">
        <f t="shared" si="12"/>
        <v>4571.9570000000003</v>
      </c>
      <c r="U31" s="12">
        <v>1300</v>
      </c>
      <c r="V31" s="12">
        <f t="shared" si="13"/>
        <v>1207.1071141569257</v>
      </c>
      <c r="W31" s="3">
        <f t="shared" si="14"/>
        <v>343.34592776192176</v>
      </c>
      <c r="X31" s="3">
        <f t="shared" ref="X31:X62" si="28">J31+S31</f>
        <v>4118820.8827136406</v>
      </c>
      <c r="Y31" s="49"/>
      <c r="Z31" s="49"/>
      <c r="AA31" s="49"/>
      <c r="AB31" s="49"/>
      <c r="AC31" s="49"/>
    </row>
    <row r="32" spans="1:29" x14ac:dyDescent="0.3">
      <c r="A32" s="5">
        <v>0.30208333333333298</v>
      </c>
      <c r="B32" s="50">
        <v>49.7</v>
      </c>
      <c r="C32" s="4">
        <f t="shared" si="16"/>
        <v>9.8333333333333357</v>
      </c>
      <c r="D32" s="50">
        <v>42.6</v>
      </c>
      <c r="E32" s="4">
        <f t="shared" si="17"/>
        <v>5.8888888888888902</v>
      </c>
      <c r="F32" s="50">
        <v>1275</v>
      </c>
      <c r="G32" s="4">
        <f t="shared" si="18"/>
        <v>8.0439999899999989E-2</v>
      </c>
      <c r="H32" s="82">
        <f t="shared" si="19"/>
        <v>1332.4227716102489</v>
      </c>
      <c r="I32" s="82">
        <f t="shared" si="20"/>
        <v>378.8520817771535</v>
      </c>
      <c r="J32" s="82">
        <f t="shared" si="21"/>
        <v>4546415.7007677378</v>
      </c>
      <c r="K32" s="50">
        <v>49.7</v>
      </c>
      <c r="L32" s="4">
        <f t="shared" si="22"/>
        <v>9.8333333333333357</v>
      </c>
      <c r="M32" s="50">
        <v>48.2</v>
      </c>
      <c r="N32" s="4">
        <f t="shared" si="23"/>
        <v>9.0000000000000018</v>
      </c>
      <c r="O32" s="50">
        <v>-1</v>
      </c>
      <c r="P32" s="4">
        <f t="shared" si="24"/>
        <v>-6.3090195999999997E-5</v>
      </c>
      <c r="Q32" s="12">
        <f t="shared" si="25"/>
        <v>-0.22025689087651185</v>
      </c>
      <c r="R32" s="12">
        <f t="shared" si="26"/>
        <v>-6.2626355097103167E-2</v>
      </c>
      <c r="S32" s="12">
        <f t="shared" si="27"/>
        <v>-751.5477881491629</v>
      </c>
      <c r="T32" s="12">
        <f t="shared" si="12"/>
        <v>4571.9570000000003</v>
      </c>
      <c r="U32" s="12">
        <v>1300</v>
      </c>
      <c r="V32" s="12">
        <f t="shared" ref="V32:V62" si="29">Q32+H32</f>
        <v>1332.2025147193724</v>
      </c>
      <c r="W32" s="3">
        <f t="shared" si="14"/>
        <v>378.91470813225061</v>
      </c>
      <c r="X32" s="3">
        <f t="shared" si="28"/>
        <v>4545664.1529795891</v>
      </c>
      <c r="Y32" s="49"/>
      <c r="Z32" s="49"/>
      <c r="AA32" s="49"/>
      <c r="AB32" s="49"/>
      <c r="AC32" s="49"/>
    </row>
    <row r="33" spans="1:29" x14ac:dyDescent="0.3">
      <c r="A33" s="6">
        <v>0.3125</v>
      </c>
      <c r="B33" s="50">
        <v>49.7</v>
      </c>
      <c r="C33" s="4">
        <f t="shared" si="16"/>
        <v>9.8333333333333357</v>
      </c>
      <c r="D33" s="50">
        <v>42.9</v>
      </c>
      <c r="E33" s="4">
        <f t="shared" si="17"/>
        <v>6.0555555555555554</v>
      </c>
      <c r="F33" s="50">
        <v>1490</v>
      </c>
      <c r="G33" s="4">
        <f t="shared" si="18"/>
        <v>9.4004392039999995E-2</v>
      </c>
      <c r="H33" s="82">
        <f t="shared" si="19"/>
        <v>1491.3126232482791</v>
      </c>
      <c r="I33" s="82">
        <f t="shared" si="20"/>
        <v>424.02974786701139</v>
      </c>
      <c r="J33" s="82">
        <f t="shared" si="21"/>
        <v>5088570.4369156295</v>
      </c>
      <c r="K33" s="50">
        <v>49.7</v>
      </c>
      <c r="L33" s="4">
        <f t="shared" si="22"/>
        <v>9.8333333333333357</v>
      </c>
      <c r="M33" s="50">
        <v>48</v>
      </c>
      <c r="N33" s="4">
        <f t="shared" si="23"/>
        <v>8.8888888888888893</v>
      </c>
      <c r="O33" s="50">
        <v>-1</v>
      </c>
      <c r="P33" s="4">
        <f t="shared" si="24"/>
        <v>-6.3090195999999997E-5</v>
      </c>
      <c r="Q33" s="12">
        <f t="shared" si="25"/>
        <v>-0.24962447632671378</v>
      </c>
      <c r="R33" s="12">
        <f t="shared" si="26"/>
        <v>-7.0976535776717031E-2</v>
      </c>
      <c r="S33" s="12">
        <f t="shared" si="27"/>
        <v>-851.75415990238571</v>
      </c>
      <c r="T33" s="12">
        <f t="shared" si="12"/>
        <v>4571.9570000000003</v>
      </c>
      <c r="U33" s="12">
        <v>1300</v>
      </c>
      <c r="V33" s="12">
        <f t="shared" si="29"/>
        <v>1491.0629987719524</v>
      </c>
      <c r="W33" s="3">
        <f t="shared" si="14"/>
        <v>424.1007244027881</v>
      </c>
      <c r="X33" s="3">
        <f t="shared" si="28"/>
        <v>5087718.6827557273</v>
      </c>
      <c r="Y33" s="49"/>
      <c r="Z33" s="49"/>
      <c r="AA33" s="49"/>
      <c r="AB33" s="49"/>
      <c r="AC33" s="49"/>
    </row>
    <row r="34" spans="1:29" x14ac:dyDescent="0.3">
      <c r="A34" s="5">
        <v>0.32291666666666702</v>
      </c>
      <c r="B34" s="50">
        <v>49.8</v>
      </c>
      <c r="C34" s="4">
        <f t="shared" si="16"/>
        <v>9.8888888888888875</v>
      </c>
      <c r="D34" s="50">
        <v>42.8</v>
      </c>
      <c r="E34" s="4">
        <f t="shared" si="17"/>
        <v>5.9999999999999991</v>
      </c>
      <c r="F34" s="50">
        <v>1462</v>
      </c>
      <c r="G34" s="4">
        <f t="shared" si="18"/>
        <v>9.2237866551999989E-2</v>
      </c>
      <c r="H34" s="82">
        <f t="shared" si="19"/>
        <v>1506.3258375762807</v>
      </c>
      <c r="I34" s="82">
        <f t="shared" si="20"/>
        <v>428.29850371802127</v>
      </c>
      <c r="J34" s="82">
        <f t="shared" si="21"/>
        <v>5139797.6560792057</v>
      </c>
      <c r="K34" s="50">
        <v>49.7</v>
      </c>
      <c r="L34" s="4">
        <f t="shared" si="22"/>
        <v>9.8333333333333357</v>
      </c>
      <c r="M34" s="50">
        <v>47.5</v>
      </c>
      <c r="N34" s="4">
        <f t="shared" si="23"/>
        <v>8.6111111111111107</v>
      </c>
      <c r="O34" s="50">
        <v>-1</v>
      </c>
      <c r="P34" s="4">
        <f t="shared" si="24"/>
        <v>-6.3090195999999997E-5</v>
      </c>
      <c r="Q34" s="12">
        <f t="shared" si="25"/>
        <v>-0.3230434399522179</v>
      </c>
      <c r="R34" s="12">
        <f t="shared" si="26"/>
        <v>-9.1851987475751462E-2</v>
      </c>
      <c r="S34" s="12">
        <f t="shared" si="27"/>
        <v>-1102.2700892854407</v>
      </c>
      <c r="T34" s="12">
        <f t="shared" si="12"/>
        <v>4571.9570000000003</v>
      </c>
      <c r="U34" s="12">
        <v>1300</v>
      </c>
      <c r="V34" s="12">
        <f t="shared" si="29"/>
        <v>1506.0027941363285</v>
      </c>
      <c r="W34" s="3">
        <f t="shared" si="14"/>
        <v>428.39035570549703</v>
      </c>
      <c r="X34" s="3">
        <f t="shared" si="28"/>
        <v>5138695.3859899202</v>
      </c>
      <c r="Y34" s="49"/>
      <c r="Z34" s="49"/>
      <c r="AA34" s="49"/>
      <c r="AB34" s="49"/>
      <c r="AC34" s="49"/>
    </row>
    <row r="35" spans="1:29" x14ac:dyDescent="0.3">
      <c r="A35" s="6">
        <v>0.33333333333333298</v>
      </c>
      <c r="B35" s="50">
        <v>49.9</v>
      </c>
      <c r="C35" s="4">
        <f t="shared" si="16"/>
        <v>9.9444444444444446</v>
      </c>
      <c r="D35" s="50">
        <v>42.8</v>
      </c>
      <c r="E35" s="4">
        <f t="shared" si="17"/>
        <v>5.9999999999999991</v>
      </c>
      <c r="F35" s="50">
        <v>1480</v>
      </c>
      <c r="G35" s="4">
        <f t="shared" si="18"/>
        <v>9.3373490079999996E-2</v>
      </c>
      <c r="H35" s="82">
        <f t="shared" si="19"/>
        <v>1546.6554525358185</v>
      </c>
      <c r="I35" s="82">
        <f t="shared" si="20"/>
        <v>439.76555374916649</v>
      </c>
      <c r="J35" s="82">
        <f t="shared" si="21"/>
        <v>5277408.0291264728</v>
      </c>
      <c r="K35" s="50">
        <v>49.9</v>
      </c>
      <c r="L35" s="4">
        <f t="shared" si="22"/>
        <v>9.9444444444444446</v>
      </c>
      <c r="M35" s="50">
        <v>47.8</v>
      </c>
      <c r="N35" s="4">
        <f t="shared" si="23"/>
        <v>8.7777777777777768</v>
      </c>
      <c r="O35" s="50">
        <v>-1</v>
      </c>
      <c r="P35" s="4">
        <f t="shared" si="24"/>
        <v>-6.3090195999999997E-5</v>
      </c>
      <c r="Q35" s="12">
        <f t="shared" si="25"/>
        <v>-0.30835964722711667</v>
      </c>
      <c r="R35" s="12">
        <f t="shared" si="26"/>
        <v>-8.7676897135944468E-2</v>
      </c>
      <c r="S35" s="12">
        <f t="shared" si="27"/>
        <v>-1052.1669034088284</v>
      </c>
      <c r="T35" s="12">
        <f t="shared" si="12"/>
        <v>4571.9570000000003</v>
      </c>
      <c r="U35" s="12">
        <v>1300</v>
      </c>
      <c r="V35" s="12">
        <f t="shared" si="29"/>
        <v>1546.3470928885915</v>
      </c>
      <c r="W35" s="3">
        <f t="shared" si="14"/>
        <v>439.85323064630245</v>
      </c>
      <c r="X35" s="3">
        <f t="shared" si="28"/>
        <v>5276355.8622230636</v>
      </c>
      <c r="Y35" s="49"/>
      <c r="Z35" s="49"/>
      <c r="AA35" s="49"/>
      <c r="AB35" s="49"/>
      <c r="AC35" s="49"/>
    </row>
    <row r="36" spans="1:29" x14ac:dyDescent="0.3">
      <c r="A36" s="5">
        <v>0.34375</v>
      </c>
      <c r="B36" s="50">
        <v>50.9</v>
      </c>
      <c r="C36" s="4">
        <f t="shared" si="16"/>
        <v>10.5</v>
      </c>
      <c r="D36" s="50">
        <v>42.9</v>
      </c>
      <c r="E36" s="4">
        <f t="shared" si="17"/>
        <v>6.0555555555555554</v>
      </c>
      <c r="F36" s="50">
        <v>1462</v>
      </c>
      <c r="G36" s="4">
        <f t="shared" si="18"/>
        <v>9.2237866551999989E-2</v>
      </c>
      <c r="H36" s="82">
        <f t="shared" si="19"/>
        <v>1721.5152429443212</v>
      </c>
      <c r="I36" s="82">
        <f t="shared" si="20"/>
        <v>489.4840042491673</v>
      </c>
      <c r="J36" s="82">
        <f t="shared" si="21"/>
        <v>5874054.4640905214</v>
      </c>
      <c r="K36" s="50">
        <v>49.9</v>
      </c>
      <c r="L36" s="4">
        <f t="shared" si="22"/>
        <v>9.9444444444444446</v>
      </c>
      <c r="M36" s="50">
        <v>48.5</v>
      </c>
      <c r="N36" s="4">
        <f t="shared" si="23"/>
        <v>9.1666666666666679</v>
      </c>
      <c r="O36" s="50">
        <v>-1</v>
      </c>
      <c r="P36" s="4">
        <f t="shared" si="24"/>
        <v>-6.3090195999999997E-5</v>
      </c>
      <c r="Q36" s="12">
        <f t="shared" si="25"/>
        <v>-0.20557309815141064</v>
      </c>
      <c r="R36" s="12">
        <f t="shared" si="26"/>
        <v>-5.8451264757296173E-2</v>
      </c>
      <c r="S36" s="12">
        <f t="shared" si="27"/>
        <v>-701.44460227255058</v>
      </c>
      <c r="T36" s="12">
        <f t="shared" si="12"/>
        <v>4571.9570000000003</v>
      </c>
      <c r="U36" s="12">
        <v>1300</v>
      </c>
      <c r="V36" s="12">
        <f t="shared" si="29"/>
        <v>1721.3096698461698</v>
      </c>
      <c r="W36" s="3">
        <f t="shared" si="14"/>
        <v>489.54245551392461</v>
      </c>
      <c r="X36" s="3">
        <f t="shared" si="28"/>
        <v>5873353.019488249</v>
      </c>
      <c r="Y36" s="49"/>
      <c r="Z36" s="49"/>
      <c r="AA36" s="49"/>
      <c r="AB36" s="49"/>
      <c r="AC36" s="49"/>
    </row>
    <row r="37" spans="1:29" x14ac:dyDescent="0.3">
      <c r="A37" s="6">
        <v>0.35416666666666702</v>
      </c>
      <c r="B37" s="50">
        <v>50.8</v>
      </c>
      <c r="C37" s="4">
        <f t="shared" si="16"/>
        <v>10.444444444444443</v>
      </c>
      <c r="D37" s="50">
        <v>43.1</v>
      </c>
      <c r="E37" s="4">
        <f t="shared" si="17"/>
        <v>6.1666666666666679</v>
      </c>
      <c r="F37" s="50">
        <v>1609</v>
      </c>
      <c r="G37" s="4">
        <f t="shared" si="18"/>
        <v>0.10151212536399999</v>
      </c>
      <c r="H37" s="82">
        <f t="shared" si="19"/>
        <v>1823.5609438620095</v>
      </c>
      <c r="I37" s="82">
        <f t="shared" si="20"/>
        <v>518.49898887176846</v>
      </c>
      <c r="J37" s="82">
        <f t="shared" si="21"/>
        <v>6222248.8861112045</v>
      </c>
      <c r="K37" s="50">
        <v>49.9</v>
      </c>
      <c r="L37" s="4">
        <f t="shared" si="22"/>
        <v>9.9444444444444446</v>
      </c>
      <c r="M37" s="50">
        <v>48.3</v>
      </c>
      <c r="N37" s="4">
        <f t="shared" si="23"/>
        <v>9.0555555555555536</v>
      </c>
      <c r="O37" s="50">
        <v>-1</v>
      </c>
      <c r="P37" s="4">
        <f t="shared" si="24"/>
        <v>-6.3090195999999997E-5</v>
      </c>
      <c r="Q37" s="12">
        <f t="shared" si="25"/>
        <v>-0.23494068360161305</v>
      </c>
      <c r="R37" s="12">
        <f t="shared" si="26"/>
        <v>-6.6801445436910162E-2</v>
      </c>
      <c r="S37" s="12">
        <f t="shared" si="27"/>
        <v>-801.6509740257751</v>
      </c>
      <c r="T37" s="12">
        <f t="shared" si="12"/>
        <v>4571.9570000000003</v>
      </c>
      <c r="U37" s="12">
        <v>1300</v>
      </c>
      <c r="V37" s="12">
        <f t="shared" si="29"/>
        <v>1823.326003178408</v>
      </c>
      <c r="W37" s="3">
        <f t="shared" si="14"/>
        <v>518.56579031720537</v>
      </c>
      <c r="X37" s="3">
        <f t="shared" si="28"/>
        <v>6221447.2351371786</v>
      </c>
      <c r="Y37" s="49"/>
      <c r="Z37" s="49"/>
      <c r="AA37" s="49"/>
      <c r="AB37" s="49"/>
      <c r="AC37" s="49"/>
    </row>
    <row r="38" spans="1:29" x14ac:dyDescent="0.3">
      <c r="A38" s="5">
        <v>0.36458333333333298</v>
      </c>
      <c r="B38" s="50">
        <v>50.7</v>
      </c>
      <c r="C38" s="4">
        <f t="shared" si="16"/>
        <v>10.388888888888891</v>
      </c>
      <c r="D38" s="50">
        <v>42.9</v>
      </c>
      <c r="E38" s="4">
        <f t="shared" si="17"/>
        <v>6.0555555555555554</v>
      </c>
      <c r="F38" s="50">
        <v>1637</v>
      </c>
      <c r="G38" s="4">
        <f t="shared" si="18"/>
        <v>0.103278650852</v>
      </c>
      <c r="H38" s="82">
        <f t="shared" si="19"/>
        <v>1879.3894947895751</v>
      </c>
      <c r="I38" s="82">
        <f t="shared" si="20"/>
        <v>534.37290156086874</v>
      </c>
      <c r="J38" s="82">
        <f t="shared" si="21"/>
        <v>6412743.8295302903</v>
      </c>
      <c r="K38" s="50">
        <v>50.1</v>
      </c>
      <c r="L38" s="4">
        <f t="shared" si="22"/>
        <v>10.055555555555557</v>
      </c>
      <c r="M38" s="50">
        <v>48.5</v>
      </c>
      <c r="N38" s="4">
        <f t="shared" si="23"/>
        <v>9.1666666666666679</v>
      </c>
      <c r="O38" s="50">
        <v>-1</v>
      </c>
      <c r="P38" s="4">
        <f t="shared" si="24"/>
        <v>-6.3090195999999997E-5</v>
      </c>
      <c r="Q38" s="12">
        <f t="shared" si="25"/>
        <v>-0.23494068360161258</v>
      </c>
      <c r="R38" s="12">
        <f t="shared" si="26"/>
        <v>-6.6801445436910037E-2</v>
      </c>
      <c r="S38" s="12">
        <f t="shared" si="27"/>
        <v>-801.65097402577351</v>
      </c>
      <c r="T38" s="12">
        <f t="shared" si="12"/>
        <v>4571.9570000000003</v>
      </c>
      <c r="U38" s="12">
        <v>1300</v>
      </c>
      <c r="V38" s="12">
        <f t="shared" si="29"/>
        <v>1879.1545541059736</v>
      </c>
      <c r="W38" s="3">
        <f t="shared" si="14"/>
        <v>534.43970300630565</v>
      </c>
      <c r="X38" s="3">
        <f t="shared" si="28"/>
        <v>6411942.1785562644</v>
      </c>
      <c r="Y38" s="49"/>
      <c r="Z38" s="49"/>
      <c r="AA38" s="49"/>
      <c r="AB38" s="49"/>
      <c r="AC38" s="49"/>
    </row>
    <row r="39" spans="1:29" x14ac:dyDescent="0.3">
      <c r="A39" s="6">
        <v>0.375</v>
      </c>
      <c r="B39" s="50">
        <v>51</v>
      </c>
      <c r="C39" s="4">
        <f t="shared" si="16"/>
        <v>10.555555555555555</v>
      </c>
      <c r="D39" s="50">
        <v>43</v>
      </c>
      <c r="E39" s="4">
        <f t="shared" si="17"/>
        <v>6.1111111111111116</v>
      </c>
      <c r="F39" s="50">
        <v>1664</v>
      </c>
      <c r="G39" s="4">
        <f t="shared" si="18"/>
        <v>0.10498208614399999</v>
      </c>
      <c r="H39" s="82">
        <f t="shared" si="19"/>
        <v>1959.37165818013</v>
      </c>
      <c r="I39" s="82">
        <f t="shared" si="20"/>
        <v>557.1144891043873</v>
      </c>
      <c r="J39" s="82">
        <f t="shared" si="21"/>
        <v>6685654.3284860644</v>
      </c>
      <c r="K39" s="50">
        <v>50.2</v>
      </c>
      <c r="L39" s="4">
        <f t="shared" si="22"/>
        <v>10.111111111111112</v>
      </c>
      <c r="M39" s="50">
        <v>48.4</v>
      </c>
      <c r="N39" s="4">
        <f t="shared" si="23"/>
        <v>9.1111111111111107</v>
      </c>
      <c r="O39" s="50">
        <v>-1</v>
      </c>
      <c r="P39" s="4">
        <f t="shared" si="24"/>
        <v>-6.3090195999999997E-5</v>
      </c>
      <c r="Q39" s="12">
        <f t="shared" si="25"/>
        <v>-0.26430826905181448</v>
      </c>
      <c r="R39" s="12">
        <f t="shared" si="26"/>
        <v>-7.5151626116523887E-2</v>
      </c>
      <c r="S39" s="12">
        <f t="shared" si="27"/>
        <v>-901.85734577899632</v>
      </c>
      <c r="T39" s="12">
        <f t="shared" si="12"/>
        <v>4571.9570000000003</v>
      </c>
      <c r="U39" s="12">
        <v>1300</v>
      </c>
      <c r="V39" s="12">
        <f t="shared" si="29"/>
        <v>1959.1073499110782</v>
      </c>
      <c r="W39" s="3">
        <f t="shared" si="14"/>
        <v>557.18964073050381</v>
      </c>
      <c r="X39" s="3">
        <f t="shared" si="28"/>
        <v>6684752.471140285</v>
      </c>
      <c r="Y39" s="49"/>
      <c r="Z39" s="49"/>
      <c r="AA39" s="49"/>
      <c r="AB39" s="49"/>
      <c r="AC39" s="49"/>
    </row>
    <row r="40" spans="1:29" x14ac:dyDescent="0.3">
      <c r="A40" s="5">
        <v>0.38541666666666702</v>
      </c>
      <c r="B40" s="50">
        <v>52</v>
      </c>
      <c r="C40" s="4">
        <f t="shared" si="16"/>
        <v>11.111111111111111</v>
      </c>
      <c r="D40" s="50">
        <v>43.2</v>
      </c>
      <c r="E40" s="4">
        <f t="shared" si="17"/>
        <v>6.2222222222222241</v>
      </c>
      <c r="F40" s="50">
        <v>1611</v>
      </c>
      <c r="G40" s="4">
        <f t="shared" si="18"/>
        <v>0.101638305756</v>
      </c>
      <c r="H40" s="82">
        <f t="shared" si="19"/>
        <v>2086.6601655414706</v>
      </c>
      <c r="I40" s="82">
        <f t="shared" si="20"/>
        <v>593.30684263334399</v>
      </c>
      <c r="J40" s="82">
        <f t="shared" si="21"/>
        <v>7119980.7905710042</v>
      </c>
      <c r="K40" s="50">
        <v>50.4</v>
      </c>
      <c r="L40" s="4">
        <f t="shared" si="22"/>
        <v>10.222222222222221</v>
      </c>
      <c r="M40" s="50">
        <v>49.2</v>
      </c>
      <c r="N40" s="4">
        <f t="shared" si="23"/>
        <v>9.5555555555555571</v>
      </c>
      <c r="O40" s="50">
        <v>-1</v>
      </c>
      <c r="P40" s="4">
        <f t="shared" si="24"/>
        <v>-6.3090195999999997E-5</v>
      </c>
      <c r="Q40" s="12">
        <f t="shared" si="25"/>
        <v>-0.17620551270120874</v>
      </c>
      <c r="R40" s="12">
        <f t="shared" si="26"/>
        <v>-5.010108407768233E-2</v>
      </c>
      <c r="S40" s="12">
        <f t="shared" si="27"/>
        <v>-601.23823051932777</v>
      </c>
      <c r="T40" s="12">
        <f t="shared" si="12"/>
        <v>4571.9570000000003</v>
      </c>
      <c r="U40" s="12">
        <v>1300</v>
      </c>
      <c r="V40" s="12">
        <f t="shared" si="29"/>
        <v>2086.4839600287696</v>
      </c>
      <c r="W40" s="3">
        <f t="shared" si="14"/>
        <v>593.3569437174217</v>
      </c>
      <c r="X40" s="3">
        <f t="shared" si="28"/>
        <v>7119379.5523404852</v>
      </c>
      <c r="Y40" s="49"/>
      <c r="Z40" s="49"/>
      <c r="AA40" s="49"/>
      <c r="AB40" s="49"/>
      <c r="AC40" s="49"/>
    </row>
    <row r="41" spans="1:29" x14ac:dyDescent="0.3">
      <c r="A41" s="6">
        <v>0.39583333333333298</v>
      </c>
      <c r="B41" s="50">
        <v>50.9</v>
      </c>
      <c r="C41" s="4">
        <f t="shared" si="16"/>
        <v>10.5</v>
      </c>
      <c r="D41" s="50">
        <v>43</v>
      </c>
      <c r="E41" s="4">
        <f t="shared" si="17"/>
        <v>6.1111111111111116</v>
      </c>
      <c r="F41" s="50">
        <v>1712</v>
      </c>
      <c r="G41" s="4">
        <f t="shared" si="18"/>
        <v>0.108010415552</v>
      </c>
      <c r="H41" s="82">
        <f t="shared" si="19"/>
        <v>1990.6933445428654</v>
      </c>
      <c r="I41" s="82">
        <f t="shared" si="20"/>
        <v>566.02028562492615</v>
      </c>
      <c r="J41" s="82">
        <f t="shared" si="21"/>
        <v>6792528.3700351818</v>
      </c>
      <c r="K41" s="50">
        <v>50.6</v>
      </c>
      <c r="L41" s="4">
        <f t="shared" si="22"/>
        <v>10.333333333333334</v>
      </c>
      <c r="M41" s="50">
        <v>47.9</v>
      </c>
      <c r="N41" s="4">
        <f t="shared" si="23"/>
        <v>8.8333333333333321</v>
      </c>
      <c r="O41" s="50">
        <v>-1</v>
      </c>
      <c r="P41" s="4">
        <f t="shared" si="24"/>
        <v>-6.3090195999999997E-5</v>
      </c>
      <c r="Q41" s="12">
        <f t="shared" si="25"/>
        <v>-0.3964624035777215</v>
      </c>
      <c r="R41" s="12">
        <f t="shared" si="26"/>
        <v>-0.11272743917478575</v>
      </c>
      <c r="S41" s="12">
        <f t="shared" si="27"/>
        <v>-1352.7860186684936</v>
      </c>
      <c r="T41" s="12">
        <f t="shared" si="12"/>
        <v>4571.9570000000003</v>
      </c>
      <c r="U41" s="12">
        <v>1300</v>
      </c>
      <c r="V41" s="12">
        <f t="shared" si="29"/>
        <v>1990.2968821392876</v>
      </c>
      <c r="W41" s="3">
        <f t="shared" si="14"/>
        <v>566.13301306410096</v>
      </c>
      <c r="X41" s="3">
        <f t="shared" si="28"/>
        <v>6791175.5840165131</v>
      </c>
      <c r="Y41" s="49"/>
      <c r="Z41" s="49"/>
      <c r="AA41" s="49"/>
      <c r="AB41" s="49"/>
      <c r="AC41" s="49"/>
    </row>
    <row r="42" spans="1:29" x14ac:dyDescent="0.3">
      <c r="A42" s="5">
        <v>0.40625</v>
      </c>
      <c r="B42" s="50">
        <v>51</v>
      </c>
      <c r="C42" s="4">
        <f t="shared" si="16"/>
        <v>10.555555555555555</v>
      </c>
      <c r="D42" s="50">
        <v>43</v>
      </c>
      <c r="E42" s="4">
        <f t="shared" si="17"/>
        <v>6.1111111111111116</v>
      </c>
      <c r="F42" s="50">
        <v>1750</v>
      </c>
      <c r="G42" s="4">
        <f t="shared" si="18"/>
        <v>0.11040784299999999</v>
      </c>
      <c r="H42" s="82">
        <f t="shared" si="19"/>
        <v>2060.6372607062663</v>
      </c>
      <c r="I42" s="82">
        <f t="shared" si="20"/>
        <v>585.90766582492643</v>
      </c>
      <c r="J42" s="82">
        <f t="shared" si="21"/>
        <v>7031186.9440208003</v>
      </c>
      <c r="K42" s="50">
        <v>50.6</v>
      </c>
      <c r="L42" s="4">
        <f t="shared" si="22"/>
        <v>10.333333333333334</v>
      </c>
      <c r="M42" s="50">
        <v>48.9</v>
      </c>
      <c r="N42" s="4">
        <f t="shared" si="23"/>
        <v>9.3888888888888893</v>
      </c>
      <c r="O42" s="50">
        <v>-1</v>
      </c>
      <c r="P42" s="4">
        <f t="shared" si="24"/>
        <v>-6.3090195999999997E-5</v>
      </c>
      <c r="Q42" s="12">
        <f t="shared" si="25"/>
        <v>-0.24962447632671331</v>
      </c>
      <c r="R42" s="12">
        <f t="shared" si="26"/>
        <v>-7.0976535776716893E-2</v>
      </c>
      <c r="S42" s="12">
        <f t="shared" si="27"/>
        <v>-851.75415990238412</v>
      </c>
      <c r="T42" s="12">
        <f t="shared" si="12"/>
        <v>4571.9570000000003</v>
      </c>
      <c r="U42" s="12">
        <v>1300</v>
      </c>
      <c r="V42" s="12">
        <f t="shared" si="29"/>
        <v>2060.3876362299397</v>
      </c>
      <c r="W42" s="3">
        <f t="shared" si="14"/>
        <v>585.97864236070313</v>
      </c>
      <c r="X42" s="3">
        <f t="shared" si="28"/>
        <v>7030335.1898608981</v>
      </c>
      <c r="Y42" s="49"/>
      <c r="Z42" s="49"/>
      <c r="AA42" s="49"/>
      <c r="AB42" s="49"/>
      <c r="AC42" s="49"/>
    </row>
    <row r="43" spans="1:29" x14ac:dyDescent="0.3">
      <c r="A43" s="6">
        <v>0.41666666666666702</v>
      </c>
      <c r="B43" s="50">
        <v>51.6</v>
      </c>
      <c r="C43" s="4">
        <f t="shared" si="16"/>
        <v>10.888888888888889</v>
      </c>
      <c r="D43" s="50">
        <v>43</v>
      </c>
      <c r="E43" s="4">
        <f t="shared" si="17"/>
        <v>6.1111111111111116</v>
      </c>
      <c r="F43" s="50">
        <v>1668</v>
      </c>
      <c r="G43" s="4">
        <f t="shared" si="18"/>
        <v>0.10523444692799999</v>
      </c>
      <c r="H43" s="82">
        <f t="shared" si="19"/>
        <v>2111.3878126699469</v>
      </c>
      <c r="I43" s="82">
        <f t="shared" si="20"/>
        <v>600.33773462324336</v>
      </c>
      <c r="J43" s="82">
        <f t="shared" si="21"/>
        <v>7204355.0338992579</v>
      </c>
      <c r="K43" s="50">
        <v>50.7</v>
      </c>
      <c r="L43" s="4">
        <f t="shared" si="22"/>
        <v>10.388888888888891</v>
      </c>
      <c r="M43" s="50">
        <v>48.7</v>
      </c>
      <c r="N43" s="4">
        <f t="shared" si="23"/>
        <v>9.2777777777777803</v>
      </c>
      <c r="O43" s="50">
        <v>-1</v>
      </c>
      <c r="P43" s="4">
        <f t="shared" si="24"/>
        <v>-6.3090195999999997E-5</v>
      </c>
      <c r="Q43" s="12">
        <f t="shared" si="25"/>
        <v>-0.2936758545020155</v>
      </c>
      <c r="R43" s="12">
        <f t="shared" si="26"/>
        <v>-8.3501806796137473E-2</v>
      </c>
      <c r="S43" s="12">
        <f t="shared" si="27"/>
        <v>-1002.0637175322161</v>
      </c>
      <c r="T43" s="12">
        <f t="shared" si="12"/>
        <v>4571.9570000000003</v>
      </c>
      <c r="U43" s="12">
        <v>1300</v>
      </c>
      <c r="V43" s="12">
        <f t="shared" si="29"/>
        <v>2111.0941368154449</v>
      </c>
      <c r="W43" s="3">
        <f t="shared" si="14"/>
        <v>600.42123643003947</v>
      </c>
      <c r="X43" s="3">
        <f t="shared" si="28"/>
        <v>7203352.9701817259</v>
      </c>
      <c r="Y43" s="49"/>
      <c r="Z43" s="49"/>
      <c r="AA43" s="49"/>
      <c r="AB43" s="49"/>
      <c r="AC43" s="49"/>
    </row>
    <row r="44" spans="1:29" x14ac:dyDescent="0.3">
      <c r="A44" s="5">
        <v>0.42708333333333298</v>
      </c>
      <c r="B44" s="50">
        <v>51.1</v>
      </c>
      <c r="C44" s="4">
        <f t="shared" si="16"/>
        <v>10.611111111111112</v>
      </c>
      <c r="D44" s="50">
        <v>42.9</v>
      </c>
      <c r="E44" s="4">
        <f t="shared" si="17"/>
        <v>6.0555555555555554</v>
      </c>
      <c r="F44" s="50">
        <v>1594</v>
      </c>
      <c r="G44" s="4">
        <f t="shared" si="18"/>
        <v>0.100565772424</v>
      </c>
      <c r="H44" s="82">
        <f t="shared" si="19"/>
        <v>1923.8698219456771</v>
      </c>
      <c r="I44" s="82">
        <f t="shared" si="20"/>
        <v>547.02013703317516</v>
      </c>
      <c r="J44" s="82">
        <f t="shared" si="21"/>
        <v>6564517.0219933661</v>
      </c>
      <c r="K44" s="50">
        <v>50.8</v>
      </c>
      <c r="L44" s="4">
        <f t="shared" si="22"/>
        <v>10.444444444444443</v>
      </c>
      <c r="M44" s="50">
        <v>48</v>
      </c>
      <c r="N44" s="4">
        <f t="shared" si="23"/>
        <v>8.8888888888888893</v>
      </c>
      <c r="O44" s="50">
        <v>-1</v>
      </c>
      <c r="P44" s="4">
        <f t="shared" si="24"/>
        <v>-6.3090195999999997E-5</v>
      </c>
      <c r="Q44" s="12">
        <f t="shared" si="25"/>
        <v>-0.41114619630282129</v>
      </c>
      <c r="R44" s="12">
        <f t="shared" si="26"/>
        <v>-0.11690252951459235</v>
      </c>
      <c r="S44" s="12">
        <f t="shared" si="27"/>
        <v>-1402.8892045451012</v>
      </c>
      <c r="T44" s="12">
        <f t="shared" si="12"/>
        <v>4571.9570000000003</v>
      </c>
      <c r="U44" s="12">
        <v>1300</v>
      </c>
      <c r="V44" s="12">
        <f t="shared" si="29"/>
        <v>1923.4586757493744</v>
      </c>
      <c r="W44" s="3">
        <f t="shared" si="14"/>
        <v>547.13703956268978</v>
      </c>
      <c r="X44" s="3">
        <f t="shared" si="28"/>
        <v>6563114.1327888211</v>
      </c>
      <c r="Y44" s="49"/>
      <c r="Z44" s="49"/>
      <c r="AA44" s="49"/>
      <c r="AB44" s="49"/>
      <c r="AC44" s="49"/>
    </row>
    <row r="45" spans="1:29" x14ac:dyDescent="0.3">
      <c r="A45" s="6">
        <v>0.4375</v>
      </c>
      <c r="B45" s="50">
        <v>51.1</v>
      </c>
      <c r="C45" s="4">
        <f t="shared" si="16"/>
        <v>10.611111111111112</v>
      </c>
      <c r="D45" s="50">
        <v>42.9</v>
      </c>
      <c r="E45" s="4">
        <f t="shared" si="17"/>
        <v>6.0555555555555554</v>
      </c>
      <c r="F45" s="50">
        <v>1789</v>
      </c>
      <c r="G45" s="4">
        <f t="shared" si="18"/>
        <v>0.11286836064399999</v>
      </c>
      <c r="H45" s="82">
        <f t="shared" si="19"/>
        <v>2159.2240347934858</v>
      </c>
      <c r="I45" s="82">
        <f t="shared" si="20"/>
        <v>613.9391625798936</v>
      </c>
      <c r="J45" s="82">
        <f t="shared" si="21"/>
        <v>7367579.016528314</v>
      </c>
      <c r="K45" s="50">
        <v>51</v>
      </c>
      <c r="L45" s="4">
        <f t="shared" si="22"/>
        <v>10.555555555555555</v>
      </c>
      <c r="M45" s="50">
        <v>48.8</v>
      </c>
      <c r="N45" s="4">
        <f t="shared" si="23"/>
        <v>9.3333333333333321</v>
      </c>
      <c r="O45" s="50">
        <v>-1</v>
      </c>
      <c r="P45" s="4">
        <f t="shared" si="24"/>
        <v>-6.3090195999999997E-5</v>
      </c>
      <c r="Q45" s="12">
        <f t="shared" si="25"/>
        <v>-0.3230434399522174</v>
      </c>
      <c r="R45" s="12">
        <f t="shared" si="26"/>
        <v>-9.1851987475751323E-2</v>
      </c>
      <c r="S45" s="12">
        <f t="shared" si="27"/>
        <v>-1102.2700892854389</v>
      </c>
      <c r="T45" s="12">
        <f t="shared" si="12"/>
        <v>4571.9570000000003</v>
      </c>
      <c r="U45" s="12">
        <v>1300</v>
      </c>
      <c r="V45" s="12">
        <f t="shared" si="29"/>
        <v>2158.9009913535338</v>
      </c>
      <c r="W45" s="3">
        <f t="shared" si="14"/>
        <v>614.03101456736931</v>
      </c>
      <c r="X45" s="3">
        <f t="shared" si="28"/>
        <v>7366476.7464390285</v>
      </c>
      <c r="Y45" s="49"/>
      <c r="Z45" s="49"/>
      <c r="AA45" s="49"/>
      <c r="AB45" s="49"/>
      <c r="AC45" s="49"/>
    </row>
    <row r="46" spans="1:29" x14ac:dyDescent="0.3">
      <c r="A46" s="5">
        <v>0.44791666666666702</v>
      </c>
      <c r="B46" s="50">
        <v>52.1</v>
      </c>
      <c r="C46" s="4">
        <f t="shared" si="16"/>
        <v>11.166666666666668</v>
      </c>
      <c r="D46" s="50">
        <v>44.1</v>
      </c>
      <c r="E46" s="4">
        <f t="shared" si="17"/>
        <v>6.7222222222222232</v>
      </c>
      <c r="F46" s="50">
        <v>1924</v>
      </c>
      <c r="G46" s="4">
        <f t="shared" si="18"/>
        <v>0.12138553710399999</v>
      </c>
      <c r="H46" s="82">
        <f t="shared" si="19"/>
        <v>2265.5234797707753</v>
      </c>
      <c r="I46" s="82">
        <f t="shared" si="20"/>
        <v>644.16362802694778</v>
      </c>
      <c r="J46" s="82">
        <f t="shared" si="21"/>
        <v>7730287.8173120124</v>
      </c>
      <c r="K46" s="50">
        <v>51</v>
      </c>
      <c r="L46" s="4">
        <f t="shared" si="22"/>
        <v>10.555555555555555</v>
      </c>
      <c r="M46" s="50">
        <v>47.9</v>
      </c>
      <c r="N46" s="4">
        <f t="shared" si="23"/>
        <v>8.8333333333333321</v>
      </c>
      <c r="O46" s="50">
        <v>-1</v>
      </c>
      <c r="P46" s="4">
        <f t="shared" si="24"/>
        <v>-6.3090195999999997E-5</v>
      </c>
      <c r="Q46" s="12">
        <f t="shared" si="25"/>
        <v>-0.45519757447812442</v>
      </c>
      <c r="R46" s="12">
        <f t="shared" si="26"/>
        <v>-0.1294278005340132</v>
      </c>
      <c r="S46" s="12">
        <f t="shared" si="27"/>
        <v>-1553.1987621749363</v>
      </c>
      <c r="T46" s="12">
        <f t="shared" si="12"/>
        <v>4571.9570000000003</v>
      </c>
      <c r="U46" s="12">
        <v>1300</v>
      </c>
      <c r="V46" s="12">
        <f t="shared" si="29"/>
        <v>2265.0682821962973</v>
      </c>
      <c r="W46" s="3">
        <f t="shared" si="14"/>
        <v>644.29305582748179</v>
      </c>
      <c r="X46" s="3">
        <f t="shared" si="28"/>
        <v>7728734.6185498377</v>
      </c>
      <c r="Y46" s="49"/>
      <c r="Z46" s="49"/>
      <c r="AA46" s="49"/>
      <c r="AB46" s="49"/>
      <c r="AC46" s="49"/>
    </row>
    <row r="47" spans="1:29" x14ac:dyDescent="0.3">
      <c r="A47" s="6">
        <v>0.45833333333333298</v>
      </c>
      <c r="B47" s="50">
        <v>50.7</v>
      </c>
      <c r="C47" s="4">
        <f t="shared" si="16"/>
        <v>10.388888888888891</v>
      </c>
      <c r="D47" s="50">
        <v>42.7</v>
      </c>
      <c r="E47" s="4">
        <f t="shared" si="17"/>
        <v>5.9444444444444464</v>
      </c>
      <c r="F47" s="50">
        <v>1732</v>
      </c>
      <c r="G47" s="4">
        <f t="shared" si="18"/>
        <v>0.109272219472</v>
      </c>
      <c r="H47" s="82">
        <f t="shared" si="19"/>
        <v>2039.442134596145</v>
      </c>
      <c r="I47" s="82">
        <f t="shared" si="20"/>
        <v>579.88118697644154</v>
      </c>
      <c r="J47" s="82">
        <f t="shared" si="21"/>
        <v>6958866.1640251596</v>
      </c>
      <c r="K47" s="50">
        <v>51.2</v>
      </c>
      <c r="L47" s="4">
        <f t="shared" si="22"/>
        <v>10.666666666666668</v>
      </c>
      <c r="M47" s="50">
        <v>49</v>
      </c>
      <c r="N47" s="4">
        <f t="shared" si="23"/>
        <v>9.4444444444444446</v>
      </c>
      <c r="O47" s="50">
        <v>-1</v>
      </c>
      <c r="P47" s="4">
        <f t="shared" si="24"/>
        <v>-6.3090195999999997E-5</v>
      </c>
      <c r="Q47" s="12">
        <f t="shared" si="25"/>
        <v>-0.3230434399522174</v>
      </c>
      <c r="R47" s="12">
        <f t="shared" si="26"/>
        <v>-9.1851987475751323E-2</v>
      </c>
      <c r="S47" s="12">
        <f t="shared" si="27"/>
        <v>-1102.2700892854389</v>
      </c>
      <c r="T47" s="12">
        <f t="shared" si="12"/>
        <v>4571.9570000000003</v>
      </c>
      <c r="U47" s="12">
        <v>1300</v>
      </c>
      <c r="V47" s="12">
        <f t="shared" si="29"/>
        <v>2039.1190911561928</v>
      </c>
      <c r="W47" s="3">
        <f t="shared" si="14"/>
        <v>579.97303896391725</v>
      </c>
      <c r="X47" s="3">
        <f t="shared" si="28"/>
        <v>6957763.8939358741</v>
      </c>
      <c r="Y47" s="49"/>
      <c r="Z47" s="49"/>
      <c r="AA47" s="49"/>
      <c r="AB47" s="49"/>
      <c r="AC47" s="49"/>
    </row>
    <row r="48" spans="1:29" x14ac:dyDescent="0.3">
      <c r="A48" s="5">
        <v>0.46875</v>
      </c>
      <c r="B48" s="50">
        <v>51.9</v>
      </c>
      <c r="C48" s="4">
        <f t="shared" si="16"/>
        <v>11.055555555555555</v>
      </c>
      <c r="D48" s="50">
        <v>43.6</v>
      </c>
      <c r="E48" s="4">
        <f t="shared" si="17"/>
        <v>6.4444444444444455</v>
      </c>
      <c r="F48" s="50">
        <v>1823</v>
      </c>
      <c r="G48" s="4">
        <f t="shared" si="18"/>
        <v>0.11501342730799999</v>
      </c>
      <c r="H48" s="82">
        <f t="shared" si="19"/>
        <v>2227.0925948586028</v>
      </c>
      <c r="I48" s="82">
        <f t="shared" si="20"/>
        <v>633.23645005931269</v>
      </c>
      <c r="J48" s="82">
        <f t="shared" si="21"/>
        <v>7599156.1808060221</v>
      </c>
      <c r="K48" s="50">
        <v>51.4</v>
      </c>
      <c r="L48" s="4">
        <f t="shared" si="22"/>
        <v>10.777777777777777</v>
      </c>
      <c r="M48" s="50">
        <v>48.2</v>
      </c>
      <c r="N48" s="4">
        <f t="shared" si="23"/>
        <v>9.0000000000000018</v>
      </c>
      <c r="O48" s="50">
        <v>-1</v>
      </c>
      <c r="P48" s="4">
        <f t="shared" si="24"/>
        <v>-6.3090195999999997E-5</v>
      </c>
      <c r="Q48" s="12">
        <f t="shared" si="25"/>
        <v>-0.46988136720322421</v>
      </c>
      <c r="R48" s="12">
        <f t="shared" si="26"/>
        <v>-0.1336028908738198</v>
      </c>
      <c r="S48" s="12">
        <f t="shared" si="27"/>
        <v>-1603.3019480515438</v>
      </c>
      <c r="T48" s="12">
        <f t="shared" si="12"/>
        <v>4571.9570000000003</v>
      </c>
      <c r="U48" s="12">
        <v>1300</v>
      </c>
      <c r="V48" s="12">
        <f t="shared" si="29"/>
        <v>2226.6227134913997</v>
      </c>
      <c r="W48" s="3">
        <f t="shared" si="14"/>
        <v>633.3700529501865</v>
      </c>
      <c r="X48" s="3">
        <f t="shared" si="28"/>
        <v>7597552.8788579702</v>
      </c>
      <c r="Y48" s="49"/>
      <c r="Z48" s="49"/>
      <c r="AA48" s="49"/>
      <c r="AB48" s="49"/>
      <c r="AC48" s="49"/>
    </row>
    <row r="49" spans="1:29" x14ac:dyDescent="0.3">
      <c r="A49" s="6">
        <v>0.47916666666666702</v>
      </c>
      <c r="B49" s="50">
        <v>51.6</v>
      </c>
      <c r="C49" s="4">
        <f t="shared" si="16"/>
        <v>10.888888888888889</v>
      </c>
      <c r="D49" s="50">
        <v>43.8</v>
      </c>
      <c r="E49" s="4">
        <f t="shared" si="17"/>
        <v>6.5555555555555545</v>
      </c>
      <c r="F49" s="50">
        <v>1924</v>
      </c>
      <c r="G49" s="4">
        <f t="shared" si="18"/>
        <v>0.12138553710399999</v>
      </c>
      <c r="H49" s="82">
        <f t="shared" si="19"/>
        <v>2208.8853927765067</v>
      </c>
      <c r="I49" s="82">
        <f t="shared" si="20"/>
        <v>628.05953732627427</v>
      </c>
      <c r="J49" s="82">
        <f t="shared" si="21"/>
        <v>7537030.6218792144</v>
      </c>
      <c r="K49" s="50">
        <v>51.5</v>
      </c>
      <c r="L49" s="4">
        <f t="shared" si="22"/>
        <v>10.833333333333334</v>
      </c>
      <c r="M49" s="50">
        <v>48.8</v>
      </c>
      <c r="N49" s="4">
        <f t="shared" si="23"/>
        <v>9.3333333333333321</v>
      </c>
      <c r="O49" s="50">
        <v>-1</v>
      </c>
      <c r="P49" s="4">
        <f t="shared" si="24"/>
        <v>-6.3090195999999997E-5</v>
      </c>
      <c r="Q49" s="12">
        <f t="shared" si="25"/>
        <v>-0.3964624035777215</v>
      </c>
      <c r="R49" s="12">
        <f t="shared" si="26"/>
        <v>-0.11272743917478575</v>
      </c>
      <c r="S49" s="12">
        <f t="shared" si="27"/>
        <v>-1352.7860186684936</v>
      </c>
      <c r="T49" s="12">
        <f t="shared" si="12"/>
        <v>4571.9570000000003</v>
      </c>
      <c r="U49" s="12">
        <v>1300</v>
      </c>
      <c r="V49" s="12">
        <f t="shared" si="29"/>
        <v>2208.4889303729292</v>
      </c>
      <c r="W49" s="3">
        <f t="shared" si="14"/>
        <v>628.17226476544909</v>
      </c>
      <c r="X49" s="3">
        <f t="shared" si="28"/>
        <v>7535677.8358605457</v>
      </c>
      <c r="Y49" s="49"/>
      <c r="Z49" s="49"/>
      <c r="AA49" s="49"/>
      <c r="AB49" s="49"/>
      <c r="AC49" s="49"/>
    </row>
    <row r="50" spans="1:29" x14ac:dyDescent="0.3">
      <c r="A50" s="5">
        <v>0.48958333333333298</v>
      </c>
      <c r="B50" s="50">
        <v>52.7</v>
      </c>
      <c r="C50" s="4">
        <f t="shared" si="16"/>
        <v>11.500000000000002</v>
      </c>
      <c r="D50" s="50">
        <v>44.8</v>
      </c>
      <c r="E50" s="4">
        <f t="shared" si="17"/>
        <v>7.1111111111111098</v>
      </c>
      <c r="F50" s="50">
        <v>1929</v>
      </c>
      <c r="G50" s="4">
        <f t="shared" si="18"/>
        <v>0.121700988084</v>
      </c>
      <c r="H50" s="82">
        <f t="shared" si="19"/>
        <v>2243.0183771163493</v>
      </c>
      <c r="I50" s="82">
        <f t="shared" si="20"/>
        <v>637.76467930518891</v>
      </c>
      <c r="J50" s="82">
        <f t="shared" si="21"/>
        <v>7653497.211330534</v>
      </c>
      <c r="K50" s="50">
        <v>51.6</v>
      </c>
      <c r="L50" s="4">
        <f t="shared" si="22"/>
        <v>10.888888888888889</v>
      </c>
      <c r="M50" s="50">
        <v>48.4</v>
      </c>
      <c r="N50" s="4">
        <f t="shared" si="23"/>
        <v>9.1111111111111107</v>
      </c>
      <c r="O50" s="50">
        <v>0</v>
      </c>
      <c r="P50" s="4">
        <f t="shared" si="24"/>
        <v>0</v>
      </c>
      <c r="Q50" s="12">
        <f t="shared" si="25"/>
        <v>0</v>
      </c>
      <c r="R50" s="12">
        <f t="shared" si="26"/>
        <v>0</v>
      </c>
      <c r="S50" s="12">
        <f t="shared" si="27"/>
        <v>0</v>
      </c>
      <c r="T50" s="12">
        <f t="shared" si="12"/>
        <v>4571.9570000000003</v>
      </c>
      <c r="U50" s="12">
        <v>1300</v>
      </c>
      <c r="V50" s="12">
        <f t="shared" si="29"/>
        <v>2243.0183771163493</v>
      </c>
      <c r="W50" s="3">
        <f t="shared" si="14"/>
        <v>637.76467930518891</v>
      </c>
      <c r="X50" s="3">
        <f t="shared" si="28"/>
        <v>7653497.211330534</v>
      </c>
      <c r="Y50" s="49"/>
      <c r="Z50" s="49"/>
      <c r="AA50" s="49"/>
      <c r="AB50" s="49"/>
      <c r="AC50" s="49"/>
    </row>
    <row r="51" spans="1:29" x14ac:dyDescent="0.3">
      <c r="A51" s="6">
        <v>0.5</v>
      </c>
      <c r="B51" s="50">
        <v>52.9</v>
      </c>
      <c r="C51" s="4">
        <f t="shared" si="16"/>
        <v>11.611111111111111</v>
      </c>
      <c r="D51" s="50">
        <v>44.8</v>
      </c>
      <c r="E51" s="4">
        <f t="shared" si="17"/>
        <v>7.1111111111111098</v>
      </c>
      <c r="F51" s="50">
        <v>1948</v>
      </c>
      <c r="G51" s="4">
        <f t="shared" si="18"/>
        <v>0.122899701808</v>
      </c>
      <c r="H51" s="82">
        <f t="shared" si="19"/>
        <v>2322.4559435165752</v>
      </c>
      <c r="I51" s="82">
        <f t="shared" si="20"/>
        <v>660.35141982273967</v>
      </c>
      <c r="J51" s="82">
        <f t="shared" si="21"/>
        <v>7924549.4680225337</v>
      </c>
      <c r="K51" s="50">
        <v>51.6</v>
      </c>
      <c r="L51" s="4">
        <f t="shared" si="22"/>
        <v>10.888888888888889</v>
      </c>
      <c r="M51" s="50">
        <v>49.2</v>
      </c>
      <c r="N51" s="4">
        <f t="shared" si="23"/>
        <v>9.5555555555555571</v>
      </c>
      <c r="O51" s="50">
        <v>-1</v>
      </c>
      <c r="P51" s="4">
        <f t="shared" si="24"/>
        <v>-6.3090195999999997E-5</v>
      </c>
      <c r="Q51" s="12">
        <f t="shared" si="25"/>
        <v>-0.35241102540241842</v>
      </c>
      <c r="R51" s="12">
        <f t="shared" si="26"/>
        <v>-0.10020216815536492</v>
      </c>
      <c r="S51" s="12">
        <f t="shared" si="27"/>
        <v>-1202.4764610386587</v>
      </c>
      <c r="T51" s="12">
        <f t="shared" si="12"/>
        <v>4571.9570000000003</v>
      </c>
      <c r="U51" s="12">
        <v>1300</v>
      </c>
      <c r="V51" s="12">
        <f t="shared" si="29"/>
        <v>2322.1035324911727</v>
      </c>
      <c r="W51" s="3">
        <f t="shared" si="14"/>
        <v>660.45162199089509</v>
      </c>
      <c r="X51" s="3">
        <f t="shared" si="28"/>
        <v>7923346.9915614948</v>
      </c>
      <c r="Y51" s="49"/>
      <c r="Z51" s="49"/>
      <c r="AA51" s="49"/>
      <c r="AB51" s="49"/>
      <c r="AC51" s="49"/>
    </row>
    <row r="52" spans="1:29" x14ac:dyDescent="0.3">
      <c r="A52" s="5">
        <v>0.51041666666666696</v>
      </c>
      <c r="B52" s="50">
        <v>52.4</v>
      </c>
      <c r="C52" s="4">
        <f t="shared" si="16"/>
        <v>11.333333333333334</v>
      </c>
      <c r="D52" s="50">
        <v>44.5</v>
      </c>
      <c r="E52" s="4">
        <f t="shared" si="17"/>
        <v>6.9444444444444446</v>
      </c>
      <c r="F52" s="50">
        <v>1925</v>
      </c>
      <c r="G52" s="4">
        <f t="shared" si="18"/>
        <v>0.1214486273</v>
      </c>
      <c r="H52" s="82">
        <f t="shared" si="19"/>
        <v>2238.3672244421823</v>
      </c>
      <c r="I52" s="82">
        <f t="shared" si="20"/>
        <v>636.44220200232655</v>
      </c>
      <c r="J52" s="82">
        <f t="shared" si="21"/>
        <v>7637626.817942596</v>
      </c>
      <c r="K52" s="50">
        <v>51.8</v>
      </c>
      <c r="L52" s="4">
        <f t="shared" si="22"/>
        <v>10.999999999999998</v>
      </c>
      <c r="M52" s="50">
        <v>49</v>
      </c>
      <c r="N52" s="4">
        <f t="shared" si="23"/>
        <v>9.4444444444444446</v>
      </c>
      <c r="O52" s="50">
        <v>-1</v>
      </c>
      <c r="P52" s="4">
        <f t="shared" si="24"/>
        <v>-6.3090195999999997E-5</v>
      </c>
      <c r="Q52" s="12">
        <f t="shared" si="25"/>
        <v>-0.41114619630282129</v>
      </c>
      <c r="R52" s="12">
        <f t="shared" si="26"/>
        <v>-0.11690252951459235</v>
      </c>
      <c r="S52" s="12">
        <f t="shared" si="27"/>
        <v>-1402.8892045451012</v>
      </c>
      <c r="T52" s="12">
        <f t="shared" si="12"/>
        <v>4571.9570000000003</v>
      </c>
      <c r="U52" s="12">
        <v>1300</v>
      </c>
      <c r="V52" s="12">
        <f t="shared" si="29"/>
        <v>2237.9560782458793</v>
      </c>
      <c r="W52" s="3">
        <f t="shared" si="14"/>
        <v>636.55910453184117</v>
      </c>
      <c r="X52" s="3">
        <f t="shared" si="28"/>
        <v>7636223.9287380511</v>
      </c>
      <c r="Y52" s="49"/>
      <c r="Z52" s="49"/>
      <c r="AA52" s="49"/>
      <c r="AB52" s="49"/>
      <c r="AC52" s="49"/>
    </row>
    <row r="53" spans="1:29" x14ac:dyDescent="0.3">
      <c r="A53" s="6">
        <v>0.52083333333333304</v>
      </c>
      <c r="B53" s="50">
        <v>53.4</v>
      </c>
      <c r="C53" s="4">
        <f t="shared" si="16"/>
        <v>11.888888888888889</v>
      </c>
      <c r="D53" s="50">
        <v>45.4</v>
      </c>
      <c r="E53" s="4">
        <f t="shared" si="17"/>
        <v>7.4444444444444438</v>
      </c>
      <c r="F53" s="50">
        <v>1966</v>
      </c>
      <c r="G53" s="4">
        <f t="shared" si="18"/>
        <v>0.12403532533599999</v>
      </c>
      <c r="H53" s="82">
        <f t="shared" si="19"/>
        <v>2314.9787740277266</v>
      </c>
      <c r="I53" s="82">
        <f t="shared" si="20"/>
        <v>658.2254120067463</v>
      </c>
      <c r="J53" s="82">
        <f t="shared" si="21"/>
        <v>7899036.3039685143</v>
      </c>
      <c r="K53" s="50">
        <v>51.9</v>
      </c>
      <c r="L53" s="4">
        <f t="shared" si="22"/>
        <v>11.055555555555555</v>
      </c>
      <c r="M53" s="50">
        <v>48.7</v>
      </c>
      <c r="N53" s="4">
        <f t="shared" si="23"/>
        <v>9.2777777777777803</v>
      </c>
      <c r="O53" s="50">
        <v>-1</v>
      </c>
      <c r="P53" s="4">
        <f t="shared" si="24"/>
        <v>-6.3090195999999997E-5</v>
      </c>
      <c r="Q53" s="12">
        <f t="shared" si="25"/>
        <v>-0.46988136720322421</v>
      </c>
      <c r="R53" s="12">
        <f t="shared" si="26"/>
        <v>-0.1336028908738198</v>
      </c>
      <c r="S53" s="12">
        <f t="shared" si="27"/>
        <v>-1603.3019480515438</v>
      </c>
      <c r="T53" s="12">
        <f t="shared" si="12"/>
        <v>4571.9570000000003</v>
      </c>
      <c r="U53" s="12">
        <v>1300</v>
      </c>
      <c r="V53" s="12">
        <f t="shared" si="29"/>
        <v>2314.5088926605235</v>
      </c>
      <c r="W53" s="3">
        <f t="shared" si="14"/>
        <v>658.35901489762011</v>
      </c>
      <c r="X53" s="3">
        <f t="shared" si="28"/>
        <v>7897433.0020204624</v>
      </c>
      <c r="Y53" s="49"/>
      <c r="Z53" s="49"/>
      <c r="AA53" s="49"/>
      <c r="AB53" s="49"/>
      <c r="AC53" s="49"/>
    </row>
    <row r="54" spans="1:29" x14ac:dyDescent="0.3">
      <c r="A54" s="5">
        <v>0.53125</v>
      </c>
      <c r="B54" s="50">
        <v>52.7</v>
      </c>
      <c r="C54" s="4">
        <f t="shared" si="16"/>
        <v>11.500000000000002</v>
      </c>
      <c r="D54" s="50">
        <v>42.1</v>
      </c>
      <c r="E54" s="4">
        <f t="shared" si="17"/>
        <v>5.6111111111111125</v>
      </c>
      <c r="F54" s="50">
        <v>1064</v>
      </c>
      <c r="G54" s="4">
        <f t="shared" si="18"/>
        <v>6.7127968543999994E-2</v>
      </c>
      <c r="H54" s="82">
        <f t="shared" si="19"/>
        <v>1660.0493772249686</v>
      </c>
      <c r="I54" s="82">
        <f t="shared" si="20"/>
        <v>472.00721558856088</v>
      </c>
      <c r="J54" s="82">
        <f t="shared" si="21"/>
        <v>5664324.2021031585</v>
      </c>
      <c r="K54" s="50">
        <v>52.7</v>
      </c>
      <c r="L54" s="4">
        <f t="shared" si="22"/>
        <v>11.500000000000002</v>
      </c>
      <c r="M54" s="50">
        <v>43.4</v>
      </c>
      <c r="N54" s="4">
        <f t="shared" si="23"/>
        <v>6.333333333333333</v>
      </c>
      <c r="O54" s="50">
        <v>1080</v>
      </c>
      <c r="P54" s="4">
        <f t="shared" si="24"/>
        <v>6.8137411679999996E-2</v>
      </c>
      <c r="Q54" s="12">
        <f t="shared" si="25"/>
        <v>1474.8401413091226</v>
      </c>
      <c r="R54" s="12">
        <f t="shared" si="26"/>
        <v>419.34607373020265</v>
      </c>
      <c r="S54" s="12">
        <f t="shared" si="27"/>
        <v>5032363.9894467918</v>
      </c>
      <c r="T54" s="12">
        <f t="shared" si="12"/>
        <v>4571.9570000000003</v>
      </c>
      <c r="U54" s="12">
        <v>1300</v>
      </c>
      <c r="V54" s="12">
        <f t="shared" si="29"/>
        <v>3134.8895185340912</v>
      </c>
      <c r="W54" s="3">
        <f t="shared" si="14"/>
        <v>891.35328931876347</v>
      </c>
      <c r="X54" s="3">
        <f t="shared" si="28"/>
        <v>10696688.191549949</v>
      </c>
      <c r="Y54" s="49"/>
      <c r="Z54" s="49"/>
      <c r="AA54" s="49"/>
      <c r="AB54" s="49"/>
      <c r="AC54" s="49"/>
    </row>
    <row r="55" spans="1:29" x14ac:dyDescent="0.3">
      <c r="A55" s="6">
        <v>0.54166666666666696</v>
      </c>
      <c r="B55" s="50">
        <v>52.6</v>
      </c>
      <c r="C55" s="4">
        <f t="shared" si="16"/>
        <v>11.444444444444446</v>
      </c>
      <c r="D55" s="50">
        <v>42.9</v>
      </c>
      <c r="E55" s="4">
        <f t="shared" si="17"/>
        <v>6.0555555555555554</v>
      </c>
      <c r="F55" s="50">
        <v>957</v>
      </c>
      <c r="G55" s="4">
        <f t="shared" si="18"/>
        <v>6.0377317571999996E-2</v>
      </c>
      <c r="H55" s="82">
        <f t="shared" si="19"/>
        <v>1366.3349733864436</v>
      </c>
      <c r="I55" s="82">
        <f t="shared" si="20"/>
        <v>388.49444793472952</v>
      </c>
      <c r="J55" s="82">
        <f t="shared" si="21"/>
        <v>4662128.9487607665</v>
      </c>
      <c r="K55" s="50">
        <v>52.4</v>
      </c>
      <c r="L55" s="4">
        <f t="shared" si="22"/>
        <v>11.333333333333334</v>
      </c>
      <c r="M55" s="50">
        <v>42.7</v>
      </c>
      <c r="N55" s="4">
        <f t="shared" si="23"/>
        <v>5.9444444444444464</v>
      </c>
      <c r="O55" s="50">
        <v>974</v>
      </c>
      <c r="P55" s="4">
        <f t="shared" si="24"/>
        <v>6.1449850904E-2</v>
      </c>
      <c r="Q55" s="12">
        <f t="shared" si="25"/>
        <v>1387.2953690820709</v>
      </c>
      <c r="R55" s="12">
        <f t="shared" si="26"/>
        <v>394.45418512427381</v>
      </c>
      <c r="S55" s="12">
        <f t="shared" si="27"/>
        <v>4733648.7952504354</v>
      </c>
      <c r="T55" s="12">
        <f t="shared" si="12"/>
        <v>4571.9570000000003</v>
      </c>
      <c r="U55" s="12">
        <v>1300</v>
      </c>
      <c r="V55" s="12">
        <f t="shared" si="29"/>
        <v>2753.6303424685148</v>
      </c>
      <c r="W55" s="3">
        <f t="shared" si="14"/>
        <v>782.94863305900333</v>
      </c>
      <c r="X55" s="3">
        <f t="shared" si="28"/>
        <v>9395777.744011201</v>
      </c>
      <c r="Y55" s="49"/>
      <c r="Z55" s="49"/>
      <c r="AA55" s="49"/>
      <c r="AB55" s="49"/>
      <c r="AC55" s="49"/>
    </row>
    <row r="56" spans="1:29" x14ac:dyDescent="0.3">
      <c r="A56" s="5">
        <v>0.55208333333333304</v>
      </c>
      <c r="B56" s="50">
        <v>52.3</v>
      </c>
      <c r="C56" s="4">
        <f t="shared" si="16"/>
        <v>11.277777777777777</v>
      </c>
      <c r="D56" s="50">
        <v>42.6</v>
      </c>
      <c r="E56" s="4">
        <f t="shared" si="17"/>
        <v>5.8888888888888902</v>
      </c>
      <c r="F56" s="50">
        <v>965</v>
      </c>
      <c r="G56" s="4">
        <f t="shared" si="18"/>
        <v>6.0882039139999997E-2</v>
      </c>
      <c r="H56" s="82">
        <f t="shared" si="19"/>
        <v>1377.7567913457858</v>
      </c>
      <c r="I56" s="82">
        <f t="shared" si="20"/>
        <v>391.74205042530161</v>
      </c>
      <c r="J56" s="82">
        <f t="shared" si="21"/>
        <v>4701101.8135361923</v>
      </c>
      <c r="K56" s="50">
        <v>52.2</v>
      </c>
      <c r="L56" s="4">
        <f t="shared" si="22"/>
        <v>11.222222222222225</v>
      </c>
      <c r="M56" s="50">
        <v>42.6</v>
      </c>
      <c r="N56" s="4">
        <f t="shared" si="23"/>
        <v>5.8888888888888902</v>
      </c>
      <c r="O56" s="50">
        <v>982</v>
      </c>
      <c r="P56" s="4">
        <f t="shared" si="24"/>
        <v>6.1954572471999994E-2</v>
      </c>
      <c r="Q56" s="12">
        <f t="shared" si="25"/>
        <v>1384.2705077807009</v>
      </c>
      <c r="R56" s="12">
        <f t="shared" si="26"/>
        <v>393.59411651427376</v>
      </c>
      <c r="S56" s="12">
        <f t="shared" si="27"/>
        <v>4723327.5389598561</v>
      </c>
      <c r="T56" s="12">
        <f t="shared" si="12"/>
        <v>4571.9570000000003</v>
      </c>
      <c r="U56" s="12">
        <v>1300</v>
      </c>
      <c r="V56" s="12">
        <f t="shared" si="29"/>
        <v>2762.0272991264865</v>
      </c>
      <c r="W56" s="3">
        <f t="shared" si="14"/>
        <v>785.33616693957538</v>
      </c>
      <c r="X56" s="3">
        <f t="shared" si="28"/>
        <v>9424429.3524960484</v>
      </c>
      <c r="Y56" s="49"/>
      <c r="Z56" s="49"/>
      <c r="AA56" s="49"/>
      <c r="AB56" s="49"/>
      <c r="AC56" s="49"/>
    </row>
    <row r="57" spans="1:29" x14ac:dyDescent="0.3">
      <c r="A57" s="6">
        <v>0.5625</v>
      </c>
      <c r="B57" s="50">
        <v>51.8</v>
      </c>
      <c r="C57" s="4">
        <f t="shared" si="16"/>
        <v>10.999999999999998</v>
      </c>
      <c r="D57" s="50">
        <v>42.8</v>
      </c>
      <c r="E57" s="4">
        <f t="shared" si="17"/>
        <v>5.9999999999999991</v>
      </c>
      <c r="F57" s="50">
        <v>1013</v>
      </c>
      <c r="G57" s="4">
        <f t="shared" si="18"/>
        <v>6.3910368548000002E-2</v>
      </c>
      <c r="H57" s="82">
        <f t="shared" si="19"/>
        <v>1341.9164218470737</v>
      </c>
      <c r="I57" s="82">
        <f t="shared" si="20"/>
        <v>381.55144209470393</v>
      </c>
      <c r="J57" s="82">
        <f t="shared" si="21"/>
        <v>4578809.3834741171</v>
      </c>
      <c r="K57" s="50">
        <v>51.6</v>
      </c>
      <c r="L57" s="4">
        <f t="shared" si="22"/>
        <v>10.888888888888889</v>
      </c>
      <c r="M57" s="50">
        <v>42.8</v>
      </c>
      <c r="N57" s="4">
        <f t="shared" si="23"/>
        <v>5.9999999999999991</v>
      </c>
      <c r="O57" s="50">
        <v>1029</v>
      </c>
      <c r="P57" s="4">
        <f t="shared" si="24"/>
        <v>6.4919811684000003E-2</v>
      </c>
      <c r="Q57" s="12">
        <f t="shared" si="25"/>
        <v>1329.6467988433265</v>
      </c>
      <c r="R57" s="12">
        <f t="shared" si="26"/>
        <v>378.06278045019235</v>
      </c>
      <c r="S57" s="12">
        <f t="shared" si="27"/>
        <v>4536943.6874988656</v>
      </c>
      <c r="T57" s="12">
        <f t="shared" si="12"/>
        <v>4571.9570000000003</v>
      </c>
      <c r="U57" s="12">
        <v>1300</v>
      </c>
      <c r="V57" s="12">
        <f t="shared" si="29"/>
        <v>2671.5632206904002</v>
      </c>
      <c r="W57" s="3">
        <f t="shared" si="14"/>
        <v>759.61422254489628</v>
      </c>
      <c r="X57" s="3">
        <f t="shared" si="28"/>
        <v>9115753.0709729828</v>
      </c>
      <c r="Y57" s="49"/>
      <c r="Z57" s="49"/>
      <c r="AA57" s="49"/>
      <c r="AB57" s="49"/>
      <c r="AC57" s="49"/>
    </row>
    <row r="58" spans="1:29" x14ac:dyDescent="0.3">
      <c r="A58" s="5">
        <v>0.57291666666666696</v>
      </c>
      <c r="B58" s="50">
        <v>50.5</v>
      </c>
      <c r="C58" s="4">
        <f t="shared" si="16"/>
        <v>10.277777777777779</v>
      </c>
      <c r="D58" s="50">
        <v>43</v>
      </c>
      <c r="E58" s="4">
        <f t="shared" si="17"/>
        <v>6.1111111111111116</v>
      </c>
      <c r="F58" s="50">
        <v>989</v>
      </c>
      <c r="G58" s="4">
        <f t="shared" si="18"/>
        <v>6.2396203843999999E-2</v>
      </c>
      <c r="H58" s="82">
        <f t="shared" si="19"/>
        <v>1091.7697772349097</v>
      </c>
      <c r="I58" s="82">
        <f t="shared" si="20"/>
        <v>310.42643651831384</v>
      </c>
      <c r="J58" s="82">
        <f t="shared" si="21"/>
        <v>3725273.5112338793</v>
      </c>
      <c r="K58" s="50">
        <v>50.3</v>
      </c>
      <c r="L58" s="4">
        <f t="shared" si="22"/>
        <v>10.166666666666666</v>
      </c>
      <c r="M58" s="50">
        <v>42.6</v>
      </c>
      <c r="N58" s="4">
        <f t="shared" si="23"/>
        <v>5.8888888888888902</v>
      </c>
      <c r="O58" s="50">
        <v>1007</v>
      </c>
      <c r="P58" s="4">
        <f t="shared" si="24"/>
        <v>6.3531827371999999E-2</v>
      </c>
      <c r="Q58" s="12">
        <f t="shared" si="25"/>
        <v>1138.566604111589</v>
      </c>
      <c r="R58" s="12">
        <f t="shared" si="26"/>
        <v>323.7323298582852</v>
      </c>
      <c r="S58" s="12">
        <f t="shared" si="27"/>
        <v>3884950.9296865254</v>
      </c>
      <c r="T58" s="12">
        <f t="shared" si="12"/>
        <v>4571.9570000000003</v>
      </c>
      <c r="U58" s="12">
        <v>1300</v>
      </c>
      <c r="V58" s="12">
        <f t="shared" si="29"/>
        <v>2230.3363813464985</v>
      </c>
      <c r="W58" s="3">
        <f t="shared" si="14"/>
        <v>634.15876637659903</v>
      </c>
      <c r="X58" s="3">
        <f t="shared" si="28"/>
        <v>7610224.4409204051</v>
      </c>
      <c r="Y58" s="49"/>
      <c r="Z58" s="49"/>
      <c r="AA58" s="49"/>
      <c r="AB58" s="49"/>
      <c r="AC58" s="49"/>
    </row>
    <row r="59" spans="1:29" x14ac:dyDescent="0.3">
      <c r="A59" s="6">
        <v>0.58333333333333304</v>
      </c>
      <c r="B59" s="50">
        <v>51.2</v>
      </c>
      <c r="C59" s="4">
        <f t="shared" si="16"/>
        <v>10.666666666666668</v>
      </c>
      <c r="D59" s="50">
        <v>43</v>
      </c>
      <c r="E59" s="4">
        <f t="shared" si="17"/>
        <v>6.1111111111111116</v>
      </c>
      <c r="F59" s="50">
        <v>947</v>
      </c>
      <c r="G59" s="4">
        <f t="shared" si="18"/>
        <v>5.9746415611999996E-2</v>
      </c>
      <c r="H59" s="82">
        <f t="shared" si="19"/>
        <v>1142.9766131634603</v>
      </c>
      <c r="I59" s="82">
        <f t="shared" si="20"/>
        <v>324.98624201406324</v>
      </c>
      <c r="J59" s="82">
        <f t="shared" si="21"/>
        <v>3899998.5067927958</v>
      </c>
      <c r="K59" s="50">
        <v>51.1</v>
      </c>
      <c r="L59" s="4">
        <f t="shared" si="22"/>
        <v>10.611111111111112</v>
      </c>
      <c r="M59" s="50">
        <v>42.7</v>
      </c>
      <c r="N59" s="4">
        <f t="shared" si="23"/>
        <v>5.9444444444444464</v>
      </c>
      <c r="O59" s="50">
        <v>964</v>
      </c>
      <c r="P59" s="4">
        <f t="shared" si="24"/>
        <v>6.0818948943999994E-2</v>
      </c>
      <c r="Q59" s="12">
        <f t="shared" si="25"/>
        <v>1189.0347997077604</v>
      </c>
      <c r="R59" s="12">
        <f t="shared" si="26"/>
        <v>338.08211535620143</v>
      </c>
      <c r="S59" s="12">
        <f t="shared" si="27"/>
        <v>4057155.5795444367</v>
      </c>
      <c r="T59" s="12">
        <f t="shared" si="12"/>
        <v>4571.9570000000003</v>
      </c>
      <c r="U59" s="12">
        <v>1300</v>
      </c>
      <c r="V59" s="12">
        <f t="shared" si="29"/>
        <v>2332.0114128712207</v>
      </c>
      <c r="W59" s="3">
        <f t="shared" si="14"/>
        <v>663.06835737026472</v>
      </c>
      <c r="X59" s="3">
        <f t="shared" si="28"/>
        <v>7957154.086337233</v>
      </c>
      <c r="Y59" s="49"/>
      <c r="Z59" s="49"/>
      <c r="AA59" s="49"/>
      <c r="AB59" s="49"/>
      <c r="AC59" s="49"/>
    </row>
    <row r="60" spans="1:29" x14ac:dyDescent="0.3">
      <c r="A60" s="5">
        <v>0.59375</v>
      </c>
      <c r="B60" s="50">
        <v>51.5</v>
      </c>
      <c r="C60" s="4">
        <f t="shared" si="16"/>
        <v>10.833333333333334</v>
      </c>
      <c r="D60" s="50">
        <v>42.4</v>
      </c>
      <c r="E60" s="4">
        <f t="shared" si="17"/>
        <v>5.7777777777777777</v>
      </c>
      <c r="F60" s="50">
        <v>1011</v>
      </c>
      <c r="G60" s="4">
        <f t="shared" si="18"/>
        <v>6.3784188155999996E-2</v>
      </c>
      <c r="H60" s="82">
        <f t="shared" si="19"/>
        <v>1354.1477758731232</v>
      </c>
      <c r="I60" s="82">
        <f t="shared" si="20"/>
        <v>385.0292225968505</v>
      </c>
      <c r="J60" s="82">
        <f t="shared" si="21"/>
        <v>4620544.50026327</v>
      </c>
      <c r="K60" s="50">
        <v>51.2</v>
      </c>
      <c r="L60" s="4">
        <f t="shared" si="22"/>
        <v>10.666666666666668</v>
      </c>
      <c r="M60" s="50">
        <v>42.9</v>
      </c>
      <c r="N60" s="4">
        <f t="shared" si="23"/>
        <v>6.0555555555555554</v>
      </c>
      <c r="O60" s="50">
        <v>1026</v>
      </c>
      <c r="P60" s="4">
        <f t="shared" si="24"/>
        <v>6.4730541096000002E-2</v>
      </c>
      <c r="Q60" s="12">
        <f t="shared" si="25"/>
        <v>1250.4424208841328</v>
      </c>
      <c r="R60" s="12">
        <f t="shared" si="26"/>
        <v>355.54234315727405</v>
      </c>
      <c r="S60" s="12">
        <f t="shared" si="27"/>
        <v>4266687.1028804267</v>
      </c>
      <c r="T60" s="12">
        <f t="shared" si="12"/>
        <v>4571.9570000000003</v>
      </c>
      <c r="U60" s="12">
        <v>1300</v>
      </c>
      <c r="V60" s="12">
        <f t="shared" si="29"/>
        <v>2604.5901967572563</v>
      </c>
      <c r="W60" s="3">
        <f t="shared" si="14"/>
        <v>740.57156575412455</v>
      </c>
      <c r="X60" s="3">
        <f t="shared" si="28"/>
        <v>8887231.6031436957</v>
      </c>
      <c r="Y60" s="49"/>
      <c r="Z60" s="49"/>
      <c r="AA60" s="49"/>
      <c r="AB60" s="49"/>
      <c r="AC60" s="49"/>
    </row>
    <row r="61" spans="1:29" x14ac:dyDescent="0.3">
      <c r="A61" s="6">
        <v>0.60416666666666696</v>
      </c>
      <c r="B61" s="50">
        <v>51.8</v>
      </c>
      <c r="C61" s="4">
        <f t="shared" si="16"/>
        <v>10.999999999999998</v>
      </c>
      <c r="D61" s="50">
        <v>42.8</v>
      </c>
      <c r="E61" s="4">
        <f t="shared" si="17"/>
        <v>5.9999999999999991</v>
      </c>
      <c r="F61" s="50">
        <v>1003</v>
      </c>
      <c r="G61" s="4">
        <f t="shared" si="18"/>
        <v>6.3279466588000002E-2</v>
      </c>
      <c r="H61" s="82">
        <f t="shared" si="19"/>
        <v>1328.6694680282478</v>
      </c>
      <c r="I61" s="82">
        <f t="shared" si="20"/>
        <v>377.78489281440085</v>
      </c>
      <c r="J61" s="82">
        <f t="shared" si="21"/>
        <v>4533608.8959768414</v>
      </c>
      <c r="K61" s="50">
        <v>51.7</v>
      </c>
      <c r="L61" s="4">
        <f t="shared" si="22"/>
        <v>10.944444444444446</v>
      </c>
      <c r="M61" s="50">
        <v>42.8</v>
      </c>
      <c r="N61" s="4">
        <f t="shared" si="23"/>
        <v>5.9999999999999991</v>
      </c>
      <c r="O61" s="50">
        <v>1020</v>
      </c>
      <c r="P61" s="4">
        <f t="shared" si="24"/>
        <v>6.435199992E-2</v>
      </c>
      <c r="Q61" s="12">
        <f t="shared" si="25"/>
        <v>1332.9947035846496</v>
      </c>
      <c r="R61" s="12">
        <f t="shared" si="26"/>
        <v>379.01470104766838</v>
      </c>
      <c r="S61" s="12">
        <f t="shared" si="27"/>
        <v>4548367.2138787331</v>
      </c>
      <c r="T61" s="12">
        <f t="shared" si="12"/>
        <v>4571.9570000000003</v>
      </c>
      <c r="U61" s="12">
        <v>1300</v>
      </c>
      <c r="V61" s="12">
        <f t="shared" si="29"/>
        <v>2661.6641716128975</v>
      </c>
      <c r="W61" s="3">
        <f t="shared" si="14"/>
        <v>756.79959386206929</v>
      </c>
      <c r="X61" s="3">
        <f t="shared" si="28"/>
        <v>9081976.1098555736</v>
      </c>
      <c r="Y61" s="49"/>
      <c r="Z61" s="49"/>
      <c r="AA61" s="49"/>
      <c r="AB61" s="49"/>
      <c r="AC61" s="49"/>
    </row>
    <row r="62" spans="1:29" x14ac:dyDescent="0.3">
      <c r="A62" s="5">
        <v>0.61458333333333304</v>
      </c>
      <c r="B62" s="50">
        <v>50.8</v>
      </c>
      <c r="C62" s="4">
        <f t="shared" si="16"/>
        <v>10.444444444444443</v>
      </c>
      <c r="D62" s="50">
        <v>42.8</v>
      </c>
      <c r="E62" s="4">
        <f t="shared" si="17"/>
        <v>5.9999999999999991</v>
      </c>
      <c r="F62" s="50">
        <v>981</v>
      </c>
      <c r="G62" s="4">
        <f t="shared" si="18"/>
        <v>6.1891482275999998E-2</v>
      </c>
      <c r="H62" s="82">
        <f t="shared" si="19"/>
        <v>1155.1343730016272</v>
      </c>
      <c r="I62" s="82">
        <f t="shared" si="20"/>
        <v>328.44309724243027</v>
      </c>
      <c r="J62" s="82">
        <f t="shared" si="21"/>
        <v>3941482.5097625181</v>
      </c>
      <c r="K62" s="50">
        <v>50.6</v>
      </c>
      <c r="L62" s="4">
        <f t="shared" si="22"/>
        <v>10.333333333333334</v>
      </c>
      <c r="M62" s="50">
        <v>43.1</v>
      </c>
      <c r="N62" s="4">
        <f t="shared" si="23"/>
        <v>6.1666666666666679</v>
      </c>
      <c r="O62" s="50">
        <v>1005</v>
      </c>
      <c r="P62" s="4">
        <f t="shared" si="24"/>
        <v>6.3405646979999994E-2</v>
      </c>
      <c r="Q62" s="12">
        <f t="shared" si="25"/>
        <v>1106.790876654471</v>
      </c>
      <c r="R62" s="12">
        <f t="shared" si="26"/>
        <v>314.69743436294317</v>
      </c>
      <c r="S62" s="12">
        <f t="shared" si="27"/>
        <v>3776527.6354495399</v>
      </c>
      <c r="T62" s="12">
        <f t="shared" si="12"/>
        <v>4571.9570000000003</v>
      </c>
      <c r="U62" s="12">
        <v>1300</v>
      </c>
      <c r="V62" s="12">
        <f t="shared" si="29"/>
        <v>2261.9252496560985</v>
      </c>
      <c r="W62" s="3">
        <f t="shared" si="14"/>
        <v>643.14053160537344</v>
      </c>
      <c r="X62" s="3">
        <f t="shared" si="28"/>
        <v>7718010.145212058</v>
      </c>
      <c r="Y62" s="49"/>
      <c r="Z62" s="49"/>
      <c r="AA62" s="49"/>
      <c r="AB62" s="49"/>
      <c r="AC62" s="49"/>
    </row>
    <row r="63" spans="1:29" x14ac:dyDescent="0.3">
      <c r="A63" s="6">
        <v>0.625</v>
      </c>
      <c r="B63" s="50">
        <v>51.2</v>
      </c>
      <c r="C63" s="4">
        <f t="shared" ref="C63:C94" si="30">(B63-32)*(5/9)</f>
        <v>10.666666666666668</v>
      </c>
      <c r="D63" s="50">
        <v>42.8</v>
      </c>
      <c r="E63" s="4">
        <f t="shared" ref="E63:E94" si="31">(D63-32)*(5/9)</f>
        <v>5.9999999999999991</v>
      </c>
      <c r="F63" s="50">
        <v>944</v>
      </c>
      <c r="G63" s="4">
        <f t="shared" ref="G63:G94" si="32">0.000063090196*F63</f>
        <v>5.9557145023999995E-2</v>
      </c>
      <c r="H63" s="82">
        <f t="shared" ref="H63:H94" si="33">(G63*999.85)*4.2*(C63-E63)</f>
        <v>1167.14494446403</v>
      </c>
      <c r="I63" s="82">
        <f t="shared" ref="I63:I94" si="34">H63/3.517</f>
        <v>331.85810192323856</v>
      </c>
      <c r="J63" s="82">
        <f t="shared" ref="J63:J94" si="35">H63*3412.142</f>
        <v>3982464.2850933839</v>
      </c>
      <c r="K63" s="50">
        <v>51</v>
      </c>
      <c r="L63" s="4">
        <f t="shared" ref="L63:L94" si="36">(K63-32)*(5/9)</f>
        <v>10.555555555555555</v>
      </c>
      <c r="M63" s="50">
        <v>42.6</v>
      </c>
      <c r="N63" s="4">
        <f t="shared" ref="N63:N94" si="37">(M63-32)*(5/9)</f>
        <v>5.8888888888888902</v>
      </c>
      <c r="O63" s="50">
        <v>964</v>
      </c>
      <c r="P63" s="4">
        <f t="shared" ref="P63:P94" si="38">0.000063090196*O63</f>
        <v>6.0818948943999994E-2</v>
      </c>
      <c r="Q63" s="12">
        <f t="shared" ref="Q63:Q94" si="39">(P63*999.85)*4.19*(L63-N63)</f>
        <v>1189.0347997077602</v>
      </c>
      <c r="R63" s="12">
        <f t="shared" ref="R63:R94" si="40">Q63/3.517</f>
        <v>338.08211535620137</v>
      </c>
      <c r="S63" s="12">
        <f>Q63*3412.142</f>
        <v>4057155.5795444357</v>
      </c>
      <c r="T63" s="12">
        <f t="shared" si="12"/>
        <v>4571.9570000000003</v>
      </c>
      <c r="U63" s="12">
        <v>1300</v>
      </c>
      <c r="V63" s="12">
        <f t="shared" ref="V63:V98" si="41">Q63+H63</f>
        <v>2356.1797441717899</v>
      </c>
      <c r="W63" s="3">
        <f t="shared" si="14"/>
        <v>669.94021727943993</v>
      </c>
      <c r="X63" s="3">
        <f t="shared" ref="X63:X94" si="42">J63+S63</f>
        <v>8039619.8646378201</v>
      </c>
      <c r="Y63" s="49"/>
      <c r="Z63" s="49"/>
      <c r="AA63" s="49"/>
      <c r="AB63" s="49"/>
      <c r="AC63" s="49"/>
    </row>
    <row r="64" spans="1:29" x14ac:dyDescent="0.3">
      <c r="A64" s="5">
        <v>0.63541666666666696</v>
      </c>
      <c r="B64" s="50">
        <v>51.8</v>
      </c>
      <c r="C64" s="4">
        <f t="shared" si="30"/>
        <v>10.999999999999998</v>
      </c>
      <c r="D64" s="50">
        <v>42.8</v>
      </c>
      <c r="E64" s="4">
        <f t="shared" si="31"/>
        <v>5.9999999999999991</v>
      </c>
      <c r="F64" s="50">
        <v>972</v>
      </c>
      <c r="G64" s="4">
        <f t="shared" si="32"/>
        <v>6.1323670511999995E-2</v>
      </c>
      <c r="H64" s="82">
        <f t="shared" si="33"/>
        <v>1287.6039111898867</v>
      </c>
      <c r="I64" s="82">
        <f t="shared" si="34"/>
        <v>366.10859004546114</v>
      </c>
      <c r="J64" s="82">
        <f t="shared" si="35"/>
        <v>4393487.3847352825</v>
      </c>
      <c r="K64" s="50">
        <v>51.6</v>
      </c>
      <c r="L64" s="4">
        <f t="shared" si="36"/>
        <v>10.888888888888889</v>
      </c>
      <c r="M64" s="50">
        <v>42.6</v>
      </c>
      <c r="N64" s="4">
        <f t="shared" si="37"/>
        <v>5.8888888888888902</v>
      </c>
      <c r="O64" s="50">
        <v>986</v>
      </c>
      <c r="P64" s="4">
        <f t="shared" si="38"/>
        <v>6.2206933255999998E-2</v>
      </c>
      <c r="Q64" s="12">
        <f t="shared" si="39"/>
        <v>1303.0397664254428</v>
      </c>
      <c r="R64" s="12">
        <f t="shared" si="40"/>
        <v>370.49751675446203</v>
      </c>
      <c r="S64" s="12">
        <f t="shared" ref="S64:S94" si="43">Q64*3412.142</f>
        <v>4446156.7146904431</v>
      </c>
      <c r="T64" s="12">
        <f t="shared" si="12"/>
        <v>4571.9570000000003</v>
      </c>
      <c r="U64" s="12">
        <v>1300</v>
      </c>
      <c r="V64" s="12">
        <f t="shared" si="41"/>
        <v>2590.6436776153296</v>
      </c>
      <c r="W64" s="3">
        <f t="shared" si="14"/>
        <v>736.60610679992317</v>
      </c>
      <c r="X64" s="3">
        <f t="shared" si="42"/>
        <v>8839644.0994257256</v>
      </c>
      <c r="Y64" s="49"/>
      <c r="Z64" s="49"/>
      <c r="AA64" s="49"/>
      <c r="AB64" s="49"/>
      <c r="AC64" s="49"/>
    </row>
    <row r="65" spans="1:29" x14ac:dyDescent="0.3">
      <c r="A65" s="6">
        <v>0.64583333333333304</v>
      </c>
      <c r="B65" s="50">
        <v>50.7</v>
      </c>
      <c r="C65" s="4">
        <f t="shared" si="30"/>
        <v>10.388888888888891</v>
      </c>
      <c r="D65" s="50">
        <v>42.6</v>
      </c>
      <c r="E65" s="4">
        <f t="shared" si="31"/>
        <v>5.8888888888888902</v>
      </c>
      <c r="F65" s="50">
        <v>997</v>
      </c>
      <c r="G65" s="4">
        <f t="shared" si="32"/>
        <v>6.2900925412E-2</v>
      </c>
      <c r="H65" s="82">
        <f t="shared" si="33"/>
        <v>1188.6491661632574</v>
      </c>
      <c r="I65" s="82">
        <f t="shared" si="34"/>
        <v>337.97246692159723</v>
      </c>
      <c r="J65" s="82">
        <f t="shared" si="35"/>
        <v>4055839.7431306294</v>
      </c>
      <c r="K65" s="50">
        <v>50.5</v>
      </c>
      <c r="L65" s="4">
        <f t="shared" si="36"/>
        <v>10.277777777777779</v>
      </c>
      <c r="M65" s="50">
        <v>42.6</v>
      </c>
      <c r="N65" s="4">
        <f t="shared" si="37"/>
        <v>5.8888888888888902</v>
      </c>
      <c r="O65" s="50">
        <v>1013</v>
      </c>
      <c r="P65" s="4">
        <f t="shared" si="38"/>
        <v>6.3910368548000002E-2</v>
      </c>
      <c r="Q65" s="12">
        <f t="shared" si="39"/>
        <v>1175.09988041164</v>
      </c>
      <c r="R65" s="12">
        <f t="shared" si="40"/>
        <v>334.11995462372477</v>
      </c>
      <c r="S65" s="12">
        <f t="shared" si="43"/>
        <v>4009607.656147534</v>
      </c>
      <c r="T65" s="12">
        <f t="shared" si="12"/>
        <v>4571.9570000000003</v>
      </c>
      <c r="U65" s="12">
        <v>1300</v>
      </c>
      <c r="V65" s="12">
        <f t="shared" si="41"/>
        <v>2363.7490465748974</v>
      </c>
      <c r="W65" s="3">
        <f t="shared" si="14"/>
        <v>672.09242154532194</v>
      </c>
      <c r="X65" s="3">
        <f t="shared" si="42"/>
        <v>8065447.3992781639</v>
      </c>
      <c r="Y65" s="49"/>
      <c r="Z65" s="49"/>
      <c r="AA65" s="49"/>
      <c r="AB65" s="49"/>
      <c r="AC65" s="49"/>
    </row>
    <row r="66" spans="1:29" x14ac:dyDescent="0.3">
      <c r="A66" s="5">
        <v>0.65625</v>
      </c>
      <c r="B66" s="50">
        <v>51.1</v>
      </c>
      <c r="C66" s="4">
        <f t="shared" si="30"/>
        <v>10.611111111111112</v>
      </c>
      <c r="D66" s="50">
        <v>42.6</v>
      </c>
      <c r="E66" s="4">
        <f t="shared" si="31"/>
        <v>5.8888888888888902</v>
      </c>
      <c r="F66" s="50">
        <v>1021</v>
      </c>
      <c r="G66" s="4">
        <f t="shared" si="32"/>
        <v>6.4415090115999996E-2</v>
      </c>
      <c r="H66" s="82">
        <f t="shared" si="33"/>
        <v>1277.3743190742382</v>
      </c>
      <c r="I66" s="82">
        <f t="shared" si="34"/>
        <v>363.19997699011606</v>
      </c>
      <c r="J66" s="82">
        <f t="shared" si="35"/>
        <v>4358582.5638346095</v>
      </c>
      <c r="K66" s="50">
        <v>50.9</v>
      </c>
      <c r="L66" s="4">
        <f t="shared" si="36"/>
        <v>10.5</v>
      </c>
      <c r="M66" s="50">
        <v>42.6</v>
      </c>
      <c r="N66" s="4">
        <f t="shared" si="37"/>
        <v>5.8888888888888902</v>
      </c>
      <c r="O66" s="50">
        <v>1035</v>
      </c>
      <c r="P66" s="4">
        <f t="shared" si="38"/>
        <v>6.5298352859999992E-2</v>
      </c>
      <c r="Q66" s="12">
        <f t="shared" si="39"/>
        <v>1261.4112140497818</v>
      </c>
      <c r="R66" s="12">
        <f t="shared" si="40"/>
        <v>358.66113564110941</v>
      </c>
      <c r="S66" s="12">
        <f t="shared" si="43"/>
        <v>4304114.1827302501</v>
      </c>
      <c r="T66" s="12">
        <f t="shared" si="12"/>
        <v>4571.9570000000003</v>
      </c>
      <c r="U66" s="12">
        <v>1300</v>
      </c>
      <c r="V66" s="12">
        <f t="shared" si="41"/>
        <v>2538.7855331240198</v>
      </c>
      <c r="W66" s="3">
        <f t="shared" si="14"/>
        <v>721.86111263122552</v>
      </c>
      <c r="X66" s="3">
        <f t="shared" si="42"/>
        <v>8662696.7465648595</v>
      </c>
      <c r="Y66" s="49"/>
      <c r="Z66" s="49"/>
      <c r="AA66" s="49"/>
      <c r="AB66" s="49"/>
      <c r="AC66" s="49"/>
    </row>
    <row r="67" spans="1:29" x14ac:dyDescent="0.3">
      <c r="A67" s="6">
        <v>0.66666666666666696</v>
      </c>
      <c r="B67" s="50">
        <v>51.1</v>
      </c>
      <c r="C67" s="4">
        <f t="shared" si="30"/>
        <v>10.611111111111112</v>
      </c>
      <c r="D67" s="50">
        <v>42.7</v>
      </c>
      <c r="E67" s="4">
        <f t="shared" si="31"/>
        <v>5.9444444444444464</v>
      </c>
      <c r="F67" s="50">
        <v>1019</v>
      </c>
      <c r="G67" s="4">
        <f t="shared" si="32"/>
        <v>6.428890972399999E-2</v>
      </c>
      <c r="H67" s="82">
        <f t="shared" si="33"/>
        <v>1259.8736211958112</v>
      </c>
      <c r="I67" s="82">
        <f t="shared" si="34"/>
        <v>358.22394688536002</v>
      </c>
      <c r="J67" s="82">
        <f t="shared" si="35"/>
        <v>4298867.6975743175</v>
      </c>
      <c r="K67" s="50">
        <v>51</v>
      </c>
      <c r="L67" s="4">
        <f t="shared" si="36"/>
        <v>10.555555555555555</v>
      </c>
      <c r="M67" s="50">
        <v>42.8</v>
      </c>
      <c r="N67" s="4">
        <f t="shared" si="37"/>
        <v>5.9999999999999991</v>
      </c>
      <c r="O67" s="50">
        <v>1033</v>
      </c>
      <c r="P67" s="4">
        <f t="shared" si="38"/>
        <v>6.5172172468E-2</v>
      </c>
      <c r="Q67" s="12">
        <f t="shared" si="39"/>
        <v>1243.805346572387</v>
      </c>
      <c r="R67" s="12">
        <f t="shared" si="40"/>
        <v>353.65520232368124</v>
      </c>
      <c r="S67" s="12">
        <f t="shared" si="43"/>
        <v>4244040.4628641978</v>
      </c>
      <c r="T67" s="12">
        <f t="shared" si="12"/>
        <v>4571.9570000000003</v>
      </c>
      <c r="U67" s="12">
        <v>1300</v>
      </c>
      <c r="V67" s="12">
        <f t="shared" si="41"/>
        <v>2503.6789677681982</v>
      </c>
      <c r="W67" s="3">
        <f t="shared" si="14"/>
        <v>711.87914920904132</v>
      </c>
      <c r="X67" s="3">
        <f t="shared" si="42"/>
        <v>8542908.1604385152</v>
      </c>
      <c r="Y67" s="49"/>
      <c r="Z67" s="49"/>
      <c r="AA67" s="49"/>
      <c r="AB67" s="49"/>
      <c r="AC67" s="49"/>
    </row>
    <row r="68" spans="1:29" x14ac:dyDescent="0.3">
      <c r="A68" s="5">
        <v>0.67708333333333304</v>
      </c>
      <c r="B68" s="50">
        <v>51.6</v>
      </c>
      <c r="C68" s="4">
        <f t="shared" si="30"/>
        <v>10.888888888888889</v>
      </c>
      <c r="D68" s="50">
        <v>42.8</v>
      </c>
      <c r="E68" s="4">
        <f t="shared" si="31"/>
        <v>5.9999999999999991</v>
      </c>
      <c r="F68" s="50">
        <v>950</v>
      </c>
      <c r="G68" s="4">
        <f t="shared" si="32"/>
        <v>5.9935686199999998E-2</v>
      </c>
      <c r="H68" s="82">
        <f t="shared" si="33"/>
        <v>1230.4948213931709</v>
      </c>
      <c r="I68" s="82">
        <f t="shared" si="34"/>
        <v>349.87057759259909</v>
      </c>
      <c r="J68" s="82">
        <f t="shared" si="35"/>
        <v>4198623.060858137</v>
      </c>
      <c r="K68" s="50">
        <v>51.3</v>
      </c>
      <c r="L68" s="4">
        <f t="shared" si="36"/>
        <v>10.722222222222221</v>
      </c>
      <c r="M68" s="50">
        <v>42.7</v>
      </c>
      <c r="N68" s="4">
        <f t="shared" si="37"/>
        <v>5.9444444444444464</v>
      </c>
      <c r="O68" s="50">
        <v>964</v>
      </c>
      <c r="P68" s="4">
        <f t="shared" si="38"/>
        <v>6.0818948943999994E-2</v>
      </c>
      <c r="Q68" s="12">
        <f t="shared" si="39"/>
        <v>1217.3451520817541</v>
      </c>
      <c r="R68" s="12">
        <f t="shared" si="40"/>
        <v>346.13168953134891</v>
      </c>
      <c r="S68" s="12">
        <f t="shared" si="43"/>
        <v>4153754.5219145403</v>
      </c>
      <c r="T68" s="12">
        <f t="shared" ref="T68:T98" si="44">U68*3.51689</f>
        <v>4571.9570000000003</v>
      </c>
      <c r="U68" s="12">
        <v>1300</v>
      </c>
      <c r="V68" s="12">
        <f t="shared" si="41"/>
        <v>2447.839973474925</v>
      </c>
      <c r="W68" s="3">
        <f t="shared" ref="W68:W98" si="45">ABS(I68)+ABS(R68)</f>
        <v>696.00226712394806</v>
      </c>
      <c r="X68" s="3">
        <f t="shared" si="42"/>
        <v>8352377.5827726778</v>
      </c>
      <c r="Y68" s="49"/>
      <c r="Z68" s="49"/>
      <c r="AA68" s="49"/>
      <c r="AB68" s="49"/>
      <c r="AC68" s="49"/>
    </row>
    <row r="69" spans="1:29" x14ac:dyDescent="0.3">
      <c r="A69" s="6">
        <v>0.6875</v>
      </c>
      <c r="B69" s="50">
        <v>51</v>
      </c>
      <c r="C69" s="4">
        <f t="shared" si="30"/>
        <v>10.555555555555555</v>
      </c>
      <c r="D69" s="50">
        <v>43</v>
      </c>
      <c r="E69" s="4">
        <f t="shared" si="31"/>
        <v>6.1111111111111116</v>
      </c>
      <c r="F69" s="50">
        <v>974</v>
      </c>
      <c r="G69" s="4">
        <f t="shared" si="32"/>
        <v>6.1449850904E-2</v>
      </c>
      <c r="H69" s="82">
        <f t="shared" si="33"/>
        <v>1146.8918239588022</v>
      </c>
      <c r="I69" s="82">
        <f t="shared" si="34"/>
        <v>326.09946657913059</v>
      </c>
      <c r="J69" s="82">
        <f t="shared" si="35"/>
        <v>3913357.7619864349</v>
      </c>
      <c r="K69" s="50">
        <v>50.8</v>
      </c>
      <c r="L69" s="4">
        <f t="shared" si="36"/>
        <v>10.444444444444443</v>
      </c>
      <c r="M69" s="50">
        <v>42.8</v>
      </c>
      <c r="N69" s="4">
        <f t="shared" si="37"/>
        <v>5.9999999999999991</v>
      </c>
      <c r="O69" s="50">
        <v>988</v>
      </c>
      <c r="P69" s="4">
        <f t="shared" si="38"/>
        <v>6.2333113647999996E-2</v>
      </c>
      <c r="Q69" s="12">
        <f t="shared" si="39"/>
        <v>1160.6069769919654</v>
      </c>
      <c r="R69" s="12">
        <f t="shared" si="40"/>
        <v>329.99914045833538</v>
      </c>
      <c r="S69" s="12">
        <f t="shared" si="43"/>
        <v>3960155.8116873186</v>
      </c>
      <c r="T69" s="12">
        <f t="shared" si="44"/>
        <v>4571.9570000000003</v>
      </c>
      <c r="U69" s="12">
        <v>1300</v>
      </c>
      <c r="V69" s="12">
        <f t="shared" si="41"/>
        <v>2307.4988009507679</v>
      </c>
      <c r="W69" s="3">
        <f t="shared" si="45"/>
        <v>656.09860703746597</v>
      </c>
      <c r="X69" s="3">
        <f t="shared" si="42"/>
        <v>7873513.5736737531</v>
      </c>
      <c r="Y69" s="49"/>
      <c r="Z69" s="49"/>
      <c r="AA69" s="49"/>
      <c r="AB69" s="49"/>
      <c r="AC69" s="49"/>
    </row>
    <row r="70" spans="1:29" x14ac:dyDescent="0.3">
      <c r="A70" s="5">
        <v>0.69791666666666696</v>
      </c>
      <c r="B70" s="50">
        <v>51.1</v>
      </c>
      <c r="C70" s="4">
        <f t="shared" si="30"/>
        <v>10.611111111111112</v>
      </c>
      <c r="D70" s="50">
        <v>42.8</v>
      </c>
      <c r="E70" s="4">
        <f t="shared" si="31"/>
        <v>5.9999999999999991</v>
      </c>
      <c r="F70" s="50">
        <v>938</v>
      </c>
      <c r="G70" s="4">
        <f t="shared" si="32"/>
        <v>5.9178603848E-2</v>
      </c>
      <c r="H70" s="82">
        <f t="shared" si="33"/>
        <v>1145.9203806787555</v>
      </c>
      <c r="I70" s="82">
        <f t="shared" si="34"/>
        <v>325.82325296524181</v>
      </c>
      <c r="J70" s="82">
        <f t="shared" si="35"/>
        <v>3910043.0595699698</v>
      </c>
      <c r="K70" s="50">
        <v>50.9</v>
      </c>
      <c r="L70" s="4">
        <f t="shared" si="36"/>
        <v>10.5</v>
      </c>
      <c r="M70" s="50">
        <v>42.6</v>
      </c>
      <c r="N70" s="4">
        <f t="shared" si="37"/>
        <v>5.8888888888888902</v>
      </c>
      <c r="O70" s="50">
        <v>956</v>
      </c>
      <c r="P70" s="4">
        <f t="shared" si="38"/>
        <v>6.0314227376E-2</v>
      </c>
      <c r="Q70" s="12">
        <f t="shared" si="39"/>
        <v>1165.1295851512964</v>
      </c>
      <c r="R70" s="12">
        <f t="shared" si="40"/>
        <v>331.28506828299584</v>
      </c>
      <c r="S70" s="12">
        <f t="shared" si="43"/>
        <v>3975587.5929373144</v>
      </c>
      <c r="T70" s="12">
        <f t="shared" si="44"/>
        <v>4571.9570000000003</v>
      </c>
      <c r="U70" s="12">
        <v>1300</v>
      </c>
      <c r="V70" s="12">
        <f t="shared" si="41"/>
        <v>2311.0499658300519</v>
      </c>
      <c r="W70" s="3">
        <f t="shared" si="45"/>
        <v>657.10832124823764</v>
      </c>
      <c r="X70" s="3">
        <f t="shared" si="42"/>
        <v>7885630.6525072847</v>
      </c>
      <c r="Y70" s="49"/>
      <c r="Z70" s="49"/>
      <c r="AA70" s="49"/>
      <c r="AB70" s="49"/>
      <c r="AC70" s="49"/>
    </row>
    <row r="71" spans="1:29" x14ac:dyDescent="0.3">
      <c r="A71" s="6">
        <v>0.70833333333333304</v>
      </c>
      <c r="B71" s="50">
        <v>51.6</v>
      </c>
      <c r="C71" s="4">
        <f t="shared" si="30"/>
        <v>10.888888888888889</v>
      </c>
      <c r="D71" s="50">
        <v>42.8</v>
      </c>
      <c r="E71" s="4">
        <f t="shared" si="31"/>
        <v>5.9999999999999991</v>
      </c>
      <c r="F71" s="50">
        <v>917</v>
      </c>
      <c r="G71" s="4">
        <f t="shared" si="32"/>
        <v>5.7853709731999999E-2</v>
      </c>
      <c r="H71" s="82">
        <f t="shared" si="33"/>
        <v>1187.7513170710924</v>
      </c>
      <c r="I71" s="82">
        <f t="shared" si="34"/>
        <v>337.71717858148776</v>
      </c>
      <c r="J71" s="82">
        <f t="shared" si="35"/>
        <v>4052776.1545335911</v>
      </c>
      <c r="K71" s="50">
        <v>51.3</v>
      </c>
      <c r="L71" s="4">
        <f t="shared" si="36"/>
        <v>10.722222222222221</v>
      </c>
      <c r="M71" s="50">
        <v>42.9</v>
      </c>
      <c r="N71" s="4">
        <f t="shared" si="37"/>
        <v>6.0555555555555554</v>
      </c>
      <c r="O71" s="50">
        <v>936</v>
      </c>
      <c r="P71" s="4">
        <f t="shared" si="38"/>
        <v>5.9052423455999994E-2</v>
      </c>
      <c r="Q71" s="12">
        <f t="shared" si="39"/>
        <v>1154.4985192183235</v>
      </c>
      <c r="R71" s="12">
        <f t="shared" si="40"/>
        <v>328.2623028769757</v>
      </c>
      <c r="S71" s="12">
        <f t="shared" si="43"/>
        <v>3939312.8863626486</v>
      </c>
      <c r="T71" s="12">
        <f t="shared" si="44"/>
        <v>4571.9570000000003</v>
      </c>
      <c r="U71" s="12">
        <v>1300</v>
      </c>
      <c r="V71" s="12">
        <f t="shared" si="41"/>
        <v>2342.2498362894157</v>
      </c>
      <c r="W71" s="3">
        <f t="shared" si="45"/>
        <v>665.9794814584634</v>
      </c>
      <c r="X71" s="3">
        <f t="shared" si="42"/>
        <v>7992089.0408962397</v>
      </c>
      <c r="Y71" s="49"/>
      <c r="Z71" s="49"/>
      <c r="AA71" s="49"/>
      <c r="AB71" s="49"/>
      <c r="AC71" s="49"/>
    </row>
    <row r="72" spans="1:29" x14ac:dyDescent="0.3">
      <c r="A72" s="5">
        <v>0.71875</v>
      </c>
      <c r="B72" s="50">
        <v>50.3</v>
      </c>
      <c r="C72" s="4">
        <f t="shared" si="30"/>
        <v>10.166666666666666</v>
      </c>
      <c r="D72" s="50">
        <v>42.4</v>
      </c>
      <c r="E72" s="4">
        <f t="shared" si="31"/>
        <v>5.7777777777777777</v>
      </c>
      <c r="F72" s="50">
        <v>939</v>
      </c>
      <c r="G72" s="4">
        <f t="shared" si="32"/>
        <v>5.9241694043999996E-2</v>
      </c>
      <c r="H72" s="82">
        <f t="shared" si="33"/>
        <v>1091.8580902603683</v>
      </c>
      <c r="I72" s="82">
        <f t="shared" si="34"/>
        <v>310.45154684684911</v>
      </c>
      <c r="J72" s="82">
        <f t="shared" si="35"/>
        <v>3725574.8478171933</v>
      </c>
      <c r="K72" s="50">
        <v>50.1</v>
      </c>
      <c r="L72" s="4">
        <f t="shared" si="36"/>
        <v>10.055555555555557</v>
      </c>
      <c r="M72" s="50">
        <v>42.8</v>
      </c>
      <c r="N72" s="4">
        <f t="shared" si="37"/>
        <v>5.9999999999999991</v>
      </c>
      <c r="O72" s="50">
        <v>957</v>
      </c>
      <c r="P72" s="4">
        <f t="shared" si="38"/>
        <v>6.0377317571999996E-2</v>
      </c>
      <c r="Q72" s="12">
        <f t="shared" si="39"/>
        <v>1025.8244435682661</v>
      </c>
      <c r="R72" s="12">
        <f t="shared" si="40"/>
        <v>291.67598622924828</v>
      </c>
      <c r="S72" s="12">
        <f t="shared" si="43"/>
        <v>3500258.6685259105</v>
      </c>
      <c r="T72" s="12">
        <f t="shared" si="44"/>
        <v>4571.9570000000003</v>
      </c>
      <c r="U72" s="12">
        <v>1300</v>
      </c>
      <c r="V72" s="12">
        <f t="shared" si="41"/>
        <v>2117.6825338286344</v>
      </c>
      <c r="W72" s="3">
        <f t="shared" si="45"/>
        <v>602.12753307609739</v>
      </c>
      <c r="X72" s="3">
        <f t="shared" si="42"/>
        <v>7225833.5163431037</v>
      </c>
      <c r="Y72" s="49"/>
      <c r="Z72" s="49"/>
      <c r="AA72" s="49"/>
      <c r="AB72" s="49"/>
      <c r="AC72" s="49"/>
    </row>
    <row r="73" spans="1:29" x14ac:dyDescent="0.3">
      <c r="A73" s="6">
        <v>0.72916666666666696</v>
      </c>
      <c r="B73" s="50">
        <v>50.6</v>
      </c>
      <c r="C73" s="4">
        <f t="shared" si="30"/>
        <v>10.333333333333334</v>
      </c>
      <c r="D73" s="50">
        <v>42.7</v>
      </c>
      <c r="E73" s="4">
        <f t="shared" si="31"/>
        <v>5.9444444444444464</v>
      </c>
      <c r="F73" s="50">
        <v>961</v>
      </c>
      <c r="G73" s="4">
        <f t="shared" si="32"/>
        <v>6.0629678356E-2</v>
      </c>
      <c r="H73" s="82">
        <f t="shared" si="33"/>
        <v>1117.4394299682788</v>
      </c>
      <c r="I73" s="82">
        <f t="shared" si="34"/>
        <v>317.72517201258995</v>
      </c>
      <c r="J73" s="82">
        <f t="shared" si="35"/>
        <v>3812862.0114508225</v>
      </c>
      <c r="K73" s="50">
        <v>50.4</v>
      </c>
      <c r="L73" s="4">
        <f t="shared" si="36"/>
        <v>10.222222222222221</v>
      </c>
      <c r="M73" s="50">
        <v>42.6</v>
      </c>
      <c r="N73" s="4">
        <f t="shared" si="37"/>
        <v>5.8888888888888902</v>
      </c>
      <c r="O73" s="50">
        <v>985</v>
      </c>
      <c r="P73" s="4">
        <f t="shared" si="38"/>
        <v>6.2143843059999995E-2</v>
      </c>
      <c r="Q73" s="12">
        <f t="shared" si="39"/>
        <v>1128.1557950694921</v>
      </c>
      <c r="R73" s="12">
        <f t="shared" si="40"/>
        <v>320.77219080736199</v>
      </c>
      <c r="S73" s="12">
        <f t="shared" si="43"/>
        <v>3849427.7709000069</v>
      </c>
      <c r="T73" s="12">
        <f t="shared" si="44"/>
        <v>4571.9570000000003</v>
      </c>
      <c r="U73" s="12">
        <v>1300</v>
      </c>
      <c r="V73" s="12">
        <f t="shared" si="41"/>
        <v>2245.5952250377709</v>
      </c>
      <c r="W73" s="3">
        <f t="shared" si="45"/>
        <v>638.49736281995195</v>
      </c>
      <c r="X73" s="3">
        <f t="shared" si="42"/>
        <v>7662289.7823508289</v>
      </c>
      <c r="Y73" s="49"/>
      <c r="Z73" s="49"/>
      <c r="AA73" s="49"/>
      <c r="AB73" s="49"/>
      <c r="AC73" s="49"/>
    </row>
    <row r="74" spans="1:29" x14ac:dyDescent="0.3">
      <c r="A74" s="5">
        <v>0.73958333333333304</v>
      </c>
      <c r="B74" s="50">
        <v>52.1</v>
      </c>
      <c r="C74" s="4">
        <f t="shared" si="30"/>
        <v>11.166666666666668</v>
      </c>
      <c r="D74" s="50">
        <v>45</v>
      </c>
      <c r="E74" s="4">
        <f t="shared" si="31"/>
        <v>7.2222222222222223</v>
      </c>
      <c r="F74" s="50">
        <v>974</v>
      </c>
      <c r="G74" s="4">
        <f t="shared" si="32"/>
        <v>6.1449850904E-2</v>
      </c>
      <c r="H74" s="82">
        <f t="shared" si="33"/>
        <v>1017.8664937634373</v>
      </c>
      <c r="I74" s="82">
        <f t="shared" si="34"/>
        <v>289.41327658897848</v>
      </c>
      <c r="J74" s="82">
        <f t="shared" si="35"/>
        <v>3473105.0137629625</v>
      </c>
      <c r="K74" s="50">
        <v>51.8</v>
      </c>
      <c r="L74" s="4">
        <f t="shared" si="36"/>
        <v>10.999999999999998</v>
      </c>
      <c r="M74" s="50">
        <v>50.7</v>
      </c>
      <c r="N74" s="4">
        <f t="shared" si="37"/>
        <v>10.388888888888891</v>
      </c>
      <c r="O74" s="50">
        <v>997</v>
      </c>
      <c r="P74" s="4">
        <f t="shared" si="38"/>
        <v>6.2900925412E-2</v>
      </c>
      <c r="Q74" s="12">
        <f t="shared" si="39"/>
        <v>161.03715481617922</v>
      </c>
      <c r="R74" s="12">
        <f t="shared" si="40"/>
        <v>45.788215756661707</v>
      </c>
      <c r="S74" s="12">
        <f t="shared" si="43"/>
        <v>549481.63950878743</v>
      </c>
      <c r="T74" s="12">
        <f t="shared" si="44"/>
        <v>4571.9570000000003</v>
      </c>
      <c r="U74" s="12">
        <v>1300</v>
      </c>
      <c r="V74" s="12">
        <f t="shared" si="41"/>
        <v>1178.9036485796166</v>
      </c>
      <c r="W74" s="3">
        <f t="shared" si="45"/>
        <v>335.20149234564019</v>
      </c>
      <c r="X74" s="3">
        <f t="shared" si="42"/>
        <v>4022586.6532717501</v>
      </c>
      <c r="Y74" s="49"/>
      <c r="Z74" s="49"/>
      <c r="AA74" s="49"/>
      <c r="AB74" s="49"/>
      <c r="AC74" s="49"/>
    </row>
    <row r="75" spans="1:29" x14ac:dyDescent="0.3">
      <c r="A75" s="6">
        <v>0.75</v>
      </c>
      <c r="B75" s="50">
        <v>53.2</v>
      </c>
      <c r="C75" s="4">
        <f t="shared" si="30"/>
        <v>11.77777777777778</v>
      </c>
      <c r="D75" s="50">
        <v>44.7</v>
      </c>
      <c r="E75" s="4">
        <f t="shared" si="31"/>
        <v>7.0555555555555571</v>
      </c>
      <c r="F75" s="50">
        <v>1933</v>
      </c>
      <c r="G75" s="4">
        <f t="shared" si="32"/>
        <v>0.12195334886799999</v>
      </c>
      <c r="H75" s="82">
        <f t="shared" si="33"/>
        <v>2418.3786080024515</v>
      </c>
      <c r="I75" s="82">
        <f t="shared" si="34"/>
        <v>687.62542166688979</v>
      </c>
      <c r="J75" s="82">
        <f t="shared" si="35"/>
        <v>8251851.2202667007</v>
      </c>
      <c r="K75" s="50">
        <v>52.7</v>
      </c>
      <c r="L75" s="4">
        <f t="shared" si="36"/>
        <v>11.500000000000002</v>
      </c>
      <c r="M75" s="50">
        <v>49.4</v>
      </c>
      <c r="N75" s="4">
        <f t="shared" si="37"/>
        <v>9.6666666666666661</v>
      </c>
      <c r="O75" s="50">
        <v>-1</v>
      </c>
      <c r="P75" s="4">
        <f t="shared" si="38"/>
        <v>-6.3090195999999997E-5</v>
      </c>
      <c r="Q75" s="12">
        <f t="shared" si="39"/>
        <v>-0.48456515992832638</v>
      </c>
      <c r="R75" s="12">
        <f t="shared" si="40"/>
        <v>-0.13777798121362705</v>
      </c>
      <c r="S75" s="12">
        <f t="shared" si="43"/>
        <v>-1653.4051339281593</v>
      </c>
      <c r="T75" s="12">
        <f t="shared" si="44"/>
        <v>4571.9570000000003</v>
      </c>
      <c r="U75" s="12">
        <v>1300</v>
      </c>
      <c r="V75" s="12">
        <f t="shared" si="41"/>
        <v>2417.894042842523</v>
      </c>
      <c r="W75" s="3">
        <f t="shared" si="45"/>
        <v>687.76319964810341</v>
      </c>
      <c r="X75" s="3">
        <f t="shared" si="42"/>
        <v>8250197.8151327725</v>
      </c>
      <c r="Y75" s="49"/>
      <c r="Z75" s="49"/>
      <c r="AA75" s="49"/>
      <c r="AB75" s="49"/>
      <c r="AC75" s="49"/>
    </row>
    <row r="76" spans="1:29" x14ac:dyDescent="0.3">
      <c r="A76" s="5">
        <v>0.76041666666666696</v>
      </c>
      <c r="B76" s="50">
        <v>52.6</v>
      </c>
      <c r="C76" s="4">
        <f t="shared" si="30"/>
        <v>11.444444444444446</v>
      </c>
      <c r="D76" s="50">
        <v>44.4</v>
      </c>
      <c r="E76" s="4">
        <f t="shared" si="31"/>
        <v>6.8888888888888884</v>
      </c>
      <c r="F76" s="50">
        <v>1919</v>
      </c>
      <c r="G76" s="4">
        <f t="shared" si="32"/>
        <v>0.121070086124</v>
      </c>
      <c r="H76" s="82">
        <f t="shared" si="33"/>
        <v>2316.126843358692</v>
      </c>
      <c r="I76" s="82">
        <f t="shared" si="34"/>
        <v>658.55184627770598</v>
      </c>
      <c r="J76" s="82">
        <f t="shared" si="35"/>
        <v>7902953.6795516135</v>
      </c>
      <c r="K76" s="50">
        <v>52.7</v>
      </c>
      <c r="L76" s="4">
        <f t="shared" si="36"/>
        <v>11.500000000000002</v>
      </c>
      <c r="M76" s="50">
        <v>48.8</v>
      </c>
      <c r="N76" s="4">
        <f t="shared" si="37"/>
        <v>9.3333333333333321</v>
      </c>
      <c r="O76" s="50">
        <v>-1</v>
      </c>
      <c r="P76" s="4">
        <f t="shared" si="38"/>
        <v>-6.3090195999999997E-5</v>
      </c>
      <c r="Q76" s="12">
        <f t="shared" si="39"/>
        <v>-0.57266791627893121</v>
      </c>
      <c r="R76" s="12">
        <f t="shared" si="40"/>
        <v>-0.16282852325246835</v>
      </c>
      <c r="S76" s="12">
        <f t="shared" si="43"/>
        <v>-1954.0242491878248</v>
      </c>
      <c r="T76" s="12">
        <f t="shared" si="44"/>
        <v>4571.9570000000003</v>
      </c>
      <c r="U76" s="12">
        <v>1300</v>
      </c>
      <c r="V76" s="12">
        <f t="shared" si="41"/>
        <v>2315.554175442413</v>
      </c>
      <c r="W76" s="3">
        <f t="shared" si="45"/>
        <v>658.71467480095839</v>
      </c>
      <c r="X76" s="3">
        <f t="shared" si="42"/>
        <v>7900999.6553024258</v>
      </c>
      <c r="Y76" s="49"/>
      <c r="Z76" s="49"/>
      <c r="AA76" s="49"/>
      <c r="AB76" s="49"/>
      <c r="AC76" s="49"/>
    </row>
    <row r="77" spans="1:29" x14ac:dyDescent="0.3">
      <c r="A77" s="6">
        <v>0.77083333333333304</v>
      </c>
      <c r="B77" s="50">
        <v>52.5</v>
      </c>
      <c r="C77" s="4">
        <f t="shared" si="30"/>
        <v>11.388888888888889</v>
      </c>
      <c r="D77" s="50">
        <v>42.8</v>
      </c>
      <c r="E77" s="4">
        <f t="shared" si="31"/>
        <v>5.9999999999999991</v>
      </c>
      <c r="F77" s="50">
        <v>1916</v>
      </c>
      <c r="G77" s="4">
        <f t="shared" si="32"/>
        <v>0.120880815536</v>
      </c>
      <c r="H77" s="82">
        <f t="shared" si="33"/>
        <v>2735.5254012627229</v>
      </c>
      <c r="I77" s="82">
        <f t="shared" si="34"/>
        <v>777.80079649210211</v>
      </c>
      <c r="J77" s="82">
        <f t="shared" si="35"/>
        <v>9334001.1137153897</v>
      </c>
      <c r="K77" s="50">
        <v>52.8</v>
      </c>
      <c r="L77" s="4">
        <f t="shared" si="36"/>
        <v>11.555555555555555</v>
      </c>
      <c r="M77" s="50">
        <v>42.7</v>
      </c>
      <c r="N77" s="4">
        <f t="shared" si="37"/>
        <v>5.9444444444444464</v>
      </c>
      <c r="O77" s="50">
        <v>-1</v>
      </c>
      <c r="P77" s="4">
        <f t="shared" si="38"/>
        <v>-6.3090195999999997E-5</v>
      </c>
      <c r="Q77" s="12">
        <f t="shared" si="39"/>
        <v>-1.4830630652351782</v>
      </c>
      <c r="R77" s="12">
        <f t="shared" si="40"/>
        <v>-0.42168412432049424</v>
      </c>
      <c r="S77" s="12">
        <f t="shared" si="43"/>
        <v>-5060.4217735376915</v>
      </c>
      <c r="T77" s="12">
        <f t="shared" si="44"/>
        <v>4571.9570000000003</v>
      </c>
      <c r="U77" s="12">
        <v>1300</v>
      </c>
      <c r="V77" s="12">
        <f t="shared" si="41"/>
        <v>2734.0423381974879</v>
      </c>
      <c r="W77" s="3">
        <f t="shared" si="45"/>
        <v>778.22248061642256</v>
      </c>
      <c r="X77" s="3">
        <f t="shared" si="42"/>
        <v>9328940.6919418518</v>
      </c>
      <c r="Y77" s="49"/>
      <c r="Z77" s="49"/>
      <c r="AA77" s="49"/>
      <c r="AB77" s="49"/>
      <c r="AC77" s="49"/>
    </row>
    <row r="78" spans="1:29" x14ac:dyDescent="0.3">
      <c r="A78" s="5">
        <v>0.78125</v>
      </c>
      <c r="B78" s="50">
        <v>52.5</v>
      </c>
      <c r="C78" s="4">
        <f t="shared" si="30"/>
        <v>11.388888888888889</v>
      </c>
      <c r="D78" s="50">
        <v>42.8</v>
      </c>
      <c r="E78" s="4">
        <f t="shared" si="31"/>
        <v>5.9999999999999991</v>
      </c>
      <c r="F78" s="50">
        <v>957</v>
      </c>
      <c r="G78" s="4">
        <f t="shared" si="32"/>
        <v>6.0377317571999996E-2</v>
      </c>
      <c r="H78" s="82">
        <f t="shared" si="33"/>
        <v>1366.3349733864434</v>
      </c>
      <c r="I78" s="82">
        <f t="shared" si="34"/>
        <v>388.49444793472941</v>
      </c>
      <c r="J78" s="82">
        <f t="shared" si="35"/>
        <v>4662128.9487607656</v>
      </c>
      <c r="K78" s="50">
        <v>52.2</v>
      </c>
      <c r="L78" s="4">
        <f t="shared" si="36"/>
        <v>11.222222222222225</v>
      </c>
      <c r="M78" s="50">
        <v>43</v>
      </c>
      <c r="N78" s="4">
        <f t="shared" si="37"/>
        <v>6.1111111111111116</v>
      </c>
      <c r="O78" s="50">
        <v>968</v>
      </c>
      <c r="P78" s="4">
        <f t="shared" si="38"/>
        <v>6.1071309727999998E-2</v>
      </c>
      <c r="Q78" s="12">
        <f t="shared" si="39"/>
        <v>1307.6798449265755</v>
      </c>
      <c r="R78" s="12">
        <f t="shared" si="40"/>
        <v>371.81684530184123</v>
      </c>
      <c r="S78" s="12">
        <f t="shared" si="43"/>
        <v>4461989.3214274552</v>
      </c>
      <c r="T78" s="12">
        <f t="shared" si="44"/>
        <v>4571.9570000000003</v>
      </c>
      <c r="U78" s="12">
        <v>1300</v>
      </c>
      <c r="V78" s="12">
        <f t="shared" si="41"/>
        <v>2674.0148183130186</v>
      </c>
      <c r="W78" s="3">
        <f t="shared" si="45"/>
        <v>760.31129323657069</v>
      </c>
      <c r="X78" s="3">
        <f t="shared" si="42"/>
        <v>9124118.2701882198</v>
      </c>
      <c r="Y78" s="49"/>
      <c r="Z78" s="49"/>
      <c r="AA78" s="49"/>
      <c r="AB78" s="49"/>
      <c r="AC78" s="49"/>
    </row>
    <row r="79" spans="1:29" x14ac:dyDescent="0.3">
      <c r="A79" s="6">
        <v>0.79166666666666696</v>
      </c>
      <c r="B79" s="50">
        <v>51.2</v>
      </c>
      <c r="C79" s="4">
        <f t="shared" si="30"/>
        <v>10.666666666666668</v>
      </c>
      <c r="D79" s="50">
        <v>42.4</v>
      </c>
      <c r="E79" s="4">
        <f t="shared" si="31"/>
        <v>5.7777777777777777</v>
      </c>
      <c r="F79" s="50">
        <v>928</v>
      </c>
      <c r="G79" s="4">
        <f t="shared" si="32"/>
        <v>5.8547701888000001E-2</v>
      </c>
      <c r="H79" s="82">
        <f t="shared" si="33"/>
        <v>1201.9991518451186</v>
      </c>
      <c r="I79" s="82">
        <f t="shared" si="34"/>
        <v>341.76831158519155</v>
      </c>
      <c r="J79" s="82">
        <f t="shared" si="35"/>
        <v>4101391.7899751063</v>
      </c>
      <c r="K79" s="50">
        <v>50.9</v>
      </c>
      <c r="L79" s="4">
        <f t="shared" si="36"/>
        <v>10.5</v>
      </c>
      <c r="M79" s="50">
        <v>42.8</v>
      </c>
      <c r="N79" s="4">
        <f t="shared" si="37"/>
        <v>5.9999999999999991</v>
      </c>
      <c r="O79" s="50">
        <v>944</v>
      </c>
      <c r="P79" s="4">
        <f t="shared" si="38"/>
        <v>5.9557145023999995E-2</v>
      </c>
      <c r="Q79" s="12">
        <f t="shared" si="39"/>
        <v>1122.7815269321061</v>
      </c>
      <c r="R79" s="12">
        <f t="shared" si="40"/>
        <v>319.24410774299292</v>
      </c>
      <c r="S79" s="12">
        <f t="shared" si="43"/>
        <v>3831090.00486917</v>
      </c>
      <c r="T79" s="12">
        <f t="shared" si="44"/>
        <v>4571.9570000000003</v>
      </c>
      <c r="U79" s="12">
        <v>1300</v>
      </c>
      <c r="V79" s="12">
        <f t="shared" si="41"/>
        <v>2324.7806787772247</v>
      </c>
      <c r="W79" s="3">
        <f t="shared" si="45"/>
        <v>661.01241932818448</v>
      </c>
      <c r="X79" s="3">
        <f t="shared" si="42"/>
        <v>7932481.7948442763</v>
      </c>
      <c r="Y79" s="49"/>
      <c r="Z79" s="49"/>
      <c r="AA79" s="49"/>
      <c r="AB79" s="49"/>
      <c r="AC79" s="49"/>
    </row>
    <row r="80" spans="1:29" x14ac:dyDescent="0.3">
      <c r="A80" s="5">
        <v>0.80208333333333304</v>
      </c>
      <c r="B80" s="50">
        <v>49.5</v>
      </c>
      <c r="C80" s="4">
        <f t="shared" si="30"/>
        <v>9.7222222222222232</v>
      </c>
      <c r="D80" s="50">
        <v>43</v>
      </c>
      <c r="E80" s="4">
        <f t="shared" si="31"/>
        <v>6.1111111111111116</v>
      </c>
      <c r="F80" s="50">
        <v>801</v>
      </c>
      <c r="G80" s="4">
        <f t="shared" si="32"/>
        <v>5.0535246995999997E-2</v>
      </c>
      <c r="H80" s="82">
        <f t="shared" si="33"/>
        <v>766.33627841908424</v>
      </c>
      <c r="I80" s="82">
        <f t="shared" si="34"/>
        <v>217.89487586553435</v>
      </c>
      <c r="J80" s="82">
        <f t="shared" si="35"/>
        <v>2614848.2017174507</v>
      </c>
      <c r="K80" s="50">
        <v>49.4</v>
      </c>
      <c r="L80" s="4">
        <f t="shared" si="36"/>
        <v>9.6666666666666661</v>
      </c>
      <c r="M80" s="50">
        <v>50.9</v>
      </c>
      <c r="N80" s="4">
        <f t="shared" si="37"/>
        <v>10.5</v>
      </c>
      <c r="O80" s="50">
        <v>812</v>
      </c>
      <c r="P80" s="4">
        <f t="shared" si="38"/>
        <v>5.1229239151999999E-2</v>
      </c>
      <c r="Q80" s="12">
        <f t="shared" si="39"/>
        <v>-178.84859539172763</v>
      </c>
      <c r="R80" s="12">
        <f t="shared" si="40"/>
        <v>-50.852600338847779</v>
      </c>
      <c r="S80" s="12">
        <f t="shared" si="43"/>
        <v>-610256.8039771202</v>
      </c>
      <c r="T80" s="12">
        <f t="shared" si="44"/>
        <v>4571.9570000000003</v>
      </c>
      <c r="U80" s="12">
        <v>1300</v>
      </c>
      <c r="V80" s="12">
        <f t="shared" si="41"/>
        <v>587.48768302735664</v>
      </c>
      <c r="W80" s="3">
        <f t="shared" si="45"/>
        <v>268.74747620438211</v>
      </c>
      <c r="X80" s="3">
        <f t="shared" si="42"/>
        <v>2004591.3977403305</v>
      </c>
      <c r="Y80" s="49"/>
      <c r="Z80" s="49"/>
      <c r="AA80" s="49"/>
      <c r="AB80" s="49"/>
      <c r="AC80" s="49"/>
    </row>
    <row r="81" spans="1:29" x14ac:dyDescent="0.3">
      <c r="A81" s="6">
        <v>0.8125</v>
      </c>
      <c r="B81" s="50">
        <v>51.1</v>
      </c>
      <c r="C81" s="4">
        <f t="shared" si="30"/>
        <v>10.611111111111112</v>
      </c>
      <c r="D81" s="50">
        <v>43.5</v>
      </c>
      <c r="E81" s="4">
        <f t="shared" si="31"/>
        <v>6.3888888888888893</v>
      </c>
      <c r="F81" s="50">
        <v>967</v>
      </c>
      <c r="G81" s="4">
        <f t="shared" si="32"/>
        <v>6.1008219531999995E-2</v>
      </c>
      <c r="H81" s="82">
        <f t="shared" si="33"/>
        <v>1081.7168111701785</v>
      </c>
      <c r="I81" s="82">
        <f t="shared" si="34"/>
        <v>307.56804412003942</v>
      </c>
      <c r="J81" s="82">
        <f t="shared" si="35"/>
        <v>3690971.3634998351</v>
      </c>
      <c r="K81" s="50">
        <v>50.7</v>
      </c>
      <c r="L81" s="4">
        <f t="shared" si="36"/>
        <v>10.388888888888891</v>
      </c>
      <c r="M81" s="50">
        <v>48.9</v>
      </c>
      <c r="N81" s="4">
        <f t="shared" si="37"/>
        <v>9.3888888888888893</v>
      </c>
      <c r="O81" s="50">
        <v>-1</v>
      </c>
      <c r="P81" s="4">
        <f t="shared" si="38"/>
        <v>-6.3090195999999997E-5</v>
      </c>
      <c r="Q81" s="12">
        <f t="shared" si="39"/>
        <v>-0.26430826905181448</v>
      </c>
      <c r="R81" s="12">
        <f t="shared" si="40"/>
        <v>-7.5151626116523887E-2</v>
      </c>
      <c r="S81" s="12">
        <f t="shared" si="43"/>
        <v>-901.85734577899632</v>
      </c>
      <c r="T81" s="12">
        <f t="shared" si="44"/>
        <v>4571.9570000000003</v>
      </c>
      <c r="U81" s="12">
        <v>1300</v>
      </c>
      <c r="V81" s="12">
        <f t="shared" si="41"/>
        <v>1081.4525029011268</v>
      </c>
      <c r="W81" s="3">
        <f t="shared" si="45"/>
        <v>307.64319574615593</v>
      </c>
      <c r="X81" s="3">
        <f t="shared" si="42"/>
        <v>3690069.5061540562</v>
      </c>
      <c r="Y81" s="49"/>
      <c r="Z81" s="49"/>
      <c r="AA81" s="49"/>
      <c r="AB81" s="49"/>
      <c r="AC81" s="49"/>
    </row>
    <row r="82" spans="1:29" x14ac:dyDescent="0.3">
      <c r="A82" s="5">
        <v>0.82291666666666696</v>
      </c>
      <c r="B82" s="50">
        <v>51.5</v>
      </c>
      <c r="C82" s="4">
        <f t="shared" si="30"/>
        <v>10.833333333333334</v>
      </c>
      <c r="D82" s="50">
        <v>42.8</v>
      </c>
      <c r="E82" s="4">
        <f t="shared" si="31"/>
        <v>5.9999999999999991</v>
      </c>
      <c r="F82" s="50">
        <v>1762</v>
      </c>
      <c r="G82" s="4">
        <f t="shared" si="32"/>
        <v>0.111164925352</v>
      </c>
      <c r="H82" s="82">
        <f t="shared" si="33"/>
        <v>2256.3094874479038</v>
      </c>
      <c r="I82" s="82">
        <f t="shared" si="34"/>
        <v>641.54378374975943</v>
      </c>
      <c r="J82" s="82">
        <f t="shared" si="35"/>
        <v>7698848.367119465</v>
      </c>
      <c r="K82" s="50">
        <v>50.8</v>
      </c>
      <c r="L82" s="4">
        <f t="shared" si="36"/>
        <v>10.444444444444443</v>
      </c>
      <c r="M82" s="50">
        <v>47.5</v>
      </c>
      <c r="N82" s="4">
        <f t="shared" si="37"/>
        <v>8.6111111111111107</v>
      </c>
      <c r="O82" s="50">
        <v>0</v>
      </c>
      <c r="P82" s="4">
        <f t="shared" si="38"/>
        <v>0</v>
      </c>
      <c r="Q82" s="12">
        <f t="shared" si="39"/>
        <v>0</v>
      </c>
      <c r="R82" s="12">
        <f t="shared" si="40"/>
        <v>0</v>
      </c>
      <c r="S82" s="12">
        <f t="shared" si="43"/>
        <v>0</v>
      </c>
      <c r="T82" s="12">
        <f t="shared" si="44"/>
        <v>4571.9570000000003</v>
      </c>
      <c r="U82" s="12">
        <v>1300</v>
      </c>
      <c r="V82" s="12">
        <f t="shared" si="41"/>
        <v>2256.3094874479038</v>
      </c>
      <c r="W82" s="3">
        <f t="shared" si="45"/>
        <v>641.54378374975943</v>
      </c>
      <c r="X82" s="3">
        <f t="shared" si="42"/>
        <v>7698848.367119465</v>
      </c>
      <c r="Y82" s="49"/>
      <c r="Z82" s="49"/>
      <c r="AA82" s="49"/>
      <c r="AB82" s="49"/>
      <c r="AC82" s="49"/>
    </row>
    <row r="83" spans="1:29" x14ac:dyDescent="0.3">
      <c r="A83" s="6">
        <v>0.83333333333333304</v>
      </c>
      <c r="B83" s="50">
        <v>50.5</v>
      </c>
      <c r="C83" s="4">
        <f t="shared" si="30"/>
        <v>10.277777777777779</v>
      </c>
      <c r="D83" s="50">
        <v>43</v>
      </c>
      <c r="E83" s="4">
        <f t="shared" si="31"/>
        <v>6.1111111111111116</v>
      </c>
      <c r="F83" s="50">
        <v>1769</v>
      </c>
      <c r="G83" s="4">
        <f t="shared" si="32"/>
        <v>0.11160655672399999</v>
      </c>
      <c r="H83" s="82">
        <f t="shared" si="33"/>
        <v>1952.8217754585996</v>
      </c>
      <c r="I83" s="82">
        <f t="shared" si="34"/>
        <v>555.25213973801522</v>
      </c>
      <c r="J83" s="82">
        <f t="shared" si="35"/>
        <v>6663305.1985568572</v>
      </c>
      <c r="K83" s="50">
        <v>50.8</v>
      </c>
      <c r="L83" s="4">
        <f t="shared" si="36"/>
        <v>10.444444444444443</v>
      </c>
      <c r="M83" s="50">
        <v>47.1</v>
      </c>
      <c r="N83" s="4">
        <f t="shared" si="37"/>
        <v>8.3888888888888893</v>
      </c>
      <c r="O83" s="50">
        <v>-1</v>
      </c>
      <c r="P83" s="4">
        <f t="shared" si="38"/>
        <v>-6.3090195999999997E-5</v>
      </c>
      <c r="Q83" s="12">
        <f t="shared" si="39"/>
        <v>-0.54330033082872831</v>
      </c>
      <c r="R83" s="12">
        <f t="shared" si="40"/>
        <v>-0.15447834257285423</v>
      </c>
      <c r="S83" s="12">
        <f t="shared" si="43"/>
        <v>-1853.8178774345986</v>
      </c>
      <c r="T83" s="12">
        <f t="shared" si="44"/>
        <v>4571.9570000000003</v>
      </c>
      <c r="U83" s="12">
        <v>1300</v>
      </c>
      <c r="V83" s="12">
        <f t="shared" si="41"/>
        <v>1952.2784751277709</v>
      </c>
      <c r="W83" s="3">
        <f t="shared" si="45"/>
        <v>555.40661808058803</v>
      </c>
      <c r="X83" s="3">
        <f t="shared" si="42"/>
        <v>6661451.380679423</v>
      </c>
      <c r="Y83" s="49"/>
      <c r="Z83" s="49"/>
      <c r="AA83" s="49"/>
      <c r="AB83" s="49"/>
      <c r="AC83" s="49"/>
    </row>
    <row r="84" spans="1:29" x14ac:dyDescent="0.3">
      <c r="A84" s="5">
        <v>0.84375</v>
      </c>
      <c r="B84" s="50">
        <v>49.7</v>
      </c>
      <c r="C84" s="4">
        <f t="shared" si="30"/>
        <v>9.8333333333333357</v>
      </c>
      <c r="D84" s="50">
        <v>42.4</v>
      </c>
      <c r="E84" s="4">
        <f t="shared" si="31"/>
        <v>5.7777777777777777</v>
      </c>
      <c r="F84" s="50">
        <v>1854</v>
      </c>
      <c r="G84" s="4">
        <f t="shared" si="32"/>
        <v>0.116969223384</v>
      </c>
      <c r="H84" s="82">
        <f t="shared" si="33"/>
        <v>1992.0769152750552</v>
      </c>
      <c r="I84" s="82">
        <f t="shared" si="34"/>
        <v>566.41368077198047</v>
      </c>
      <c r="J84" s="82">
        <f t="shared" si="35"/>
        <v>6797249.3098404566</v>
      </c>
      <c r="K84" s="50">
        <v>50.8</v>
      </c>
      <c r="L84" s="4">
        <f t="shared" si="36"/>
        <v>10.444444444444443</v>
      </c>
      <c r="M84" s="50">
        <v>47.7</v>
      </c>
      <c r="N84" s="4">
        <f t="shared" si="37"/>
        <v>8.722222222222225</v>
      </c>
      <c r="O84" s="50">
        <v>-1</v>
      </c>
      <c r="P84" s="4">
        <f t="shared" si="38"/>
        <v>-6.3090195999999997E-5</v>
      </c>
      <c r="Q84" s="12">
        <f t="shared" si="39"/>
        <v>-0.45519757447812303</v>
      </c>
      <c r="R84" s="12">
        <f t="shared" si="40"/>
        <v>-0.12942780053401282</v>
      </c>
      <c r="S84" s="12">
        <f t="shared" si="43"/>
        <v>-1553.1987621749315</v>
      </c>
      <c r="T84" s="12">
        <f t="shared" si="44"/>
        <v>4571.9570000000003</v>
      </c>
      <c r="U84" s="12">
        <v>1300</v>
      </c>
      <c r="V84" s="12">
        <f t="shared" si="41"/>
        <v>1991.6217177005769</v>
      </c>
      <c r="W84" s="3">
        <f t="shared" si="45"/>
        <v>566.54310857251448</v>
      </c>
      <c r="X84" s="3">
        <f t="shared" si="42"/>
        <v>6795696.1110782819</v>
      </c>
      <c r="Y84" s="49"/>
      <c r="Z84" s="49"/>
      <c r="AA84" s="49"/>
      <c r="AB84" s="49"/>
      <c r="AC84" s="49"/>
    </row>
    <row r="85" spans="1:29" x14ac:dyDescent="0.3">
      <c r="A85" s="6">
        <v>0.85416666666666696</v>
      </c>
      <c r="B85" s="50">
        <v>49.9</v>
      </c>
      <c r="C85" s="4">
        <f t="shared" si="30"/>
        <v>9.9444444444444446</v>
      </c>
      <c r="D85" s="50">
        <v>42.6</v>
      </c>
      <c r="E85" s="4">
        <f t="shared" si="31"/>
        <v>5.8888888888888902</v>
      </c>
      <c r="F85" s="50">
        <v>1629</v>
      </c>
      <c r="G85" s="4">
        <f t="shared" si="32"/>
        <v>0.10277392928399999</v>
      </c>
      <c r="H85" s="82">
        <f t="shared" si="33"/>
        <v>1750.3200080814788</v>
      </c>
      <c r="I85" s="82">
        <f t="shared" si="34"/>
        <v>497.67415640644833</v>
      </c>
      <c r="J85" s="82">
        <f t="shared" si="35"/>
        <v>5972340.4130151533</v>
      </c>
      <c r="K85" s="50">
        <v>50.9</v>
      </c>
      <c r="L85" s="4">
        <f t="shared" si="36"/>
        <v>10.5</v>
      </c>
      <c r="M85" s="50">
        <v>47.2</v>
      </c>
      <c r="N85" s="4">
        <f t="shared" si="37"/>
        <v>8.4444444444444464</v>
      </c>
      <c r="O85" s="50">
        <v>-1</v>
      </c>
      <c r="P85" s="4">
        <f t="shared" si="38"/>
        <v>-6.3090195999999997E-5</v>
      </c>
      <c r="Q85" s="12">
        <f t="shared" si="39"/>
        <v>-0.54330033082872831</v>
      </c>
      <c r="R85" s="12">
        <f t="shared" si="40"/>
        <v>-0.15447834257285423</v>
      </c>
      <c r="S85" s="12">
        <f t="shared" si="43"/>
        <v>-1853.8178774345986</v>
      </c>
      <c r="T85" s="12">
        <f t="shared" si="44"/>
        <v>4571.9570000000003</v>
      </c>
      <c r="U85" s="12">
        <v>1300</v>
      </c>
      <c r="V85" s="12">
        <f t="shared" si="41"/>
        <v>1749.7767077506501</v>
      </c>
      <c r="W85" s="3">
        <f t="shared" si="45"/>
        <v>497.82863474902121</v>
      </c>
      <c r="X85" s="3">
        <f t="shared" si="42"/>
        <v>5970486.5951377191</v>
      </c>
      <c r="Y85" s="49"/>
      <c r="Z85" s="49"/>
      <c r="AA85" s="49"/>
      <c r="AB85" s="49"/>
      <c r="AC85" s="49"/>
    </row>
    <row r="86" spans="1:29" x14ac:dyDescent="0.3">
      <c r="A86" s="5">
        <v>0.86458333333333304</v>
      </c>
      <c r="B86" s="50">
        <v>49.1</v>
      </c>
      <c r="C86" s="4">
        <f t="shared" si="30"/>
        <v>9.5000000000000018</v>
      </c>
      <c r="D86" s="50">
        <v>43.9</v>
      </c>
      <c r="E86" s="4">
        <f t="shared" si="31"/>
        <v>6.6111111111111107</v>
      </c>
      <c r="F86" s="50">
        <v>1639</v>
      </c>
      <c r="G86" s="4">
        <f t="shared" si="32"/>
        <v>0.10340483124399999</v>
      </c>
      <c r="H86" s="82">
        <f t="shared" si="33"/>
        <v>1254.4570889676702</v>
      </c>
      <c r="I86" s="82">
        <f t="shared" si="34"/>
        <v>356.68384673519199</v>
      </c>
      <c r="J86" s="82">
        <f t="shared" si="35"/>
        <v>4280385.7204643236</v>
      </c>
      <c r="K86" s="50">
        <v>50.9</v>
      </c>
      <c r="L86" s="4">
        <f t="shared" si="36"/>
        <v>10.5</v>
      </c>
      <c r="M86" s="50">
        <v>46.8</v>
      </c>
      <c r="N86" s="4">
        <f t="shared" si="37"/>
        <v>8.2222222222222214</v>
      </c>
      <c r="O86" s="50">
        <v>-1</v>
      </c>
      <c r="P86" s="4">
        <f t="shared" si="38"/>
        <v>-6.3090195999999997E-5</v>
      </c>
      <c r="Q86" s="12">
        <f t="shared" si="39"/>
        <v>-0.60203550172913223</v>
      </c>
      <c r="R86" s="12">
        <f t="shared" si="40"/>
        <v>-0.17117870393208195</v>
      </c>
      <c r="S86" s="12">
        <f t="shared" si="43"/>
        <v>-2054.2306209410444</v>
      </c>
      <c r="T86" s="12">
        <f t="shared" si="44"/>
        <v>4571.9570000000003</v>
      </c>
      <c r="U86" s="12">
        <v>1300</v>
      </c>
      <c r="V86" s="12">
        <f t="shared" si="41"/>
        <v>1253.855053465941</v>
      </c>
      <c r="W86" s="3">
        <f t="shared" si="45"/>
        <v>356.85502543912406</v>
      </c>
      <c r="X86" s="3">
        <f t="shared" si="42"/>
        <v>4278331.4898433825</v>
      </c>
      <c r="Y86" s="49"/>
      <c r="Z86" s="49"/>
      <c r="AA86" s="49"/>
      <c r="AB86" s="49"/>
      <c r="AC86" s="49"/>
    </row>
    <row r="87" spans="1:29" x14ac:dyDescent="0.3">
      <c r="A87" s="6">
        <v>0.875</v>
      </c>
      <c r="B87" s="50">
        <v>51.5</v>
      </c>
      <c r="C87" s="4">
        <f t="shared" si="30"/>
        <v>10.833333333333334</v>
      </c>
      <c r="D87" s="50">
        <v>42.9</v>
      </c>
      <c r="E87" s="4">
        <f t="shared" si="31"/>
        <v>6.0555555555555554</v>
      </c>
      <c r="F87" s="50">
        <v>1664</v>
      </c>
      <c r="G87" s="4">
        <f t="shared" si="32"/>
        <v>0.10498208614399999</v>
      </c>
      <c r="H87" s="82">
        <f t="shared" si="33"/>
        <v>2106.3245325436405</v>
      </c>
      <c r="I87" s="82">
        <f t="shared" si="34"/>
        <v>598.8980757872165</v>
      </c>
      <c r="J87" s="82">
        <f t="shared" si="35"/>
        <v>7187078.4031225219</v>
      </c>
      <c r="K87" s="50">
        <v>50.9</v>
      </c>
      <c r="L87" s="4">
        <f t="shared" si="36"/>
        <v>10.5</v>
      </c>
      <c r="M87" s="50">
        <v>46.8</v>
      </c>
      <c r="N87" s="4">
        <f t="shared" si="37"/>
        <v>8.2222222222222214</v>
      </c>
      <c r="O87" s="50">
        <v>-1</v>
      </c>
      <c r="P87" s="4">
        <f t="shared" si="38"/>
        <v>-6.3090195999999997E-5</v>
      </c>
      <c r="Q87" s="12">
        <f t="shared" si="39"/>
        <v>-0.60203550172913223</v>
      </c>
      <c r="R87" s="12">
        <f t="shared" si="40"/>
        <v>-0.17117870393208195</v>
      </c>
      <c r="S87" s="12">
        <f t="shared" si="43"/>
        <v>-2054.2306209410444</v>
      </c>
      <c r="T87" s="12">
        <f t="shared" si="44"/>
        <v>4571.9570000000003</v>
      </c>
      <c r="U87" s="12">
        <v>1300</v>
      </c>
      <c r="V87" s="12">
        <f t="shared" si="41"/>
        <v>2105.7224970419115</v>
      </c>
      <c r="W87" s="3">
        <f t="shared" si="45"/>
        <v>599.06925449114863</v>
      </c>
      <c r="X87" s="3">
        <f t="shared" si="42"/>
        <v>7185024.1725015808</v>
      </c>
      <c r="Y87" s="49"/>
      <c r="Z87" s="49"/>
      <c r="AA87" s="49"/>
      <c r="AB87" s="49"/>
      <c r="AC87" s="49"/>
    </row>
    <row r="88" spans="1:29" x14ac:dyDescent="0.3">
      <c r="A88" s="5">
        <v>0.88541666666666696</v>
      </c>
      <c r="B88" s="50">
        <v>49.1</v>
      </c>
      <c r="C88" s="4">
        <f t="shared" si="30"/>
        <v>9.5000000000000018</v>
      </c>
      <c r="D88" s="50">
        <v>42.6</v>
      </c>
      <c r="E88" s="4">
        <f t="shared" si="31"/>
        <v>5.8888888888888902</v>
      </c>
      <c r="F88" s="50">
        <v>1567</v>
      </c>
      <c r="G88" s="4">
        <f t="shared" si="32"/>
        <v>9.8862337131999989E-2</v>
      </c>
      <c r="H88" s="82">
        <f t="shared" si="33"/>
        <v>1499.1872013516916</v>
      </c>
      <c r="I88" s="82">
        <f t="shared" si="34"/>
        <v>426.2687521614136</v>
      </c>
      <c r="J88" s="82">
        <f t="shared" si="35"/>
        <v>5115439.6155945631</v>
      </c>
      <c r="K88" s="50">
        <v>50.7</v>
      </c>
      <c r="L88" s="4">
        <f t="shared" si="36"/>
        <v>10.388888888888891</v>
      </c>
      <c r="M88" s="50">
        <v>47.1</v>
      </c>
      <c r="N88" s="4">
        <f t="shared" si="37"/>
        <v>8.3888888888888893</v>
      </c>
      <c r="O88" s="50">
        <v>-1</v>
      </c>
      <c r="P88" s="4">
        <f t="shared" si="38"/>
        <v>-6.3090195999999997E-5</v>
      </c>
      <c r="Q88" s="12">
        <f t="shared" si="39"/>
        <v>-0.52861653810362852</v>
      </c>
      <c r="R88" s="12">
        <f t="shared" si="40"/>
        <v>-0.15030325223304764</v>
      </c>
      <c r="S88" s="12">
        <f t="shared" si="43"/>
        <v>-1803.714691557991</v>
      </c>
      <c r="T88" s="12">
        <f t="shared" si="44"/>
        <v>4571.9570000000003</v>
      </c>
      <c r="U88" s="12">
        <v>1300</v>
      </c>
      <c r="V88" s="12">
        <f t="shared" si="41"/>
        <v>1498.6585848135878</v>
      </c>
      <c r="W88" s="3">
        <f t="shared" si="45"/>
        <v>426.41905541364667</v>
      </c>
      <c r="X88" s="3">
        <f t="shared" si="42"/>
        <v>5113635.9009030052</v>
      </c>
      <c r="Y88" s="49"/>
      <c r="Z88" s="49"/>
      <c r="AA88" s="49"/>
      <c r="AB88" s="49"/>
      <c r="AC88" s="49"/>
    </row>
    <row r="89" spans="1:29" x14ac:dyDescent="0.3">
      <c r="A89" s="6">
        <v>0.89583333333333304</v>
      </c>
      <c r="B89" s="50">
        <v>49.6</v>
      </c>
      <c r="C89" s="4">
        <f t="shared" si="30"/>
        <v>9.7777777777777786</v>
      </c>
      <c r="D89" s="50">
        <v>42.9</v>
      </c>
      <c r="E89" s="4">
        <f t="shared" si="31"/>
        <v>6.0555555555555554</v>
      </c>
      <c r="F89" s="50">
        <v>1432</v>
      </c>
      <c r="G89" s="4">
        <f t="shared" si="32"/>
        <v>9.0345160671999991E-2</v>
      </c>
      <c r="H89" s="82">
        <f t="shared" si="33"/>
        <v>1412.1841524371578</v>
      </c>
      <c r="I89" s="82">
        <f t="shared" si="34"/>
        <v>401.53089349933401</v>
      </c>
      <c r="J89" s="82">
        <f t="shared" si="35"/>
        <v>4818572.8582652286</v>
      </c>
      <c r="K89" s="50">
        <v>50.7</v>
      </c>
      <c r="L89" s="4">
        <f t="shared" si="36"/>
        <v>10.388888888888891</v>
      </c>
      <c r="M89" s="50">
        <v>47.2</v>
      </c>
      <c r="N89" s="4">
        <f t="shared" si="37"/>
        <v>8.4444444444444464</v>
      </c>
      <c r="O89" s="50">
        <v>0</v>
      </c>
      <c r="P89" s="4">
        <f t="shared" si="38"/>
        <v>0</v>
      </c>
      <c r="Q89" s="12">
        <f t="shared" si="39"/>
        <v>0</v>
      </c>
      <c r="R89" s="12">
        <f t="shared" si="40"/>
        <v>0</v>
      </c>
      <c r="S89" s="12">
        <f t="shared" si="43"/>
        <v>0</v>
      </c>
      <c r="T89" s="12">
        <f t="shared" si="44"/>
        <v>4571.9570000000003</v>
      </c>
      <c r="U89" s="12">
        <v>1300</v>
      </c>
      <c r="V89" s="12">
        <f t="shared" si="41"/>
        <v>1412.1841524371578</v>
      </c>
      <c r="W89" s="3">
        <f t="shared" si="45"/>
        <v>401.53089349933401</v>
      </c>
      <c r="X89" s="3">
        <f t="shared" si="42"/>
        <v>4818572.8582652286</v>
      </c>
      <c r="Y89" s="49"/>
      <c r="Z89" s="49"/>
      <c r="AA89" s="49"/>
      <c r="AB89" s="49"/>
      <c r="AC89" s="49"/>
    </row>
    <row r="90" spans="1:29" x14ac:dyDescent="0.3">
      <c r="A90" s="5">
        <v>0.90625</v>
      </c>
      <c r="B90" s="50">
        <v>48.5</v>
      </c>
      <c r="C90" s="4">
        <f t="shared" si="30"/>
        <v>9.1666666666666679</v>
      </c>
      <c r="D90" s="50">
        <v>42.4</v>
      </c>
      <c r="E90" s="4">
        <f t="shared" si="31"/>
        <v>5.7777777777777777</v>
      </c>
      <c r="F90" s="50">
        <v>1430</v>
      </c>
      <c r="G90" s="4">
        <f t="shared" si="32"/>
        <v>9.021898028E-2</v>
      </c>
      <c r="H90" s="82">
        <f t="shared" si="33"/>
        <v>1283.9242017957692</v>
      </c>
      <c r="I90" s="82">
        <f t="shared" si="34"/>
        <v>365.06232635648826</v>
      </c>
      <c r="J90" s="82">
        <f t="shared" si="35"/>
        <v>4380931.6937638195</v>
      </c>
      <c r="K90" s="50">
        <v>50.6</v>
      </c>
      <c r="L90" s="4">
        <f t="shared" si="36"/>
        <v>10.333333333333334</v>
      </c>
      <c r="M90" s="50">
        <v>47.1</v>
      </c>
      <c r="N90" s="4">
        <f t="shared" si="37"/>
        <v>8.3888888888888893</v>
      </c>
      <c r="O90" s="50">
        <v>-1</v>
      </c>
      <c r="P90" s="4">
        <f t="shared" si="38"/>
        <v>-6.3090195999999997E-5</v>
      </c>
      <c r="Q90" s="12">
        <f t="shared" si="39"/>
        <v>-0.5139327453785274</v>
      </c>
      <c r="R90" s="12">
        <f t="shared" si="40"/>
        <v>-0.14612816189324065</v>
      </c>
      <c r="S90" s="12">
        <f t="shared" si="43"/>
        <v>-1753.6115056813792</v>
      </c>
      <c r="T90" s="12">
        <f t="shared" si="44"/>
        <v>4571.9570000000003</v>
      </c>
      <c r="U90" s="12">
        <v>1300</v>
      </c>
      <c r="V90" s="12">
        <f t="shared" si="41"/>
        <v>1283.4102690503908</v>
      </c>
      <c r="W90" s="3">
        <f t="shared" si="45"/>
        <v>365.20845451838147</v>
      </c>
      <c r="X90" s="3">
        <f t="shared" si="42"/>
        <v>4379178.0822581379</v>
      </c>
      <c r="Y90" s="49"/>
      <c r="Z90" s="49"/>
      <c r="AA90" s="49"/>
      <c r="AB90" s="49"/>
      <c r="AC90" s="49"/>
    </row>
    <row r="91" spans="1:29" x14ac:dyDescent="0.3">
      <c r="A91" s="6">
        <v>0.91666666666666696</v>
      </c>
      <c r="B91" s="50">
        <v>49</v>
      </c>
      <c r="C91" s="4">
        <f t="shared" si="30"/>
        <v>9.4444444444444446</v>
      </c>
      <c r="D91" s="50">
        <v>42.8</v>
      </c>
      <c r="E91" s="4">
        <f t="shared" si="31"/>
        <v>5.9999999999999991</v>
      </c>
      <c r="F91" s="50">
        <v>1467</v>
      </c>
      <c r="G91" s="4">
        <f t="shared" si="32"/>
        <v>9.2553317531999996E-2</v>
      </c>
      <c r="H91" s="82">
        <f t="shared" si="33"/>
        <v>1338.737152930556</v>
      </c>
      <c r="I91" s="82">
        <f t="shared" si="34"/>
        <v>380.64747026743134</v>
      </c>
      <c r="J91" s="82">
        <f t="shared" si="35"/>
        <v>4567961.2664747732</v>
      </c>
      <c r="K91" s="50">
        <v>50.5</v>
      </c>
      <c r="L91" s="4">
        <f t="shared" si="36"/>
        <v>10.277777777777779</v>
      </c>
      <c r="M91" s="50">
        <v>46.7</v>
      </c>
      <c r="N91" s="4">
        <f t="shared" si="37"/>
        <v>8.1666666666666679</v>
      </c>
      <c r="O91" s="50">
        <v>-1</v>
      </c>
      <c r="P91" s="4">
        <f t="shared" si="38"/>
        <v>-6.3090195999999997E-5</v>
      </c>
      <c r="Q91" s="12">
        <f t="shared" si="39"/>
        <v>-0.55798412355382954</v>
      </c>
      <c r="R91" s="12">
        <f t="shared" si="40"/>
        <v>-0.15865343291266124</v>
      </c>
      <c r="S91" s="12">
        <f t="shared" si="43"/>
        <v>-1903.9210633112109</v>
      </c>
      <c r="T91" s="12">
        <f t="shared" si="44"/>
        <v>4571.9570000000003</v>
      </c>
      <c r="U91" s="12">
        <v>1300</v>
      </c>
      <c r="V91" s="12">
        <f t="shared" si="41"/>
        <v>1338.1791688070023</v>
      </c>
      <c r="W91" s="3">
        <f t="shared" si="45"/>
        <v>380.80612370034402</v>
      </c>
      <c r="X91" s="3">
        <f t="shared" si="42"/>
        <v>4566057.3454114618</v>
      </c>
      <c r="Y91" s="49"/>
      <c r="Z91" s="49"/>
      <c r="AA91" s="49"/>
      <c r="AB91" s="49"/>
      <c r="AC91" s="49"/>
    </row>
    <row r="92" spans="1:29" x14ac:dyDescent="0.3">
      <c r="A92" s="5">
        <v>0.92708333333333304</v>
      </c>
      <c r="B92" s="50">
        <v>48.8</v>
      </c>
      <c r="C92" s="4">
        <f t="shared" si="30"/>
        <v>9.3333333333333321</v>
      </c>
      <c r="D92" s="50">
        <v>42.8</v>
      </c>
      <c r="E92" s="4">
        <f t="shared" si="31"/>
        <v>5.9999999999999991</v>
      </c>
      <c r="F92" s="50">
        <v>1354</v>
      </c>
      <c r="G92" s="4">
        <f t="shared" si="32"/>
        <v>8.5424125384000002E-2</v>
      </c>
      <c r="H92" s="82">
        <f t="shared" si="33"/>
        <v>1195.7583647126937</v>
      </c>
      <c r="I92" s="82">
        <f t="shared" si="34"/>
        <v>339.99384836869314</v>
      </c>
      <c r="J92" s="82">
        <f t="shared" si="35"/>
        <v>4080097.3380875001</v>
      </c>
      <c r="K92" s="50">
        <v>50.4</v>
      </c>
      <c r="L92" s="4">
        <f t="shared" si="36"/>
        <v>10.222222222222221</v>
      </c>
      <c r="M92" s="50">
        <v>47.1</v>
      </c>
      <c r="N92" s="4">
        <f t="shared" si="37"/>
        <v>8.3888888888888893</v>
      </c>
      <c r="O92" s="50">
        <v>-1</v>
      </c>
      <c r="P92" s="4">
        <f t="shared" si="38"/>
        <v>-6.3090195999999997E-5</v>
      </c>
      <c r="Q92" s="12">
        <f t="shared" si="39"/>
        <v>-0.48456515992832544</v>
      </c>
      <c r="R92" s="12">
        <f t="shared" si="40"/>
        <v>-0.1377779812136268</v>
      </c>
      <c r="S92" s="12">
        <f t="shared" si="43"/>
        <v>-1653.4051339281561</v>
      </c>
      <c r="T92" s="12">
        <f t="shared" si="44"/>
        <v>4571.9570000000003</v>
      </c>
      <c r="U92" s="12">
        <v>1300</v>
      </c>
      <c r="V92" s="12">
        <f t="shared" si="41"/>
        <v>1195.2737995527655</v>
      </c>
      <c r="W92" s="3">
        <f t="shared" si="45"/>
        <v>340.13162634990675</v>
      </c>
      <c r="X92" s="3">
        <f t="shared" si="42"/>
        <v>4078443.9329535719</v>
      </c>
      <c r="Y92" s="49"/>
      <c r="Z92" s="49"/>
      <c r="AA92" s="49"/>
      <c r="AB92" s="49"/>
      <c r="AC92" s="49"/>
    </row>
    <row r="93" spans="1:29" x14ac:dyDescent="0.3">
      <c r="A93" s="6">
        <v>0.9375</v>
      </c>
      <c r="B93" s="50">
        <v>49.7</v>
      </c>
      <c r="C93" s="4">
        <f t="shared" si="30"/>
        <v>9.8333333333333357</v>
      </c>
      <c r="D93" s="50">
        <v>42.8</v>
      </c>
      <c r="E93" s="4">
        <f t="shared" si="31"/>
        <v>5.9999999999999991</v>
      </c>
      <c r="F93" s="50">
        <v>1359</v>
      </c>
      <c r="G93" s="4">
        <f t="shared" si="32"/>
        <v>8.5739576363999995E-2</v>
      </c>
      <c r="H93" s="82">
        <f t="shared" si="33"/>
        <v>1380.200118383482</v>
      </c>
      <c r="I93" s="82">
        <f t="shared" si="34"/>
        <v>392.43676951478022</v>
      </c>
      <c r="J93" s="82">
        <f t="shared" si="35"/>
        <v>4709438.7923412509</v>
      </c>
      <c r="K93" s="50">
        <v>50.2</v>
      </c>
      <c r="L93" s="4">
        <f t="shared" si="36"/>
        <v>10.111111111111112</v>
      </c>
      <c r="M93" s="50">
        <v>46.7</v>
      </c>
      <c r="N93" s="4">
        <f t="shared" si="37"/>
        <v>8.1666666666666679</v>
      </c>
      <c r="O93" s="50">
        <v>-1</v>
      </c>
      <c r="P93" s="4">
        <f t="shared" si="38"/>
        <v>-6.3090195999999997E-5</v>
      </c>
      <c r="Q93" s="12">
        <f t="shared" si="39"/>
        <v>-0.5139327453785274</v>
      </c>
      <c r="R93" s="12">
        <f t="shared" si="40"/>
        <v>-0.14612816189324065</v>
      </c>
      <c r="S93" s="12">
        <f t="shared" si="43"/>
        <v>-1753.6115056813792</v>
      </c>
      <c r="T93" s="12">
        <f t="shared" si="44"/>
        <v>4571.9570000000003</v>
      </c>
      <c r="U93" s="12">
        <v>1300</v>
      </c>
      <c r="V93" s="12">
        <f t="shared" si="41"/>
        <v>1379.6861856381036</v>
      </c>
      <c r="W93" s="3">
        <f t="shared" si="45"/>
        <v>392.58289767667344</v>
      </c>
      <c r="X93" s="3">
        <f t="shared" si="42"/>
        <v>4707685.1808355693</v>
      </c>
      <c r="Y93" s="49"/>
      <c r="Z93" s="49"/>
      <c r="AA93" s="49"/>
      <c r="AB93" s="49"/>
      <c r="AC93" s="49"/>
    </row>
    <row r="94" spans="1:29" x14ac:dyDescent="0.3">
      <c r="A94" s="5">
        <v>0.94791666666666696</v>
      </c>
      <c r="B94" s="50">
        <v>48.8</v>
      </c>
      <c r="C94" s="4">
        <f t="shared" si="30"/>
        <v>9.3333333333333321</v>
      </c>
      <c r="D94" s="50">
        <v>43</v>
      </c>
      <c r="E94" s="4">
        <f t="shared" si="31"/>
        <v>6.1111111111111116</v>
      </c>
      <c r="F94" s="50">
        <v>1339</v>
      </c>
      <c r="G94" s="4">
        <f t="shared" si="32"/>
        <v>8.4477772443999996E-2</v>
      </c>
      <c r="H94" s="82">
        <f t="shared" si="33"/>
        <v>1143.0943638640715</v>
      </c>
      <c r="I94" s="82">
        <f t="shared" si="34"/>
        <v>325.01972245211022</v>
      </c>
      <c r="J94" s="82">
        <f t="shared" si="35"/>
        <v>3900400.2889038804</v>
      </c>
      <c r="K94" s="50">
        <v>50.1</v>
      </c>
      <c r="L94" s="4">
        <f t="shared" si="36"/>
        <v>10.055555555555557</v>
      </c>
      <c r="M94" s="50">
        <v>47.1</v>
      </c>
      <c r="N94" s="4">
        <f t="shared" si="37"/>
        <v>8.3888888888888893</v>
      </c>
      <c r="O94" s="50">
        <v>-1</v>
      </c>
      <c r="P94" s="4">
        <f t="shared" si="38"/>
        <v>-6.3090195999999997E-5</v>
      </c>
      <c r="Q94" s="12">
        <f t="shared" si="39"/>
        <v>-0.44051378175302369</v>
      </c>
      <c r="R94" s="12">
        <f t="shared" si="40"/>
        <v>-0.12525271019420633</v>
      </c>
      <c r="S94" s="12">
        <f t="shared" si="43"/>
        <v>-1503.0955762983258</v>
      </c>
      <c r="T94" s="12">
        <f t="shared" si="44"/>
        <v>4571.9570000000003</v>
      </c>
      <c r="U94" s="12">
        <v>1300</v>
      </c>
      <c r="V94" s="12">
        <f t="shared" si="41"/>
        <v>1142.6538500823185</v>
      </c>
      <c r="W94" s="3">
        <f t="shared" si="45"/>
        <v>325.14497516230443</v>
      </c>
      <c r="X94" s="3">
        <f t="shared" si="42"/>
        <v>3898897.193327582</v>
      </c>
      <c r="Y94" s="49"/>
      <c r="Z94" s="49"/>
      <c r="AA94" s="49"/>
      <c r="AB94" s="49"/>
      <c r="AC94" s="49"/>
    </row>
    <row r="95" spans="1:29" x14ac:dyDescent="0.3">
      <c r="A95" s="6">
        <v>0.95833333333333304</v>
      </c>
      <c r="B95" s="50">
        <v>49</v>
      </c>
      <c r="C95" s="4">
        <f>(B95-32)*(5/9)</f>
        <v>9.4444444444444446</v>
      </c>
      <c r="D95" s="50">
        <v>43</v>
      </c>
      <c r="E95" s="4">
        <f>(D95-32)*(5/9)</f>
        <v>6.1111111111111116</v>
      </c>
      <c r="F95" s="50">
        <v>1377</v>
      </c>
      <c r="G95" s="4">
        <f>0.000063090196*F95</f>
        <v>8.6875199892000002E-2</v>
      </c>
      <c r="H95" s="82">
        <f>(G95*999.85)*4.2*(C95-E95)</f>
        <v>1216.0703605682268</v>
      </c>
      <c r="I95" s="82">
        <f>H95/3.517</f>
        <v>345.76922393182451</v>
      </c>
      <c r="J95" s="82">
        <f>H95*3412.142</f>
        <v>4149404.7522499901</v>
      </c>
      <c r="K95" s="50">
        <v>50.1</v>
      </c>
      <c r="L95" s="4">
        <f>(K95-32)*(5/9)</f>
        <v>10.055555555555557</v>
      </c>
      <c r="M95" s="50">
        <v>46.9</v>
      </c>
      <c r="N95" s="4">
        <f>(M95-32)*(5/9)</f>
        <v>8.2777777777777768</v>
      </c>
      <c r="O95" s="50">
        <v>-1</v>
      </c>
      <c r="P95" s="4">
        <f>0.000063090196*O95</f>
        <v>-6.3090195999999997E-5</v>
      </c>
      <c r="Q95" s="12">
        <f>(P95*999.85)*4.19*(L95-N95)</f>
        <v>-0.46988136720322565</v>
      </c>
      <c r="R95" s="12">
        <f>Q95/3.517</f>
        <v>-0.13360289087382021</v>
      </c>
      <c r="S95" s="12">
        <f>Q95*3412.142</f>
        <v>-1603.3019480515486</v>
      </c>
      <c r="T95" s="12">
        <f t="shared" si="44"/>
        <v>4571.9570000000003</v>
      </c>
      <c r="U95" s="12">
        <v>1300</v>
      </c>
      <c r="V95" s="12">
        <f t="shared" si="41"/>
        <v>1215.6004792010235</v>
      </c>
      <c r="W95" s="3">
        <f t="shared" si="45"/>
        <v>345.90282682269833</v>
      </c>
      <c r="X95" s="3">
        <f t="shared" ref="W95:X98" si="46">J95+S95</f>
        <v>4147801.4503019387</v>
      </c>
      <c r="Y95" s="49"/>
      <c r="Z95" s="49"/>
      <c r="AA95" s="49"/>
      <c r="AB95" s="49"/>
      <c r="AC95" s="49"/>
    </row>
    <row r="96" spans="1:29" x14ac:dyDescent="0.3">
      <c r="A96" s="5">
        <v>0.96875</v>
      </c>
      <c r="B96" s="50">
        <v>48.9</v>
      </c>
      <c r="C96" s="4">
        <f>(B96-32)*(5/9)</f>
        <v>9.3888888888888893</v>
      </c>
      <c r="D96" s="50">
        <v>42.7</v>
      </c>
      <c r="E96" s="4">
        <f>(D96-32)*(5/9)</f>
        <v>5.9444444444444464</v>
      </c>
      <c r="F96" s="50">
        <v>1331</v>
      </c>
      <c r="G96" s="4">
        <f>0.000063090196*F96</f>
        <v>8.3973050876000002E-2</v>
      </c>
      <c r="H96" s="82">
        <f>(G96*999.85)*4.2*(C96-E96)</f>
        <v>1214.6279144857319</v>
      </c>
      <c r="I96" s="82">
        <f>H96/3.517</f>
        <v>345.35908856574696</v>
      </c>
      <c r="J96" s="82">
        <f>H96*3412.142</f>
        <v>4144482.9213891742</v>
      </c>
      <c r="K96" s="50">
        <v>50</v>
      </c>
      <c r="L96" s="4">
        <f>(K96-32)*(5/9)</f>
        <v>10</v>
      </c>
      <c r="M96" s="50">
        <v>47.3</v>
      </c>
      <c r="N96" s="4">
        <f>(M96-32)*(5/9)</f>
        <v>8.4999999999999982</v>
      </c>
      <c r="O96" s="50">
        <v>-1</v>
      </c>
      <c r="P96" s="4">
        <f>0.000063090196*O96</f>
        <v>-6.3090195999999997E-5</v>
      </c>
      <c r="Q96" s="12">
        <f>(P96*999.85)*4.19*(L96-N96)</f>
        <v>-0.3964624035777215</v>
      </c>
      <c r="R96" s="12">
        <f>Q96/3.517</f>
        <v>-0.11272743917478575</v>
      </c>
      <c r="S96" s="12">
        <f>Q96*3412.142</f>
        <v>-1352.7860186684936</v>
      </c>
      <c r="T96" s="12">
        <f t="shared" si="44"/>
        <v>4571.9570000000003</v>
      </c>
      <c r="U96" s="12">
        <v>1300</v>
      </c>
      <c r="V96" s="12">
        <f t="shared" si="41"/>
        <v>1214.2314520821542</v>
      </c>
      <c r="W96" s="3">
        <f t="shared" si="45"/>
        <v>345.47181600492172</v>
      </c>
      <c r="X96" s="3">
        <f t="shared" si="46"/>
        <v>4143130.1353705055</v>
      </c>
      <c r="Y96" s="49"/>
      <c r="Z96" s="49"/>
      <c r="AA96" s="49"/>
      <c r="AB96" s="49"/>
      <c r="AC96" s="49"/>
    </row>
    <row r="97" spans="1:29" x14ac:dyDescent="0.3">
      <c r="A97" s="6">
        <v>0.97916666666666696</v>
      </c>
      <c r="B97" s="50">
        <v>49.2</v>
      </c>
      <c r="C97" s="4">
        <f>(B97-32)*(5/9)</f>
        <v>9.5555555555555571</v>
      </c>
      <c r="D97" s="50">
        <v>42.8</v>
      </c>
      <c r="E97" s="4">
        <f>(D97-32)*(5/9)</f>
        <v>5.9999999999999991</v>
      </c>
      <c r="F97" s="50">
        <v>1219</v>
      </c>
      <c r="G97" s="4">
        <f>0.000063090196*F97</f>
        <v>7.690694892399999E-2</v>
      </c>
      <c r="H97" s="82">
        <f>(G97*999.85)*4.2*(C97-E97)</f>
        <v>1148.3048323661442</v>
      </c>
      <c r="I97" s="82">
        <f>H97/3.517</f>
        <v>326.50123183569639</v>
      </c>
      <c r="J97" s="82">
        <f>H97*3412.142</f>
        <v>3918179.1473194798</v>
      </c>
      <c r="K97" s="50">
        <v>49.9</v>
      </c>
      <c r="L97" s="4">
        <f>(K97-32)*(5/9)</f>
        <v>9.9444444444444446</v>
      </c>
      <c r="M97" s="50">
        <v>47.1</v>
      </c>
      <c r="N97" s="4">
        <f>(M97-32)*(5/9)</f>
        <v>8.3888888888888893</v>
      </c>
      <c r="O97" s="50">
        <v>-1</v>
      </c>
      <c r="P97" s="4">
        <f>0.000063090196*O97</f>
        <v>-6.3090195999999997E-5</v>
      </c>
      <c r="Q97" s="12">
        <f>(P97*999.85)*4.19*(L97-N97)</f>
        <v>-0.41114619630282179</v>
      </c>
      <c r="R97" s="12">
        <f>Q97/3.517</f>
        <v>-0.1169025295145925</v>
      </c>
      <c r="S97" s="12">
        <f>Q97*3412.142</f>
        <v>-1402.8892045451028</v>
      </c>
      <c r="T97" s="12">
        <f t="shared" si="44"/>
        <v>4571.9570000000003</v>
      </c>
      <c r="U97" s="12">
        <v>1300</v>
      </c>
      <c r="V97" s="12">
        <f t="shared" si="41"/>
        <v>1147.8936861698414</v>
      </c>
      <c r="W97" s="3">
        <f t="shared" si="45"/>
        <v>326.61813436521101</v>
      </c>
      <c r="X97" s="3">
        <f t="shared" si="46"/>
        <v>3916776.2581149349</v>
      </c>
      <c r="Y97" s="49"/>
      <c r="Z97" s="49"/>
      <c r="AA97" s="49"/>
      <c r="AB97" s="49"/>
      <c r="AC97" s="49"/>
    </row>
    <row r="98" spans="1:29" x14ac:dyDescent="0.3">
      <c r="A98" s="5">
        <v>0.98958333333333304</v>
      </c>
      <c r="B98" s="50">
        <v>48.8</v>
      </c>
      <c r="C98" s="4">
        <f>(B98-32)*(5/9)</f>
        <v>9.3333333333333321</v>
      </c>
      <c r="D98" s="50">
        <v>42.8</v>
      </c>
      <c r="E98" s="4">
        <f>(D98-32)*(5/9)</f>
        <v>5.9999999999999991</v>
      </c>
      <c r="F98" s="50">
        <v>1338</v>
      </c>
      <c r="G98" s="4">
        <f>0.000063090196*F98</f>
        <v>8.4414682248E-2</v>
      </c>
      <c r="H98" s="82">
        <f>(G98*999.85)*4.2*(C98-E98)</f>
        <v>1181.6282806392792</v>
      </c>
      <c r="I98" s="82">
        <f>H98/3.517</f>
        <v>335.97619580303643</v>
      </c>
      <c r="J98" s="82">
        <f>H98*3412.142</f>
        <v>4031883.4847570714</v>
      </c>
      <c r="K98" s="50">
        <v>49.9</v>
      </c>
      <c r="L98" s="4">
        <f>(K98-32)*(5/9)</f>
        <v>9.9444444444444446</v>
      </c>
      <c r="M98" s="50">
        <v>47.1</v>
      </c>
      <c r="N98" s="4">
        <f>(M98-32)*(5/9)</f>
        <v>8.3888888888888893</v>
      </c>
      <c r="O98" s="50">
        <v>-1</v>
      </c>
      <c r="P98" s="4">
        <f>0.000063090196*O98</f>
        <v>-6.3090195999999997E-5</v>
      </c>
      <c r="Q98" s="12">
        <f>(P98*999.85)*4.19*(L98-N98)</f>
        <v>-0.41114619630282179</v>
      </c>
      <c r="R98" s="12">
        <f>Q98/3.517</f>
        <v>-0.1169025295145925</v>
      </c>
      <c r="S98" s="12">
        <f>Q98*3412.142</f>
        <v>-1402.8892045451028</v>
      </c>
      <c r="T98" s="12">
        <f t="shared" si="44"/>
        <v>4571.9570000000003</v>
      </c>
      <c r="U98" s="12">
        <v>1300</v>
      </c>
      <c r="V98" s="12">
        <f t="shared" si="41"/>
        <v>1181.2171344429764</v>
      </c>
      <c r="W98" s="3">
        <f t="shared" si="45"/>
        <v>336.09309833255105</v>
      </c>
      <c r="X98" s="3">
        <f t="shared" si="46"/>
        <v>4030480.5955525264</v>
      </c>
      <c r="Y98" s="49"/>
      <c r="Z98" s="49"/>
      <c r="AA98" s="49"/>
      <c r="AB98" s="49"/>
      <c r="AC98" s="49"/>
    </row>
    <row r="99" spans="1:29" x14ac:dyDescent="0.3">
      <c r="A99" s="49"/>
      <c r="B99" s="2">
        <v>49.2</v>
      </c>
      <c r="D99" s="2">
        <v>42.8</v>
      </c>
      <c r="F99" s="2">
        <v>1205</v>
      </c>
      <c r="K99" s="2">
        <v>49.9</v>
      </c>
      <c r="M99" s="2">
        <v>46.7</v>
      </c>
      <c r="O99" s="2">
        <v>-1</v>
      </c>
      <c r="Y99" s="49"/>
      <c r="Z99" s="49"/>
      <c r="AA99" s="49"/>
      <c r="AB99" s="49"/>
      <c r="AC99" s="49"/>
    </row>
    <row r="100" spans="1:29" x14ac:dyDescent="0.3">
      <c r="A100" s="49"/>
      <c r="Y100" s="49"/>
      <c r="Z100" s="49"/>
      <c r="AA100" s="49"/>
      <c r="AB100" s="49"/>
      <c r="AC100" s="49"/>
    </row>
    <row r="101" spans="1:29" x14ac:dyDescent="0.3">
      <c r="A101" s="11"/>
    </row>
  </sheetData>
  <mergeCells count="8">
    <mergeCell ref="A1:A2"/>
    <mergeCell ref="B1:J1"/>
    <mergeCell ref="K1:S1"/>
    <mergeCell ref="W1:W2"/>
    <mergeCell ref="X1:X2"/>
    <mergeCell ref="U1:U2"/>
    <mergeCell ref="T1:T2"/>
    <mergeCell ref="V1:V2"/>
  </mergeCells>
  <conditionalFormatting sqref="P135:Q1048576 P2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zoomScale="45" zoomScaleNormal="45" workbookViewId="0">
      <selection activeCell="A35" sqref="A35"/>
    </sheetView>
  </sheetViews>
  <sheetFormatPr defaultRowHeight="14.4" x14ac:dyDescent="0.3"/>
  <cols>
    <col min="1" max="1" width="11.5546875" style="35" bestFit="1" customWidth="1"/>
    <col min="2" max="2" width="12" style="35" bestFit="1" customWidth="1"/>
    <col min="3" max="4" width="12" style="37" bestFit="1" customWidth="1"/>
    <col min="5" max="5" width="12" style="35" bestFit="1" customWidth="1"/>
    <col min="6" max="7" width="12" style="37" bestFit="1" customWidth="1"/>
    <col min="8" max="8" width="12" style="35" bestFit="1" customWidth="1"/>
    <col min="9" max="10" width="12" style="37" bestFit="1" customWidth="1"/>
    <col min="11" max="11" width="17.5546875" style="37" bestFit="1" customWidth="1"/>
    <col min="14" max="14" width="7.44140625" bestFit="1" customWidth="1"/>
    <col min="15" max="15" width="8.6640625" bestFit="1" customWidth="1"/>
    <col min="16" max="16" width="8.44140625" bestFit="1" customWidth="1"/>
    <col min="17" max="17" width="8.6640625" bestFit="1" customWidth="1"/>
  </cols>
  <sheetData>
    <row r="1" spans="1:12" x14ac:dyDescent="0.3">
      <c r="A1" s="74" t="s">
        <v>7</v>
      </c>
      <c r="B1" s="74" t="s">
        <v>35</v>
      </c>
      <c r="C1" s="74"/>
      <c r="D1" s="74"/>
      <c r="E1" s="74" t="s">
        <v>36</v>
      </c>
      <c r="F1" s="74"/>
      <c r="G1" s="74"/>
      <c r="H1" s="74" t="s">
        <v>37</v>
      </c>
      <c r="I1" s="74"/>
      <c r="J1" s="74"/>
      <c r="K1" s="75" t="s">
        <v>38</v>
      </c>
    </row>
    <row r="2" spans="1:12" x14ac:dyDescent="0.3">
      <c r="A2" s="74"/>
      <c r="B2" s="36" t="s">
        <v>16</v>
      </c>
      <c r="C2" s="36" t="s">
        <v>15</v>
      </c>
      <c r="D2" s="19" t="s">
        <v>14</v>
      </c>
      <c r="E2" s="36" t="s">
        <v>16</v>
      </c>
      <c r="F2" s="36" t="s">
        <v>15</v>
      </c>
      <c r="G2" s="19" t="s">
        <v>14</v>
      </c>
      <c r="H2" s="36" t="s">
        <v>16</v>
      </c>
      <c r="I2" s="36" t="s">
        <v>15</v>
      </c>
      <c r="J2" s="19" t="s">
        <v>14</v>
      </c>
      <c r="K2" s="75"/>
    </row>
    <row r="3" spans="1:12" x14ac:dyDescent="0.3">
      <c r="A3" s="18">
        <v>0</v>
      </c>
      <c r="B3" s="36">
        <v>121.6111111</v>
      </c>
      <c r="C3" s="38">
        <f t="shared" ref="C3:C31" si="0">B3/3.517</f>
        <v>34.578081063406316</v>
      </c>
      <c r="D3" s="19">
        <f t="shared" ref="D3:D31" si="1">B3*3412.142</f>
        <v>414954.37985097617</v>
      </c>
      <c r="E3" s="36">
        <v>124.7111111</v>
      </c>
      <c r="F3" s="36">
        <f t="shared" ref="F3:F31" si="2">E3/3.517</f>
        <v>35.45951410292863</v>
      </c>
      <c r="G3" s="19">
        <f t="shared" ref="G3:G31" si="3">E3*3412.142</f>
        <v>425532.02005097619</v>
      </c>
      <c r="H3" s="36">
        <v>130.55555559999999</v>
      </c>
      <c r="I3" s="36">
        <f t="shared" ref="I3:I31" si="4">H3/3.517</f>
        <v>37.121283935172023</v>
      </c>
      <c r="J3" s="19">
        <f t="shared" ref="J3:J31" si="5">H3*3412.142</f>
        <v>445474.09459609515</v>
      </c>
      <c r="K3" s="15">
        <v>1300</v>
      </c>
      <c r="L3">
        <f t="shared" ref="L3:L38" si="6">K63*3.5169</f>
        <v>4571.97</v>
      </c>
    </row>
    <row r="4" spans="1:12" x14ac:dyDescent="0.3">
      <c r="A4" s="17">
        <v>1.0416666666666666E-2</v>
      </c>
      <c r="B4" s="36">
        <v>125.92222219999999</v>
      </c>
      <c r="C4" s="38">
        <f t="shared" si="0"/>
        <v>35.803873244242254</v>
      </c>
      <c r="D4" s="19">
        <f t="shared" si="1"/>
        <v>429664.50310195237</v>
      </c>
      <c r="E4" s="36">
        <v>124.01111109999999</v>
      </c>
      <c r="F4" s="36">
        <f t="shared" si="2"/>
        <v>35.260480835939724</v>
      </c>
      <c r="G4" s="19">
        <f t="shared" si="3"/>
        <v>423143.52065097616</v>
      </c>
      <c r="H4" s="36">
        <v>120.5888889</v>
      </c>
      <c r="I4" s="36">
        <f t="shared" si="4"/>
        <v>34.287429314756899</v>
      </c>
      <c r="J4" s="19">
        <f t="shared" si="5"/>
        <v>411466.41254902381</v>
      </c>
      <c r="K4" s="15">
        <v>1300</v>
      </c>
      <c r="L4">
        <f t="shared" si="6"/>
        <v>4571.97</v>
      </c>
    </row>
    <row r="5" spans="1:12" x14ac:dyDescent="0.3">
      <c r="A5" s="18">
        <v>2.0833333333333301E-2</v>
      </c>
      <c r="B5" s="36">
        <v>128.3222222</v>
      </c>
      <c r="C5" s="38">
        <f t="shared" si="0"/>
        <v>36.486273016775662</v>
      </c>
      <c r="D5" s="19">
        <f t="shared" si="1"/>
        <v>437853.64390195237</v>
      </c>
      <c r="E5" s="36">
        <v>118.5</v>
      </c>
      <c r="F5" s="36">
        <f t="shared" si="2"/>
        <v>33.693488768837078</v>
      </c>
      <c r="G5" s="19">
        <f t="shared" si="3"/>
        <v>404338.82699999999</v>
      </c>
      <c r="H5" s="36">
        <v>111.6111111</v>
      </c>
      <c r="I5" s="36">
        <f t="shared" si="4"/>
        <v>31.734748677850444</v>
      </c>
      <c r="J5" s="19">
        <f t="shared" si="5"/>
        <v>380832.95985097619</v>
      </c>
      <c r="K5" s="15">
        <v>1300</v>
      </c>
      <c r="L5">
        <f t="shared" si="6"/>
        <v>4571.97</v>
      </c>
    </row>
    <row r="6" spans="1:12" x14ac:dyDescent="0.3">
      <c r="A6" s="17">
        <v>3.125E-2</v>
      </c>
      <c r="B6" s="36">
        <v>124.9666667</v>
      </c>
      <c r="C6" s="38">
        <f t="shared" si="0"/>
        <v>35.532177054307652</v>
      </c>
      <c r="D6" s="19">
        <f t="shared" si="1"/>
        <v>426404.01204707142</v>
      </c>
      <c r="E6" s="36">
        <v>119.4777778</v>
      </c>
      <c r="F6" s="36">
        <f t="shared" si="2"/>
        <v>33.971503497298833</v>
      </c>
      <c r="G6" s="19">
        <f t="shared" si="3"/>
        <v>407675.14369804756</v>
      </c>
      <c r="H6" s="36">
        <v>121.3777778</v>
      </c>
      <c r="I6" s="36">
        <f t="shared" si="4"/>
        <v>34.511736650554454</v>
      </c>
      <c r="J6" s="19">
        <f t="shared" si="5"/>
        <v>414158.21349804761</v>
      </c>
      <c r="K6" s="15">
        <v>1300</v>
      </c>
      <c r="L6">
        <f t="shared" si="6"/>
        <v>4571.97</v>
      </c>
    </row>
    <row r="7" spans="1:12" x14ac:dyDescent="0.3">
      <c r="A7" s="18">
        <v>4.1666666666666699E-2</v>
      </c>
      <c r="B7" s="36">
        <v>126.9777778</v>
      </c>
      <c r="C7" s="38">
        <f t="shared" si="0"/>
        <v>36.104002786465742</v>
      </c>
      <c r="D7" s="19">
        <f t="shared" si="1"/>
        <v>433266.20869804756</v>
      </c>
      <c r="E7" s="36">
        <v>120.25555559999999</v>
      </c>
      <c r="F7" s="36">
        <f t="shared" si="2"/>
        <v>34.192651578049471</v>
      </c>
      <c r="G7" s="19">
        <f t="shared" si="3"/>
        <v>410329.03199609515</v>
      </c>
      <c r="H7" s="36">
        <v>122.8222222</v>
      </c>
      <c r="I7" s="36">
        <f t="shared" si="4"/>
        <v>34.922440204719933</v>
      </c>
      <c r="J7" s="19">
        <f t="shared" si="5"/>
        <v>419086.86290195235</v>
      </c>
      <c r="K7" s="15">
        <v>1300</v>
      </c>
      <c r="L7">
        <f t="shared" si="6"/>
        <v>4571.97</v>
      </c>
    </row>
    <row r="8" spans="1:12" x14ac:dyDescent="0.3">
      <c r="A8" s="17">
        <v>5.2083333333333301E-2</v>
      </c>
      <c r="B8" s="36">
        <v>122.6777778</v>
      </c>
      <c r="C8" s="38">
        <f t="shared" si="0"/>
        <v>34.881369860676713</v>
      </c>
      <c r="D8" s="19">
        <f t="shared" si="1"/>
        <v>418593.99809804757</v>
      </c>
      <c r="E8" s="36">
        <v>114.8888889</v>
      </c>
      <c r="F8" s="36">
        <f t="shared" si="2"/>
        <v>32.666729854990045</v>
      </c>
      <c r="G8" s="19">
        <f t="shared" si="3"/>
        <v>392017.20314902376</v>
      </c>
      <c r="H8" s="36">
        <v>114.74444440000001</v>
      </c>
      <c r="I8" s="36">
        <f t="shared" si="4"/>
        <v>32.625659482513505</v>
      </c>
      <c r="J8" s="19">
        <f t="shared" si="5"/>
        <v>391524.33800390479</v>
      </c>
      <c r="K8" s="15">
        <v>1300</v>
      </c>
      <c r="L8">
        <f t="shared" si="6"/>
        <v>4571.97</v>
      </c>
    </row>
    <row r="9" spans="1:12" x14ac:dyDescent="0.3">
      <c r="A9" s="18">
        <v>6.25E-2</v>
      </c>
      <c r="B9" s="36">
        <v>127.42222219999999</v>
      </c>
      <c r="C9" s="38">
        <f t="shared" si="0"/>
        <v>36.230373102075632</v>
      </c>
      <c r="D9" s="19">
        <f t="shared" si="1"/>
        <v>434782.71610195236</v>
      </c>
      <c r="E9" s="36">
        <v>99.511111110000002</v>
      </c>
      <c r="F9" s="36">
        <f t="shared" si="2"/>
        <v>28.29431649417117</v>
      </c>
      <c r="G9" s="19">
        <f t="shared" si="3"/>
        <v>339546.04168509762</v>
      </c>
      <c r="H9" s="36">
        <v>110.57777780000001</v>
      </c>
      <c r="I9" s="36">
        <f t="shared" si="4"/>
        <v>31.44093767415411</v>
      </c>
      <c r="J9" s="19">
        <f t="shared" si="5"/>
        <v>377307.07989804761</v>
      </c>
      <c r="K9" s="15">
        <v>1300</v>
      </c>
      <c r="L9">
        <f t="shared" si="6"/>
        <v>4571.97</v>
      </c>
    </row>
    <row r="10" spans="1:12" x14ac:dyDescent="0.3">
      <c r="A10" s="17">
        <v>7.2916666666666699E-2</v>
      </c>
      <c r="B10" s="36">
        <v>123.81111110000001</v>
      </c>
      <c r="C10" s="38">
        <f t="shared" si="0"/>
        <v>35.203614188228606</v>
      </c>
      <c r="D10" s="19">
        <f t="shared" si="1"/>
        <v>422461.09225097619</v>
      </c>
      <c r="E10" s="36">
        <v>102.1</v>
      </c>
      <c r="F10" s="36">
        <f t="shared" si="2"/>
        <v>29.030423656525446</v>
      </c>
      <c r="G10" s="19">
        <f t="shared" si="3"/>
        <v>348379.69819999998</v>
      </c>
      <c r="H10" s="36">
        <v>122.4555556</v>
      </c>
      <c r="I10" s="36">
        <f t="shared" si="4"/>
        <v>34.818184702871768</v>
      </c>
      <c r="J10" s="19">
        <f t="shared" si="5"/>
        <v>417835.74439609516</v>
      </c>
      <c r="K10" s="15">
        <v>1300</v>
      </c>
      <c r="L10">
        <f t="shared" si="6"/>
        <v>4571.97</v>
      </c>
    </row>
    <row r="11" spans="1:12" x14ac:dyDescent="0.3">
      <c r="A11" s="18">
        <v>8.3333333333333301E-2</v>
      </c>
      <c r="B11" s="36">
        <v>128.80000000000001</v>
      </c>
      <c r="C11" s="38">
        <f t="shared" si="0"/>
        <v>36.62212112595963</v>
      </c>
      <c r="D11" s="19">
        <f t="shared" si="1"/>
        <v>439483.88959999999</v>
      </c>
      <c r="E11" s="36">
        <v>109.0444444</v>
      </c>
      <c r="F11" s="36">
        <f t="shared" si="2"/>
        <v>31.004960022746662</v>
      </c>
      <c r="G11" s="19">
        <f t="shared" si="3"/>
        <v>372075.1286039048</v>
      </c>
      <c r="H11" s="36">
        <v>119.01111109999999</v>
      </c>
      <c r="I11" s="36">
        <f t="shared" si="4"/>
        <v>33.838814643161783</v>
      </c>
      <c r="J11" s="19">
        <f t="shared" si="5"/>
        <v>406082.81065097614</v>
      </c>
      <c r="K11" s="15">
        <v>1300</v>
      </c>
      <c r="L11">
        <f t="shared" si="6"/>
        <v>4571.97</v>
      </c>
    </row>
    <row r="12" spans="1:12" x14ac:dyDescent="0.3">
      <c r="A12" s="17">
        <v>9.375E-2</v>
      </c>
      <c r="B12" s="36">
        <v>126.5666667</v>
      </c>
      <c r="C12" s="38">
        <f t="shared" si="0"/>
        <v>35.987110235996589</v>
      </c>
      <c r="D12" s="19">
        <f t="shared" si="1"/>
        <v>431863.43924707139</v>
      </c>
      <c r="E12" s="36">
        <v>127.9333333</v>
      </c>
      <c r="F12" s="36">
        <f t="shared" si="2"/>
        <v>36.375698976400344</v>
      </c>
      <c r="G12" s="19">
        <f t="shared" si="3"/>
        <v>436526.69975292857</v>
      </c>
      <c r="H12" s="36">
        <v>119.0888889</v>
      </c>
      <c r="I12" s="36">
        <f t="shared" si="4"/>
        <v>33.860929456923515</v>
      </c>
      <c r="J12" s="19">
        <f t="shared" si="5"/>
        <v>406348.19954902376</v>
      </c>
      <c r="K12" s="15">
        <v>1300</v>
      </c>
      <c r="L12">
        <f t="shared" si="6"/>
        <v>4571.97</v>
      </c>
    </row>
    <row r="13" spans="1:12" x14ac:dyDescent="0.3">
      <c r="A13" s="18">
        <v>0.104166666666667</v>
      </c>
      <c r="B13" s="36">
        <v>127.24444440000001</v>
      </c>
      <c r="C13" s="38">
        <f t="shared" si="0"/>
        <v>36.179824964458348</v>
      </c>
      <c r="D13" s="19">
        <f t="shared" si="1"/>
        <v>434176.11300390481</v>
      </c>
      <c r="E13" s="36">
        <v>134.28888889999999</v>
      </c>
      <c r="F13" s="36">
        <f t="shared" si="2"/>
        <v>38.182794682968435</v>
      </c>
      <c r="G13" s="19">
        <f t="shared" si="3"/>
        <v>458212.75794902374</v>
      </c>
      <c r="H13" s="36">
        <v>109.8888889</v>
      </c>
      <c r="I13" s="36">
        <f t="shared" si="4"/>
        <v>31.245063662212115</v>
      </c>
      <c r="J13" s="19">
        <f t="shared" si="5"/>
        <v>374956.49314902379</v>
      </c>
      <c r="K13" s="15">
        <v>1300</v>
      </c>
      <c r="L13">
        <f t="shared" si="6"/>
        <v>4571.97</v>
      </c>
    </row>
    <row r="14" spans="1:12" x14ac:dyDescent="0.3">
      <c r="A14" s="17">
        <v>0.114583333333333</v>
      </c>
      <c r="B14" s="36">
        <v>126.1444444</v>
      </c>
      <c r="C14" s="38">
        <f t="shared" si="0"/>
        <v>35.867058402047199</v>
      </c>
      <c r="D14" s="19">
        <f t="shared" si="1"/>
        <v>430422.75680390478</v>
      </c>
      <c r="E14" s="36">
        <v>123.2666667</v>
      </c>
      <c r="F14" s="36">
        <f t="shared" si="2"/>
        <v>35.04881054876315</v>
      </c>
      <c r="G14" s="19">
        <f t="shared" si="3"/>
        <v>420603.3706470714</v>
      </c>
      <c r="H14" s="36">
        <v>119.6</v>
      </c>
      <c r="I14" s="36">
        <f t="shared" si="4"/>
        <v>34.006255331248219</v>
      </c>
      <c r="J14" s="19">
        <f t="shared" si="5"/>
        <v>408092.18319999997</v>
      </c>
      <c r="K14" s="15">
        <v>1300</v>
      </c>
      <c r="L14">
        <f t="shared" si="6"/>
        <v>4571.97</v>
      </c>
    </row>
    <row r="15" spans="1:12" x14ac:dyDescent="0.3">
      <c r="A15" s="18">
        <v>0.125</v>
      </c>
      <c r="B15" s="36">
        <v>127.3555556</v>
      </c>
      <c r="C15" s="38">
        <f t="shared" si="0"/>
        <v>36.211417571794144</v>
      </c>
      <c r="D15" s="19">
        <f t="shared" si="1"/>
        <v>434555.2401960952</v>
      </c>
      <c r="E15" s="36">
        <v>129.2777778</v>
      </c>
      <c r="F15" s="36">
        <f t="shared" si="2"/>
        <v>36.757969235143591</v>
      </c>
      <c r="G15" s="19">
        <f t="shared" si="3"/>
        <v>441114.13529804756</v>
      </c>
      <c r="H15" s="36">
        <v>114.44444439999999</v>
      </c>
      <c r="I15" s="36">
        <f t="shared" si="4"/>
        <v>32.540359510946828</v>
      </c>
      <c r="J15" s="19">
        <f t="shared" si="5"/>
        <v>390500.69540390477</v>
      </c>
      <c r="K15" s="15">
        <v>1300</v>
      </c>
      <c r="L15">
        <f t="shared" si="6"/>
        <v>4571.97</v>
      </c>
    </row>
    <row r="16" spans="1:12" x14ac:dyDescent="0.3">
      <c r="A16" s="17">
        <v>0.13541666666666699</v>
      </c>
      <c r="B16" s="36">
        <v>131.8666667</v>
      </c>
      <c r="C16" s="38">
        <f t="shared" si="0"/>
        <v>37.4940764003412</v>
      </c>
      <c r="D16" s="19">
        <f t="shared" si="1"/>
        <v>449947.79184707138</v>
      </c>
      <c r="E16" s="36">
        <v>117.2333333</v>
      </c>
      <c r="F16" s="36">
        <f t="shared" si="2"/>
        <v>33.333333323855562</v>
      </c>
      <c r="G16" s="19">
        <f t="shared" si="3"/>
        <v>400016.78035292856</v>
      </c>
      <c r="H16" s="36">
        <v>143.8222222</v>
      </c>
      <c r="I16" s="36">
        <f t="shared" si="4"/>
        <v>40.89343821438726</v>
      </c>
      <c r="J16" s="19">
        <f t="shared" si="5"/>
        <v>490741.84490195237</v>
      </c>
      <c r="K16" s="15">
        <v>1300</v>
      </c>
      <c r="L16">
        <f t="shared" si="6"/>
        <v>4571.97</v>
      </c>
    </row>
    <row r="17" spans="1:12" x14ac:dyDescent="0.3">
      <c r="A17" s="18">
        <v>0.14583333333333301</v>
      </c>
      <c r="B17" s="36">
        <v>126.9777778</v>
      </c>
      <c r="C17" s="38">
        <f t="shared" si="0"/>
        <v>36.104002786465742</v>
      </c>
      <c r="D17" s="19">
        <f t="shared" si="1"/>
        <v>433266.20869804756</v>
      </c>
      <c r="E17" s="36">
        <v>119.1555556</v>
      </c>
      <c r="F17" s="36">
        <f t="shared" si="2"/>
        <v>33.87988501563833</v>
      </c>
      <c r="G17" s="19">
        <f t="shared" si="3"/>
        <v>406575.67579609517</v>
      </c>
      <c r="H17" s="36">
        <v>120.3888889</v>
      </c>
      <c r="I17" s="36">
        <f t="shared" si="4"/>
        <v>34.230562667045781</v>
      </c>
      <c r="J17" s="19">
        <f t="shared" si="5"/>
        <v>410783.98414902377</v>
      </c>
      <c r="K17" s="15">
        <v>1300</v>
      </c>
      <c r="L17">
        <f t="shared" si="6"/>
        <v>4571.97</v>
      </c>
    </row>
    <row r="18" spans="1:12" x14ac:dyDescent="0.3">
      <c r="A18" s="17">
        <v>0.15625</v>
      </c>
      <c r="B18" s="36">
        <v>143.4111111</v>
      </c>
      <c r="C18" s="38">
        <f t="shared" si="0"/>
        <v>40.776545663918114</v>
      </c>
      <c r="D18" s="19">
        <f t="shared" si="1"/>
        <v>489339.07545097615</v>
      </c>
      <c r="E18" s="36">
        <v>111.18888889999999</v>
      </c>
      <c r="F18" s="36">
        <f t="shared" si="2"/>
        <v>31.614696872334374</v>
      </c>
      <c r="G18" s="19">
        <f t="shared" si="3"/>
        <v>379392.27774902375</v>
      </c>
      <c r="H18" s="36">
        <v>131.30000000000001</v>
      </c>
      <c r="I18" s="36">
        <f t="shared" si="4"/>
        <v>37.332954222348597</v>
      </c>
      <c r="J18" s="19">
        <f t="shared" si="5"/>
        <v>448014.24460000003</v>
      </c>
      <c r="K18" s="15">
        <v>1300</v>
      </c>
      <c r="L18">
        <f t="shared" si="6"/>
        <v>4571.97</v>
      </c>
    </row>
    <row r="19" spans="1:12" x14ac:dyDescent="0.3">
      <c r="A19" s="18">
        <v>0.16666666666666699</v>
      </c>
      <c r="B19" s="36">
        <v>136.7666667</v>
      </c>
      <c r="C19" s="38">
        <f t="shared" si="0"/>
        <v>38.887309269263575</v>
      </c>
      <c r="D19" s="19">
        <f t="shared" si="1"/>
        <v>466667.28764707141</v>
      </c>
      <c r="E19" s="36">
        <v>128.51111109999999</v>
      </c>
      <c r="F19" s="36">
        <f t="shared" si="2"/>
        <v>36.539980409439863</v>
      </c>
      <c r="G19" s="19">
        <f t="shared" si="3"/>
        <v>438498.15965097613</v>
      </c>
      <c r="H19" s="36">
        <v>116.57777780000001</v>
      </c>
      <c r="I19" s="36">
        <f t="shared" si="4"/>
        <v>33.146937105487638</v>
      </c>
      <c r="J19" s="19">
        <f t="shared" si="5"/>
        <v>397779.93189804762</v>
      </c>
      <c r="K19" s="15">
        <v>1300</v>
      </c>
      <c r="L19">
        <f t="shared" si="6"/>
        <v>4571.97</v>
      </c>
    </row>
    <row r="20" spans="1:12" x14ac:dyDescent="0.3">
      <c r="A20" s="17">
        <v>0.17708333333333301</v>
      </c>
      <c r="B20" s="36">
        <v>137.68888889999999</v>
      </c>
      <c r="C20" s="38">
        <f t="shared" si="0"/>
        <v>39.149527694057433</v>
      </c>
      <c r="D20" s="19">
        <f t="shared" si="1"/>
        <v>469814.04074902378</v>
      </c>
      <c r="E20" s="36">
        <v>131.6333333</v>
      </c>
      <c r="F20" s="36">
        <f t="shared" si="2"/>
        <v>37.427731959056018</v>
      </c>
      <c r="G20" s="19">
        <f t="shared" si="3"/>
        <v>449151.62515292858</v>
      </c>
      <c r="H20" s="36">
        <v>125.16666669999999</v>
      </c>
      <c r="I20" s="36">
        <f t="shared" si="4"/>
        <v>35.589043702018763</v>
      </c>
      <c r="J20" s="19">
        <f t="shared" si="5"/>
        <v>427086.44044707133</v>
      </c>
      <c r="K20" s="15">
        <v>1300</v>
      </c>
      <c r="L20">
        <f t="shared" si="6"/>
        <v>4571.97</v>
      </c>
    </row>
    <row r="21" spans="1:12" x14ac:dyDescent="0.3">
      <c r="A21" s="18">
        <v>0.1875</v>
      </c>
      <c r="B21" s="36">
        <v>139.11111109999999</v>
      </c>
      <c r="C21" s="38">
        <f t="shared" si="0"/>
        <v>39.553912738129085</v>
      </c>
      <c r="D21" s="19">
        <f t="shared" si="1"/>
        <v>474666.86485097616</v>
      </c>
      <c r="E21" s="36">
        <v>132.48888890000001</v>
      </c>
      <c r="F21" s="36">
        <f t="shared" si="2"/>
        <v>37.670994853568388</v>
      </c>
      <c r="G21" s="19">
        <f t="shared" si="3"/>
        <v>452070.90234902379</v>
      </c>
      <c r="H21" s="36">
        <v>130.5444444</v>
      </c>
      <c r="I21" s="36">
        <f t="shared" si="4"/>
        <v>37.118124651691787</v>
      </c>
      <c r="J21" s="19">
        <f t="shared" si="5"/>
        <v>445436.18160390481</v>
      </c>
      <c r="K21" s="15">
        <v>1300</v>
      </c>
      <c r="L21">
        <f t="shared" si="6"/>
        <v>4571.97</v>
      </c>
    </row>
    <row r="22" spans="1:12" x14ac:dyDescent="0.3">
      <c r="A22" s="17">
        <v>0.19791666666666699</v>
      </c>
      <c r="B22" s="36">
        <v>142.25555560000001</v>
      </c>
      <c r="C22" s="38">
        <f t="shared" si="0"/>
        <v>40.447982826272394</v>
      </c>
      <c r="D22" s="19">
        <f t="shared" si="1"/>
        <v>485396.15599609521</v>
      </c>
      <c r="E22" s="36">
        <v>118.6555556</v>
      </c>
      <c r="F22" s="36">
        <f t="shared" si="2"/>
        <v>33.737718396360535</v>
      </c>
      <c r="G22" s="19">
        <f t="shared" si="3"/>
        <v>404869.60479609517</v>
      </c>
      <c r="H22" s="36">
        <v>132.07777780000001</v>
      </c>
      <c r="I22" s="36">
        <f t="shared" si="4"/>
        <v>37.554102303099235</v>
      </c>
      <c r="J22" s="19">
        <f t="shared" si="5"/>
        <v>450668.13289804762</v>
      </c>
      <c r="K22" s="15">
        <v>1300</v>
      </c>
      <c r="L22">
        <f t="shared" si="6"/>
        <v>4571.97</v>
      </c>
    </row>
    <row r="23" spans="1:12" x14ac:dyDescent="0.3">
      <c r="A23" s="18">
        <v>0.20833333333333301</v>
      </c>
      <c r="B23" s="36">
        <v>153.6444444</v>
      </c>
      <c r="C23" s="38">
        <f t="shared" si="0"/>
        <v>43.686222462325844</v>
      </c>
      <c r="D23" s="19">
        <f t="shared" si="1"/>
        <v>524256.66180390475</v>
      </c>
      <c r="E23" s="36">
        <v>112.8888889</v>
      </c>
      <c r="F23" s="36">
        <f t="shared" si="2"/>
        <v>32.098063377878873</v>
      </c>
      <c r="G23" s="19">
        <f t="shared" si="3"/>
        <v>385192.91914902377</v>
      </c>
      <c r="H23" s="36">
        <v>137.74444439999999</v>
      </c>
      <c r="I23" s="36">
        <f t="shared" si="4"/>
        <v>39.165323969292011</v>
      </c>
      <c r="J23" s="19">
        <f t="shared" si="5"/>
        <v>470003.60400390474</v>
      </c>
      <c r="K23" s="15">
        <v>1300</v>
      </c>
      <c r="L23">
        <f t="shared" si="6"/>
        <v>4571.97</v>
      </c>
    </row>
    <row r="24" spans="1:12" x14ac:dyDescent="0.3">
      <c r="A24" s="17">
        <v>0.21875</v>
      </c>
      <c r="B24" s="36">
        <v>162.52222219999999</v>
      </c>
      <c r="C24" s="38">
        <f t="shared" si="0"/>
        <v>46.210469775376737</v>
      </c>
      <c r="D24" s="19">
        <f t="shared" si="1"/>
        <v>554548.90030195238</v>
      </c>
      <c r="E24" s="36">
        <v>112.4</v>
      </c>
      <c r="F24" s="36">
        <f t="shared" si="2"/>
        <v>31.959056013647999</v>
      </c>
      <c r="G24" s="19">
        <f t="shared" si="3"/>
        <v>383524.76079999999</v>
      </c>
      <c r="H24" s="36">
        <v>154.30000000000001</v>
      </c>
      <c r="I24" s="36">
        <f t="shared" si="4"/>
        <v>43.872618709127103</v>
      </c>
      <c r="J24" s="19">
        <f t="shared" si="5"/>
        <v>526493.51060000004</v>
      </c>
      <c r="K24" s="15">
        <v>1300</v>
      </c>
      <c r="L24">
        <f t="shared" si="6"/>
        <v>4571.97</v>
      </c>
    </row>
    <row r="25" spans="1:12" x14ac:dyDescent="0.3">
      <c r="A25" s="18">
        <v>0.22916666666666699</v>
      </c>
      <c r="B25" s="36">
        <v>166.5</v>
      </c>
      <c r="C25" s="38">
        <f t="shared" si="0"/>
        <v>47.341484219505261</v>
      </c>
      <c r="D25" s="19">
        <f t="shared" si="1"/>
        <v>568121.64299999992</v>
      </c>
      <c r="E25" s="36">
        <v>128.93333330000002</v>
      </c>
      <c r="F25" s="36">
        <f t="shared" si="2"/>
        <v>36.660032214955933</v>
      </c>
      <c r="G25" s="19">
        <f t="shared" si="3"/>
        <v>439938.84175292862</v>
      </c>
      <c r="H25" s="36">
        <v>169.62222220000001</v>
      </c>
      <c r="I25" s="36">
        <f t="shared" si="4"/>
        <v>48.229235769121416</v>
      </c>
      <c r="J25" s="19">
        <f t="shared" si="5"/>
        <v>578775.10850195237</v>
      </c>
      <c r="K25" s="15">
        <v>1300</v>
      </c>
      <c r="L25">
        <f t="shared" si="6"/>
        <v>4571.97</v>
      </c>
    </row>
    <row r="26" spans="1:12" x14ac:dyDescent="0.3">
      <c r="A26" s="17">
        <v>0.23958333333333301</v>
      </c>
      <c r="B26" s="36">
        <v>168.57777780000001</v>
      </c>
      <c r="C26" s="38">
        <f t="shared" si="0"/>
        <v>47.932265510378166</v>
      </c>
      <c r="D26" s="19">
        <f t="shared" si="1"/>
        <v>575211.31589804764</v>
      </c>
      <c r="E26" s="36">
        <v>115.6444444</v>
      </c>
      <c r="F26" s="36">
        <f t="shared" si="2"/>
        <v>32.881559397213536</v>
      </c>
      <c r="G26" s="19">
        <f t="shared" si="3"/>
        <v>394595.2658039048</v>
      </c>
      <c r="H26" s="36">
        <v>182.71111110000001</v>
      </c>
      <c r="I26" s="36">
        <f t="shared" si="4"/>
        <v>51.950841939152689</v>
      </c>
      <c r="J26" s="19">
        <f t="shared" si="5"/>
        <v>623436.25605097623</v>
      </c>
      <c r="K26" s="15">
        <v>1300</v>
      </c>
      <c r="L26">
        <f t="shared" si="6"/>
        <v>4571.97</v>
      </c>
    </row>
    <row r="27" spans="1:12" x14ac:dyDescent="0.3">
      <c r="A27" s="18">
        <v>0.25</v>
      </c>
      <c r="B27" s="39">
        <v>166.94444440000001</v>
      </c>
      <c r="C27" s="38">
        <f t="shared" si="0"/>
        <v>47.467854535115158</v>
      </c>
      <c r="D27" s="19">
        <f t="shared" si="1"/>
        <v>569638.15040390485</v>
      </c>
      <c r="E27" s="36">
        <v>142.55555559999999</v>
      </c>
      <c r="F27" s="36">
        <f t="shared" si="2"/>
        <v>40.533282797839064</v>
      </c>
      <c r="G27" s="19">
        <f t="shared" si="3"/>
        <v>486419.79859609512</v>
      </c>
      <c r="H27" s="36">
        <v>149.88888890000001</v>
      </c>
      <c r="I27" s="36">
        <f t="shared" si="4"/>
        <v>42.618393204435606</v>
      </c>
      <c r="J27" s="19">
        <f t="shared" si="5"/>
        <v>511442.17314902379</v>
      </c>
      <c r="K27" s="15">
        <v>1300</v>
      </c>
      <c r="L27">
        <f t="shared" si="6"/>
        <v>4571.97</v>
      </c>
    </row>
    <row r="28" spans="1:12" x14ac:dyDescent="0.3">
      <c r="A28" s="17">
        <v>0.26041666666666702</v>
      </c>
      <c r="B28" s="39">
        <v>157.61111109999999</v>
      </c>
      <c r="C28" s="38">
        <f t="shared" si="0"/>
        <v>44.814077651407445</v>
      </c>
      <c r="D28" s="19">
        <f t="shared" si="1"/>
        <v>537791.49185097613</v>
      </c>
      <c r="E28" s="36">
        <v>133.4</v>
      </c>
      <c r="F28" s="36">
        <f t="shared" si="2"/>
        <v>37.930054023315328</v>
      </c>
      <c r="G28" s="19">
        <f t="shared" si="3"/>
        <v>455179.74280000001</v>
      </c>
      <c r="H28" s="36">
        <v>135.5</v>
      </c>
      <c r="I28" s="36">
        <f t="shared" si="4"/>
        <v>38.52715382428206</v>
      </c>
      <c r="J28" s="19">
        <f t="shared" si="5"/>
        <v>462345.24099999998</v>
      </c>
      <c r="K28" s="15">
        <v>1300</v>
      </c>
      <c r="L28">
        <f t="shared" si="6"/>
        <v>4571.97</v>
      </c>
    </row>
    <row r="29" spans="1:12" x14ac:dyDescent="0.3">
      <c r="A29" s="18">
        <v>0.27083333333333298</v>
      </c>
      <c r="B29" s="39">
        <v>166.1</v>
      </c>
      <c r="C29" s="38">
        <f t="shared" si="0"/>
        <v>47.227750924083026</v>
      </c>
      <c r="D29" s="19">
        <f t="shared" si="1"/>
        <v>566756.78619999997</v>
      </c>
      <c r="E29" s="36">
        <v>130.6</v>
      </c>
      <c r="F29" s="36">
        <f t="shared" si="2"/>
        <v>37.133920955359677</v>
      </c>
      <c r="G29" s="19">
        <f t="shared" si="3"/>
        <v>445625.74519999995</v>
      </c>
      <c r="H29" s="36">
        <v>148.6333333</v>
      </c>
      <c r="I29" s="36">
        <f t="shared" si="4"/>
        <v>42.261397014501</v>
      </c>
      <c r="J29" s="19">
        <f t="shared" si="5"/>
        <v>507158.03915292857</v>
      </c>
      <c r="K29" s="15">
        <v>1300</v>
      </c>
      <c r="L29">
        <f t="shared" si="6"/>
        <v>4571.97</v>
      </c>
    </row>
    <row r="30" spans="1:12" x14ac:dyDescent="0.3">
      <c r="A30" s="17">
        <v>0.28125</v>
      </c>
      <c r="B30" s="39">
        <v>167.66666670000001</v>
      </c>
      <c r="C30" s="38">
        <f t="shared" si="0"/>
        <v>47.673206340631225</v>
      </c>
      <c r="D30" s="19">
        <f t="shared" si="1"/>
        <v>572102.47544707137</v>
      </c>
      <c r="E30" s="36">
        <v>132.1</v>
      </c>
      <c r="F30" s="36">
        <f t="shared" si="2"/>
        <v>37.560420813193062</v>
      </c>
      <c r="G30" s="19">
        <f t="shared" si="3"/>
        <v>450743.95819999994</v>
      </c>
      <c r="H30" s="36">
        <v>152.80000000000001</v>
      </c>
      <c r="I30" s="36">
        <f t="shared" si="4"/>
        <v>43.446118851293718</v>
      </c>
      <c r="J30" s="19">
        <f t="shared" si="5"/>
        <v>521375.29759999999</v>
      </c>
      <c r="K30" s="15">
        <v>1300</v>
      </c>
      <c r="L30">
        <f t="shared" si="6"/>
        <v>4571.97</v>
      </c>
    </row>
    <row r="31" spans="1:12" x14ac:dyDescent="0.3">
      <c r="A31" s="18">
        <v>0.29166666666666702</v>
      </c>
      <c r="B31" s="39">
        <v>165.8222222</v>
      </c>
      <c r="C31" s="38">
        <f t="shared" si="0"/>
        <v>47.148769462610183</v>
      </c>
      <c r="D31" s="19">
        <f t="shared" si="1"/>
        <v>565808.96890195238</v>
      </c>
      <c r="E31" s="36">
        <v>121.4333333</v>
      </c>
      <c r="F31" s="36">
        <f t="shared" si="2"/>
        <v>34.527532925789025</v>
      </c>
      <c r="G31" s="19">
        <f t="shared" si="3"/>
        <v>414347.77675292856</v>
      </c>
      <c r="H31" s="36">
        <v>156.46666669999999</v>
      </c>
      <c r="I31" s="36">
        <f t="shared" si="4"/>
        <v>44.488674068808642</v>
      </c>
      <c r="J31" s="19">
        <f t="shared" si="5"/>
        <v>533886.48504707136</v>
      </c>
      <c r="K31" s="15">
        <v>1300</v>
      </c>
      <c r="L31">
        <f t="shared" si="6"/>
        <v>4571.97</v>
      </c>
    </row>
    <row r="32" spans="1:12" x14ac:dyDescent="0.3">
      <c r="A32" s="17">
        <v>0.30208333333333298</v>
      </c>
      <c r="B32" s="39">
        <v>170.75555560000001</v>
      </c>
      <c r="C32" s="38">
        <f t="shared" ref="C32:C62" si="7">B32/3.517</f>
        <v>48.551480125106629</v>
      </c>
      <c r="D32" s="19">
        <f t="shared" ref="D32:D62" si="8">B32*3412.142</f>
        <v>582642.20299609518</v>
      </c>
      <c r="E32" s="36">
        <v>111.5666667</v>
      </c>
      <c r="F32" s="36">
        <f t="shared" ref="F32:F62" si="9">E32/3.517</f>
        <v>31.722111657662783</v>
      </c>
      <c r="G32" s="19">
        <f t="shared" ref="G32:G62" si="10">E32*3412.142</f>
        <v>380681.30924707139</v>
      </c>
      <c r="H32" s="36">
        <v>164.7666667</v>
      </c>
      <c r="I32" s="36">
        <f t="shared" ref="I32:I62" si="11">H32/3.517</f>
        <v>46.848639948820022</v>
      </c>
      <c r="J32" s="19">
        <f t="shared" ref="J32:J62" si="12">H32*3412.142</f>
        <v>562207.26364707144</v>
      </c>
      <c r="K32" s="15">
        <v>1300</v>
      </c>
      <c r="L32">
        <f t="shared" si="6"/>
        <v>4571.97</v>
      </c>
    </row>
    <row r="33" spans="1:12" x14ac:dyDescent="0.3">
      <c r="A33" s="18">
        <v>0.3125</v>
      </c>
      <c r="B33" s="39">
        <v>169.21111110000001</v>
      </c>
      <c r="C33" s="38">
        <f t="shared" si="7"/>
        <v>48.112343218652263</v>
      </c>
      <c r="D33" s="19">
        <f t="shared" si="8"/>
        <v>577372.33905097621</v>
      </c>
      <c r="E33" s="36">
        <v>127.25555559999999</v>
      </c>
      <c r="F33" s="36">
        <f t="shared" si="9"/>
        <v>36.182984247938585</v>
      </c>
      <c r="G33" s="19">
        <f t="shared" si="10"/>
        <v>434214.02599609515</v>
      </c>
      <c r="H33" s="36">
        <v>169.6333333</v>
      </c>
      <c r="I33" s="36">
        <f t="shared" si="11"/>
        <v>48.232395024168326</v>
      </c>
      <c r="J33" s="19">
        <f t="shared" si="12"/>
        <v>578813.02115292859</v>
      </c>
      <c r="K33" s="15">
        <v>1300</v>
      </c>
      <c r="L33">
        <f t="shared" si="6"/>
        <v>4571.97</v>
      </c>
    </row>
    <row r="34" spans="1:12" x14ac:dyDescent="0.3">
      <c r="A34" s="17">
        <v>0.32291666666666702</v>
      </c>
      <c r="B34" s="39">
        <v>170.03333330000001</v>
      </c>
      <c r="C34" s="38">
        <f t="shared" si="7"/>
        <v>48.346128319590562</v>
      </c>
      <c r="D34" s="19">
        <f t="shared" si="8"/>
        <v>580177.87795292865</v>
      </c>
      <c r="E34" s="36">
        <v>121.0888889</v>
      </c>
      <c r="F34" s="36">
        <f t="shared" si="9"/>
        <v>34.429595934034687</v>
      </c>
      <c r="G34" s="19">
        <f t="shared" si="10"/>
        <v>413172.4835490238</v>
      </c>
      <c r="H34" s="36">
        <v>174.5</v>
      </c>
      <c r="I34" s="36">
        <f t="shared" si="11"/>
        <v>49.616150127949957</v>
      </c>
      <c r="J34" s="19">
        <f t="shared" si="12"/>
        <v>595418.77899999998</v>
      </c>
      <c r="K34" s="15">
        <v>1300</v>
      </c>
      <c r="L34">
        <f t="shared" si="6"/>
        <v>4571.97</v>
      </c>
    </row>
    <row r="35" spans="1:12" x14ac:dyDescent="0.3">
      <c r="A35" s="18">
        <v>0.33333333333333298</v>
      </c>
      <c r="B35" s="39">
        <v>173.62222220000001</v>
      </c>
      <c r="C35" s="38">
        <f t="shared" si="7"/>
        <v>49.366568723343761</v>
      </c>
      <c r="D35" s="19">
        <f t="shared" si="8"/>
        <v>592423.67650195246</v>
      </c>
      <c r="E35" s="36">
        <v>149.37777779999999</v>
      </c>
      <c r="F35" s="36">
        <f t="shared" si="9"/>
        <v>42.473067330110887</v>
      </c>
      <c r="G35" s="19">
        <f t="shared" si="10"/>
        <v>509698.18949804752</v>
      </c>
      <c r="H35" s="36">
        <v>194.07777780000001</v>
      </c>
      <c r="I35" s="36">
        <f t="shared" si="11"/>
        <v>55.182763093545638</v>
      </c>
      <c r="J35" s="19">
        <f t="shared" si="12"/>
        <v>662220.93689804757</v>
      </c>
      <c r="K35" s="15">
        <v>1300</v>
      </c>
      <c r="L35">
        <f t="shared" si="6"/>
        <v>4571.97</v>
      </c>
    </row>
    <row r="36" spans="1:12" x14ac:dyDescent="0.3">
      <c r="A36" s="17">
        <v>0.34375</v>
      </c>
      <c r="B36" s="39">
        <v>185.0888889</v>
      </c>
      <c r="C36" s="38">
        <f t="shared" si="7"/>
        <v>52.62692320159227</v>
      </c>
      <c r="D36" s="19">
        <f t="shared" si="8"/>
        <v>631549.57154902373</v>
      </c>
      <c r="E36" s="36">
        <v>186.7333333</v>
      </c>
      <c r="F36" s="36">
        <f t="shared" si="9"/>
        <v>53.094493403468867</v>
      </c>
      <c r="G36" s="19">
        <f t="shared" si="10"/>
        <v>637160.64935292851</v>
      </c>
      <c r="H36" s="36">
        <v>202.7666667</v>
      </c>
      <c r="I36" s="36">
        <f t="shared" si="11"/>
        <v>57.65330301393233</v>
      </c>
      <c r="J36" s="19">
        <f t="shared" si="12"/>
        <v>691868.65964707138</v>
      </c>
      <c r="K36" s="15">
        <v>1300</v>
      </c>
      <c r="L36">
        <f t="shared" si="6"/>
        <v>4571.97</v>
      </c>
    </row>
    <row r="37" spans="1:12" x14ac:dyDescent="0.3">
      <c r="A37" s="18">
        <v>0.35416666666666702</v>
      </c>
      <c r="B37" s="39">
        <v>181.68888889999999</v>
      </c>
      <c r="C37" s="38">
        <f t="shared" si="7"/>
        <v>51.660190190503272</v>
      </c>
      <c r="D37" s="19">
        <f t="shared" si="8"/>
        <v>619948.28874902381</v>
      </c>
      <c r="E37" s="36">
        <v>183.2777778</v>
      </c>
      <c r="F37" s="36">
        <f t="shared" si="9"/>
        <v>52.111964117145291</v>
      </c>
      <c r="G37" s="19">
        <f t="shared" si="10"/>
        <v>625369.80329804751</v>
      </c>
      <c r="H37" s="36">
        <v>202.47777780000001</v>
      </c>
      <c r="I37" s="36">
        <f t="shared" si="11"/>
        <v>57.57116229741257</v>
      </c>
      <c r="J37" s="19">
        <f t="shared" si="12"/>
        <v>690882.92969804758</v>
      </c>
      <c r="K37" s="15">
        <v>1300</v>
      </c>
      <c r="L37">
        <f t="shared" si="6"/>
        <v>4571.97</v>
      </c>
    </row>
    <row r="38" spans="1:12" x14ac:dyDescent="0.3">
      <c r="A38" s="17">
        <v>0.36458333333333298</v>
      </c>
      <c r="B38" s="39">
        <v>200.3666667</v>
      </c>
      <c r="C38" s="38">
        <f t="shared" si="7"/>
        <v>56.970903241398922</v>
      </c>
      <c r="D38" s="19">
        <f t="shared" si="8"/>
        <v>683679.51884707133</v>
      </c>
      <c r="E38" s="36">
        <v>190.6333333</v>
      </c>
      <c r="F38" s="36">
        <f t="shared" si="9"/>
        <v>54.20339303383566</v>
      </c>
      <c r="G38" s="19">
        <f t="shared" si="10"/>
        <v>650468.00315292855</v>
      </c>
      <c r="H38" s="36">
        <v>207.87777779999999</v>
      </c>
      <c r="I38" s="36">
        <f t="shared" si="11"/>
        <v>59.10656178561274</v>
      </c>
      <c r="J38" s="19">
        <f t="shared" si="12"/>
        <v>709308.49649804749</v>
      </c>
      <c r="K38" s="15">
        <v>1300</v>
      </c>
      <c r="L38">
        <f t="shared" si="6"/>
        <v>4571.97</v>
      </c>
    </row>
    <row r="39" spans="1:12" x14ac:dyDescent="0.3">
      <c r="A39" s="18">
        <v>0.375</v>
      </c>
      <c r="B39" s="39">
        <v>201.71111110000001</v>
      </c>
      <c r="C39" s="38">
        <f t="shared" si="7"/>
        <v>57.35317347170885</v>
      </c>
      <c r="D39" s="19">
        <f t="shared" si="8"/>
        <v>688266.9540509762</v>
      </c>
      <c r="E39" s="36">
        <v>190.52222219999999</v>
      </c>
      <c r="F39" s="36">
        <f t="shared" si="9"/>
        <v>54.171800454933177</v>
      </c>
      <c r="G39" s="19">
        <f t="shared" si="10"/>
        <v>650088.87630195229</v>
      </c>
      <c r="H39" s="36">
        <v>214.66666670000001</v>
      </c>
      <c r="I39" s="36">
        <f t="shared" si="11"/>
        <v>61.036868552743819</v>
      </c>
      <c r="J39" s="19">
        <f t="shared" si="12"/>
        <v>732473.14944707137</v>
      </c>
      <c r="K39" s="15">
        <v>1300</v>
      </c>
      <c r="L39">
        <f t="shared" ref="L39:L70" si="13">K3*3.5169</f>
        <v>4571.97</v>
      </c>
    </row>
    <row r="40" spans="1:12" x14ac:dyDescent="0.3">
      <c r="A40" s="17">
        <v>0.38541666666666702</v>
      </c>
      <c r="B40" s="36">
        <v>211.4111111</v>
      </c>
      <c r="C40" s="38">
        <f t="shared" si="7"/>
        <v>60.111205885698041</v>
      </c>
      <c r="D40" s="19">
        <f t="shared" si="8"/>
        <v>721364.73145097611</v>
      </c>
      <c r="E40" s="36">
        <v>199.68888889999999</v>
      </c>
      <c r="F40" s="36">
        <f t="shared" si="9"/>
        <v>56.778188484503836</v>
      </c>
      <c r="G40" s="19">
        <f t="shared" si="10"/>
        <v>681366.84474902379</v>
      </c>
      <c r="H40" s="36">
        <v>235.9111111</v>
      </c>
      <c r="I40" s="36">
        <f t="shared" si="11"/>
        <v>67.077370230309924</v>
      </c>
      <c r="J40" s="19">
        <f t="shared" si="12"/>
        <v>804962.21045097616</v>
      </c>
      <c r="K40" s="15">
        <v>1300</v>
      </c>
      <c r="L40">
        <f t="shared" si="13"/>
        <v>4571.97</v>
      </c>
    </row>
    <row r="41" spans="1:12" x14ac:dyDescent="0.3">
      <c r="A41" s="18">
        <v>0.39583333333333298</v>
      </c>
      <c r="B41" s="36">
        <v>212.97777780000001</v>
      </c>
      <c r="C41" s="38">
        <f t="shared" si="7"/>
        <v>60.556661302246241</v>
      </c>
      <c r="D41" s="19">
        <f t="shared" si="8"/>
        <v>726710.42069804762</v>
      </c>
      <c r="E41" s="36">
        <v>194.2</v>
      </c>
      <c r="F41" s="36">
        <f t="shared" si="9"/>
        <v>55.217514927495024</v>
      </c>
      <c r="G41" s="19">
        <f t="shared" si="10"/>
        <v>662637.97639999993</v>
      </c>
      <c r="H41" s="36">
        <v>228.7666667</v>
      </c>
      <c r="I41" s="36">
        <f t="shared" si="11"/>
        <v>65.045967216377591</v>
      </c>
      <c r="J41" s="19">
        <f t="shared" si="12"/>
        <v>780584.35164707142</v>
      </c>
      <c r="K41" s="15">
        <v>1300</v>
      </c>
      <c r="L41">
        <f t="shared" si="13"/>
        <v>4571.97</v>
      </c>
    </row>
    <row r="42" spans="1:12" x14ac:dyDescent="0.3">
      <c r="A42" s="17">
        <v>0.40625</v>
      </c>
      <c r="B42" s="36">
        <v>223.6333333</v>
      </c>
      <c r="C42" s="38">
        <f t="shared" si="7"/>
        <v>63.586389906170034</v>
      </c>
      <c r="D42" s="19">
        <f t="shared" si="8"/>
        <v>763068.68915292853</v>
      </c>
      <c r="E42" s="36">
        <v>201.7333333</v>
      </c>
      <c r="F42" s="36">
        <f t="shared" si="9"/>
        <v>57.359491981802677</v>
      </c>
      <c r="G42" s="19">
        <f t="shared" si="10"/>
        <v>688342.77935292851</v>
      </c>
      <c r="H42" s="36">
        <v>237.7</v>
      </c>
      <c r="I42" s="36">
        <f t="shared" si="11"/>
        <v>67.586010804663061</v>
      </c>
      <c r="J42" s="19">
        <f t="shared" si="12"/>
        <v>811066.15339999995</v>
      </c>
      <c r="K42" s="15">
        <v>1300</v>
      </c>
      <c r="L42">
        <f t="shared" si="13"/>
        <v>4571.97</v>
      </c>
    </row>
    <row r="43" spans="1:12" x14ac:dyDescent="0.3">
      <c r="A43" s="18">
        <v>0.41666666666666702</v>
      </c>
      <c r="B43" s="36">
        <v>212.81111110000001</v>
      </c>
      <c r="C43" s="38">
        <f t="shared" si="7"/>
        <v>60.509272419675867</v>
      </c>
      <c r="D43" s="19">
        <f t="shared" si="8"/>
        <v>726141.73025097616</v>
      </c>
      <c r="E43" s="36">
        <v>223.34444439999999</v>
      </c>
      <c r="F43" s="36">
        <f t="shared" si="9"/>
        <v>63.504249189650267</v>
      </c>
      <c r="G43" s="19">
        <f t="shared" si="10"/>
        <v>762082.95920390473</v>
      </c>
      <c r="H43" s="36">
        <v>221.55555559999999</v>
      </c>
      <c r="I43" s="36">
        <f t="shared" si="11"/>
        <v>62.995608643730449</v>
      </c>
      <c r="J43" s="19">
        <f t="shared" si="12"/>
        <v>755979.01659609517</v>
      </c>
      <c r="K43" s="15">
        <v>1300</v>
      </c>
      <c r="L43">
        <f t="shared" si="13"/>
        <v>4571.97</v>
      </c>
    </row>
    <row r="44" spans="1:12" x14ac:dyDescent="0.3">
      <c r="A44" s="17">
        <v>0.42708333333333298</v>
      </c>
      <c r="B44" s="36">
        <v>226.3555556</v>
      </c>
      <c r="C44" s="38">
        <f t="shared" si="7"/>
        <v>64.36040818879728</v>
      </c>
      <c r="D44" s="19">
        <f t="shared" si="8"/>
        <v>772357.29819609516</v>
      </c>
      <c r="E44" s="36">
        <v>225.3666667</v>
      </c>
      <c r="F44" s="36">
        <f t="shared" si="9"/>
        <v>64.0792342052886</v>
      </c>
      <c r="G44" s="19">
        <f t="shared" si="10"/>
        <v>768983.06884707138</v>
      </c>
      <c r="H44" s="36">
        <v>228.01111109999999</v>
      </c>
      <c r="I44" s="36">
        <f t="shared" si="11"/>
        <v>64.831137645720787</v>
      </c>
      <c r="J44" s="19">
        <f t="shared" si="12"/>
        <v>778006.28865097614</v>
      </c>
      <c r="K44" s="15">
        <v>1300</v>
      </c>
      <c r="L44">
        <f t="shared" si="13"/>
        <v>4571.97</v>
      </c>
    </row>
    <row r="45" spans="1:12" x14ac:dyDescent="0.3">
      <c r="A45" s="18">
        <v>0.4375</v>
      </c>
      <c r="B45" s="36">
        <v>221.6444444</v>
      </c>
      <c r="C45" s="38">
        <f t="shared" si="7"/>
        <v>63.020882684105771</v>
      </c>
      <c r="D45" s="19">
        <f t="shared" si="8"/>
        <v>756282.31780390476</v>
      </c>
      <c r="E45" s="36">
        <v>217.46666670000002</v>
      </c>
      <c r="F45" s="36">
        <f t="shared" si="9"/>
        <v>61.83300162069947</v>
      </c>
      <c r="G45" s="19">
        <f t="shared" si="10"/>
        <v>742027.14704707137</v>
      </c>
      <c r="H45" s="36">
        <v>246.02222219999999</v>
      </c>
      <c r="I45" s="36">
        <f t="shared" si="11"/>
        <v>69.952295194768269</v>
      </c>
      <c r="J45" s="19">
        <f t="shared" si="12"/>
        <v>839462.75730195234</v>
      </c>
      <c r="K45" s="15">
        <v>1300</v>
      </c>
      <c r="L45">
        <f t="shared" si="13"/>
        <v>4571.97</v>
      </c>
    </row>
    <row r="46" spans="1:12" x14ac:dyDescent="0.3">
      <c r="A46" s="17">
        <v>0.44791666666666702</v>
      </c>
      <c r="B46" s="36">
        <v>219.47777780000001</v>
      </c>
      <c r="C46" s="38">
        <f t="shared" si="7"/>
        <v>62.404827352857552</v>
      </c>
      <c r="D46" s="19">
        <f t="shared" si="8"/>
        <v>748889.34369804757</v>
      </c>
      <c r="E46" s="36">
        <v>312.74444440000002</v>
      </c>
      <c r="F46" s="36">
        <f t="shared" si="9"/>
        <v>88.92364071651977</v>
      </c>
      <c r="G46" s="19">
        <f t="shared" si="10"/>
        <v>1067128.4540039047</v>
      </c>
      <c r="H46" s="36">
        <v>255.6333333</v>
      </c>
      <c r="I46" s="36">
        <f t="shared" si="11"/>
        <v>72.685053539948825</v>
      </c>
      <c r="J46" s="19">
        <f t="shared" si="12"/>
        <v>872257.23315292853</v>
      </c>
      <c r="K46" s="15">
        <v>1300</v>
      </c>
      <c r="L46">
        <f t="shared" si="13"/>
        <v>4571.97</v>
      </c>
    </row>
    <row r="47" spans="1:12" x14ac:dyDescent="0.3">
      <c r="A47" s="18">
        <v>0.45833333333333298</v>
      </c>
      <c r="B47" s="36">
        <v>214.4555556</v>
      </c>
      <c r="C47" s="38">
        <f t="shared" si="7"/>
        <v>60.976842649985784</v>
      </c>
      <c r="D47" s="19">
        <f t="shared" si="8"/>
        <v>731752.80839609518</v>
      </c>
      <c r="E47" s="36">
        <v>309.52222219999999</v>
      </c>
      <c r="F47" s="36">
        <f t="shared" si="9"/>
        <v>88.007455843048049</v>
      </c>
      <c r="G47" s="19">
        <f t="shared" si="10"/>
        <v>1056133.7743019522</v>
      </c>
      <c r="H47" s="36">
        <v>244.8222222</v>
      </c>
      <c r="I47" s="36">
        <f t="shared" si="11"/>
        <v>69.611095308501561</v>
      </c>
      <c r="J47" s="19">
        <f t="shared" si="12"/>
        <v>835368.18690195237</v>
      </c>
      <c r="K47" s="15">
        <v>1300</v>
      </c>
      <c r="L47">
        <f t="shared" si="13"/>
        <v>4571.97</v>
      </c>
    </row>
    <row r="48" spans="1:12" x14ac:dyDescent="0.3">
      <c r="A48" s="17">
        <v>0.46875</v>
      </c>
      <c r="B48" s="36">
        <v>217.21111110000001</v>
      </c>
      <c r="C48" s="38">
        <f t="shared" si="7"/>
        <v>61.760338669320447</v>
      </c>
      <c r="D48" s="19">
        <f t="shared" si="8"/>
        <v>741155.1550509762</v>
      </c>
      <c r="E48" s="36">
        <v>305.70000000000005</v>
      </c>
      <c r="F48" s="36">
        <f t="shared" si="9"/>
        <v>86.920671026443003</v>
      </c>
      <c r="G48" s="19">
        <f t="shared" si="10"/>
        <v>1043091.8094000001</v>
      </c>
      <c r="H48" s="36">
        <v>251.8666667</v>
      </c>
      <c r="I48" s="36">
        <f t="shared" si="11"/>
        <v>71.614065027011662</v>
      </c>
      <c r="J48" s="19">
        <f t="shared" si="12"/>
        <v>859404.8318470713</v>
      </c>
      <c r="K48" s="15">
        <v>1300</v>
      </c>
      <c r="L48">
        <f t="shared" si="13"/>
        <v>4571.97</v>
      </c>
    </row>
    <row r="49" spans="1:12" x14ac:dyDescent="0.3">
      <c r="A49" s="18">
        <v>0.47916666666666702</v>
      </c>
      <c r="B49" s="36">
        <v>221.93333329999999</v>
      </c>
      <c r="C49" s="38">
        <f t="shared" si="7"/>
        <v>63.103023400625531</v>
      </c>
      <c r="D49" s="19">
        <f t="shared" si="8"/>
        <v>757268.04775292857</v>
      </c>
      <c r="E49" s="36">
        <v>260.66666670000001</v>
      </c>
      <c r="F49" s="36">
        <f t="shared" si="9"/>
        <v>74.116197526300823</v>
      </c>
      <c r="G49" s="19">
        <f t="shared" si="10"/>
        <v>889431.68144707137</v>
      </c>
      <c r="H49" s="36">
        <v>254.12222220000001</v>
      </c>
      <c r="I49" s="36">
        <f t="shared" si="11"/>
        <v>72.255394427068524</v>
      </c>
      <c r="J49" s="19">
        <f t="shared" si="12"/>
        <v>867101.10750195244</v>
      </c>
      <c r="K49" s="15">
        <v>1300</v>
      </c>
      <c r="L49">
        <f t="shared" si="13"/>
        <v>4571.97</v>
      </c>
    </row>
    <row r="50" spans="1:12" x14ac:dyDescent="0.3">
      <c r="A50" s="17">
        <v>0.48958333333333298</v>
      </c>
      <c r="B50" s="36">
        <v>233.02222219999999</v>
      </c>
      <c r="C50" s="38">
        <f t="shared" si="7"/>
        <v>66.255963093545631</v>
      </c>
      <c r="D50" s="19">
        <f t="shared" si="8"/>
        <v>795104.91130195232</v>
      </c>
      <c r="E50" s="36">
        <v>113.5222222</v>
      </c>
      <c r="F50" s="36">
        <f t="shared" si="9"/>
        <v>32.278141086152971</v>
      </c>
      <c r="G50" s="19">
        <f t="shared" si="10"/>
        <v>387353.9423019524</v>
      </c>
      <c r="H50" s="36">
        <v>255.94444440000001</v>
      </c>
      <c r="I50" s="36">
        <f t="shared" si="11"/>
        <v>72.773512766562419</v>
      </c>
      <c r="J50" s="19">
        <f t="shared" si="12"/>
        <v>873318.78840390476</v>
      </c>
      <c r="K50" s="15">
        <v>1300</v>
      </c>
      <c r="L50">
        <f t="shared" si="13"/>
        <v>4571.97</v>
      </c>
    </row>
    <row r="51" spans="1:12" x14ac:dyDescent="0.3">
      <c r="A51" s="18">
        <v>0.5</v>
      </c>
      <c r="B51" s="36">
        <v>260.57777781999999</v>
      </c>
      <c r="C51" s="38">
        <f t="shared" si="7"/>
        <v>74.090923463178839</v>
      </c>
      <c r="D51" s="19">
        <f t="shared" si="8"/>
        <v>889128.37996629032</v>
      </c>
      <c r="E51" s="36">
        <v>244.68888889999999</v>
      </c>
      <c r="F51" s="36">
        <f t="shared" si="9"/>
        <v>69.573184219505265</v>
      </c>
      <c r="G51" s="19">
        <f t="shared" si="10"/>
        <v>834913.23474902369</v>
      </c>
      <c r="H51" s="36">
        <v>255.01111109999999</v>
      </c>
      <c r="I51" s="36">
        <f t="shared" si="11"/>
        <v>72.508135086721637</v>
      </c>
      <c r="J51" s="19">
        <f t="shared" si="12"/>
        <v>870134.12265097618</v>
      </c>
      <c r="K51" s="15">
        <v>1300</v>
      </c>
      <c r="L51">
        <f t="shared" si="13"/>
        <v>4571.97</v>
      </c>
    </row>
    <row r="52" spans="1:12" x14ac:dyDescent="0.3">
      <c r="A52" s="17">
        <v>0.51041666666666696</v>
      </c>
      <c r="B52" s="36">
        <v>325.83333329999999</v>
      </c>
      <c r="C52" s="38">
        <f t="shared" si="7"/>
        <v>92.645246886551035</v>
      </c>
      <c r="D52" s="19">
        <f t="shared" si="8"/>
        <v>1111789.6015529286</v>
      </c>
      <c r="E52" s="36">
        <v>254.46666669999999</v>
      </c>
      <c r="F52" s="36">
        <f t="shared" si="9"/>
        <v>72.353331447256181</v>
      </c>
      <c r="G52" s="19">
        <f t="shared" si="10"/>
        <v>868276.40104707133</v>
      </c>
      <c r="H52" s="36">
        <v>254.25555560000001</v>
      </c>
      <c r="I52" s="36">
        <f t="shared" si="11"/>
        <v>72.293305544498153</v>
      </c>
      <c r="J52" s="19">
        <f t="shared" si="12"/>
        <v>867556.05999609514</v>
      </c>
      <c r="K52" s="15">
        <v>1300</v>
      </c>
      <c r="L52">
        <f t="shared" si="13"/>
        <v>4571.97</v>
      </c>
    </row>
    <row r="53" spans="1:12" x14ac:dyDescent="0.3">
      <c r="A53" s="18">
        <v>0.52083333333333304</v>
      </c>
      <c r="B53" s="36">
        <v>336.46666670000002</v>
      </c>
      <c r="C53" s="38">
        <f t="shared" si="7"/>
        <v>95.668657008814336</v>
      </c>
      <c r="D53" s="19">
        <f t="shared" si="8"/>
        <v>1148072.0450470713</v>
      </c>
      <c r="E53" s="36">
        <v>214.98888890000001</v>
      </c>
      <c r="F53" s="36">
        <f t="shared" si="9"/>
        <v>61.128487034404323</v>
      </c>
      <c r="G53" s="19">
        <f t="shared" si="10"/>
        <v>733572.61734902381</v>
      </c>
      <c r="H53" s="36">
        <v>276.94444449000002</v>
      </c>
      <c r="I53" s="36">
        <f t="shared" si="11"/>
        <v>78.744510801819743</v>
      </c>
      <c r="J53" s="19">
        <f t="shared" si="12"/>
        <v>944973.77071099763</v>
      </c>
      <c r="K53" s="15">
        <v>1300</v>
      </c>
      <c r="L53">
        <f t="shared" si="13"/>
        <v>4571.97</v>
      </c>
    </row>
    <row r="54" spans="1:12" x14ac:dyDescent="0.3">
      <c r="A54" s="17">
        <v>0.53125</v>
      </c>
      <c r="B54" s="36">
        <v>315.81111110000001</v>
      </c>
      <c r="C54" s="38">
        <f t="shared" si="7"/>
        <v>89.795595990901347</v>
      </c>
      <c r="D54" s="19">
        <f t="shared" si="8"/>
        <v>1077592.3562509762</v>
      </c>
      <c r="E54" s="36">
        <v>204.5444444</v>
      </c>
      <c r="F54" s="36">
        <f t="shared" si="9"/>
        <v>58.158784304805238</v>
      </c>
      <c r="G54" s="19">
        <f t="shared" si="10"/>
        <v>697934.68960390473</v>
      </c>
      <c r="H54" s="36">
        <v>402.97777770000005</v>
      </c>
      <c r="I54" s="36">
        <f t="shared" si="11"/>
        <v>114.57997659937449</v>
      </c>
      <c r="J54" s="19">
        <f t="shared" si="12"/>
        <v>1375017.4003568336</v>
      </c>
      <c r="K54" s="15">
        <v>1300</v>
      </c>
      <c r="L54">
        <f t="shared" si="13"/>
        <v>4571.97</v>
      </c>
    </row>
    <row r="55" spans="1:12" x14ac:dyDescent="0.3">
      <c r="A55" s="18">
        <v>0.54166666666666696</v>
      </c>
      <c r="B55" s="36">
        <v>319.60000000000002</v>
      </c>
      <c r="C55" s="38">
        <f t="shared" si="7"/>
        <v>90.872903042365664</v>
      </c>
      <c r="D55" s="19">
        <f t="shared" si="8"/>
        <v>1090520.5832</v>
      </c>
      <c r="E55" s="36">
        <v>166.98888890000001</v>
      </c>
      <c r="F55" s="36">
        <f t="shared" si="9"/>
        <v>47.480491583736139</v>
      </c>
      <c r="G55" s="19">
        <f t="shared" si="10"/>
        <v>569789.80134902382</v>
      </c>
      <c r="H55" s="36">
        <v>389.11111110000002</v>
      </c>
      <c r="I55" s="36">
        <f t="shared" si="11"/>
        <v>110.63722237702588</v>
      </c>
      <c r="J55" s="19">
        <f t="shared" si="12"/>
        <v>1327702.3648509763</v>
      </c>
      <c r="K55" s="15">
        <v>1300</v>
      </c>
      <c r="L55">
        <f t="shared" si="13"/>
        <v>4571.97</v>
      </c>
    </row>
    <row r="56" spans="1:12" x14ac:dyDescent="0.3">
      <c r="A56" s="17">
        <v>0.55208333333333304</v>
      </c>
      <c r="B56" s="36">
        <v>326.91111109999997</v>
      </c>
      <c r="C56" s="38">
        <f t="shared" si="7"/>
        <v>92.951694938868343</v>
      </c>
      <c r="D56" s="19">
        <f t="shared" si="8"/>
        <v>1115467.1324509759</v>
      </c>
      <c r="E56" s="36">
        <v>170.47777780000001</v>
      </c>
      <c r="F56" s="36">
        <f t="shared" si="9"/>
        <v>48.472498663633786</v>
      </c>
      <c r="G56" s="19">
        <f t="shared" si="10"/>
        <v>581694.38569804758</v>
      </c>
      <c r="H56" s="36">
        <v>379.26666660000001</v>
      </c>
      <c r="I56" s="36">
        <f t="shared" si="11"/>
        <v>107.83811959056014</v>
      </c>
      <c r="J56" s="19">
        <f t="shared" si="12"/>
        <v>1294111.7223058571</v>
      </c>
      <c r="K56" s="15">
        <v>1300</v>
      </c>
      <c r="L56">
        <f t="shared" si="13"/>
        <v>4571.97</v>
      </c>
    </row>
    <row r="57" spans="1:12" x14ac:dyDescent="0.3">
      <c r="A57" s="18">
        <v>0.5625</v>
      </c>
      <c r="B57" s="36">
        <v>319.58888890000003</v>
      </c>
      <c r="C57" s="38">
        <f t="shared" si="7"/>
        <v>90.869743787318754</v>
      </c>
      <c r="D57" s="19">
        <f t="shared" si="8"/>
        <v>1090482.6705490239</v>
      </c>
      <c r="E57" s="36">
        <v>210.97777780000001</v>
      </c>
      <c r="F57" s="36">
        <f t="shared" si="9"/>
        <v>59.987994825135061</v>
      </c>
      <c r="G57" s="19">
        <f t="shared" si="10"/>
        <v>719886.13669804763</v>
      </c>
      <c r="H57" s="36">
        <v>365.25555559999998</v>
      </c>
      <c r="I57" s="36">
        <f t="shared" si="11"/>
        <v>103.85429502416832</v>
      </c>
      <c r="J57" s="19">
        <f t="shared" si="12"/>
        <v>1246303.8219960951</v>
      </c>
      <c r="K57" s="15">
        <v>1300</v>
      </c>
      <c r="L57">
        <f t="shared" si="13"/>
        <v>4571.97</v>
      </c>
    </row>
    <row r="58" spans="1:12" x14ac:dyDescent="0.3">
      <c r="A58" s="17">
        <v>0.57291666666666696</v>
      </c>
      <c r="B58" s="36">
        <v>319.3222222</v>
      </c>
      <c r="C58" s="38">
        <f t="shared" si="7"/>
        <v>90.793921580892814</v>
      </c>
      <c r="D58" s="19">
        <f t="shared" si="8"/>
        <v>1089572.7659019523</v>
      </c>
      <c r="E58" s="36">
        <v>188.15555560000001</v>
      </c>
      <c r="F58" s="36">
        <f t="shared" si="9"/>
        <v>53.498878475973846</v>
      </c>
      <c r="G58" s="19">
        <f t="shared" si="10"/>
        <v>642013.47379609523</v>
      </c>
      <c r="H58" s="36">
        <v>325.34444440000004</v>
      </c>
      <c r="I58" s="36">
        <f t="shared" si="11"/>
        <v>92.506239522320172</v>
      </c>
      <c r="J58" s="19">
        <f t="shared" si="12"/>
        <v>1110121.4432039049</v>
      </c>
      <c r="K58" s="15">
        <v>1300</v>
      </c>
      <c r="L58">
        <f t="shared" si="13"/>
        <v>4571.97</v>
      </c>
    </row>
    <row r="59" spans="1:12" x14ac:dyDescent="0.3">
      <c r="A59" s="18">
        <v>0.58333333333333304</v>
      </c>
      <c r="B59" s="36">
        <v>331.52222219999999</v>
      </c>
      <c r="C59" s="38">
        <f t="shared" si="7"/>
        <v>94.262787091270965</v>
      </c>
      <c r="D59" s="19">
        <f t="shared" si="8"/>
        <v>1131200.8983019523</v>
      </c>
      <c r="E59" s="36">
        <v>205.6333333</v>
      </c>
      <c r="F59" s="36">
        <f t="shared" si="9"/>
        <v>58.468391612169462</v>
      </c>
      <c r="G59" s="19">
        <f t="shared" si="10"/>
        <v>701650.13315292855</v>
      </c>
      <c r="H59" s="36">
        <v>351.23333339999999</v>
      </c>
      <c r="I59" s="36">
        <f t="shared" si="11"/>
        <v>99.867311174296276</v>
      </c>
      <c r="J59" s="19">
        <f t="shared" si="12"/>
        <v>1198458.0086941428</v>
      </c>
      <c r="K59" s="15">
        <v>1300</v>
      </c>
      <c r="L59">
        <f t="shared" si="13"/>
        <v>4571.97</v>
      </c>
    </row>
    <row r="60" spans="1:12" x14ac:dyDescent="0.3">
      <c r="A60" s="17">
        <v>0.59375</v>
      </c>
      <c r="B60" s="36">
        <v>322.22222220000003</v>
      </c>
      <c r="C60" s="38">
        <f t="shared" si="7"/>
        <v>91.618487972704017</v>
      </c>
      <c r="D60" s="19">
        <f t="shared" si="8"/>
        <v>1099467.9777019524</v>
      </c>
      <c r="E60" s="36">
        <v>202.7333333</v>
      </c>
      <c r="F60" s="36">
        <f t="shared" si="9"/>
        <v>57.643825220358259</v>
      </c>
      <c r="G60" s="19">
        <f t="shared" si="10"/>
        <v>691754.9213529285</v>
      </c>
      <c r="H60" s="36">
        <v>379.38888889999998</v>
      </c>
      <c r="I60" s="36">
        <f t="shared" si="11"/>
        <v>107.87287145294285</v>
      </c>
      <c r="J60" s="19">
        <f t="shared" si="12"/>
        <v>1294528.7621490236</v>
      </c>
      <c r="K60" s="15">
        <v>1300</v>
      </c>
      <c r="L60">
        <f t="shared" si="13"/>
        <v>4571.97</v>
      </c>
    </row>
    <row r="61" spans="1:12" x14ac:dyDescent="0.3">
      <c r="A61" s="18">
        <v>0.60416666666666696</v>
      </c>
      <c r="B61" s="36">
        <v>286.0444445</v>
      </c>
      <c r="C61" s="38">
        <f t="shared" si="7"/>
        <v>81.33194327551891</v>
      </c>
      <c r="D61" s="19">
        <f t="shared" si="8"/>
        <v>976024.26294511894</v>
      </c>
      <c r="E61" s="36">
        <v>191.78888889999999</v>
      </c>
      <c r="F61" s="36">
        <f t="shared" si="9"/>
        <v>54.531955899914699</v>
      </c>
      <c r="G61" s="19">
        <f t="shared" si="10"/>
        <v>654410.92294902378</v>
      </c>
      <c r="H61" s="36">
        <v>353.65555559999996</v>
      </c>
      <c r="I61" s="36">
        <f t="shared" si="11"/>
        <v>100.55602945692351</v>
      </c>
      <c r="J61" s="19">
        <f t="shared" si="12"/>
        <v>1206722.9747960949</v>
      </c>
      <c r="K61" s="15">
        <v>1300</v>
      </c>
      <c r="L61">
        <f t="shared" si="13"/>
        <v>4571.97</v>
      </c>
    </row>
    <row r="62" spans="1:12" x14ac:dyDescent="0.3">
      <c r="A62" s="17">
        <v>0.61458333333333304</v>
      </c>
      <c r="B62" s="36">
        <v>310.18888889999999</v>
      </c>
      <c r="C62" s="38">
        <f t="shared" si="7"/>
        <v>88.197011344896225</v>
      </c>
      <c r="D62" s="19">
        <f t="shared" si="8"/>
        <v>1058408.5357490238</v>
      </c>
      <c r="E62" s="36">
        <v>194.52222219999999</v>
      </c>
      <c r="F62" s="36">
        <f t="shared" si="9"/>
        <v>55.309133409155528</v>
      </c>
      <c r="G62" s="19">
        <f t="shared" si="10"/>
        <v>663737.44430195238</v>
      </c>
      <c r="H62" s="36">
        <v>353.6444444</v>
      </c>
      <c r="I62" s="36">
        <f t="shared" si="11"/>
        <v>100.55287017344328</v>
      </c>
      <c r="J62" s="19">
        <f t="shared" si="12"/>
        <v>1206685.0618039048</v>
      </c>
      <c r="K62" s="15">
        <v>1300</v>
      </c>
      <c r="L62">
        <f t="shared" si="13"/>
        <v>4571.97</v>
      </c>
    </row>
    <row r="63" spans="1:12" x14ac:dyDescent="0.3">
      <c r="A63" s="18">
        <v>0.625</v>
      </c>
      <c r="B63" s="36">
        <v>301.83333340000001</v>
      </c>
      <c r="C63" s="38">
        <f t="shared" ref="C63:C98" si="14">B63/3.517</f>
        <v>85.821249189650274</v>
      </c>
      <c r="D63" s="19">
        <f t="shared" ref="D63:D98" si="15">B63*3412.142</f>
        <v>1029898.1938941428</v>
      </c>
      <c r="E63" s="36">
        <v>190.65555560000001</v>
      </c>
      <c r="F63" s="36">
        <f t="shared" ref="F63:F98" si="16">E63/3.517</f>
        <v>54.209711572362814</v>
      </c>
      <c r="G63" s="19">
        <f t="shared" ref="G63:G98" si="17">E63*3412.142</f>
        <v>650543.82879609521</v>
      </c>
      <c r="H63" s="36">
        <v>358.91111109999997</v>
      </c>
      <c r="I63" s="36">
        <f t="shared" ref="I63:I98" si="18">H63/3.517</f>
        <v>102.05035857264714</v>
      </c>
      <c r="J63" s="19">
        <f t="shared" ref="J63:J98" si="19">H63*3412.142</f>
        <v>1224655.6764509759</v>
      </c>
      <c r="K63" s="15">
        <v>1300</v>
      </c>
      <c r="L63">
        <f t="shared" si="13"/>
        <v>4571.97</v>
      </c>
    </row>
    <row r="64" spans="1:12" x14ac:dyDescent="0.3">
      <c r="A64" s="17">
        <v>0.63541666666666696</v>
      </c>
      <c r="B64" s="36">
        <v>292.56666659999996</v>
      </c>
      <c r="C64" s="38">
        <f t="shared" si="14"/>
        <v>83.186427807790722</v>
      </c>
      <c r="D64" s="19">
        <f t="shared" si="15"/>
        <v>998279.01090585697</v>
      </c>
      <c r="E64" s="36">
        <v>195.9</v>
      </c>
      <c r="F64" s="36">
        <f t="shared" si="16"/>
        <v>55.700881433039527</v>
      </c>
      <c r="G64" s="19">
        <f t="shared" si="17"/>
        <v>668438.61780000001</v>
      </c>
      <c r="H64" s="36">
        <v>376.63333339999997</v>
      </c>
      <c r="I64" s="36">
        <f t="shared" si="18"/>
        <v>107.08937543360818</v>
      </c>
      <c r="J64" s="19">
        <f t="shared" si="19"/>
        <v>1285126.4154941426</v>
      </c>
      <c r="K64" s="15">
        <v>1300</v>
      </c>
      <c r="L64">
        <f t="shared" si="13"/>
        <v>4571.97</v>
      </c>
    </row>
    <row r="65" spans="1:12" x14ac:dyDescent="0.3">
      <c r="A65" s="18">
        <v>0.64583333333333304</v>
      </c>
      <c r="B65" s="36">
        <v>300.12222220000001</v>
      </c>
      <c r="C65" s="38">
        <f t="shared" si="14"/>
        <v>85.334723400625535</v>
      </c>
      <c r="D65" s="19">
        <f t="shared" si="15"/>
        <v>1024059.6395019523</v>
      </c>
      <c r="E65" s="36">
        <v>219.3555556</v>
      </c>
      <c r="F65" s="36">
        <f t="shared" si="16"/>
        <v>62.370075518908166</v>
      </c>
      <c r="G65" s="19">
        <f t="shared" si="17"/>
        <v>748472.30419609521</v>
      </c>
      <c r="H65" s="36">
        <v>360.46666670000002</v>
      </c>
      <c r="I65" s="36">
        <f t="shared" si="18"/>
        <v>102.49265473414843</v>
      </c>
      <c r="J65" s="19">
        <f t="shared" si="19"/>
        <v>1229963.4530470714</v>
      </c>
      <c r="K65" s="15">
        <v>1300</v>
      </c>
      <c r="L65">
        <f t="shared" si="13"/>
        <v>4571.97</v>
      </c>
    </row>
    <row r="66" spans="1:12" x14ac:dyDescent="0.3">
      <c r="A66" s="17">
        <v>0.65625</v>
      </c>
      <c r="B66" s="36">
        <v>151.66666666999998</v>
      </c>
      <c r="C66" s="38">
        <f t="shared" si="14"/>
        <v>43.123874515211824</v>
      </c>
      <c r="D66" s="19">
        <f t="shared" si="15"/>
        <v>517508.20334470709</v>
      </c>
      <c r="E66" s="36">
        <v>195.56666670000001</v>
      </c>
      <c r="F66" s="36">
        <f t="shared" si="16"/>
        <v>55.606103696332106</v>
      </c>
      <c r="G66" s="19">
        <f t="shared" si="17"/>
        <v>667301.23724707146</v>
      </c>
      <c r="H66" s="36">
        <v>360.75555559999998</v>
      </c>
      <c r="I66" s="36">
        <f t="shared" si="18"/>
        <v>102.57479545066818</v>
      </c>
      <c r="J66" s="19">
        <f t="shared" si="19"/>
        <v>1230949.1829960952</v>
      </c>
      <c r="K66" s="15">
        <v>1300</v>
      </c>
      <c r="L66">
        <f t="shared" si="13"/>
        <v>4571.97</v>
      </c>
    </row>
    <row r="67" spans="1:12" x14ac:dyDescent="0.3">
      <c r="A67" s="18">
        <v>0.66666666666666696</v>
      </c>
      <c r="B67" s="36">
        <v>222.42222219999999</v>
      </c>
      <c r="C67" s="38">
        <f t="shared" si="14"/>
        <v>63.242030764856409</v>
      </c>
      <c r="D67" s="19">
        <f t="shared" si="15"/>
        <v>758936.20610195235</v>
      </c>
      <c r="E67" s="36">
        <v>198.37777779999999</v>
      </c>
      <c r="F67" s="36">
        <f t="shared" si="16"/>
        <v>56.40539601933466</v>
      </c>
      <c r="G67" s="19">
        <f t="shared" si="17"/>
        <v>676893.14749804756</v>
      </c>
      <c r="H67" s="36">
        <v>365.61111110000002</v>
      </c>
      <c r="I67" s="36">
        <f t="shared" si="18"/>
        <v>103.95539127096959</v>
      </c>
      <c r="J67" s="19">
        <f t="shared" si="19"/>
        <v>1247517.0278509762</v>
      </c>
      <c r="K67" s="15">
        <v>1300</v>
      </c>
      <c r="L67">
        <f t="shared" si="13"/>
        <v>4571.97</v>
      </c>
    </row>
    <row r="68" spans="1:12" x14ac:dyDescent="0.3">
      <c r="A68" s="17">
        <v>0.67708333333333304</v>
      </c>
      <c r="B68" s="36">
        <v>254.5444444</v>
      </c>
      <c r="C68" s="38">
        <f t="shared" si="14"/>
        <v>72.375446232584594</v>
      </c>
      <c r="D68" s="19">
        <f t="shared" si="15"/>
        <v>868541.78960390482</v>
      </c>
      <c r="E68" s="36">
        <v>211.02222219999999</v>
      </c>
      <c r="F68" s="36">
        <f t="shared" si="16"/>
        <v>60.000631845322715</v>
      </c>
      <c r="G68" s="19">
        <f t="shared" si="17"/>
        <v>720037.78730195237</v>
      </c>
      <c r="H68" s="36">
        <v>336.1</v>
      </c>
      <c r="I68" s="36">
        <f t="shared" si="18"/>
        <v>95.564401478532844</v>
      </c>
      <c r="J68" s="19">
        <f t="shared" si="19"/>
        <v>1146820.9262000001</v>
      </c>
      <c r="K68" s="15">
        <v>1300</v>
      </c>
      <c r="L68">
        <f t="shared" si="13"/>
        <v>4571.97</v>
      </c>
    </row>
    <row r="69" spans="1:12" x14ac:dyDescent="0.3">
      <c r="A69" s="18">
        <v>0.6875</v>
      </c>
      <c r="B69" s="36">
        <v>251.599999956</v>
      </c>
      <c r="C69" s="38">
        <f t="shared" si="14"/>
        <v>71.538242808075069</v>
      </c>
      <c r="D69" s="19">
        <f t="shared" si="15"/>
        <v>858494.92704986571</v>
      </c>
      <c r="E69" s="36">
        <v>203.8</v>
      </c>
      <c r="F69" s="36">
        <f t="shared" si="16"/>
        <v>57.947114017628664</v>
      </c>
      <c r="G69" s="19">
        <f t="shared" si="17"/>
        <v>695394.53960000002</v>
      </c>
      <c r="H69" s="36">
        <v>343.07777780000004</v>
      </c>
      <c r="I69" s="36">
        <f t="shared" si="18"/>
        <v>97.548415638328137</v>
      </c>
      <c r="J69" s="19">
        <f t="shared" si="19"/>
        <v>1170630.0948980476</v>
      </c>
      <c r="K69" s="15">
        <v>1300</v>
      </c>
      <c r="L69">
        <f t="shared" si="13"/>
        <v>4571.97</v>
      </c>
    </row>
    <row r="70" spans="1:12" x14ac:dyDescent="0.3">
      <c r="A70" s="17">
        <v>0.69791666666666696</v>
      </c>
      <c r="B70" s="36">
        <v>321.81111110000001</v>
      </c>
      <c r="C70" s="38">
        <f t="shared" si="14"/>
        <v>91.501595422234857</v>
      </c>
      <c r="D70" s="19">
        <f t="shared" si="15"/>
        <v>1098065.2082509762</v>
      </c>
      <c r="E70" s="36">
        <v>226.46666669999999</v>
      </c>
      <c r="F70" s="36">
        <f t="shared" si="16"/>
        <v>64.392000767699741</v>
      </c>
      <c r="G70" s="19">
        <f t="shared" si="17"/>
        <v>772736.4250470713</v>
      </c>
      <c r="H70" s="36">
        <v>342.24444440000002</v>
      </c>
      <c r="I70" s="36">
        <f t="shared" si="18"/>
        <v>97.311471253909588</v>
      </c>
      <c r="J70" s="19">
        <f t="shared" si="19"/>
        <v>1167786.6430039047</v>
      </c>
      <c r="K70" s="15">
        <v>1300</v>
      </c>
      <c r="L70">
        <f t="shared" si="13"/>
        <v>4571.97</v>
      </c>
    </row>
    <row r="71" spans="1:12" x14ac:dyDescent="0.3">
      <c r="A71" s="18">
        <v>0.70833333333333304</v>
      </c>
      <c r="B71" s="36">
        <v>318.77777780000002</v>
      </c>
      <c r="C71" s="38">
        <f t="shared" si="14"/>
        <v>90.639117941427358</v>
      </c>
      <c r="D71" s="19">
        <f t="shared" si="15"/>
        <v>1087715.0442980477</v>
      </c>
      <c r="E71" s="36">
        <v>225.61111109999999</v>
      </c>
      <c r="F71" s="36">
        <f t="shared" si="16"/>
        <v>64.148737873187372</v>
      </c>
      <c r="G71" s="19">
        <f t="shared" si="17"/>
        <v>769817.14785097609</v>
      </c>
      <c r="H71" s="36">
        <v>340.75555559999998</v>
      </c>
      <c r="I71" s="36">
        <f t="shared" si="18"/>
        <v>96.88813067955644</v>
      </c>
      <c r="J71" s="19">
        <f t="shared" si="19"/>
        <v>1162706.3429960951</v>
      </c>
      <c r="K71" s="15">
        <v>1300</v>
      </c>
      <c r="L71">
        <f t="shared" ref="L71:L98" si="20">K35*3.5169</f>
        <v>4571.97</v>
      </c>
    </row>
    <row r="72" spans="1:12" x14ac:dyDescent="0.3">
      <c r="A72" s="17">
        <v>0.71875</v>
      </c>
      <c r="B72" s="36">
        <v>301.67777769999998</v>
      </c>
      <c r="C72" s="38">
        <f t="shared" si="14"/>
        <v>85.77701953369349</v>
      </c>
      <c r="D72" s="19">
        <f t="shared" si="15"/>
        <v>1029367.4157568333</v>
      </c>
      <c r="E72" s="36">
        <v>220.8222222</v>
      </c>
      <c r="F72" s="36">
        <f t="shared" si="16"/>
        <v>62.787097583167473</v>
      </c>
      <c r="G72" s="19">
        <f t="shared" si="17"/>
        <v>753476.77890195232</v>
      </c>
      <c r="H72" s="36">
        <v>325.77777779999997</v>
      </c>
      <c r="I72" s="36">
        <f t="shared" si="18"/>
        <v>92.629450611316457</v>
      </c>
      <c r="J72" s="19">
        <f t="shared" si="19"/>
        <v>1111600.0382980474</v>
      </c>
      <c r="K72" s="15">
        <v>1300</v>
      </c>
      <c r="L72">
        <f t="shared" si="20"/>
        <v>4571.97</v>
      </c>
    </row>
    <row r="73" spans="1:12" x14ac:dyDescent="0.3">
      <c r="A73" s="18">
        <v>0.72916666666666696</v>
      </c>
      <c r="B73" s="36">
        <v>254.43333329999999</v>
      </c>
      <c r="C73" s="38">
        <f t="shared" si="14"/>
        <v>72.343853653682118</v>
      </c>
      <c r="D73" s="19">
        <f t="shared" si="15"/>
        <v>868162.66275292856</v>
      </c>
      <c r="E73" s="36">
        <v>219.16666670000001</v>
      </c>
      <c r="F73" s="36">
        <f t="shared" si="16"/>
        <v>62.316368126243965</v>
      </c>
      <c r="G73" s="19">
        <f t="shared" si="17"/>
        <v>747827.78844707133</v>
      </c>
      <c r="H73" s="36">
        <v>244.05555559999999</v>
      </c>
      <c r="I73" s="36">
        <f t="shared" si="18"/>
        <v>69.393106511231167</v>
      </c>
      <c r="J73" s="19">
        <f t="shared" si="19"/>
        <v>832752.21159609512</v>
      </c>
      <c r="K73" s="15">
        <v>1300</v>
      </c>
      <c r="L73">
        <f t="shared" si="20"/>
        <v>4571.97</v>
      </c>
    </row>
    <row r="74" spans="1:12" x14ac:dyDescent="0.3">
      <c r="A74" s="17">
        <v>0.73958333333333304</v>
      </c>
      <c r="B74" s="36">
        <v>254.32222224</v>
      </c>
      <c r="C74" s="38">
        <f t="shared" si="14"/>
        <v>72.312261086152972</v>
      </c>
      <c r="D74" s="19">
        <f t="shared" si="15"/>
        <v>867783.53603843809</v>
      </c>
      <c r="E74" s="36">
        <v>214.78888889999999</v>
      </c>
      <c r="F74" s="36">
        <f t="shared" si="16"/>
        <v>61.071620386693205</v>
      </c>
      <c r="G74" s="19">
        <f t="shared" si="17"/>
        <v>732890.18894902372</v>
      </c>
      <c r="H74" s="36">
        <v>264.06666669999998</v>
      </c>
      <c r="I74" s="36">
        <f t="shared" si="18"/>
        <v>75.082930537389814</v>
      </c>
      <c r="J74" s="19">
        <f t="shared" si="19"/>
        <v>901032.9642470713</v>
      </c>
      <c r="K74" s="15">
        <v>1300</v>
      </c>
      <c r="L74">
        <f t="shared" si="20"/>
        <v>4571.97</v>
      </c>
    </row>
    <row r="75" spans="1:12" x14ac:dyDescent="0.3">
      <c r="A75" s="18">
        <v>0.75</v>
      </c>
      <c r="B75" s="36">
        <v>333.28888890000002</v>
      </c>
      <c r="C75" s="38">
        <f t="shared" si="14"/>
        <v>94.765109155530283</v>
      </c>
      <c r="D75" s="19">
        <f t="shared" si="15"/>
        <v>1137229.0159490239</v>
      </c>
      <c r="E75" s="36">
        <v>211.7777778</v>
      </c>
      <c r="F75" s="36">
        <f t="shared" si="16"/>
        <v>60.215461415979526</v>
      </c>
      <c r="G75" s="19">
        <f t="shared" si="17"/>
        <v>722615.85029804753</v>
      </c>
      <c r="H75" s="36">
        <v>264.97777780000001</v>
      </c>
      <c r="I75" s="36">
        <f t="shared" si="18"/>
        <v>75.341989707136776</v>
      </c>
      <c r="J75" s="19">
        <f t="shared" si="19"/>
        <v>904141.80469804758</v>
      </c>
      <c r="K75" s="15">
        <v>1300</v>
      </c>
      <c r="L75">
        <f t="shared" si="20"/>
        <v>4571.97</v>
      </c>
    </row>
    <row r="76" spans="1:12" x14ac:dyDescent="0.3">
      <c r="A76" s="17">
        <v>0.76041666666666696</v>
      </c>
      <c r="B76" s="36">
        <v>333.33333329999999</v>
      </c>
      <c r="C76" s="38">
        <f t="shared" si="14"/>
        <v>94.777746175717937</v>
      </c>
      <c r="D76" s="19">
        <f t="shared" si="15"/>
        <v>1137380.6665529285</v>
      </c>
      <c r="E76" s="36">
        <v>199.6444444</v>
      </c>
      <c r="F76" s="36">
        <f t="shared" si="16"/>
        <v>56.765551435882855</v>
      </c>
      <c r="G76" s="19">
        <f t="shared" si="17"/>
        <v>681215.19380390481</v>
      </c>
      <c r="H76" s="36">
        <v>323.25555559999998</v>
      </c>
      <c r="I76" s="36">
        <f t="shared" si="18"/>
        <v>91.912299004833656</v>
      </c>
      <c r="J76" s="19">
        <f t="shared" si="19"/>
        <v>1102993.857996095</v>
      </c>
      <c r="K76" s="15">
        <v>1300</v>
      </c>
      <c r="L76">
        <f t="shared" si="20"/>
        <v>4571.97</v>
      </c>
    </row>
    <row r="77" spans="1:12" x14ac:dyDescent="0.3">
      <c r="A77" s="18">
        <v>0.77083333333333304</v>
      </c>
      <c r="B77" s="36">
        <v>222.03333330999999</v>
      </c>
      <c r="C77" s="38">
        <f t="shared" si="14"/>
        <v>63.131456727324419</v>
      </c>
      <c r="D77" s="19">
        <f t="shared" si="15"/>
        <v>757609.26198704995</v>
      </c>
      <c r="E77" s="36">
        <v>198.75555560000001</v>
      </c>
      <c r="F77" s="36">
        <f t="shared" si="16"/>
        <v>56.512810804663069</v>
      </c>
      <c r="G77" s="19">
        <f t="shared" si="17"/>
        <v>678182.1789960952</v>
      </c>
      <c r="H77" s="36">
        <v>341.65555559999996</v>
      </c>
      <c r="I77" s="36">
        <f t="shared" si="18"/>
        <v>97.144030594256463</v>
      </c>
      <c r="J77" s="19">
        <f t="shared" si="19"/>
        <v>1165777.270796095</v>
      </c>
      <c r="K77" s="15">
        <v>1300</v>
      </c>
      <c r="L77">
        <f t="shared" si="20"/>
        <v>4571.97</v>
      </c>
    </row>
    <row r="78" spans="1:12" x14ac:dyDescent="0.3">
      <c r="A78" s="17">
        <v>0.78125</v>
      </c>
      <c r="B78" s="36">
        <v>182.1</v>
      </c>
      <c r="C78" s="38">
        <f t="shared" si="14"/>
        <v>51.777082740972418</v>
      </c>
      <c r="D78" s="19">
        <f t="shared" si="15"/>
        <v>621351.05819999997</v>
      </c>
      <c r="E78" s="36">
        <v>204.4555556</v>
      </c>
      <c r="F78" s="36">
        <f t="shared" si="16"/>
        <v>58.133510264429916</v>
      </c>
      <c r="G78" s="19">
        <f t="shared" si="17"/>
        <v>697631.38839609514</v>
      </c>
      <c r="H78" s="36">
        <v>319.11111119999998</v>
      </c>
      <c r="I78" s="36">
        <f t="shared" si="18"/>
        <v>90.733895706568092</v>
      </c>
      <c r="J78" s="19">
        <f t="shared" si="19"/>
        <v>1088852.4251921903</v>
      </c>
      <c r="K78" s="15">
        <v>1300</v>
      </c>
      <c r="L78">
        <f t="shared" si="20"/>
        <v>4571.97</v>
      </c>
    </row>
    <row r="79" spans="1:12" x14ac:dyDescent="0.3">
      <c r="A79" s="18">
        <v>0.79166666666666696</v>
      </c>
      <c r="B79" s="36">
        <v>241.48888890000001</v>
      </c>
      <c r="C79" s="38">
        <f t="shared" si="14"/>
        <v>68.663317856127378</v>
      </c>
      <c r="D79" s="19">
        <f t="shared" si="15"/>
        <v>823994.38034902373</v>
      </c>
      <c r="E79" s="36">
        <v>193.84444439999999</v>
      </c>
      <c r="F79" s="36">
        <f t="shared" si="16"/>
        <v>55.11641865226045</v>
      </c>
      <c r="G79" s="19">
        <f t="shared" si="17"/>
        <v>661424.77020390471</v>
      </c>
      <c r="H79" s="36">
        <v>180.77777778000001</v>
      </c>
      <c r="I79" s="36">
        <f t="shared" si="18"/>
        <v>51.401131015069666</v>
      </c>
      <c r="J79" s="19">
        <f t="shared" si="19"/>
        <v>616839.44822980475</v>
      </c>
      <c r="K79" s="15">
        <v>1300</v>
      </c>
      <c r="L79">
        <f t="shared" si="20"/>
        <v>4571.97</v>
      </c>
    </row>
    <row r="80" spans="1:12" x14ac:dyDescent="0.3">
      <c r="A80" s="17">
        <v>0.80208333333333304</v>
      </c>
      <c r="B80" s="36">
        <v>204.5444444</v>
      </c>
      <c r="C80" s="38">
        <f t="shared" si="14"/>
        <v>58.158784304805238</v>
      </c>
      <c r="D80" s="19">
        <f t="shared" si="15"/>
        <v>697934.68960390473</v>
      </c>
      <c r="E80" s="36">
        <v>202.3555556</v>
      </c>
      <c r="F80" s="36">
        <f t="shared" si="16"/>
        <v>57.536410463463184</v>
      </c>
      <c r="G80" s="19">
        <f t="shared" si="17"/>
        <v>690465.89019609522</v>
      </c>
      <c r="H80" s="36">
        <v>210.21111110000001</v>
      </c>
      <c r="I80" s="36">
        <f t="shared" si="18"/>
        <v>59.770005999431341</v>
      </c>
      <c r="J80" s="19">
        <f t="shared" si="19"/>
        <v>717270.16105097625</v>
      </c>
      <c r="K80" s="15">
        <v>1300</v>
      </c>
      <c r="L80">
        <f t="shared" si="20"/>
        <v>4571.97</v>
      </c>
    </row>
    <row r="81" spans="1:12" x14ac:dyDescent="0.3">
      <c r="A81" s="18">
        <v>0.8125</v>
      </c>
      <c r="B81" s="36">
        <v>182.8666667</v>
      </c>
      <c r="C81" s="38">
        <f t="shared" si="14"/>
        <v>51.995071566676145</v>
      </c>
      <c r="D81" s="19">
        <f t="shared" si="15"/>
        <v>623967.03384707135</v>
      </c>
      <c r="E81" s="36">
        <v>199.8</v>
      </c>
      <c r="F81" s="36">
        <f t="shared" si="16"/>
        <v>56.809781063406319</v>
      </c>
      <c r="G81" s="19">
        <f t="shared" si="17"/>
        <v>681745.97160000005</v>
      </c>
      <c r="H81" s="36">
        <v>242.97777780000001</v>
      </c>
      <c r="I81" s="36">
        <f t="shared" si="18"/>
        <v>69.086658458913845</v>
      </c>
      <c r="J81" s="19">
        <f t="shared" si="19"/>
        <v>829074.68069804762</v>
      </c>
      <c r="K81" s="15">
        <v>1300</v>
      </c>
      <c r="L81">
        <f t="shared" si="20"/>
        <v>4571.97</v>
      </c>
    </row>
    <row r="82" spans="1:12" x14ac:dyDescent="0.3">
      <c r="A82" s="17">
        <v>0.82291666666666696</v>
      </c>
      <c r="B82" s="36">
        <v>172.05555559999999</v>
      </c>
      <c r="C82" s="38">
        <f t="shared" si="14"/>
        <v>48.921113335228888</v>
      </c>
      <c r="D82" s="19">
        <f t="shared" si="15"/>
        <v>587077.98759609519</v>
      </c>
      <c r="E82" s="36">
        <v>183.3222222</v>
      </c>
      <c r="F82" s="36">
        <f t="shared" si="16"/>
        <v>52.124601137332952</v>
      </c>
      <c r="G82" s="19">
        <f t="shared" si="17"/>
        <v>625521.45390195237</v>
      </c>
      <c r="H82" s="36">
        <v>218.8555556</v>
      </c>
      <c r="I82" s="36">
        <f t="shared" si="18"/>
        <v>62.227908899630371</v>
      </c>
      <c r="J82" s="19">
        <f t="shared" si="19"/>
        <v>746766.23319609521</v>
      </c>
      <c r="K82" s="15">
        <v>1300</v>
      </c>
      <c r="L82">
        <f t="shared" si="20"/>
        <v>4571.97</v>
      </c>
    </row>
    <row r="83" spans="1:12" x14ac:dyDescent="0.3">
      <c r="A83" s="18">
        <v>0.83333333333333304</v>
      </c>
      <c r="B83" s="36">
        <v>167.31111110000001</v>
      </c>
      <c r="C83" s="38">
        <f t="shared" si="14"/>
        <v>47.57211006539665</v>
      </c>
      <c r="D83" s="19">
        <f t="shared" si="15"/>
        <v>570889.26925097615</v>
      </c>
      <c r="E83" s="36">
        <v>179.24444439999999</v>
      </c>
      <c r="F83" s="36">
        <f t="shared" si="16"/>
        <v>50.965153369348876</v>
      </c>
      <c r="G83" s="19">
        <f t="shared" si="17"/>
        <v>611607.49700390478</v>
      </c>
      <c r="H83" s="36">
        <v>205.65555560000001</v>
      </c>
      <c r="I83" s="36">
        <f t="shared" si="18"/>
        <v>58.474710150696623</v>
      </c>
      <c r="J83" s="19">
        <f t="shared" si="19"/>
        <v>701725.95879609522</v>
      </c>
      <c r="K83" s="15">
        <v>1300</v>
      </c>
      <c r="L83">
        <f t="shared" si="20"/>
        <v>4571.97</v>
      </c>
    </row>
    <row r="84" spans="1:12" x14ac:dyDescent="0.3">
      <c r="A84" s="17">
        <v>0.84375</v>
      </c>
      <c r="B84" s="36">
        <v>159.5888889</v>
      </c>
      <c r="C84" s="38">
        <f t="shared" si="14"/>
        <v>45.376425618424797</v>
      </c>
      <c r="D84" s="19">
        <f t="shared" si="15"/>
        <v>544539.95054902381</v>
      </c>
      <c r="E84" s="36">
        <v>177.1333333</v>
      </c>
      <c r="F84" s="36">
        <f t="shared" si="16"/>
        <v>50.364894313335235</v>
      </c>
      <c r="G84" s="19">
        <f t="shared" si="17"/>
        <v>604404.08615292853</v>
      </c>
      <c r="H84" s="36">
        <v>185.3555556</v>
      </c>
      <c r="I84" s="36">
        <f t="shared" si="18"/>
        <v>52.702745408018203</v>
      </c>
      <c r="J84" s="19">
        <f t="shared" si="19"/>
        <v>632459.47619609523</v>
      </c>
      <c r="K84" s="15">
        <v>1300</v>
      </c>
      <c r="L84">
        <f t="shared" si="20"/>
        <v>4571.97</v>
      </c>
    </row>
    <row r="85" spans="1:12" x14ac:dyDescent="0.3">
      <c r="A85" s="18">
        <v>0.85416666666666696</v>
      </c>
      <c r="B85" s="36">
        <v>162.9</v>
      </c>
      <c r="C85" s="38">
        <f t="shared" si="14"/>
        <v>46.317884560705153</v>
      </c>
      <c r="D85" s="19">
        <f t="shared" si="15"/>
        <v>555837.93180000002</v>
      </c>
      <c r="E85" s="36">
        <v>187.9</v>
      </c>
      <c r="F85" s="36">
        <f t="shared" si="16"/>
        <v>53.426215524594831</v>
      </c>
      <c r="G85" s="19">
        <f t="shared" si="17"/>
        <v>641141.48179999995</v>
      </c>
      <c r="H85" s="36">
        <v>168.2222222</v>
      </c>
      <c r="I85" s="36">
        <f t="shared" si="18"/>
        <v>47.831169235143591</v>
      </c>
      <c r="J85" s="19">
        <f t="shared" si="19"/>
        <v>573998.10970195243</v>
      </c>
      <c r="K85" s="15">
        <v>1300</v>
      </c>
      <c r="L85">
        <f t="shared" si="20"/>
        <v>4571.97</v>
      </c>
    </row>
    <row r="86" spans="1:12" x14ac:dyDescent="0.3">
      <c r="A86" s="17">
        <v>0.86458333333333304</v>
      </c>
      <c r="B86" s="36">
        <v>164.38888890000001</v>
      </c>
      <c r="C86" s="38">
        <f t="shared" si="14"/>
        <v>46.74122516349162</v>
      </c>
      <c r="D86" s="19">
        <f t="shared" si="15"/>
        <v>560918.2321490238</v>
      </c>
      <c r="E86" s="36">
        <v>183.94444440000001</v>
      </c>
      <c r="F86" s="36">
        <f t="shared" si="16"/>
        <v>52.30151959056014</v>
      </c>
      <c r="G86" s="19">
        <f t="shared" si="17"/>
        <v>627644.56440390483</v>
      </c>
      <c r="H86" s="36">
        <v>179.11111109999999</v>
      </c>
      <c r="I86" s="36">
        <f t="shared" si="18"/>
        <v>50.927242280352573</v>
      </c>
      <c r="J86" s="19">
        <f t="shared" si="19"/>
        <v>611152.54485097609</v>
      </c>
      <c r="K86" s="15">
        <v>1300</v>
      </c>
      <c r="L86">
        <f t="shared" si="20"/>
        <v>4571.97</v>
      </c>
    </row>
    <row r="87" spans="1:12" x14ac:dyDescent="0.3">
      <c r="A87" s="18">
        <v>0.875</v>
      </c>
      <c r="B87" s="36">
        <v>159.31111110000001</v>
      </c>
      <c r="C87" s="38">
        <f t="shared" si="14"/>
        <v>45.297444156951947</v>
      </c>
      <c r="D87" s="19">
        <f t="shared" si="15"/>
        <v>543592.13325097621</v>
      </c>
      <c r="E87" s="36">
        <v>177.78888889999999</v>
      </c>
      <c r="F87" s="36">
        <f t="shared" si="16"/>
        <v>50.551290560136479</v>
      </c>
      <c r="G87" s="19">
        <f t="shared" si="17"/>
        <v>606640.93494902377</v>
      </c>
      <c r="H87" s="36">
        <v>161.57777780000001</v>
      </c>
      <c r="I87" s="36">
        <f t="shared" si="18"/>
        <v>45.941932840489059</v>
      </c>
      <c r="J87" s="19">
        <f t="shared" si="19"/>
        <v>551326.32189804758</v>
      </c>
      <c r="K87" s="15">
        <v>1300</v>
      </c>
      <c r="L87">
        <f t="shared" si="20"/>
        <v>4571.97</v>
      </c>
    </row>
    <row r="88" spans="1:12" x14ac:dyDescent="0.3">
      <c r="A88" s="17">
        <v>0.88541666666666696</v>
      </c>
      <c r="B88" s="36">
        <v>168.8</v>
      </c>
      <c r="C88" s="38">
        <f t="shared" si="14"/>
        <v>47.995450668183118</v>
      </c>
      <c r="D88" s="19">
        <f t="shared" si="15"/>
        <v>575969.56960000005</v>
      </c>
      <c r="E88" s="36">
        <v>173.34444439999999</v>
      </c>
      <c r="F88" s="36">
        <f t="shared" si="16"/>
        <v>49.287587261870911</v>
      </c>
      <c r="G88" s="19">
        <f t="shared" si="17"/>
        <v>591475.85920390475</v>
      </c>
      <c r="H88" s="36">
        <v>163.0888889</v>
      </c>
      <c r="I88" s="36">
        <f t="shared" si="18"/>
        <v>46.371591953369354</v>
      </c>
      <c r="J88" s="19">
        <f t="shared" si="19"/>
        <v>556482.44754902378</v>
      </c>
      <c r="K88" s="15">
        <v>1300</v>
      </c>
      <c r="L88">
        <f t="shared" si="20"/>
        <v>4571.97</v>
      </c>
    </row>
    <row r="89" spans="1:12" x14ac:dyDescent="0.3">
      <c r="A89" s="18">
        <v>0.89583333333333304</v>
      </c>
      <c r="B89" s="36">
        <v>160.3555556</v>
      </c>
      <c r="C89" s="38">
        <f t="shared" si="14"/>
        <v>45.594414444128518</v>
      </c>
      <c r="D89" s="19">
        <f t="shared" si="15"/>
        <v>547155.92619609518</v>
      </c>
      <c r="E89" s="36">
        <v>163.48888890000001</v>
      </c>
      <c r="F89" s="36">
        <f t="shared" si="16"/>
        <v>46.48532524879159</v>
      </c>
      <c r="G89" s="19">
        <f t="shared" si="17"/>
        <v>557847.30434902385</v>
      </c>
      <c r="H89" s="36">
        <v>140.5444444</v>
      </c>
      <c r="I89" s="36">
        <f t="shared" si="18"/>
        <v>39.961457037247655</v>
      </c>
      <c r="J89" s="19">
        <f t="shared" si="19"/>
        <v>479557.6016039048</v>
      </c>
      <c r="K89" s="15">
        <v>1300</v>
      </c>
      <c r="L89">
        <f t="shared" si="20"/>
        <v>4571.97</v>
      </c>
    </row>
    <row r="90" spans="1:12" x14ac:dyDescent="0.3">
      <c r="A90" s="17">
        <v>0.90625</v>
      </c>
      <c r="B90" s="36">
        <v>153.4111111</v>
      </c>
      <c r="C90" s="38">
        <f t="shared" si="14"/>
        <v>43.619878049473982</v>
      </c>
      <c r="D90" s="19">
        <f t="shared" si="15"/>
        <v>523460.49545097619</v>
      </c>
      <c r="E90" s="36">
        <v>166.25555560000001</v>
      </c>
      <c r="F90" s="36">
        <f t="shared" si="16"/>
        <v>47.271980551606489</v>
      </c>
      <c r="G90" s="19">
        <f t="shared" si="17"/>
        <v>567287.56399609521</v>
      </c>
      <c r="H90" s="36">
        <v>145.06666670000001</v>
      </c>
      <c r="I90" s="36">
        <f t="shared" si="18"/>
        <v>41.247275149274955</v>
      </c>
      <c r="J90" s="19">
        <f t="shared" si="19"/>
        <v>494988.06624707143</v>
      </c>
      <c r="K90" s="15">
        <v>1300</v>
      </c>
      <c r="L90">
        <f t="shared" si="20"/>
        <v>4571.97</v>
      </c>
    </row>
    <row r="91" spans="1:12" x14ac:dyDescent="0.3">
      <c r="A91" s="18">
        <v>0.91666666666666696</v>
      </c>
      <c r="B91" s="36">
        <v>130.47777780000001</v>
      </c>
      <c r="C91" s="38">
        <f t="shared" si="14"/>
        <v>37.099169121410299</v>
      </c>
      <c r="D91" s="19">
        <f t="shared" si="15"/>
        <v>445208.70569804765</v>
      </c>
      <c r="E91" s="36">
        <v>166.92222219999999</v>
      </c>
      <c r="F91" s="36">
        <f t="shared" si="16"/>
        <v>47.461536025021324</v>
      </c>
      <c r="G91" s="19">
        <f t="shared" si="17"/>
        <v>569562.3251019523</v>
      </c>
      <c r="H91" s="36">
        <v>139.1</v>
      </c>
      <c r="I91" s="36">
        <f t="shared" si="18"/>
        <v>39.550753483082168</v>
      </c>
      <c r="J91" s="19">
        <f t="shared" si="19"/>
        <v>474628.95219999994</v>
      </c>
      <c r="K91" s="15">
        <v>1300</v>
      </c>
      <c r="L91">
        <f t="shared" si="20"/>
        <v>4571.97</v>
      </c>
    </row>
    <row r="92" spans="1:12" x14ac:dyDescent="0.3">
      <c r="A92" s="17">
        <v>0.92708333333333304</v>
      </c>
      <c r="B92" s="36">
        <v>129.94444440000001</v>
      </c>
      <c r="C92" s="38">
        <f t="shared" si="14"/>
        <v>36.947524708558433</v>
      </c>
      <c r="D92" s="19">
        <f t="shared" si="15"/>
        <v>443388.89640390483</v>
      </c>
      <c r="E92" s="36">
        <v>140.11111109999999</v>
      </c>
      <c r="F92" s="36">
        <f t="shared" si="16"/>
        <v>39.838245976684675</v>
      </c>
      <c r="G92" s="19">
        <f t="shared" si="17"/>
        <v>478079.00685097615</v>
      </c>
      <c r="H92" s="36">
        <v>151.38888890000001</v>
      </c>
      <c r="I92" s="36">
        <f t="shared" si="18"/>
        <v>43.044893062268983</v>
      </c>
      <c r="J92" s="19">
        <f t="shared" si="19"/>
        <v>516560.38614902383</v>
      </c>
      <c r="K92" s="15">
        <v>1300</v>
      </c>
      <c r="L92">
        <f t="shared" si="20"/>
        <v>4571.97</v>
      </c>
    </row>
    <row r="93" spans="1:12" x14ac:dyDescent="0.3">
      <c r="A93" s="18">
        <v>0.9375</v>
      </c>
      <c r="B93" s="36">
        <v>127.7333333</v>
      </c>
      <c r="C93" s="38">
        <f t="shared" si="14"/>
        <v>36.318832328689226</v>
      </c>
      <c r="D93" s="19">
        <f t="shared" si="15"/>
        <v>435844.2713529286</v>
      </c>
      <c r="E93" s="36">
        <v>134.97777780000001</v>
      </c>
      <c r="F93" s="36">
        <f t="shared" si="16"/>
        <v>38.378668694910438</v>
      </c>
      <c r="G93" s="19">
        <f t="shared" si="17"/>
        <v>460563.34469804761</v>
      </c>
      <c r="H93" s="36">
        <v>147.92222219999999</v>
      </c>
      <c r="I93" s="36">
        <f t="shared" si="18"/>
        <v>42.05920449246517</v>
      </c>
      <c r="J93" s="19">
        <f t="shared" si="19"/>
        <v>504731.62710195233</v>
      </c>
      <c r="K93" s="15">
        <v>1300</v>
      </c>
      <c r="L93">
        <f t="shared" si="20"/>
        <v>4571.97</v>
      </c>
    </row>
    <row r="94" spans="1:12" x14ac:dyDescent="0.3">
      <c r="A94" s="17">
        <v>0.94791666666666696</v>
      </c>
      <c r="B94" s="36">
        <v>133.5444444</v>
      </c>
      <c r="C94" s="38">
        <f t="shared" si="14"/>
        <v>37.971124367358549</v>
      </c>
      <c r="D94" s="19">
        <f t="shared" si="15"/>
        <v>455672.60760390479</v>
      </c>
      <c r="E94" s="36">
        <v>133.84444439999999</v>
      </c>
      <c r="F94" s="36">
        <f t="shared" si="16"/>
        <v>38.056424338925218</v>
      </c>
      <c r="G94" s="19">
        <f t="shared" si="17"/>
        <v>456696.25020390475</v>
      </c>
      <c r="H94" s="36">
        <v>133.61111109999999</v>
      </c>
      <c r="I94" s="36">
        <f t="shared" si="18"/>
        <v>37.990079926073356</v>
      </c>
      <c r="J94" s="19">
        <f t="shared" si="19"/>
        <v>455900.08385097614</v>
      </c>
      <c r="K94" s="15">
        <v>1300</v>
      </c>
      <c r="L94">
        <f t="shared" si="20"/>
        <v>4571.97</v>
      </c>
    </row>
    <row r="95" spans="1:12" x14ac:dyDescent="0.3">
      <c r="A95" s="18">
        <v>0.95833333333333304</v>
      </c>
      <c r="B95" s="36">
        <v>124.2</v>
      </c>
      <c r="C95" s="38">
        <f t="shared" si="14"/>
        <v>35.314188228603925</v>
      </c>
      <c r="D95" s="19">
        <f t="shared" si="15"/>
        <v>423788.03639999998</v>
      </c>
      <c r="E95" s="36">
        <v>128.80000000000001</v>
      </c>
      <c r="F95" s="36">
        <f t="shared" si="16"/>
        <v>36.62212112595963</v>
      </c>
      <c r="G95" s="19">
        <f t="shared" si="17"/>
        <v>439483.88959999999</v>
      </c>
      <c r="H95" s="36">
        <v>136.5444444</v>
      </c>
      <c r="I95" s="36">
        <f t="shared" si="18"/>
        <v>38.82412408302531</v>
      </c>
      <c r="J95" s="19">
        <f t="shared" si="19"/>
        <v>465909.03360390477</v>
      </c>
      <c r="K95" s="15">
        <v>1300</v>
      </c>
      <c r="L95">
        <f t="shared" si="20"/>
        <v>4571.97</v>
      </c>
    </row>
    <row r="96" spans="1:12" x14ac:dyDescent="0.3">
      <c r="A96" s="17">
        <v>0.96875</v>
      </c>
      <c r="B96" s="36">
        <v>126.5444444</v>
      </c>
      <c r="C96" s="38">
        <f t="shared" si="14"/>
        <v>35.980791697469435</v>
      </c>
      <c r="D96" s="19">
        <f t="shared" si="15"/>
        <v>431787.61360390479</v>
      </c>
      <c r="E96" s="36">
        <v>131.68888889999999</v>
      </c>
      <c r="F96" s="36">
        <f t="shared" si="16"/>
        <v>37.443528262723909</v>
      </c>
      <c r="G96" s="19">
        <f t="shared" si="17"/>
        <v>449341.18874902377</v>
      </c>
      <c r="H96" s="36">
        <v>148.96666669999999</v>
      </c>
      <c r="I96" s="36">
        <f t="shared" si="18"/>
        <v>42.356174779641741</v>
      </c>
      <c r="J96" s="19">
        <f t="shared" si="19"/>
        <v>508295.42004707135</v>
      </c>
      <c r="K96" s="15">
        <v>1300</v>
      </c>
      <c r="L96">
        <f t="shared" si="20"/>
        <v>4571.97</v>
      </c>
    </row>
    <row r="97" spans="1:12" x14ac:dyDescent="0.3">
      <c r="A97" s="18">
        <v>0.97916666666666696</v>
      </c>
      <c r="B97" s="36">
        <v>286.0444445</v>
      </c>
      <c r="C97" s="38">
        <f t="shared" si="14"/>
        <v>81.33194327551891</v>
      </c>
      <c r="D97" s="19">
        <f t="shared" si="15"/>
        <v>976024.26294511894</v>
      </c>
      <c r="E97" s="36">
        <v>123.7333333</v>
      </c>
      <c r="F97" s="36">
        <f t="shared" si="16"/>
        <v>35.181499374466874</v>
      </c>
      <c r="G97" s="19">
        <f t="shared" si="17"/>
        <v>422195.70335292857</v>
      </c>
      <c r="H97" s="36">
        <v>133.8555556</v>
      </c>
      <c r="I97" s="36">
        <f t="shared" si="18"/>
        <v>38.059583622405462</v>
      </c>
      <c r="J97" s="19">
        <f t="shared" si="19"/>
        <v>456734.16319609521</v>
      </c>
      <c r="K97" s="15">
        <v>1300</v>
      </c>
      <c r="L97">
        <f t="shared" si="20"/>
        <v>4571.97</v>
      </c>
    </row>
    <row r="98" spans="1:12" x14ac:dyDescent="0.3">
      <c r="A98" s="17">
        <v>0.98958333333333304</v>
      </c>
      <c r="B98" s="36">
        <v>310.18888889999999</v>
      </c>
      <c r="C98" s="38">
        <f t="shared" si="14"/>
        <v>88.197011344896225</v>
      </c>
      <c r="D98" s="19">
        <f t="shared" si="15"/>
        <v>1058408.5357490238</v>
      </c>
      <c r="E98" s="36">
        <v>123.07777780000001</v>
      </c>
      <c r="F98" s="36">
        <f t="shared" si="16"/>
        <v>34.995103156098949</v>
      </c>
      <c r="G98" s="19">
        <f t="shared" si="17"/>
        <v>419958.85489804758</v>
      </c>
      <c r="H98" s="36">
        <v>379.26666660000001</v>
      </c>
      <c r="I98" s="36">
        <f t="shared" si="18"/>
        <v>107.83811959056014</v>
      </c>
      <c r="J98" s="19">
        <f t="shared" si="19"/>
        <v>1294111.7223058571</v>
      </c>
      <c r="K98" s="15">
        <v>1300</v>
      </c>
      <c r="L98">
        <f t="shared" si="20"/>
        <v>4571.97</v>
      </c>
    </row>
    <row r="99" spans="1:12" x14ac:dyDescent="0.3">
      <c r="A99" s="36"/>
      <c r="B99" s="35">
        <v>336.46666670000002</v>
      </c>
      <c r="E99" s="35">
        <v>312.74444440000002</v>
      </c>
      <c r="H99" s="35">
        <v>402.97777770000005</v>
      </c>
    </row>
    <row r="100" spans="1:12" x14ac:dyDescent="0.3">
      <c r="A100" s="36"/>
    </row>
    <row r="101" spans="1:12" x14ac:dyDescent="0.3">
      <c r="A101" s="11"/>
    </row>
  </sheetData>
  <mergeCells count="5">
    <mergeCell ref="A1:A2"/>
    <mergeCell ref="B1:D1"/>
    <mergeCell ref="E1:G1"/>
    <mergeCell ref="H1:J1"/>
    <mergeCell ref="K1:K2"/>
  </mergeCells>
  <conditionalFormatting sqref="E135:E1048576">
    <cfRule type="cellIs" dxfId="2" priority="2" operator="lessThan">
      <formula>0</formula>
    </cfRule>
  </conditionalFormatting>
  <conditionalFormatting sqref="H135:H1048576">
    <cfRule type="cellIs" dxfId="1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91"/>
  <sheetViews>
    <sheetView zoomScale="33" zoomScaleNormal="33" workbookViewId="0"/>
  </sheetViews>
  <sheetFormatPr defaultRowHeight="14.4" x14ac:dyDescent="0.3"/>
  <cols>
    <col min="1" max="1" width="13.44140625" style="2" bestFit="1" customWidth="1"/>
    <col min="2" max="2" width="9.88671875" style="55" bestFit="1" customWidth="1"/>
    <col min="3" max="3" width="12.6640625" style="58" customWidth="1"/>
    <col min="4" max="4" width="12" style="55" customWidth="1"/>
    <col min="5" max="5" width="12.6640625" style="2" customWidth="1"/>
    <col min="6" max="6" width="12.6640625" style="55" customWidth="1"/>
    <col min="7" max="7" width="12" style="2" customWidth="1"/>
    <col min="8" max="8" width="11.33203125" style="2" customWidth="1"/>
    <col min="9" max="9" width="10.5546875" style="8" customWidth="1"/>
    <col min="10" max="10" width="12" style="8" bestFit="1" customWidth="1"/>
    <col min="11" max="11" width="9.88671875" style="53" bestFit="1" customWidth="1"/>
    <col min="12" max="12" width="12.6640625" style="25" customWidth="1"/>
    <col min="13" max="13" width="12" style="53" customWidth="1"/>
    <col min="14" max="14" width="12.6640625" style="25" customWidth="1"/>
    <col min="15" max="15" width="12.6640625" style="53" customWidth="1"/>
    <col min="16" max="16" width="12" style="25" customWidth="1"/>
    <col min="17" max="17" width="11.33203125" style="8" customWidth="1"/>
    <col min="18" max="18" width="10.5546875" style="29" customWidth="1"/>
    <col min="19" max="19" width="12" style="40" bestFit="1" customWidth="1"/>
    <col min="20" max="20" width="9.88671875" style="21" bestFit="1" customWidth="1"/>
    <col min="21" max="21" width="12" style="28" bestFit="1" customWidth="1"/>
    <col min="22" max="22" width="12" style="21" bestFit="1" customWidth="1"/>
    <col min="23" max="23" width="12" style="28" bestFit="1" customWidth="1"/>
    <col min="24" max="24" width="12" style="20" customWidth="1"/>
    <col min="25" max="25" width="12" bestFit="1" customWidth="1"/>
    <col min="26" max="26" width="11.33203125" style="21" bestFit="1" customWidth="1"/>
    <col min="27" max="27" width="10.5546875" style="34" bestFit="1" customWidth="1"/>
    <col min="28" max="28" width="12" style="21" bestFit="1" customWidth="1"/>
    <col min="29" max="29" width="9.88671875" style="20" bestFit="1" customWidth="1"/>
    <col min="30" max="30" width="12" bestFit="1" customWidth="1"/>
    <col min="31" max="31" width="12" style="20" bestFit="1" customWidth="1"/>
    <col min="32" max="32" width="12" bestFit="1" customWidth="1"/>
    <col min="33" max="33" width="12" style="22" customWidth="1"/>
    <col min="34" max="34" width="12" bestFit="1" customWidth="1"/>
    <col min="35" max="35" width="11.33203125" style="20" bestFit="1" customWidth="1"/>
    <col min="36" max="36" width="10.5546875" style="20" bestFit="1" customWidth="1"/>
    <col min="37" max="37" width="12" style="20" bestFit="1" customWidth="1"/>
    <col min="38" max="38" width="9.88671875" style="22" bestFit="1" customWidth="1"/>
    <col min="39" max="39" width="12" bestFit="1" customWidth="1"/>
    <col min="40" max="40" width="12" style="22" bestFit="1" customWidth="1"/>
    <col min="41" max="41" width="12" bestFit="1" customWidth="1"/>
    <col min="42" max="42" width="12" style="22" customWidth="1"/>
    <col min="43" max="43" width="12" bestFit="1" customWidth="1"/>
    <col min="44" max="44" width="11.33203125" bestFit="1" customWidth="1"/>
    <col min="45" max="45" width="10.5546875" bestFit="1" customWidth="1"/>
    <col min="46" max="46" width="12" bestFit="1" customWidth="1"/>
    <col min="47" max="47" width="9.88671875" style="21" bestFit="1" customWidth="1"/>
    <col min="48" max="48" width="12" style="28" bestFit="1" customWidth="1"/>
    <col min="49" max="49" width="12" style="21" bestFit="1" customWidth="1"/>
    <col min="50" max="50" width="12" style="28" bestFit="1" customWidth="1"/>
    <col min="51" max="51" width="12" style="21" customWidth="1"/>
    <col min="52" max="52" width="12" style="28" bestFit="1" customWidth="1"/>
    <col min="53" max="53" width="11.33203125" style="22" bestFit="1" customWidth="1"/>
    <col min="54" max="54" width="10.5546875" style="22" bestFit="1" customWidth="1"/>
    <col min="55" max="55" width="12" style="41" bestFit="1" customWidth="1"/>
    <col min="56" max="56" width="9.88671875" style="20" bestFit="1" customWidth="1"/>
    <col min="57" max="57" width="12" bestFit="1" customWidth="1"/>
    <col min="58" max="58" width="12" style="20" bestFit="1" customWidth="1"/>
    <col min="59" max="59" width="12" bestFit="1" customWidth="1"/>
    <col min="60" max="60" width="12" style="20" customWidth="1"/>
    <col min="61" max="61" width="12" bestFit="1" customWidth="1"/>
    <col min="62" max="62" width="11.33203125" style="20" bestFit="1" customWidth="1"/>
    <col min="63" max="63" width="10.5546875" style="20" bestFit="1" customWidth="1"/>
    <col min="64" max="64" width="12" style="20" bestFit="1" customWidth="1"/>
    <col min="65" max="65" width="22" style="68" customWidth="1"/>
    <col min="66" max="66" width="19.6640625" style="69" bestFit="1" customWidth="1"/>
  </cols>
  <sheetData>
    <row r="1" spans="1:66" x14ac:dyDescent="0.3">
      <c r="A1" s="61"/>
      <c r="B1" s="80" t="s">
        <v>34</v>
      </c>
      <c r="C1" s="80"/>
      <c r="D1" s="80"/>
      <c r="E1" s="80"/>
      <c r="F1" s="80"/>
      <c r="G1" s="80"/>
      <c r="H1" s="80"/>
      <c r="I1" s="80"/>
      <c r="J1" s="80"/>
      <c r="K1" s="80" t="s">
        <v>33</v>
      </c>
      <c r="L1" s="80"/>
      <c r="M1" s="80"/>
      <c r="N1" s="80"/>
      <c r="O1" s="80"/>
      <c r="P1" s="80"/>
      <c r="Q1" s="80"/>
      <c r="R1" s="80"/>
      <c r="S1" s="80"/>
      <c r="T1" s="80" t="s">
        <v>32</v>
      </c>
      <c r="U1" s="80"/>
      <c r="V1" s="80"/>
      <c r="W1" s="80"/>
      <c r="X1" s="80"/>
      <c r="Y1" s="80"/>
      <c r="Z1" s="80"/>
      <c r="AA1" s="80"/>
      <c r="AB1" s="80"/>
      <c r="AC1" s="81" t="s">
        <v>31</v>
      </c>
      <c r="AD1" s="81"/>
      <c r="AE1" s="81"/>
      <c r="AF1" s="81"/>
      <c r="AG1" s="81"/>
      <c r="AH1" s="81"/>
      <c r="AI1" s="81"/>
      <c r="AJ1" s="81"/>
      <c r="AK1" s="81"/>
      <c r="AL1" s="80" t="s">
        <v>30</v>
      </c>
      <c r="AM1" s="80"/>
      <c r="AN1" s="80"/>
      <c r="AO1" s="80"/>
      <c r="AP1" s="80"/>
      <c r="AQ1" s="80"/>
      <c r="AR1" s="80"/>
      <c r="AS1" s="80"/>
      <c r="AT1" s="80"/>
      <c r="AU1" s="80" t="s">
        <v>29</v>
      </c>
      <c r="AV1" s="80"/>
      <c r="AW1" s="80"/>
      <c r="AX1" s="80"/>
      <c r="AY1" s="80"/>
      <c r="AZ1" s="80"/>
      <c r="BA1" s="80"/>
      <c r="BB1" s="80"/>
      <c r="BC1" s="80"/>
      <c r="BD1" s="81" t="s">
        <v>28</v>
      </c>
      <c r="BE1" s="81"/>
      <c r="BF1" s="81"/>
      <c r="BG1" s="81"/>
      <c r="BH1" s="81"/>
      <c r="BI1" s="81"/>
      <c r="BJ1" s="81"/>
      <c r="BK1" s="81"/>
      <c r="BL1" s="81"/>
      <c r="BM1" s="76" t="s">
        <v>41</v>
      </c>
      <c r="BN1" s="78" t="s">
        <v>42</v>
      </c>
    </row>
    <row r="2" spans="1:66" x14ac:dyDescent="0.3">
      <c r="A2" s="61" t="s">
        <v>7</v>
      </c>
      <c r="B2" s="64" t="s">
        <v>22</v>
      </c>
      <c r="C2" s="58" t="s">
        <v>21</v>
      </c>
      <c r="D2" s="64" t="s">
        <v>20</v>
      </c>
      <c r="E2" s="61" t="s">
        <v>19</v>
      </c>
      <c r="F2" s="64" t="s">
        <v>18</v>
      </c>
      <c r="G2" s="61" t="s">
        <v>17</v>
      </c>
      <c r="H2" s="64" t="s">
        <v>16</v>
      </c>
      <c r="I2" s="64" t="s">
        <v>15</v>
      </c>
      <c r="J2" s="64" t="s">
        <v>14</v>
      </c>
      <c r="K2" s="62" t="s">
        <v>22</v>
      </c>
      <c r="L2" s="25" t="s">
        <v>21</v>
      </c>
      <c r="M2" s="62" t="s">
        <v>20</v>
      </c>
      <c r="N2" s="25" t="s">
        <v>19</v>
      </c>
      <c r="O2" s="62" t="s">
        <v>18</v>
      </c>
      <c r="P2" s="25" t="s">
        <v>17</v>
      </c>
      <c r="Q2" s="64" t="s">
        <v>16</v>
      </c>
      <c r="R2" s="29" t="s">
        <v>15</v>
      </c>
      <c r="S2" s="40" t="s">
        <v>14</v>
      </c>
      <c r="T2" s="62" t="s">
        <v>22</v>
      </c>
      <c r="U2" s="25" t="s">
        <v>21</v>
      </c>
      <c r="V2" s="62" t="s">
        <v>20</v>
      </c>
      <c r="W2" s="25" t="s">
        <v>19</v>
      </c>
      <c r="X2" s="65" t="s">
        <v>18</v>
      </c>
      <c r="Y2" s="61" t="s">
        <v>17</v>
      </c>
      <c r="Z2" s="62" t="s">
        <v>16</v>
      </c>
      <c r="AA2" s="32" t="s">
        <v>15</v>
      </c>
      <c r="AB2" s="62" t="s">
        <v>14</v>
      </c>
      <c r="AC2" s="65" t="s">
        <v>22</v>
      </c>
      <c r="AD2" s="61" t="s">
        <v>21</v>
      </c>
      <c r="AE2" s="65" t="s">
        <v>20</v>
      </c>
      <c r="AF2" s="61" t="s">
        <v>19</v>
      </c>
      <c r="AG2" s="64" t="s">
        <v>18</v>
      </c>
      <c r="AH2" s="61" t="s">
        <v>17</v>
      </c>
      <c r="AI2" s="65" t="s">
        <v>16</v>
      </c>
      <c r="AJ2" s="65" t="s">
        <v>15</v>
      </c>
      <c r="AK2" s="65" t="s">
        <v>14</v>
      </c>
      <c r="AL2" s="64" t="s">
        <v>22</v>
      </c>
      <c r="AM2" s="61" t="s">
        <v>21</v>
      </c>
      <c r="AN2" s="64" t="s">
        <v>20</v>
      </c>
      <c r="AO2" s="61" t="s">
        <v>19</v>
      </c>
      <c r="AP2" s="64" t="s">
        <v>18</v>
      </c>
      <c r="AQ2" s="61" t="s">
        <v>17</v>
      </c>
      <c r="AR2" s="64" t="s">
        <v>16</v>
      </c>
      <c r="AS2" s="64" t="s">
        <v>15</v>
      </c>
      <c r="AT2" s="64" t="s">
        <v>14</v>
      </c>
      <c r="AU2" s="62" t="s">
        <v>22</v>
      </c>
      <c r="AV2" s="25" t="s">
        <v>21</v>
      </c>
      <c r="AW2" s="62" t="s">
        <v>20</v>
      </c>
      <c r="AX2" s="25" t="s">
        <v>19</v>
      </c>
      <c r="AY2" s="62" t="s">
        <v>18</v>
      </c>
      <c r="AZ2" s="25" t="s">
        <v>17</v>
      </c>
      <c r="BA2" s="64" t="s">
        <v>16</v>
      </c>
      <c r="BB2" s="64" t="s">
        <v>15</v>
      </c>
      <c r="BC2" s="40" t="s">
        <v>14</v>
      </c>
      <c r="BD2" s="65" t="s">
        <v>22</v>
      </c>
      <c r="BE2" s="61" t="s">
        <v>21</v>
      </c>
      <c r="BF2" s="65" t="s">
        <v>20</v>
      </c>
      <c r="BG2" s="61" t="s">
        <v>19</v>
      </c>
      <c r="BH2" s="65" t="s">
        <v>18</v>
      </c>
      <c r="BI2" s="61" t="s">
        <v>17</v>
      </c>
      <c r="BJ2" s="65" t="s">
        <v>16</v>
      </c>
      <c r="BK2" s="65" t="s">
        <v>15</v>
      </c>
      <c r="BL2" s="66" t="s">
        <v>14</v>
      </c>
      <c r="BM2" s="77"/>
      <c r="BN2" s="79"/>
    </row>
    <row r="3" spans="1:66" x14ac:dyDescent="0.3">
      <c r="A3" s="6">
        <v>0</v>
      </c>
      <c r="B3" s="19">
        <v>48.5</v>
      </c>
      <c r="C3" s="59">
        <f t="shared" ref="C3:C34" si="0">(B3-32)*(5/9)</f>
        <v>9.1666666666666679</v>
      </c>
      <c r="D3" s="19">
        <v>42.6</v>
      </c>
      <c r="E3" s="4">
        <f t="shared" ref="E3:E34" si="1">(D3-32)*(5/9)</f>
        <v>5.8888888888888902</v>
      </c>
      <c r="F3" s="19">
        <v>619</v>
      </c>
      <c r="G3" s="4">
        <f t="shared" ref="G3:G34" si="2">0.00006309*F3</f>
        <v>3.9052709999999997E-2</v>
      </c>
      <c r="H3" s="12">
        <f t="shared" ref="H3:H34" si="3">(G3*999.85)*4.2*(C3-E3)</f>
        <v>537.54499715384998</v>
      </c>
      <c r="I3" s="16">
        <f t="shared" ref="I3:I34" si="4">H3/3.517</f>
        <v>152.84190991010806</v>
      </c>
      <c r="J3" s="16">
        <f>H3*3412.142</f>
        <v>1834179.8616785319</v>
      </c>
      <c r="K3" s="63">
        <v>47</v>
      </c>
      <c r="L3" s="26">
        <f t="shared" ref="L3:L34" si="5">(K3-32)*(5/9)</f>
        <v>8.3333333333333339</v>
      </c>
      <c r="M3" s="63">
        <v>43.2</v>
      </c>
      <c r="N3" s="26">
        <f t="shared" ref="N3:N34" si="6">(M3-32)*(5/9)</f>
        <v>6.2222222222222241</v>
      </c>
      <c r="O3" s="63">
        <v>164</v>
      </c>
      <c r="P3" s="26">
        <f t="shared" ref="P3:P34" si="7">0.00006309*O3</f>
        <v>1.0346759999999998E-2</v>
      </c>
      <c r="Q3" s="12">
        <f t="shared" ref="Q3:Q66" si="8">(P3*999.85)*4.2*(L3-N3)</f>
        <v>91.727510809199927</v>
      </c>
      <c r="R3" s="16">
        <f t="shared" ref="R3:R66" si="9">Q3/3.517</f>
        <v>26.081180213022442</v>
      </c>
      <c r="S3" s="16">
        <f>Q3*3412.142</f>
        <v>312987.29218752502</v>
      </c>
      <c r="T3" s="63">
        <v>47.9</v>
      </c>
      <c r="U3" s="26">
        <f>(T3-32)*(5/9)</f>
        <v>8.8333333333333321</v>
      </c>
      <c r="V3" s="63">
        <v>43</v>
      </c>
      <c r="W3" s="26">
        <f>(V3-32)*(5/9)</f>
        <v>6.1111111111111116</v>
      </c>
      <c r="X3" s="24"/>
      <c r="Y3" s="4">
        <f>0.00006309*X3</f>
        <v>0</v>
      </c>
      <c r="Z3" s="3">
        <f>AA3*3.5169</f>
        <v>565.51751999606961</v>
      </c>
      <c r="AA3" s="33">
        <v>160.79999999888241</v>
      </c>
      <c r="AB3" s="43">
        <f>AA3*12000</f>
        <v>1929599.999986589</v>
      </c>
      <c r="AC3" s="24"/>
      <c r="AD3" s="4">
        <f t="shared" ref="AD3:AD34" si="10">(AC3-32)*(5/9)</f>
        <v>-17.777777777777779</v>
      </c>
      <c r="AE3" s="24"/>
      <c r="AF3" s="4">
        <f t="shared" ref="AF3:AF34" si="11">(AE3-32)*(5/9)</f>
        <v>-17.777777777777779</v>
      </c>
      <c r="AG3" s="19">
        <v>65.3</v>
      </c>
      <c r="AH3" s="4">
        <f t="shared" ref="AH3:AH34" si="12">0.00006309*AG3</f>
        <v>4.1197769999999998E-3</v>
      </c>
      <c r="AI3" s="24">
        <f t="shared" ref="AI3:AI34" si="13">(AH3*999.85)*4.2*(AD3-AF3)</f>
        <v>0</v>
      </c>
      <c r="AJ3" s="24">
        <f t="shared" ref="AJ3:AJ34" si="14">AI3/3.517</f>
        <v>0</v>
      </c>
      <c r="AK3" s="24">
        <f t="shared" ref="AK3:AK34" si="15">AI3*3412.142</f>
        <v>0</v>
      </c>
      <c r="AL3" s="19">
        <v>43.7</v>
      </c>
      <c r="AM3" s="4">
        <f t="shared" ref="AM3:AM34" si="16">(AL3-32)*(5/9)</f>
        <v>6.5000000000000018</v>
      </c>
      <c r="AN3" s="19">
        <v>43.6</v>
      </c>
      <c r="AO3" s="4">
        <f t="shared" ref="AO3:AO34" si="17">(AN3-32)*(5/9)</f>
        <v>6.4444444444444455</v>
      </c>
      <c r="AP3" s="19">
        <v>30.4</v>
      </c>
      <c r="AQ3" s="4">
        <f t="shared" ref="AQ3:AQ34" si="18">0.00006309*AP3</f>
        <v>1.9179359999999996E-3</v>
      </c>
      <c r="AR3" s="12">
        <f t="shared" ref="AR3:AR34" si="19">(AQ3*999.85)*4.2*(AM3-AO3)</f>
        <v>0.44745127224000553</v>
      </c>
      <c r="AS3" s="16">
        <f t="shared" ref="AS3:AS34" si="20">AR3/3.517</f>
        <v>0.12722526933181846</v>
      </c>
      <c r="AT3" s="16">
        <f t="shared" ref="AT3:AT34" si="21">AR3*3412.142</f>
        <v>1526.7672789635569</v>
      </c>
      <c r="AU3" s="63">
        <v>52.4</v>
      </c>
      <c r="AV3" s="26">
        <f t="shared" ref="AV3:AV66" si="22">(AU3-32)*(5/9)</f>
        <v>11.333333333333334</v>
      </c>
      <c r="AW3" s="63">
        <v>42.4</v>
      </c>
      <c r="AX3" s="26">
        <f t="shared" ref="AX3:AX66" si="23">(AW3-32)*(5/9)</f>
        <v>5.7777777777777777</v>
      </c>
      <c r="AY3" s="63">
        <v>181</v>
      </c>
      <c r="AZ3" s="26">
        <f t="shared" ref="AZ3:AZ34" si="24">0.00006309*AY3</f>
        <v>1.1419289999999999E-2</v>
      </c>
      <c r="BA3" s="12">
        <f>BC3*0.00029307107</f>
        <v>280.28525842911</v>
      </c>
      <c r="BB3" s="12">
        <f>BC3/12000</f>
        <v>79.697749999999999</v>
      </c>
      <c r="BC3" s="42">
        <v>956373</v>
      </c>
      <c r="BD3" s="24"/>
      <c r="BE3" s="4">
        <f t="shared" ref="BE3:BE34" si="25">(BD3-32)*(5/9)</f>
        <v>-17.777777777777779</v>
      </c>
      <c r="BF3" s="24"/>
      <c r="BG3" s="4">
        <f t="shared" ref="BG3:BG34" si="26">(BF3-32)*(5/9)</f>
        <v>-17.777777777777779</v>
      </c>
      <c r="BH3" s="24"/>
      <c r="BI3" s="4">
        <f t="shared" ref="BI3:BI34" si="27">0.00006309*BH3</f>
        <v>0</v>
      </c>
      <c r="BJ3" s="24">
        <f t="shared" ref="BJ3:BJ34" si="28">(BI3*999.85)*4.2*(BE3-BG3)</f>
        <v>0</v>
      </c>
      <c r="BK3" s="24">
        <f t="shared" ref="BK3:BK34" si="29">BJ3/3.517</f>
        <v>0</v>
      </c>
      <c r="BL3" s="67">
        <f t="shared" ref="BL3:BL34" si="30">BJ3*3412.142</f>
        <v>0</v>
      </c>
      <c r="BM3" s="68">
        <f>BN3-BB3-AS3-AA3-R3-I3</f>
        <v>-87.623251702413938</v>
      </c>
      <c r="BN3" s="69">
        <f>'Cooling (Chiller19)'!W3</f>
        <v>331.92481368893078</v>
      </c>
    </row>
    <row r="4" spans="1:66" x14ac:dyDescent="0.3">
      <c r="A4" s="5">
        <v>1.0416666666666666E-2</v>
      </c>
      <c r="B4" s="19">
        <v>46.7</v>
      </c>
      <c r="C4" s="59">
        <f t="shared" si="0"/>
        <v>8.1666666666666679</v>
      </c>
      <c r="D4" s="19">
        <v>42.3</v>
      </c>
      <c r="E4" s="4">
        <f t="shared" si="1"/>
        <v>5.7222222222222205</v>
      </c>
      <c r="F4" s="19">
        <v>420</v>
      </c>
      <c r="G4" s="4">
        <f t="shared" si="2"/>
        <v>2.6497799999999998E-2</v>
      </c>
      <c r="H4" s="12">
        <f t="shared" si="3"/>
        <v>272.00327338800031</v>
      </c>
      <c r="I4" s="16">
        <f t="shared" si="4"/>
        <v>77.339571620130883</v>
      </c>
      <c r="J4" s="12">
        <f t="shared" ref="J4:J35" si="31">((G4*999.85)*4.2*(C4-E4))*3412.142</f>
        <v>928113.7932646781</v>
      </c>
      <c r="K4" s="63">
        <v>44.6</v>
      </c>
      <c r="L4" s="26">
        <f t="shared" si="5"/>
        <v>7.0000000000000009</v>
      </c>
      <c r="M4" s="63">
        <v>43.3</v>
      </c>
      <c r="N4" s="26">
        <f t="shared" si="6"/>
        <v>6.2777777777777768</v>
      </c>
      <c r="O4" s="63">
        <v>163</v>
      </c>
      <c r="P4" s="26">
        <f t="shared" si="7"/>
        <v>1.0283669999999998E-2</v>
      </c>
      <c r="Q4" s="12">
        <f t="shared" si="8"/>
        <v>31.189119930150078</v>
      </c>
      <c r="R4" s="16">
        <f t="shared" si="9"/>
        <v>8.8681034774381793</v>
      </c>
      <c r="S4" s="16">
        <f t="shared" ref="S4:S67" si="32">Q4*3412.142</f>
        <v>106421.70605670214</v>
      </c>
      <c r="T4" s="63">
        <v>47.5</v>
      </c>
      <c r="U4" s="26">
        <f>(T4-32)*(5/9)</f>
        <v>8.6111111111111107</v>
      </c>
      <c r="V4" s="63">
        <v>43</v>
      </c>
      <c r="W4" s="26">
        <f>(V4-32)*(5/9)</f>
        <v>6.1111111111111116</v>
      </c>
      <c r="X4" s="24"/>
      <c r="Y4" s="4">
        <f>0.00006309*X4</f>
        <v>0</v>
      </c>
      <c r="Z4" s="3">
        <f>AA4*3.5169</f>
        <v>557.07695999803479</v>
      </c>
      <c r="AA4" s="33">
        <v>158.39999999944121</v>
      </c>
      <c r="AB4" s="43">
        <f>AA4*12000</f>
        <v>1900799.9999932945</v>
      </c>
      <c r="AC4" s="24"/>
      <c r="AD4" s="4">
        <f t="shared" si="10"/>
        <v>-17.777777777777779</v>
      </c>
      <c r="AE4" s="24"/>
      <c r="AF4" s="4">
        <f t="shared" si="11"/>
        <v>-17.777777777777779</v>
      </c>
      <c r="AG4" s="19">
        <v>56.5</v>
      </c>
      <c r="AH4" s="4">
        <f t="shared" si="12"/>
        <v>3.5645849999999995E-3</v>
      </c>
      <c r="AI4" s="24">
        <f t="shared" si="13"/>
        <v>0</v>
      </c>
      <c r="AJ4" s="24">
        <f t="shared" si="14"/>
        <v>0</v>
      </c>
      <c r="AK4" s="24">
        <f t="shared" si="15"/>
        <v>0</v>
      </c>
      <c r="AL4" s="19">
        <v>43.7</v>
      </c>
      <c r="AM4" s="4">
        <f t="shared" si="16"/>
        <v>6.5000000000000018</v>
      </c>
      <c r="AN4" s="19">
        <v>43.7</v>
      </c>
      <c r="AO4" s="4">
        <f t="shared" si="17"/>
        <v>6.5000000000000018</v>
      </c>
      <c r="AP4" s="19">
        <v>30.5</v>
      </c>
      <c r="AQ4" s="4">
        <f t="shared" si="18"/>
        <v>1.9242449999999998E-3</v>
      </c>
      <c r="AR4" s="12">
        <f t="shared" si="19"/>
        <v>0</v>
      </c>
      <c r="AS4" s="16">
        <f t="shared" si="20"/>
        <v>0</v>
      </c>
      <c r="AT4" s="16">
        <f t="shared" si="21"/>
        <v>0</v>
      </c>
      <c r="AU4" s="63">
        <v>52.7</v>
      </c>
      <c r="AV4" s="26">
        <f t="shared" si="22"/>
        <v>11.500000000000002</v>
      </c>
      <c r="AW4" s="63">
        <v>42.7</v>
      </c>
      <c r="AX4" s="26">
        <f t="shared" si="23"/>
        <v>5.9444444444444464</v>
      </c>
      <c r="AY4" s="63">
        <v>190</v>
      </c>
      <c r="AZ4" s="26">
        <f t="shared" si="24"/>
        <v>1.1987099999999999E-2</v>
      </c>
      <c r="BA4" s="12">
        <f t="shared" ref="BA4:BA67" si="33">BC4*0.00029307107</f>
        <v>279.84799639266998</v>
      </c>
      <c r="BB4" s="12">
        <f t="shared" ref="BB4:BB67" si="34">BC4/12000</f>
        <v>79.57341666666666</v>
      </c>
      <c r="BC4" s="42">
        <v>954881</v>
      </c>
      <c r="BD4" s="24"/>
      <c r="BE4" s="4">
        <f t="shared" si="25"/>
        <v>-17.777777777777779</v>
      </c>
      <c r="BF4" s="24"/>
      <c r="BG4" s="4">
        <f t="shared" si="26"/>
        <v>-17.777777777777779</v>
      </c>
      <c r="BH4" s="24"/>
      <c r="BI4" s="4">
        <f t="shared" si="27"/>
        <v>0</v>
      </c>
      <c r="BJ4" s="24">
        <f t="shared" si="28"/>
        <v>0</v>
      </c>
      <c r="BK4" s="24">
        <f t="shared" si="29"/>
        <v>0</v>
      </c>
      <c r="BL4" s="67">
        <f t="shared" si="30"/>
        <v>0</v>
      </c>
      <c r="BM4" s="68">
        <f t="shared" ref="BM4:BM67" si="35">BN4-BB4-AS4-AA4-R4-I4</f>
        <v>21.261618181859021</v>
      </c>
      <c r="BN4" s="69">
        <f>'Cooling (Chiller19)'!W4</f>
        <v>345.44270994553597</v>
      </c>
    </row>
    <row r="5" spans="1:66" x14ac:dyDescent="0.3">
      <c r="A5" s="6">
        <v>2.0833333333333301E-2</v>
      </c>
      <c r="B5" s="19">
        <v>46.8</v>
      </c>
      <c r="C5" s="59">
        <f t="shared" si="0"/>
        <v>8.2222222222222214</v>
      </c>
      <c r="D5" s="19">
        <v>42.6</v>
      </c>
      <c r="E5" s="4">
        <f t="shared" si="1"/>
        <v>5.8888888888888902</v>
      </c>
      <c r="F5" s="19">
        <v>414</v>
      </c>
      <c r="G5" s="4">
        <f t="shared" si="2"/>
        <v>2.6119259999999998E-2</v>
      </c>
      <c r="H5" s="12">
        <f t="shared" si="3"/>
        <v>255.93035268779977</v>
      </c>
      <c r="I5" s="16">
        <f t="shared" si="4"/>
        <v>72.769506024395724</v>
      </c>
      <c r="J5" s="12">
        <f t="shared" si="31"/>
        <v>873270.70548085438</v>
      </c>
      <c r="K5" s="63">
        <v>48.7</v>
      </c>
      <c r="L5" s="26">
        <f t="shared" si="5"/>
        <v>9.2777777777777803</v>
      </c>
      <c r="M5" s="63">
        <v>43.1</v>
      </c>
      <c r="N5" s="26">
        <f t="shared" si="6"/>
        <v>6.1666666666666679</v>
      </c>
      <c r="O5" s="63">
        <v>164</v>
      </c>
      <c r="P5" s="26">
        <f t="shared" si="7"/>
        <v>1.0346759999999998E-2</v>
      </c>
      <c r="Q5" s="12">
        <f t="shared" si="8"/>
        <v>135.17738435040005</v>
      </c>
      <c r="R5" s="16">
        <f t="shared" si="9"/>
        <v>38.435423471822588</v>
      </c>
      <c r="S5" s="16">
        <f t="shared" si="32"/>
        <v>461244.43059214269</v>
      </c>
      <c r="T5" s="63">
        <v>47.6</v>
      </c>
      <c r="U5" s="26">
        <f>(T5-32)*(5/9)</f>
        <v>8.6666666666666679</v>
      </c>
      <c r="V5" s="63">
        <v>42.8</v>
      </c>
      <c r="W5" s="26">
        <f>(V5-32)*(5/9)</f>
        <v>5.9999999999999991</v>
      </c>
      <c r="X5" s="24"/>
      <c r="Y5" s="4">
        <f>0.00006309*X5</f>
        <v>0</v>
      </c>
      <c r="Z5" s="3">
        <f>AA5*3.5169</f>
        <v>489.55248000393044</v>
      </c>
      <c r="AA5" s="33">
        <v>139.20000000111759</v>
      </c>
      <c r="AB5" s="43">
        <f>AA5*12000</f>
        <v>1670400.000013411</v>
      </c>
      <c r="AC5" s="24"/>
      <c r="AD5" s="4">
        <f t="shared" si="10"/>
        <v>-17.777777777777779</v>
      </c>
      <c r="AE5" s="24"/>
      <c r="AF5" s="4">
        <f t="shared" si="11"/>
        <v>-17.777777777777779</v>
      </c>
      <c r="AG5" s="19">
        <v>63.4</v>
      </c>
      <c r="AH5" s="4">
        <f t="shared" si="12"/>
        <v>3.9999059999999993E-3</v>
      </c>
      <c r="AI5" s="24">
        <f t="shared" si="13"/>
        <v>0</v>
      </c>
      <c r="AJ5" s="24">
        <f t="shared" si="14"/>
        <v>0</v>
      </c>
      <c r="AK5" s="24">
        <f t="shared" si="15"/>
        <v>0</v>
      </c>
      <c r="AL5" s="19">
        <v>43.6</v>
      </c>
      <c r="AM5" s="4">
        <f t="shared" si="16"/>
        <v>6.4444444444444455</v>
      </c>
      <c r="AN5" s="19">
        <v>43.6</v>
      </c>
      <c r="AO5" s="4">
        <f t="shared" si="17"/>
        <v>6.4444444444444455</v>
      </c>
      <c r="AP5" s="19">
        <v>29.7</v>
      </c>
      <c r="AQ5" s="4">
        <f t="shared" si="18"/>
        <v>1.8737729999999998E-3</v>
      </c>
      <c r="AR5" s="12">
        <f t="shared" si="19"/>
        <v>0</v>
      </c>
      <c r="AS5" s="16">
        <f t="shared" si="20"/>
        <v>0</v>
      </c>
      <c r="AT5" s="16">
        <f t="shared" si="21"/>
        <v>0</v>
      </c>
      <c r="AU5" s="63">
        <v>52.7</v>
      </c>
      <c r="AV5" s="26">
        <f t="shared" si="22"/>
        <v>11.500000000000002</v>
      </c>
      <c r="AW5" s="63">
        <v>42.5</v>
      </c>
      <c r="AX5" s="26">
        <f t="shared" si="23"/>
        <v>5.8333333333333339</v>
      </c>
      <c r="AY5" s="63">
        <v>184</v>
      </c>
      <c r="AZ5" s="26">
        <f t="shared" si="24"/>
        <v>1.1608559999999999E-2</v>
      </c>
      <c r="BA5" s="12">
        <f t="shared" si="33"/>
        <v>275.31916914796</v>
      </c>
      <c r="BB5" s="12">
        <f t="shared" si="34"/>
        <v>78.285666666666671</v>
      </c>
      <c r="BC5" s="42">
        <v>939428</v>
      </c>
      <c r="BD5" s="24"/>
      <c r="BE5" s="4">
        <f t="shared" si="25"/>
        <v>-17.777777777777779</v>
      </c>
      <c r="BF5" s="24"/>
      <c r="BG5" s="4">
        <f t="shared" si="26"/>
        <v>-17.777777777777779</v>
      </c>
      <c r="BH5" s="24"/>
      <c r="BI5" s="4">
        <f t="shared" si="27"/>
        <v>0</v>
      </c>
      <c r="BJ5" s="24">
        <f t="shared" si="28"/>
        <v>0</v>
      </c>
      <c r="BK5" s="24">
        <f t="shared" si="29"/>
        <v>0</v>
      </c>
      <c r="BL5" s="67">
        <f t="shared" si="30"/>
        <v>0</v>
      </c>
      <c r="BM5" s="68">
        <f t="shared" si="35"/>
        <v>-35.347682696650509</v>
      </c>
      <c r="BN5" s="69">
        <f>'Cooling (Chiller19)'!W5</f>
        <v>293.34291346735205</v>
      </c>
    </row>
    <row r="6" spans="1:66" x14ac:dyDescent="0.3">
      <c r="A6" s="5">
        <v>3.125E-2</v>
      </c>
      <c r="B6" s="19">
        <v>46.4</v>
      </c>
      <c r="C6" s="59">
        <f t="shared" si="0"/>
        <v>8</v>
      </c>
      <c r="D6" s="19">
        <v>42.6</v>
      </c>
      <c r="E6" s="4">
        <f t="shared" si="1"/>
        <v>5.8888888888888902</v>
      </c>
      <c r="F6" s="19">
        <v>375</v>
      </c>
      <c r="G6" s="4">
        <f t="shared" si="2"/>
        <v>2.3658749999999999E-2</v>
      </c>
      <c r="H6" s="12">
        <f t="shared" si="3"/>
        <v>209.74278386249992</v>
      </c>
      <c r="I6" s="16">
        <f t="shared" si="4"/>
        <v>59.636844999289146</v>
      </c>
      <c r="J6" s="12">
        <f t="shared" si="31"/>
        <v>715672.16201415821</v>
      </c>
      <c r="K6" s="63">
        <v>45.4</v>
      </c>
      <c r="L6" s="26">
        <f t="shared" si="5"/>
        <v>7.4444444444444438</v>
      </c>
      <c r="M6" s="63">
        <v>43</v>
      </c>
      <c r="N6" s="26">
        <f t="shared" si="6"/>
        <v>6.1111111111111116</v>
      </c>
      <c r="O6" s="63">
        <v>171</v>
      </c>
      <c r="P6" s="26">
        <f t="shared" si="7"/>
        <v>1.0788389999999998E-2</v>
      </c>
      <c r="Q6" s="12">
        <f t="shared" si="8"/>
        <v>60.405921752399948</v>
      </c>
      <c r="R6" s="16">
        <f t="shared" si="9"/>
        <v>17.175411359795266</v>
      </c>
      <c r="S6" s="16">
        <f t="shared" si="32"/>
        <v>206113.58266007746</v>
      </c>
      <c r="T6" s="63">
        <v>47.1</v>
      </c>
      <c r="U6" s="26">
        <f>(T6-32)*(5/9)</f>
        <v>8.3888888888888893</v>
      </c>
      <c r="V6" s="63">
        <v>43</v>
      </c>
      <c r="W6" s="26">
        <f>(V6-32)*(5/9)</f>
        <v>6.1111111111111116</v>
      </c>
      <c r="X6" s="24"/>
      <c r="Y6" s="4">
        <f>0.00006309*X6</f>
        <v>0</v>
      </c>
      <c r="Z6" s="3">
        <f>AA6*3.5169</f>
        <v>497.99304000196526</v>
      </c>
      <c r="AA6" s="33">
        <v>141.60000000055879</v>
      </c>
      <c r="AB6" s="43">
        <f>AA6*12000</f>
        <v>1699200.0000067055</v>
      </c>
      <c r="AC6" s="24"/>
      <c r="AD6" s="4">
        <f t="shared" si="10"/>
        <v>-17.777777777777779</v>
      </c>
      <c r="AE6" s="24"/>
      <c r="AF6" s="4">
        <f t="shared" si="11"/>
        <v>-17.777777777777779</v>
      </c>
      <c r="AG6" s="19">
        <v>60.3</v>
      </c>
      <c r="AH6" s="4">
        <f t="shared" si="12"/>
        <v>3.8043269999999993E-3</v>
      </c>
      <c r="AI6" s="24">
        <f t="shared" si="13"/>
        <v>0</v>
      </c>
      <c r="AJ6" s="24">
        <f t="shared" si="14"/>
        <v>0</v>
      </c>
      <c r="AK6" s="24">
        <f t="shared" si="15"/>
        <v>0</v>
      </c>
      <c r="AL6" s="19">
        <v>43.8</v>
      </c>
      <c r="AM6" s="4">
        <f t="shared" si="16"/>
        <v>6.5555555555555545</v>
      </c>
      <c r="AN6" s="19">
        <v>43.7</v>
      </c>
      <c r="AO6" s="4">
        <f t="shared" si="17"/>
        <v>6.5000000000000018</v>
      </c>
      <c r="AP6" s="19">
        <v>30</v>
      </c>
      <c r="AQ6" s="4">
        <f t="shared" si="18"/>
        <v>1.8926999999999998E-3</v>
      </c>
      <c r="AR6" s="12">
        <f t="shared" si="19"/>
        <v>0.44156375549997723</v>
      </c>
      <c r="AS6" s="16">
        <f t="shared" si="20"/>
        <v>0.12555125263007599</v>
      </c>
      <c r="AT6" s="16">
        <f t="shared" si="21"/>
        <v>1506.6782358192031</v>
      </c>
      <c r="AU6" s="63">
        <v>52.6</v>
      </c>
      <c r="AV6" s="26">
        <f t="shared" si="22"/>
        <v>11.444444444444446</v>
      </c>
      <c r="AW6" s="63">
        <v>42.7</v>
      </c>
      <c r="AX6" s="26">
        <f t="shared" si="23"/>
        <v>5.9444444444444464</v>
      </c>
      <c r="AY6" s="63">
        <v>184</v>
      </c>
      <c r="AZ6" s="26">
        <f t="shared" si="24"/>
        <v>1.1608559999999999E-2</v>
      </c>
      <c r="BA6" s="12">
        <f t="shared" si="33"/>
        <v>269.32586576645997</v>
      </c>
      <c r="BB6" s="12">
        <f t="shared" si="34"/>
        <v>76.581500000000005</v>
      </c>
      <c r="BC6" s="42">
        <v>918978</v>
      </c>
      <c r="BD6" s="24"/>
      <c r="BE6" s="4">
        <f t="shared" si="25"/>
        <v>-17.777777777777779</v>
      </c>
      <c r="BF6" s="24"/>
      <c r="BG6" s="4">
        <f t="shared" si="26"/>
        <v>-17.777777777777779</v>
      </c>
      <c r="BH6" s="24"/>
      <c r="BI6" s="4">
        <f t="shared" si="27"/>
        <v>0</v>
      </c>
      <c r="BJ6" s="24">
        <f t="shared" si="28"/>
        <v>0</v>
      </c>
      <c r="BK6" s="24">
        <f t="shared" si="29"/>
        <v>0</v>
      </c>
      <c r="BL6" s="67">
        <f t="shared" si="30"/>
        <v>0</v>
      </c>
      <c r="BM6" s="68">
        <f t="shared" si="35"/>
        <v>-19.136001272362641</v>
      </c>
      <c r="BN6" s="69">
        <f>'Cooling (Chiller19)'!W6</f>
        <v>275.98330633991065</v>
      </c>
    </row>
    <row r="7" spans="1:66" x14ac:dyDescent="0.3">
      <c r="A7" s="6">
        <v>4.1666666666666699E-2</v>
      </c>
      <c r="B7" s="19">
        <v>47.7</v>
      </c>
      <c r="C7" s="59">
        <f t="shared" si="0"/>
        <v>8.722222222222225</v>
      </c>
      <c r="D7" s="19">
        <v>42.6</v>
      </c>
      <c r="E7" s="4">
        <f t="shared" si="1"/>
        <v>5.8888888888888902</v>
      </c>
      <c r="F7" s="19">
        <v>410</v>
      </c>
      <c r="G7" s="4">
        <f t="shared" si="2"/>
        <v>2.5866899999999998E-2</v>
      </c>
      <c r="H7" s="12">
        <f t="shared" si="3"/>
        <v>307.76993758350017</v>
      </c>
      <c r="I7" s="16">
        <f t="shared" si="4"/>
        <v>87.509223083167527</v>
      </c>
      <c r="J7" s="12">
        <f t="shared" si="31"/>
        <v>1050154.7303660393</v>
      </c>
      <c r="K7" s="63">
        <v>44.6</v>
      </c>
      <c r="L7" s="26">
        <f t="shared" si="5"/>
        <v>7.0000000000000009</v>
      </c>
      <c r="M7" s="63">
        <v>43.3</v>
      </c>
      <c r="N7" s="26">
        <f t="shared" si="6"/>
        <v>6.2777777777777768</v>
      </c>
      <c r="O7" s="63">
        <v>163</v>
      </c>
      <c r="P7" s="26">
        <f t="shared" si="7"/>
        <v>1.0283669999999998E-2</v>
      </c>
      <c r="Q7" s="12">
        <f t="shared" si="8"/>
        <v>31.189119930150078</v>
      </c>
      <c r="R7" s="16">
        <f t="shared" si="9"/>
        <v>8.8681034774381793</v>
      </c>
      <c r="S7" s="16">
        <f t="shared" si="32"/>
        <v>106421.70605670214</v>
      </c>
      <c r="T7" s="63">
        <v>47.1</v>
      </c>
      <c r="U7" s="26">
        <f t="shared" ref="U7:U38" si="36">(T7-32)*(5/9)</f>
        <v>8.3888888888888893</v>
      </c>
      <c r="V7" s="63">
        <v>43</v>
      </c>
      <c r="W7" s="26">
        <f t="shared" ref="W7:W38" si="37">(V7-32)*(5/9)</f>
        <v>6.1111111111111116</v>
      </c>
      <c r="X7" s="24"/>
      <c r="Y7" s="4">
        <f t="shared" ref="Y7:Y38" si="38">0.00006309*X7</f>
        <v>0</v>
      </c>
      <c r="Z7" s="3">
        <f>AA7*3.5169</f>
        <v>354.5035199960696</v>
      </c>
      <c r="AA7" s="33">
        <v>100.79999999888241</v>
      </c>
      <c r="AB7" s="43">
        <f>AA7*12000</f>
        <v>1209599.999986589</v>
      </c>
      <c r="AC7" s="24"/>
      <c r="AD7" s="4">
        <f t="shared" si="10"/>
        <v>-17.777777777777779</v>
      </c>
      <c r="AE7" s="24"/>
      <c r="AF7" s="4">
        <f t="shared" si="11"/>
        <v>-17.777777777777779</v>
      </c>
      <c r="AG7" s="19">
        <v>55.3</v>
      </c>
      <c r="AH7" s="4">
        <f t="shared" si="12"/>
        <v>3.4888769999999996E-3</v>
      </c>
      <c r="AI7" s="24">
        <f t="shared" si="13"/>
        <v>0</v>
      </c>
      <c r="AJ7" s="24">
        <f t="shared" si="14"/>
        <v>0</v>
      </c>
      <c r="AK7" s="24">
        <f t="shared" si="15"/>
        <v>0</v>
      </c>
      <c r="AL7" s="19">
        <v>43.7</v>
      </c>
      <c r="AM7" s="4">
        <f t="shared" si="16"/>
        <v>6.5000000000000018</v>
      </c>
      <c r="AN7" s="19">
        <v>43.6</v>
      </c>
      <c r="AO7" s="4">
        <f t="shared" si="17"/>
        <v>6.4444444444444455</v>
      </c>
      <c r="AP7" s="19">
        <v>30.1</v>
      </c>
      <c r="AQ7" s="4">
        <f t="shared" si="18"/>
        <v>1.8990089999999999E-3</v>
      </c>
      <c r="AR7" s="12">
        <f t="shared" si="19"/>
        <v>0.44303563468500551</v>
      </c>
      <c r="AS7" s="16">
        <f t="shared" si="20"/>
        <v>0.12596975680551764</v>
      </c>
      <c r="AT7" s="16">
        <f t="shared" si="21"/>
        <v>1511.7004966053639</v>
      </c>
      <c r="AU7" s="63">
        <v>52.7</v>
      </c>
      <c r="AV7" s="26">
        <f t="shared" si="22"/>
        <v>11.500000000000002</v>
      </c>
      <c r="AW7" s="63">
        <v>42.5</v>
      </c>
      <c r="AX7" s="26">
        <f t="shared" si="23"/>
        <v>5.8333333333333339</v>
      </c>
      <c r="AY7" s="63">
        <v>188</v>
      </c>
      <c r="AZ7" s="26">
        <f t="shared" si="24"/>
        <v>1.1860919999999999E-2</v>
      </c>
      <c r="BA7" s="12">
        <f t="shared" si="33"/>
        <v>280.19968167666997</v>
      </c>
      <c r="BB7" s="12">
        <f t="shared" si="34"/>
        <v>79.673416666666668</v>
      </c>
      <c r="BC7" s="42">
        <v>956081</v>
      </c>
      <c r="BD7" s="24"/>
      <c r="BE7" s="4">
        <f t="shared" si="25"/>
        <v>-17.777777777777779</v>
      </c>
      <c r="BF7" s="24"/>
      <c r="BG7" s="4">
        <f t="shared" si="26"/>
        <v>-17.777777777777779</v>
      </c>
      <c r="BH7" s="24"/>
      <c r="BI7" s="4">
        <f t="shared" si="27"/>
        <v>0</v>
      </c>
      <c r="BJ7" s="24">
        <f t="shared" si="28"/>
        <v>0</v>
      </c>
      <c r="BK7" s="24">
        <f t="shared" si="29"/>
        <v>0</v>
      </c>
      <c r="BL7" s="67">
        <f t="shared" si="30"/>
        <v>0</v>
      </c>
      <c r="BM7" s="68">
        <f t="shared" si="35"/>
        <v>-7.4760265666786978</v>
      </c>
      <c r="BN7" s="69">
        <f>'Cooling (Chiller19)'!W7</f>
        <v>269.50068641628161</v>
      </c>
    </row>
    <row r="8" spans="1:66" x14ac:dyDescent="0.3">
      <c r="A8" s="5">
        <v>5.2083333333333301E-2</v>
      </c>
      <c r="B8" s="19">
        <v>46.5</v>
      </c>
      <c r="C8" s="59">
        <f t="shared" si="0"/>
        <v>8.0555555555555554</v>
      </c>
      <c r="D8" s="19">
        <v>42.3</v>
      </c>
      <c r="E8" s="4">
        <f t="shared" si="1"/>
        <v>5.7222222222222205</v>
      </c>
      <c r="F8" s="19">
        <v>415</v>
      </c>
      <c r="G8" s="4">
        <f t="shared" si="2"/>
        <v>2.6182349999999997E-2</v>
      </c>
      <c r="H8" s="12">
        <f t="shared" si="3"/>
        <v>256.54854194550012</v>
      </c>
      <c r="I8" s="16">
        <f t="shared" si="4"/>
        <v>72.945277778077937</v>
      </c>
      <c r="J8" s="12">
        <f t="shared" si="31"/>
        <v>875380.05501100258</v>
      </c>
      <c r="K8" s="63">
        <v>46</v>
      </c>
      <c r="L8" s="26">
        <f t="shared" si="5"/>
        <v>7.7777777777777786</v>
      </c>
      <c r="M8" s="63">
        <v>42.7</v>
      </c>
      <c r="N8" s="26">
        <f t="shared" si="6"/>
        <v>5.9444444444444464</v>
      </c>
      <c r="O8" s="63">
        <v>150</v>
      </c>
      <c r="P8" s="26">
        <f t="shared" si="7"/>
        <v>9.4634999999999997E-3</v>
      </c>
      <c r="Q8" s="12">
        <f t="shared" si="8"/>
        <v>72.858019657499966</v>
      </c>
      <c r="R8" s="16">
        <f t="shared" si="9"/>
        <v>20.715956683963597</v>
      </c>
      <c r="S8" s="16">
        <f t="shared" si="32"/>
        <v>248601.90891018123</v>
      </c>
      <c r="T8" s="63">
        <v>46.9</v>
      </c>
      <c r="U8" s="26">
        <f t="shared" si="36"/>
        <v>8.2777777777777768</v>
      </c>
      <c r="V8" s="63">
        <v>42.6</v>
      </c>
      <c r="W8" s="26">
        <f t="shared" si="37"/>
        <v>5.8888888888888902</v>
      </c>
      <c r="X8" s="24"/>
      <c r="Y8" s="4">
        <f t="shared" si="38"/>
        <v>0</v>
      </c>
      <c r="Z8" s="3">
        <f t="shared" ref="Z8:Z71" si="39">AA8*3.5169</f>
        <v>413.58744000196526</v>
      </c>
      <c r="AA8" s="33">
        <v>117.60000000055879</v>
      </c>
      <c r="AB8" s="43">
        <f t="shared" ref="AB8:AB71" si="40">AA8*12000</f>
        <v>1411200.0000067055</v>
      </c>
      <c r="AC8" s="24"/>
      <c r="AD8" s="4">
        <f t="shared" si="10"/>
        <v>-17.777777777777779</v>
      </c>
      <c r="AE8" s="24"/>
      <c r="AF8" s="4">
        <f t="shared" si="11"/>
        <v>-17.777777777777779</v>
      </c>
      <c r="AG8" s="19">
        <v>60.6</v>
      </c>
      <c r="AH8" s="4">
        <f t="shared" si="12"/>
        <v>3.8232539999999999E-3</v>
      </c>
      <c r="AI8" s="24">
        <f t="shared" si="13"/>
        <v>0</v>
      </c>
      <c r="AJ8" s="24">
        <f t="shared" si="14"/>
        <v>0</v>
      </c>
      <c r="AK8" s="24">
        <f t="shared" si="15"/>
        <v>0</v>
      </c>
      <c r="AL8" s="19">
        <v>43.8</v>
      </c>
      <c r="AM8" s="4">
        <f t="shared" si="16"/>
        <v>6.5555555555555545</v>
      </c>
      <c r="AN8" s="19">
        <v>43.7</v>
      </c>
      <c r="AO8" s="4">
        <f t="shared" si="17"/>
        <v>6.5000000000000018</v>
      </c>
      <c r="AP8" s="19">
        <v>28.8</v>
      </c>
      <c r="AQ8" s="4">
        <f t="shared" si="18"/>
        <v>1.8169919999999999E-3</v>
      </c>
      <c r="AR8" s="12">
        <f t="shared" si="19"/>
        <v>0.42390120527997821</v>
      </c>
      <c r="AS8" s="16">
        <f t="shared" si="20"/>
        <v>0.12052920252487297</v>
      </c>
      <c r="AT8" s="16">
        <f t="shared" si="21"/>
        <v>1446.4111063864354</v>
      </c>
      <c r="AU8" s="63">
        <v>52.9</v>
      </c>
      <c r="AV8" s="26">
        <f t="shared" si="22"/>
        <v>11.611111111111111</v>
      </c>
      <c r="AW8" s="63">
        <v>42.7</v>
      </c>
      <c r="AX8" s="26">
        <f t="shared" si="23"/>
        <v>5.9444444444444464</v>
      </c>
      <c r="AY8" s="63">
        <v>180</v>
      </c>
      <c r="AZ8" s="26">
        <f t="shared" si="24"/>
        <v>1.1356199999999999E-2</v>
      </c>
      <c r="BA8" s="12">
        <f t="shared" si="33"/>
        <v>269.40235731573</v>
      </c>
      <c r="BB8" s="12">
        <f t="shared" si="34"/>
        <v>76.603250000000003</v>
      </c>
      <c r="BC8" s="42">
        <v>919239</v>
      </c>
      <c r="BD8" s="24"/>
      <c r="BE8" s="4">
        <f t="shared" si="25"/>
        <v>-17.777777777777779</v>
      </c>
      <c r="BF8" s="24"/>
      <c r="BG8" s="4">
        <f t="shared" si="26"/>
        <v>-17.777777777777779</v>
      </c>
      <c r="BH8" s="24"/>
      <c r="BI8" s="4">
        <f t="shared" si="27"/>
        <v>0</v>
      </c>
      <c r="BJ8" s="24">
        <f t="shared" si="28"/>
        <v>0</v>
      </c>
      <c r="BK8" s="24">
        <f t="shared" si="29"/>
        <v>0</v>
      </c>
      <c r="BL8" s="67">
        <f t="shared" si="30"/>
        <v>0</v>
      </c>
      <c r="BM8" s="68">
        <f t="shared" si="35"/>
        <v>5.3452748870465996</v>
      </c>
      <c r="BN8" s="69">
        <f>'Cooling (Chiller19)'!W8</f>
        <v>293.33028855217179</v>
      </c>
    </row>
    <row r="9" spans="1:66" x14ac:dyDescent="0.3">
      <c r="A9" s="6">
        <v>6.25E-2</v>
      </c>
      <c r="B9" s="19">
        <v>46</v>
      </c>
      <c r="C9" s="59">
        <f t="shared" si="0"/>
        <v>7.7777777777777786</v>
      </c>
      <c r="D9" s="19">
        <v>42</v>
      </c>
      <c r="E9" s="4">
        <f t="shared" si="1"/>
        <v>5.5555555555555554</v>
      </c>
      <c r="F9" s="19">
        <v>388</v>
      </c>
      <c r="G9" s="4">
        <f t="shared" si="2"/>
        <v>2.4478919999999998E-2</v>
      </c>
      <c r="H9" s="12">
        <f t="shared" si="3"/>
        <v>228.43564951200011</v>
      </c>
      <c r="I9" s="16">
        <f t="shared" si="4"/>
        <v>64.951848027296023</v>
      </c>
      <c r="J9" s="12">
        <f t="shared" si="31"/>
        <v>779454.87399717502</v>
      </c>
      <c r="K9" s="63">
        <v>46.4</v>
      </c>
      <c r="L9" s="26">
        <f t="shared" si="5"/>
        <v>8</v>
      </c>
      <c r="M9" s="63">
        <v>42.9</v>
      </c>
      <c r="N9" s="26">
        <f t="shared" si="6"/>
        <v>6.0555555555555554</v>
      </c>
      <c r="O9" s="63">
        <v>131</v>
      </c>
      <c r="P9" s="26">
        <f t="shared" si="7"/>
        <v>8.2647899999999993E-3</v>
      </c>
      <c r="Q9" s="12">
        <f t="shared" si="8"/>
        <v>67.485660632250003</v>
      </c>
      <c r="R9" s="16">
        <f t="shared" si="9"/>
        <v>19.188416443630938</v>
      </c>
      <c r="S9" s="16">
        <f t="shared" si="32"/>
        <v>230270.65704104677</v>
      </c>
      <c r="T9" s="63">
        <v>47.1</v>
      </c>
      <c r="U9" s="26">
        <f t="shared" si="36"/>
        <v>8.3888888888888893</v>
      </c>
      <c r="V9" s="63">
        <v>42.6</v>
      </c>
      <c r="W9" s="26">
        <f t="shared" si="37"/>
        <v>5.8888888888888902</v>
      </c>
      <c r="X9" s="24"/>
      <c r="Y9" s="4">
        <f t="shared" si="38"/>
        <v>0</v>
      </c>
      <c r="Z9" s="3">
        <f t="shared" si="39"/>
        <v>354.5035199960696</v>
      </c>
      <c r="AA9" s="33">
        <v>100.79999999888241</v>
      </c>
      <c r="AB9" s="43">
        <f t="shared" si="40"/>
        <v>1209599.999986589</v>
      </c>
      <c r="AC9" s="24"/>
      <c r="AD9" s="4">
        <f t="shared" si="10"/>
        <v>-17.777777777777779</v>
      </c>
      <c r="AE9" s="24"/>
      <c r="AF9" s="4">
        <f t="shared" si="11"/>
        <v>-17.777777777777779</v>
      </c>
      <c r="AG9" s="19">
        <v>56</v>
      </c>
      <c r="AH9" s="4">
        <f t="shared" si="12"/>
        <v>3.5330399999999994E-3</v>
      </c>
      <c r="AI9" s="24">
        <f t="shared" si="13"/>
        <v>0</v>
      </c>
      <c r="AJ9" s="24">
        <f t="shared" si="14"/>
        <v>0</v>
      </c>
      <c r="AK9" s="24">
        <f t="shared" si="15"/>
        <v>0</v>
      </c>
      <c r="AL9" s="19">
        <v>43.7</v>
      </c>
      <c r="AM9" s="4">
        <f t="shared" si="16"/>
        <v>6.5000000000000018</v>
      </c>
      <c r="AN9" s="19">
        <v>43.6</v>
      </c>
      <c r="AO9" s="4">
        <f t="shared" si="17"/>
        <v>6.4444444444444455</v>
      </c>
      <c r="AP9" s="19">
        <v>30</v>
      </c>
      <c r="AQ9" s="4">
        <f t="shared" si="18"/>
        <v>1.8926999999999998E-3</v>
      </c>
      <c r="AR9" s="12">
        <f t="shared" si="19"/>
        <v>0.44156375550000548</v>
      </c>
      <c r="AS9" s="16">
        <f t="shared" si="20"/>
        <v>0.12555125263008401</v>
      </c>
      <c r="AT9" s="16">
        <f t="shared" si="21"/>
        <v>1506.6782358192997</v>
      </c>
      <c r="AU9" s="63">
        <v>52.5</v>
      </c>
      <c r="AV9" s="26">
        <f t="shared" si="22"/>
        <v>11.388888888888889</v>
      </c>
      <c r="AW9" s="63">
        <v>42.6</v>
      </c>
      <c r="AX9" s="26">
        <f t="shared" si="23"/>
        <v>5.8888888888888902</v>
      </c>
      <c r="AY9" s="63">
        <v>184</v>
      </c>
      <c r="AZ9" s="26">
        <f t="shared" si="24"/>
        <v>1.1608559999999999E-2</v>
      </c>
      <c r="BA9" s="12">
        <f t="shared" si="33"/>
        <v>268.58615438577999</v>
      </c>
      <c r="BB9" s="12">
        <f t="shared" si="34"/>
        <v>76.371166666666667</v>
      </c>
      <c r="BC9" s="42">
        <v>916454</v>
      </c>
      <c r="BD9" s="24"/>
      <c r="BE9" s="4">
        <f t="shared" si="25"/>
        <v>-17.777777777777779</v>
      </c>
      <c r="BF9" s="24"/>
      <c r="BG9" s="4">
        <f t="shared" si="26"/>
        <v>-17.777777777777779</v>
      </c>
      <c r="BH9" s="24"/>
      <c r="BI9" s="4">
        <f t="shared" si="27"/>
        <v>0</v>
      </c>
      <c r="BJ9" s="24">
        <f t="shared" si="28"/>
        <v>0</v>
      </c>
      <c r="BK9" s="24">
        <f t="shared" si="29"/>
        <v>0</v>
      </c>
      <c r="BL9" s="67">
        <f t="shared" si="30"/>
        <v>0</v>
      </c>
      <c r="BM9" s="68">
        <f t="shared" si="35"/>
        <v>1.3759167763471538</v>
      </c>
      <c r="BN9" s="69">
        <f>'Cooling (Chiller19)'!W9</f>
        <v>262.8128991654533</v>
      </c>
    </row>
    <row r="10" spans="1:66" x14ac:dyDescent="0.3">
      <c r="A10" s="5">
        <v>7.2916666666666699E-2</v>
      </c>
      <c r="B10" s="19">
        <v>47</v>
      </c>
      <c r="C10" s="59">
        <f t="shared" si="0"/>
        <v>8.3333333333333339</v>
      </c>
      <c r="D10" s="19">
        <v>42.7</v>
      </c>
      <c r="E10" s="4">
        <f t="shared" si="1"/>
        <v>5.9444444444444464</v>
      </c>
      <c r="F10" s="19">
        <v>369</v>
      </c>
      <c r="G10" s="4">
        <f t="shared" si="2"/>
        <v>2.3280209999999999E-2</v>
      </c>
      <c r="H10" s="12">
        <f t="shared" si="3"/>
        <v>233.54307028394987</v>
      </c>
      <c r="I10" s="16">
        <f t="shared" si="4"/>
        <v>66.404057516050571</v>
      </c>
      <c r="J10" s="12">
        <f t="shared" si="31"/>
        <v>796882.1189248173</v>
      </c>
      <c r="K10" s="63">
        <v>49.3</v>
      </c>
      <c r="L10" s="26">
        <f t="shared" si="5"/>
        <v>9.6111111111111107</v>
      </c>
      <c r="M10" s="63">
        <v>43</v>
      </c>
      <c r="N10" s="26">
        <f t="shared" si="6"/>
        <v>6.1111111111111116</v>
      </c>
      <c r="O10" s="63">
        <v>122</v>
      </c>
      <c r="P10" s="26">
        <f t="shared" si="7"/>
        <v>7.6969799999999991E-3</v>
      </c>
      <c r="Q10" s="12">
        <f t="shared" si="8"/>
        <v>113.12863415909996</v>
      </c>
      <c r="R10" s="16">
        <f t="shared" si="9"/>
        <v>32.166230923827115</v>
      </c>
      <c r="S10" s="16">
        <f t="shared" si="32"/>
        <v>386010.96401689964</v>
      </c>
      <c r="T10" s="63">
        <v>46.4</v>
      </c>
      <c r="U10" s="26">
        <f t="shared" si="36"/>
        <v>8</v>
      </c>
      <c r="V10" s="63">
        <v>42.9</v>
      </c>
      <c r="W10" s="26">
        <f t="shared" si="37"/>
        <v>6.0555555555555554</v>
      </c>
      <c r="X10" s="24"/>
      <c r="Y10" s="4">
        <f t="shared" si="38"/>
        <v>0</v>
      </c>
      <c r="Z10" s="3">
        <f t="shared" si="39"/>
        <v>354.50352000589567</v>
      </c>
      <c r="AA10" s="33">
        <v>100.80000000167638</v>
      </c>
      <c r="AB10" s="43">
        <f t="shared" si="40"/>
        <v>1209600.0000201166</v>
      </c>
      <c r="AC10" s="24"/>
      <c r="AD10" s="4">
        <f t="shared" si="10"/>
        <v>-17.777777777777779</v>
      </c>
      <c r="AE10" s="24"/>
      <c r="AF10" s="4">
        <f t="shared" si="11"/>
        <v>-17.777777777777779</v>
      </c>
      <c r="AG10" s="19">
        <v>61.3</v>
      </c>
      <c r="AH10" s="4">
        <f t="shared" si="12"/>
        <v>3.8674169999999993E-3</v>
      </c>
      <c r="AI10" s="24">
        <f t="shared" si="13"/>
        <v>0</v>
      </c>
      <c r="AJ10" s="24">
        <f t="shared" si="14"/>
        <v>0</v>
      </c>
      <c r="AK10" s="24">
        <f t="shared" si="15"/>
        <v>0</v>
      </c>
      <c r="AL10" s="19">
        <v>43.9</v>
      </c>
      <c r="AM10" s="4">
        <f t="shared" si="16"/>
        <v>6.6111111111111107</v>
      </c>
      <c r="AN10" s="19">
        <v>43.8</v>
      </c>
      <c r="AO10" s="4">
        <f t="shared" si="17"/>
        <v>6.5555555555555545</v>
      </c>
      <c r="AP10" s="19">
        <v>30</v>
      </c>
      <c r="AQ10" s="4">
        <f t="shared" si="18"/>
        <v>1.8926999999999998E-3</v>
      </c>
      <c r="AR10" s="12">
        <f t="shared" si="19"/>
        <v>0.44156375550000548</v>
      </c>
      <c r="AS10" s="16">
        <f t="shared" si="20"/>
        <v>0.12555125263008401</v>
      </c>
      <c r="AT10" s="16">
        <f t="shared" si="21"/>
        <v>1506.6782358192997</v>
      </c>
      <c r="AU10" s="63">
        <v>52.7</v>
      </c>
      <c r="AV10" s="26">
        <f t="shared" si="22"/>
        <v>11.500000000000002</v>
      </c>
      <c r="AW10" s="63">
        <v>42.8</v>
      </c>
      <c r="AX10" s="26">
        <f t="shared" si="23"/>
        <v>5.9999999999999991</v>
      </c>
      <c r="AY10" s="63">
        <v>188</v>
      </c>
      <c r="AZ10" s="26">
        <f t="shared" si="24"/>
        <v>1.1860919999999999E-2</v>
      </c>
      <c r="BA10" s="12">
        <f t="shared" si="33"/>
        <v>273.43267067036999</v>
      </c>
      <c r="BB10" s="12">
        <f t="shared" si="34"/>
        <v>77.749250000000004</v>
      </c>
      <c r="BC10" s="42">
        <v>932991</v>
      </c>
      <c r="BD10" s="24"/>
      <c r="BE10" s="4">
        <f t="shared" si="25"/>
        <v>-17.777777777777779</v>
      </c>
      <c r="BF10" s="24"/>
      <c r="BG10" s="4">
        <f t="shared" si="26"/>
        <v>-17.777777777777779</v>
      </c>
      <c r="BH10" s="24"/>
      <c r="BI10" s="4">
        <f t="shared" si="27"/>
        <v>0</v>
      </c>
      <c r="BJ10" s="24">
        <f t="shared" si="28"/>
        <v>0</v>
      </c>
      <c r="BK10" s="24">
        <f t="shared" si="29"/>
        <v>0</v>
      </c>
      <c r="BL10" s="67">
        <f t="shared" si="30"/>
        <v>0</v>
      </c>
      <c r="BM10" s="68">
        <f t="shared" si="35"/>
        <v>-14.172647382953016</v>
      </c>
      <c r="BN10" s="69">
        <f>'Cooling (Chiller19)'!W10</f>
        <v>263.07244231123116</v>
      </c>
    </row>
    <row r="11" spans="1:66" x14ac:dyDescent="0.3">
      <c r="A11" s="6">
        <v>8.3333333333333301E-2</v>
      </c>
      <c r="B11" s="19">
        <v>46.7</v>
      </c>
      <c r="C11" s="59">
        <f t="shared" si="0"/>
        <v>8.1666666666666679</v>
      </c>
      <c r="D11" s="19">
        <v>42.8</v>
      </c>
      <c r="E11" s="4">
        <f t="shared" si="1"/>
        <v>5.9999999999999991</v>
      </c>
      <c r="F11" s="19">
        <v>420</v>
      </c>
      <c r="G11" s="4">
        <f t="shared" si="2"/>
        <v>2.6497799999999998E-2</v>
      </c>
      <c r="H11" s="12">
        <f t="shared" si="3"/>
        <v>241.09381050300024</v>
      </c>
      <c r="I11" s="16">
        <f t="shared" si="4"/>
        <v>68.550983936025091</v>
      </c>
      <c r="J11" s="12">
        <f t="shared" si="31"/>
        <v>822646.31675732823</v>
      </c>
      <c r="K11" s="63">
        <v>45</v>
      </c>
      <c r="L11" s="26">
        <f t="shared" si="5"/>
        <v>7.2222222222222223</v>
      </c>
      <c r="M11" s="63">
        <v>43</v>
      </c>
      <c r="N11" s="26">
        <f t="shared" si="6"/>
        <v>6.1111111111111116</v>
      </c>
      <c r="O11" s="63">
        <v>112</v>
      </c>
      <c r="P11" s="26">
        <f t="shared" si="7"/>
        <v>7.0660799999999989E-3</v>
      </c>
      <c r="Q11" s="12">
        <f t="shared" si="8"/>
        <v>32.970093743999989</v>
      </c>
      <c r="R11" s="16">
        <f t="shared" si="9"/>
        <v>9.3744935297128205</v>
      </c>
      <c r="S11" s="16">
        <f t="shared" si="32"/>
        <v>112498.6416078396</v>
      </c>
      <c r="T11" s="63">
        <v>47.1</v>
      </c>
      <c r="U11" s="26">
        <f t="shared" si="36"/>
        <v>8.3888888888888893</v>
      </c>
      <c r="V11" s="63">
        <v>43</v>
      </c>
      <c r="W11" s="26">
        <f t="shared" si="37"/>
        <v>6.1111111111111116</v>
      </c>
      <c r="X11" s="24"/>
      <c r="Y11" s="4">
        <f t="shared" si="38"/>
        <v>0</v>
      </c>
      <c r="Z11" s="3">
        <f t="shared" si="39"/>
        <v>278.53847999410436</v>
      </c>
      <c r="AA11" s="33">
        <v>79.199999998323619</v>
      </c>
      <c r="AB11" s="43">
        <f t="shared" si="40"/>
        <v>950399.99997988343</v>
      </c>
      <c r="AC11" s="24"/>
      <c r="AD11" s="4">
        <f t="shared" si="10"/>
        <v>-17.777777777777779</v>
      </c>
      <c r="AE11" s="24"/>
      <c r="AF11" s="4">
        <f t="shared" si="11"/>
        <v>-17.777777777777779</v>
      </c>
      <c r="AG11" s="19">
        <v>60.1</v>
      </c>
      <c r="AH11" s="4">
        <f t="shared" si="12"/>
        <v>3.7917089999999999E-3</v>
      </c>
      <c r="AI11" s="24">
        <f t="shared" si="13"/>
        <v>0</v>
      </c>
      <c r="AJ11" s="24">
        <f t="shared" si="14"/>
        <v>0</v>
      </c>
      <c r="AK11" s="24">
        <f t="shared" si="15"/>
        <v>0</v>
      </c>
      <c r="AL11" s="19">
        <v>43.7</v>
      </c>
      <c r="AM11" s="4">
        <f t="shared" si="16"/>
        <v>6.5000000000000018</v>
      </c>
      <c r="AN11" s="19">
        <v>43.6</v>
      </c>
      <c r="AO11" s="4">
        <f t="shared" si="17"/>
        <v>6.4444444444444455</v>
      </c>
      <c r="AP11" s="19">
        <v>30.3</v>
      </c>
      <c r="AQ11" s="4">
        <f t="shared" si="18"/>
        <v>1.9116269999999999E-3</v>
      </c>
      <c r="AR11" s="12">
        <f t="shared" si="19"/>
        <v>0.4459793930550055</v>
      </c>
      <c r="AS11" s="16">
        <f t="shared" si="20"/>
        <v>0.12680676515638484</v>
      </c>
      <c r="AT11" s="16">
        <f t="shared" si="21"/>
        <v>1521.7450181774925</v>
      </c>
      <c r="AU11" s="63">
        <v>52.2</v>
      </c>
      <c r="AV11" s="26">
        <f t="shared" si="22"/>
        <v>11.222222222222225</v>
      </c>
      <c r="AW11" s="63">
        <v>42.7</v>
      </c>
      <c r="AX11" s="26">
        <f t="shared" si="23"/>
        <v>5.9444444444444464</v>
      </c>
      <c r="AY11" s="63">
        <v>192</v>
      </c>
      <c r="AZ11" s="26">
        <f t="shared" si="24"/>
        <v>1.2113279999999999E-2</v>
      </c>
      <c r="BA11" s="12">
        <f t="shared" si="33"/>
        <v>268.26670691947999</v>
      </c>
      <c r="BB11" s="12">
        <f t="shared" si="34"/>
        <v>76.280333333333331</v>
      </c>
      <c r="BC11" s="42">
        <v>915364</v>
      </c>
      <c r="BD11" s="24"/>
      <c r="BE11" s="4">
        <f t="shared" si="25"/>
        <v>-17.777777777777779</v>
      </c>
      <c r="BF11" s="24"/>
      <c r="BG11" s="4">
        <f t="shared" si="26"/>
        <v>-17.777777777777779</v>
      </c>
      <c r="BH11" s="24"/>
      <c r="BI11" s="4">
        <f t="shared" si="27"/>
        <v>0</v>
      </c>
      <c r="BJ11" s="24">
        <f t="shared" si="28"/>
        <v>0</v>
      </c>
      <c r="BK11" s="24">
        <f t="shared" si="29"/>
        <v>0</v>
      </c>
      <c r="BL11" s="67">
        <f t="shared" si="30"/>
        <v>0</v>
      </c>
      <c r="BM11" s="68">
        <f t="shared" si="35"/>
        <v>41.969437373680165</v>
      </c>
      <c r="BN11" s="69">
        <f>'Cooling (Chiller19)'!W11</f>
        <v>275.50205493623139</v>
      </c>
    </row>
    <row r="12" spans="1:66" x14ac:dyDescent="0.3">
      <c r="A12" s="5">
        <v>9.375E-2</v>
      </c>
      <c r="B12" s="19">
        <v>46.5</v>
      </c>
      <c r="C12" s="59">
        <f t="shared" si="0"/>
        <v>8.0555555555555554</v>
      </c>
      <c r="D12" s="19">
        <v>42.4</v>
      </c>
      <c r="E12" s="4">
        <f t="shared" si="1"/>
        <v>5.7777777777777777</v>
      </c>
      <c r="F12" s="19">
        <v>418</v>
      </c>
      <c r="G12" s="4">
        <f t="shared" si="2"/>
        <v>2.6371619999999998E-2</v>
      </c>
      <c r="H12" s="12">
        <f t="shared" si="3"/>
        <v>252.2506547253</v>
      </c>
      <c r="I12" s="16">
        <f t="shared" si="4"/>
        <v>71.723245585811767</v>
      </c>
      <c r="J12" s="12">
        <f t="shared" si="31"/>
        <v>860715.05351569457</v>
      </c>
      <c r="K12" s="63">
        <v>53.5</v>
      </c>
      <c r="L12" s="26">
        <f t="shared" si="5"/>
        <v>11.944444444444445</v>
      </c>
      <c r="M12" s="63">
        <v>43.1</v>
      </c>
      <c r="N12" s="26">
        <f t="shared" si="6"/>
        <v>6.1666666666666679</v>
      </c>
      <c r="O12" s="63">
        <v>97</v>
      </c>
      <c r="P12" s="26">
        <f t="shared" si="7"/>
        <v>6.1197299999999994E-3</v>
      </c>
      <c r="Q12" s="12">
        <f t="shared" si="8"/>
        <v>148.48317218279999</v>
      </c>
      <c r="R12" s="16">
        <f t="shared" si="9"/>
        <v>42.218701217742392</v>
      </c>
      <c r="S12" s="16">
        <f t="shared" si="32"/>
        <v>506645.6680981635</v>
      </c>
      <c r="T12" s="63">
        <v>47</v>
      </c>
      <c r="U12" s="26">
        <f t="shared" si="36"/>
        <v>8.3333333333333339</v>
      </c>
      <c r="V12" s="63">
        <v>43</v>
      </c>
      <c r="W12" s="26">
        <f t="shared" si="37"/>
        <v>6.1111111111111116</v>
      </c>
      <c r="X12" s="24"/>
      <c r="Y12" s="4">
        <f t="shared" si="38"/>
        <v>0</v>
      </c>
      <c r="Z12" s="3">
        <f t="shared" si="39"/>
        <v>354.50352000589567</v>
      </c>
      <c r="AA12" s="33">
        <v>100.80000000167638</v>
      </c>
      <c r="AB12" s="43">
        <f t="shared" si="40"/>
        <v>1209600.0000201166</v>
      </c>
      <c r="AC12" s="24"/>
      <c r="AD12" s="4">
        <f t="shared" si="10"/>
        <v>-17.777777777777779</v>
      </c>
      <c r="AE12" s="24"/>
      <c r="AF12" s="4">
        <f t="shared" si="11"/>
        <v>-17.777777777777779</v>
      </c>
      <c r="AG12" s="19">
        <v>59</v>
      </c>
      <c r="AH12" s="4">
        <f t="shared" si="12"/>
        <v>3.7223099999999995E-3</v>
      </c>
      <c r="AI12" s="24">
        <f t="shared" si="13"/>
        <v>0</v>
      </c>
      <c r="AJ12" s="24">
        <f t="shared" si="14"/>
        <v>0</v>
      </c>
      <c r="AK12" s="24">
        <f t="shared" si="15"/>
        <v>0</v>
      </c>
      <c r="AL12" s="19">
        <v>43.6</v>
      </c>
      <c r="AM12" s="4">
        <f t="shared" si="16"/>
        <v>6.4444444444444455</v>
      </c>
      <c r="AN12" s="19">
        <v>43.6</v>
      </c>
      <c r="AO12" s="4">
        <f t="shared" si="17"/>
        <v>6.4444444444444455</v>
      </c>
      <c r="AP12" s="19">
        <v>30</v>
      </c>
      <c r="AQ12" s="4">
        <f t="shared" si="18"/>
        <v>1.8926999999999998E-3</v>
      </c>
      <c r="AR12" s="12">
        <f t="shared" si="19"/>
        <v>0</v>
      </c>
      <c r="AS12" s="16">
        <f t="shared" si="20"/>
        <v>0</v>
      </c>
      <c r="AT12" s="16">
        <f t="shared" si="21"/>
        <v>0</v>
      </c>
      <c r="AU12" s="63">
        <v>52.6</v>
      </c>
      <c r="AV12" s="26">
        <f t="shared" si="22"/>
        <v>11.444444444444446</v>
      </c>
      <c r="AW12" s="63">
        <v>42.4</v>
      </c>
      <c r="AX12" s="26">
        <f t="shared" si="23"/>
        <v>5.7777777777777777</v>
      </c>
      <c r="AY12" s="63">
        <v>189</v>
      </c>
      <c r="AZ12" s="26">
        <f t="shared" si="24"/>
        <v>1.1924009999999999E-2</v>
      </c>
      <c r="BA12" s="12">
        <f t="shared" si="33"/>
        <v>284.47383016154998</v>
      </c>
      <c r="BB12" s="12">
        <f t="shared" si="34"/>
        <v>80.888750000000002</v>
      </c>
      <c r="BC12" s="42">
        <v>970665</v>
      </c>
      <c r="BD12" s="24"/>
      <c r="BE12" s="4">
        <f t="shared" si="25"/>
        <v>-17.777777777777779</v>
      </c>
      <c r="BF12" s="24"/>
      <c r="BG12" s="4">
        <f t="shared" si="26"/>
        <v>-17.777777777777779</v>
      </c>
      <c r="BH12" s="24"/>
      <c r="BI12" s="4">
        <f t="shared" si="27"/>
        <v>0</v>
      </c>
      <c r="BJ12" s="24">
        <f t="shared" si="28"/>
        <v>0</v>
      </c>
      <c r="BK12" s="24">
        <f t="shared" si="29"/>
        <v>0</v>
      </c>
      <c r="BL12" s="67">
        <f t="shared" si="30"/>
        <v>0</v>
      </c>
      <c r="BM12" s="68">
        <f t="shared" si="35"/>
        <v>25.835754728470036</v>
      </c>
      <c r="BN12" s="69">
        <f>'Cooling (Chiller19)'!W12</f>
        <v>321.46645153370059</v>
      </c>
    </row>
    <row r="13" spans="1:66" x14ac:dyDescent="0.3">
      <c r="A13" s="6">
        <v>0.104166666666667</v>
      </c>
      <c r="B13" s="19">
        <v>46.4</v>
      </c>
      <c r="C13" s="59">
        <f t="shared" si="0"/>
        <v>8</v>
      </c>
      <c r="D13" s="19">
        <v>42.5</v>
      </c>
      <c r="E13" s="4">
        <f t="shared" si="1"/>
        <v>5.8333333333333339</v>
      </c>
      <c r="F13" s="19">
        <v>343</v>
      </c>
      <c r="G13" s="4">
        <f t="shared" si="2"/>
        <v>2.1639869999999999E-2</v>
      </c>
      <c r="H13" s="12">
        <f t="shared" si="3"/>
        <v>196.89327857744993</v>
      </c>
      <c r="I13" s="16">
        <f t="shared" si="4"/>
        <v>55.983303547753749</v>
      </c>
      <c r="J13" s="12">
        <f t="shared" si="31"/>
        <v>671827.82535181718</v>
      </c>
      <c r="K13" s="63">
        <v>47.2</v>
      </c>
      <c r="L13" s="26">
        <f t="shared" si="5"/>
        <v>8.4444444444444464</v>
      </c>
      <c r="M13" s="63">
        <v>43.2</v>
      </c>
      <c r="N13" s="26">
        <f t="shared" si="6"/>
        <v>6.2222222222222241</v>
      </c>
      <c r="O13" s="63">
        <v>88</v>
      </c>
      <c r="P13" s="26">
        <f t="shared" si="7"/>
        <v>5.5519199999999993E-3</v>
      </c>
      <c r="Q13" s="12">
        <f t="shared" si="8"/>
        <v>51.810147311999998</v>
      </c>
      <c r="R13" s="16">
        <f t="shared" si="9"/>
        <v>14.731346975263008</v>
      </c>
      <c r="S13" s="16">
        <f t="shared" si="32"/>
        <v>176783.57966946228</v>
      </c>
      <c r="T13" s="63">
        <v>47.1</v>
      </c>
      <c r="U13" s="26">
        <f t="shared" si="36"/>
        <v>8.3888888888888893</v>
      </c>
      <c r="V13" s="63">
        <v>42.8</v>
      </c>
      <c r="W13" s="26">
        <f t="shared" si="37"/>
        <v>5.9999999999999991</v>
      </c>
      <c r="X13" s="24"/>
      <c r="Y13" s="4">
        <f t="shared" si="38"/>
        <v>0</v>
      </c>
      <c r="Z13" s="3">
        <f t="shared" si="39"/>
        <v>354.5035199960696</v>
      </c>
      <c r="AA13" s="33">
        <v>100.79999999888241</v>
      </c>
      <c r="AB13" s="43">
        <f t="shared" si="40"/>
        <v>1209599.999986589</v>
      </c>
      <c r="AC13" s="24"/>
      <c r="AD13" s="4">
        <f t="shared" si="10"/>
        <v>-17.777777777777779</v>
      </c>
      <c r="AE13" s="24"/>
      <c r="AF13" s="4">
        <f t="shared" si="11"/>
        <v>-17.777777777777779</v>
      </c>
      <c r="AG13" s="19">
        <v>61.5</v>
      </c>
      <c r="AH13" s="4">
        <f t="shared" si="12"/>
        <v>3.8800349999999996E-3</v>
      </c>
      <c r="AI13" s="24">
        <f t="shared" si="13"/>
        <v>0</v>
      </c>
      <c r="AJ13" s="24">
        <f t="shared" si="14"/>
        <v>0</v>
      </c>
      <c r="AK13" s="24">
        <f t="shared" si="15"/>
        <v>0</v>
      </c>
      <c r="AL13" s="19">
        <v>43.7</v>
      </c>
      <c r="AM13" s="4">
        <f t="shared" si="16"/>
        <v>6.5000000000000018</v>
      </c>
      <c r="AN13" s="19">
        <v>43.6</v>
      </c>
      <c r="AO13" s="4">
        <f t="shared" si="17"/>
        <v>6.4444444444444455</v>
      </c>
      <c r="AP13" s="19">
        <v>30.5</v>
      </c>
      <c r="AQ13" s="4">
        <f t="shared" si="18"/>
        <v>1.9242449999999998E-3</v>
      </c>
      <c r="AR13" s="12">
        <f t="shared" si="19"/>
        <v>0.44892315142500555</v>
      </c>
      <c r="AS13" s="16">
        <f t="shared" si="20"/>
        <v>0.12764377350725209</v>
      </c>
      <c r="AT13" s="16">
        <f t="shared" si="21"/>
        <v>1531.7895397496211</v>
      </c>
      <c r="AU13" s="63">
        <v>52.3</v>
      </c>
      <c r="AV13" s="26">
        <f t="shared" si="22"/>
        <v>11.277777777777777</v>
      </c>
      <c r="AW13" s="63">
        <v>42.5</v>
      </c>
      <c r="AX13" s="26">
        <f t="shared" si="23"/>
        <v>5.8333333333333339</v>
      </c>
      <c r="AY13" s="63">
        <v>185</v>
      </c>
      <c r="AZ13" s="26">
        <f t="shared" si="24"/>
        <v>1.1671649999999999E-2</v>
      </c>
      <c r="BA13" s="12">
        <f t="shared" si="33"/>
        <v>264.73871737882001</v>
      </c>
      <c r="BB13" s="12">
        <f t="shared" si="34"/>
        <v>75.277166666666673</v>
      </c>
      <c r="BC13" s="42">
        <v>903326</v>
      </c>
      <c r="BD13" s="24"/>
      <c r="BE13" s="4">
        <f t="shared" si="25"/>
        <v>-17.777777777777779</v>
      </c>
      <c r="BF13" s="24"/>
      <c r="BG13" s="4">
        <f t="shared" si="26"/>
        <v>-17.777777777777779</v>
      </c>
      <c r="BH13" s="24"/>
      <c r="BI13" s="4">
        <f t="shared" si="27"/>
        <v>0</v>
      </c>
      <c r="BJ13" s="24">
        <f t="shared" si="28"/>
        <v>0</v>
      </c>
      <c r="BK13" s="24">
        <f t="shared" si="29"/>
        <v>0</v>
      </c>
      <c r="BL13" s="67">
        <f t="shared" si="30"/>
        <v>0</v>
      </c>
      <c r="BM13" s="68">
        <f t="shared" si="35"/>
        <v>20.530558588237227</v>
      </c>
      <c r="BN13" s="69">
        <f>'Cooling (Chiller19)'!W13</f>
        <v>267.45001955031034</v>
      </c>
    </row>
    <row r="14" spans="1:66" x14ac:dyDescent="0.3">
      <c r="A14" s="5">
        <v>0.114583333333333</v>
      </c>
      <c r="B14" s="19">
        <v>47.8</v>
      </c>
      <c r="C14" s="59">
        <f t="shared" si="0"/>
        <v>8.7777777777777768</v>
      </c>
      <c r="D14" s="19">
        <v>43</v>
      </c>
      <c r="E14" s="4">
        <f t="shared" si="1"/>
        <v>6.1111111111111116</v>
      </c>
      <c r="F14" s="19">
        <v>417</v>
      </c>
      <c r="G14" s="4">
        <f t="shared" si="2"/>
        <v>2.6308529999999997E-2</v>
      </c>
      <c r="H14" s="12">
        <f t="shared" si="3"/>
        <v>294.61133766959983</v>
      </c>
      <c r="I14" s="16">
        <f t="shared" si="4"/>
        <v>83.767795754790967</v>
      </c>
      <c r="J14" s="12">
        <f t="shared" si="31"/>
        <v>1005255.7189386237</v>
      </c>
      <c r="K14" s="63">
        <v>47.8</v>
      </c>
      <c r="L14" s="26">
        <f t="shared" si="5"/>
        <v>8.7777777777777768</v>
      </c>
      <c r="M14" s="63">
        <v>43.2</v>
      </c>
      <c r="N14" s="26">
        <f t="shared" si="6"/>
        <v>6.2222222222222241</v>
      </c>
      <c r="O14" s="63">
        <v>71</v>
      </c>
      <c r="P14" s="26">
        <f t="shared" si="7"/>
        <v>4.4793899999999998E-3</v>
      </c>
      <c r="Q14" s="12">
        <f t="shared" si="8"/>
        <v>48.071574182099944</v>
      </c>
      <c r="R14" s="16">
        <f t="shared" si="9"/>
        <v>13.668346369661627</v>
      </c>
      <c r="S14" s="16">
        <f t="shared" si="32"/>
        <v>164027.03727285887</v>
      </c>
      <c r="T14" s="63">
        <v>46.6</v>
      </c>
      <c r="U14" s="26">
        <f t="shared" si="36"/>
        <v>8.1111111111111125</v>
      </c>
      <c r="V14" s="63">
        <v>42.9</v>
      </c>
      <c r="W14" s="26">
        <f t="shared" si="37"/>
        <v>6.0555555555555554</v>
      </c>
      <c r="X14" s="24"/>
      <c r="Y14" s="4">
        <f t="shared" si="38"/>
        <v>0</v>
      </c>
      <c r="Z14" s="3">
        <f t="shared" si="39"/>
        <v>346.06295999803478</v>
      </c>
      <c r="AA14" s="33">
        <v>98.399999999441206</v>
      </c>
      <c r="AB14" s="43">
        <f t="shared" si="40"/>
        <v>1180799.9999932945</v>
      </c>
      <c r="AC14" s="24"/>
      <c r="AD14" s="4">
        <f t="shared" si="10"/>
        <v>-17.777777777777779</v>
      </c>
      <c r="AE14" s="24"/>
      <c r="AF14" s="4">
        <f t="shared" si="11"/>
        <v>-17.777777777777779</v>
      </c>
      <c r="AG14" s="19">
        <v>50.7</v>
      </c>
      <c r="AH14" s="4">
        <f t="shared" si="12"/>
        <v>3.198663E-3</v>
      </c>
      <c r="AI14" s="24">
        <f t="shared" si="13"/>
        <v>0</v>
      </c>
      <c r="AJ14" s="24">
        <f t="shared" si="14"/>
        <v>0</v>
      </c>
      <c r="AK14" s="24">
        <f t="shared" si="15"/>
        <v>0</v>
      </c>
      <c r="AL14" s="19">
        <v>43.6</v>
      </c>
      <c r="AM14" s="4">
        <f t="shared" si="16"/>
        <v>6.4444444444444455</v>
      </c>
      <c r="AN14" s="19">
        <v>43.4</v>
      </c>
      <c r="AO14" s="4">
        <f t="shared" si="17"/>
        <v>6.333333333333333</v>
      </c>
      <c r="AP14" s="19">
        <v>29.9</v>
      </c>
      <c r="AQ14" s="4">
        <f t="shared" si="18"/>
        <v>1.8863909999999996E-3</v>
      </c>
      <c r="AR14" s="12">
        <f t="shared" si="19"/>
        <v>0.88018375263001081</v>
      </c>
      <c r="AS14" s="16">
        <f t="shared" si="20"/>
        <v>0.25026549690930078</v>
      </c>
      <c r="AT14" s="16">
        <f t="shared" si="21"/>
        <v>3003.3119500664702</v>
      </c>
      <c r="AU14" s="63">
        <v>52.4</v>
      </c>
      <c r="AV14" s="26">
        <f t="shared" si="22"/>
        <v>11.333333333333334</v>
      </c>
      <c r="AW14" s="63">
        <v>42.3</v>
      </c>
      <c r="AX14" s="26">
        <f t="shared" si="23"/>
        <v>5.7222222222222205</v>
      </c>
      <c r="AY14" s="63">
        <v>188</v>
      </c>
      <c r="AZ14" s="26">
        <f t="shared" si="24"/>
        <v>1.1860919999999999E-2</v>
      </c>
      <c r="BA14" s="12">
        <f t="shared" si="33"/>
        <v>279.96434560746002</v>
      </c>
      <c r="BB14" s="12">
        <f t="shared" si="34"/>
        <v>79.606499999999997</v>
      </c>
      <c r="BC14" s="42">
        <v>955278</v>
      </c>
      <c r="BD14" s="24"/>
      <c r="BE14" s="4">
        <f t="shared" si="25"/>
        <v>-17.777777777777779</v>
      </c>
      <c r="BF14" s="24"/>
      <c r="BG14" s="4">
        <f t="shared" si="26"/>
        <v>-17.777777777777779</v>
      </c>
      <c r="BH14" s="24"/>
      <c r="BI14" s="4">
        <f t="shared" si="27"/>
        <v>0</v>
      </c>
      <c r="BJ14" s="24">
        <f t="shared" si="28"/>
        <v>0</v>
      </c>
      <c r="BK14" s="24">
        <f t="shared" si="29"/>
        <v>0</v>
      </c>
      <c r="BL14" s="67">
        <f t="shared" si="30"/>
        <v>0</v>
      </c>
      <c r="BM14" s="68">
        <f t="shared" si="35"/>
        <v>-13.50347200540071</v>
      </c>
      <c r="BN14" s="69">
        <f>'Cooling (Chiller19)'!W14</f>
        <v>262.18943561540237</v>
      </c>
    </row>
    <row r="15" spans="1:66" x14ac:dyDescent="0.3">
      <c r="A15" s="6">
        <v>0.125</v>
      </c>
      <c r="B15" s="19">
        <v>46.7</v>
      </c>
      <c r="C15" s="59">
        <f t="shared" si="0"/>
        <v>8.1666666666666679</v>
      </c>
      <c r="D15" s="19">
        <v>42.2</v>
      </c>
      <c r="E15" s="4">
        <f t="shared" si="1"/>
        <v>5.6666666666666687</v>
      </c>
      <c r="F15" s="19">
        <v>430</v>
      </c>
      <c r="G15" s="4">
        <f t="shared" si="2"/>
        <v>2.7128699999999999E-2</v>
      </c>
      <c r="H15" s="12">
        <f t="shared" si="3"/>
        <v>284.80862229749994</v>
      </c>
      <c r="I15" s="16">
        <f t="shared" si="4"/>
        <v>80.980557946403167</v>
      </c>
      <c r="J15" s="12">
        <f t="shared" si="31"/>
        <v>971807.462103436</v>
      </c>
      <c r="K15" s="63">
        <v>48.2</v>
      </c>
      <c r="L15" s="26">
        <f t="shared" si="5"/>
        <v>9.0000000000000018</v>
      </c>
      <c r="M15" s="63">
        <v>43.1</v>
      </c>
      <c r="N15" s="26">
        <f t="shared" si="6"/>
        <v>6.1666666666666679</v>
      </c>
      <c r="O15" s="63">
        <v>70</v>
      </c>
      <c r="P15" s="26">
        <f t="shared" si="7"/>
        <v>4.4162999999999997E-3</v>
      </c>
      <c r="Q15" s="12">
        <f t="shared" si="8"/>
        <v>52.546086904500015</v>
      </c>
      <c r="R15" s="16">
        <f t="shared" si="9"/>
        <v>14.940599062979818</v>
      </c>
      <c r="S15" s="16">
        <f t="shared" si="32"/>
        <v>179294.71006249447</v>
      </c>
      <c r="T15" s="63">
        <v>46.9</v>
      </c>
      <c r="U15" s="26">
        <f t="shared" si="36"/>
        <v>8.2777777777777768</v>
      </c>
      <c r="V15" s="63">
        <v>42.7</v>
      </c>
      <c r="W15" s="26">
        <f t="shared" si="37"/>
        <v>5.9444444444444464</v>
      </c>
      <c r="X15" s="24"/>
      <c r="Y15" s="4">
        <f t="shared" si="38"/>
        <v>0</v>
      </c>
      <c r="Z15" s="3">
        <f t="shared" si="39"/>
        <v>278.53848000393043</v>
      </c>
      <c r="AA15" s="33">
        <v>79.200000001117587</v>
      </c>
      <c r="AB15" s="43">
        <f t="shared" si="40"/>
        <v>950400.00001341105</v>
      </c>
      <c r="AC15" s="24"/>
      <c r="AD15" s="4">
        <f t="shared" si="10"/>
        <v>-17.777777777777779</v>
      </c>
      <c r="AE15" s="24"/>
      <c r="AF15" s="4">
        <f t="shared" si="11"/>
        <v>-17.777777777777779</v>
      </c>
      <c r="AG15" s="19">
        <v>53.8</v>
      </c>
      <c r="AH15" s="4">
        <f t="shared" si="12"/>
        <v>3.3942419999999996E-3</v>
      </c>
      <c r="AI15" s="24">
        <f t="shared" si="13"/>
        <v>0</v>
      </c>
      <c r="AJ15" s="24">
        <f t="shared" si="14"/>
        <v>0</v>
      </c>
      <c r="AK15" s="24">
        <f t="shared" si="15"/>
        <v>0</v>
      </c>
      <c r="AL15" s="19">
        <v>43.6</v>
      </c>
      <c r="AM15" s="4">
        <f t="shared" si="16"/>
        <v>6.4444444444444455</v>
      </c>
      <c r="AN15" s="19">
        <v>43.6</v>
      </c>
      <c r="AO15" s="4">
        <f t="shared" si="17"/>
        <v>6.4444444444444455</v>
      </c>
      <c r="AP15" s="19">
        <v>29.7</v>
      </c>
      <c r="AQ15" s="4">
        <f t="shared" si="18"/>
        <v>1.8737729999999998E-3</v>
      </c>
      <c r="AR15" s="12">
        <f t="shared" si="19"/>
        <v>0</v>
      </c>
      <c r="AS15" s="16">
        <f t="shared" si="20"/>
        <v>0</v>
      </c>
      <c r="AT15" s="16">
        <f t="shared" si="21"/>
        <v>0</v>
      </c>
      <c r="AU15" s="63">
        <v>52.2</v>
      </c>
      <c r="AV15" s="26">
        <f t="shared" si="22"/>
        <v>11.222222222222225</v>
      </c>
      <c r="AW15" s="63">
        <v>42.4</v>
      </c>
      <c r="AX15" s="26">
        <f t="shared" si="23"/>
        <v>5.7777777777777777</v>
      </c>
      <c r="AY15" s="63">
        <v>186</v>
      </c>
      <c r="AZ15" s="26">
        <f t="shared" si="24"/>
        <v>1.1734739999999999E-2</v>
      </c>
      <c r="BA15" s="12">
        <f t="shared" si="33"/>
        <v>269.27956053740002</v>
      </c>
      <c r="BB15" s="12">
        <f t="shared" si="34"/>
        <v>76.568333333333328</v>
      </c>
      <c r="BC15" s="42">
        <v>918820</v>
      </c>
      <c r="BD15" s="24"/>
      <c r="BE15" s="4">
        <f t="shared" si="25"/>
        <v>-17.777777777777779</v>
      </c>
      <c r="BF15" s="24"/>
      <c r="BG15" s="4">
        <f t="shared" si="26"/>
        <v>-17.777777777777779</v>
      </c>
      <c r="BH15" s="24"/>
      <c r="BI15" s="4">
        <f t="shared" si="27"/>
        <v>0</v>
      </c>
      <c r="BJ15" s="24">
        <f t="shared" si="28"/>
        <v>0</v>
      </c>
      <c r="BK15" s="24">
        <f t="shared" si="29"/>
        <v>0</v>
      </c>
      <c r="BL15" s="67">
        <f t="shared" si="30"/>
        <v>0</v>
      </c>
      <c r="BM15" s="68">
        <f t="shared" si="35"/>
        <v>37.652470919220818</v>
      </c>
      <c r="BN15" s="69">
        <f>'Cooling (Chiller19)'!W15</f>
        <v>289.34196126305471</v>
      </c>
    </row>
    <row r="16" spans="1:66" x14ac:dyDescent="0.3">
      <c r="A16" s="5">
        <v>0.13541666666666699</v>
      </c>
      <c r="B16" s="19">
        <v>46.8</v>
      </c>
      <c r="C16" s="59">
        <f t="shared" si="0"/>
        <v>8.2222222222222214</v>
      </c>
      <c r="D16" s="19">
        <v>42.3</v>
      </c>
      <c r="E16" s="4">
        <f t="shared" si="1"/>
        <v>5.7222222222222205</v>
      </c>
      <c r="F16" s="19">
        <v>407</v>
      </c>
      <c r="G16" s="4">
        <f t="shared" si="2"/>
        <v>2.5677629999999996E-2</v>
      </c>
      <c r="H16" s="12">
        <f t="shared" si="3"/>
        <v>269.57467273275012</v>
      </c>
      <c r="I16" s="16">
        <f t="shared" si="4"/>
        <v>76.649039730665379</v>
      </c>
      <c r="J16" s="12">
        <f t="shared" si="31"/>
        <v>919827.06296767143</v>
      </c>
      <c r="K16" s="63">
        <v>50.2</v>
      </c>
      <c r="L16" s="26">
        <f t="shared" si="5"/>
        <v>10.111111111111112</v>
      </c>
      <c r="M16" s="63">
        <v>43</v>
      </c>
      <c r="N16" s="26">
        <f t="shared" si="6"/>
        <v>6.1111111111111116</v>
      </c>
      <c r="O16" s="63">
        <v>64</v>
      </c>
      <c r="P16" s="26">
        <f t="shared" si="7"/>
        <v>4.0377599999999996E-3</v>
      </c>
      <c r="Q16" s="12">
        <f t="shared" si="8"/>
        <v>67.82419284480001</v>
      </c>
      <c r="R16" s="16">
        <f t="shared" si="9"/>
        <v>19.284672403980668</v>
      </c>
      <c r="S16" s="16">
        <f t="shared" si="32"/>
        <v>231425.77702184158</v>
      </c>
      <c r="T16" s="63">
        <v>46.8</v>
      </c>
      <c r="U16" s="26">
        <f t="shared" si="36"/>
        <v>8.2222222222222214</v>
      </c>
      <c r="V16" s="63">
        <v>42.9</v>
      </c>
      <c r="W16" s="26">
        <f t="shared" si="37"/>
        <v>6.0555555555555554</v>
      </c>
      <c r="X16" s="24"/>
      <c r="Y16" s="4">
        <f t="shared" si="38"/>
        <v>0</v>
      </c>
      <c r="Z16" s="3">
        <f t="shared" si="39"/>
        <v>354.5035199960696</v>
      </c>
      <c r="AA16" s="33">
        <v>100.79999999888241</v>
      </c>
      <c r="AB16" s="43">
        <f t="shared" si="40"/>
        <v>1209599.999986589</v>
      </c>
      <c r="AC16" s="24"/>
      <c r="AD16" s="4">
        <f t="shared" si="10"/>
        <v>-17.777777777777779</v>
      </c>
      <c r="AE16" s="24"/>
      <c r="AF16" s="4">
        <f t="shared" si="11"/>
        <v>-17.777777777777779</v>
      </c>
      <c r="AG16" s="19">
        <v>61.1</v>
      </c>
      <c r="AH16" s="4">
        <f t="shared" si="12"/>
        <v>3.8547989999999999E-3</v>
      </c>
      <c r="AI16" s="24">
        <f t="shared" si="13"/>
        <v>0</v>
      </c>
      <c r="AJ16" s="24">
        <f t="shared" si="14"/>
        <v>0</v>
      </c>
      <c r="AK16" s="24">
        <f t="shared" si="15"/>
        <v>0</v>
      </c>
      <c r="AL16" s="19">
        <v>43.8</v>
      </c>
      <c r="AM16" s="4">
        <f t="shared" si="16"/>
        <v>6.5555555555555545</v>
      </c>
      <c r="AN16" s="19">
        <v>43.6</v>
      </c>
      <c r="AO16" s="4">
        <f t="shared" si="17"/>
        <v>6.4444444444444455</v>
      </c>
      <c r="AP16" s="19">
        <v>30.3</v>
      </c>
      <c r="AQ16" s="4">
        <f t="shared" si="18"/>
        <v>1.9116269999999999E-3</v>
      </c>
      <c r="AR16" s="12">
        <f t="shared" si="19"/>
        <v>0.89195878610998247</v>
      </c>
      <c r="AS16" s="16">
        <f t="shared" si="20"/>
        <v>0.25361353031276157</v>
      </c>
      <c r="AT16" s="16">
        <f t="shared" si="21"/>
        <v>3043.4900363548877</v>
      </c>
      <c r="AU16" s="63">
        <v>52.6</v>
      </c>
      <c r="AV16" s="26">
        <f t="shared" si="22"/>
        <v>11.444444444444446</v>
      </c>
      <c r="AW16" s="63">
        <v>42.5</v>
      </c>
      <c r="AX16" s="26">
        <f t="shared" si="23"/>
        <v>5.8333333333333339</v>
      </c>
      <c r="AY16" s="63">
        <v>188</v>
      </c>
      <c r="AZ16" s="26">
        <f t="shared" si="24"/>
        <v>1.1860919999999999E-2</v>
      </c>
      <c r="BA16" s="12">
        <f t="shared" si="33"/>
        <v>278.29413357953001</v>
      </c>
      <c r="BB16" s="12">
        <f t="shared" si="34"/>
        <v>79.131583333333339</v>
      </c>
      <c r="BC16" s="42">
        <v>949579</v>
      </c>
      <c r="BD16" s="24"/>
      <c r="BE16" s="4">
        <f t="shared" si="25"/>
        <v>-17.777777777777779</v>
      </c>
      <c r="BF16" s="24"/>
      <c r="BG16" s="4">
        <f t="shared" si="26"/>
        <v>-17.777777777777779</v>
      </c>
      <c r="BH16" s="24"/>
      <c r="BI16" s="4">
        <f t="shared" si="27"/>
        <v>0</v>
      </c>
      <c r="BJ16" s="24">
        <f t="shared" si="28"/>
        <v>0</v>
      </c>
      <c r="BK16" s="24">
        <f t="shared" si="29"/>
        <v>0</v>
      </c>
      <c r="BL16" s="67">
        <f t="shared" si="30"/>
        <v>0</v>
      </c>
      <c r="BM16" s="68">
        <f t="shared" si="35"/>
        <v>-8.5768481354822654</v>
      </c>
      <c r="BN16" s="69">
        <f>'Cooling (Chiller19)'!W16</f>
        <v>267.54206086169228</v>
      </c>
    </row>
    <row r="17" spans="1:66" x14ac:dyDescent="0.3">
      <c r="A17" s="6">
        <v>0.14583333333333301</v>
      </c>
      <c r="B17" s="19">
        <v>46.4</v>
      </c>
      <c r="C17" s="59">
        <f t="shared" si="0"/>
        <v>8</v>
      </c>
      <c r="D17" s="19">
        <v>42.1</v>
      </c>
      <c r="E17" s="4">
        <f t="shared" si="1"/>
        <v>5.6111111111111125</v>
      </c>
      <c r="F17" s="19">
        <v>374</v>
      </c>
      <c r="G17" s="4">
        <f t="shared" si="2"/>
        <v>2.3595659999999997E-2</v>
      </c>
      <c r="H17" s="12">
        <f t="shared" si="3"/>
        <v>236.70761053169986</v>
      </c>
      <c r="I17" s="16">
        <f t="shared" si="4"/>
        <v>67.303841493232824</v>
      </c>
      <c r="J17" s="12">
        <f t="shared" si="31"/>
        <v>807679.97961485537</v>
      </c>
      <c r="K17" s="63">
        <v>48.9</v>
      </c>
      <c r="L17" s="26">
        <f t="shared" si="5"/>
        <v>9.3888888888888893</v>
      </c>
      <c r="M17" s="63">
        <v>43.2</v>
      </c>
      <c r="N17" s="26">
        <f t="shared" si="6"/>
        <v>6.2222222222222241</v>
      </c>
      <c r="O17" s="63">
        <v>56</v>
      </c>
      <c r="P17" s="26">
        <f t="shared" si="7"/>
        <v>3.5330399999999994E-3</v>
      </c>
      <c r="Q17" s="12">
        <f t="shared" si="8"/>
        <v>46.982383585199976</v>
      </c>
      <c r="R17" s="16">
        <f t="shared" si="9"/>
        <v>13.358653279840768</v>
      </c>
      <c r="S17" s="16">
        <f t="shared" si="32"/>
        <v>160310.56429117141</v>
      </c>
      <c r="T17" s="63">
        <v>46.2</v>
      </c>
      <c r="U17" s="26">
        <f t="shared" si="36"/>
        <v>7.8888888888888911</v>
      </c>
      <c r="V17" s="63">
        <v>43</v>
      </c>
      <c r="W17" s="26">
        <f t="shared" si="37"/>
        <v>6.1111111111111116</v>
      </c>
      <c r="X17" s="24"/>
      <c r="Y17" s="4">
        <f t="shared" si="38"/>
        <v>0</v>
      </c>
      <c r="Z17" s="3">
        <f t="shared" si="39"/>
        <v>278.53848000393043</v>
      </c>
      <c r="AA17" s="33">
        <v>79.200000001117587</v>
      </c>
      <c r="AB17" s="43">
        <f t="shared" si="40"/>
        <v>950400.00001341105</v>
      </c>
      <c r="AC17" s="24"/>
      <c r="AD17" s="4">
        <f t="shared" si="10"/>
        <v>-17.777777777777779</v>
      </c>
      <c r="AE17" s="24"/>
      <c r="AF17" s="4">
        <f t="shared" si="11"/>
        <v>-17.777777777777779</v>
      </c>
      <c r="AG17" s="19">
        <v>48.4</v>
      </c>
      <c r="AH17" s="4">
        <f t="shared" si="12"/>
        <v>3.0535559999999998E-3</v>
      </c>
      <c r="AI17" s="24">
        <f t="shared" si="13"/>
        <v>0</v>
      </c>
      <c r="AJ17" s="24">
        <f t="shared" si="14"/>
        <v>0</v>
      </c>
      <c r="AK17" s="24">
        <f t="shared" si="15"/>
        <v>0</v>
      </c>
      <c r="AL17" s="19">
        <v>43.9</v>
      </c>
      <c r="AM17" s="4">
        <f t="shared" si="16"/>
        <v>6.6111111111111107</v>
      </c>
      <c r="AN17" s="19">
        <v>43.8</v>
      </c>
      <c r="AO17" s="4">
        <f t="shared" si="17"/>
        <v>6.5555555555555545</v>
      </c>
      <c r="AP17" s="19">
        <v>29.2</v>
      </c>
      <c r="AQ17" s="4">
        <f t="shared" si="18"/>
        <v>1.8422279999999998E-3</v>
      </c>
      <c r="AR17" s="12">
        <f t="shared" si="19"/>
        <v>0.42978872202000534</v>
      </c>
      <c r="AS17" s="16">
        <f t="shared" si="20"/>
        <v>0.12220321922661512</v>
      </c>
      <c r="AT17" s="16">
        <f t="shared" si="21"/>
        <v>1466.5001495307849</v>
      </c>
      <c r="AU17" s="63">
        <v>52.7</v>
      </c>
      <c r="AV17" s="26">
        <f t="shared" si="22"/>
        <v>11.500000000000002</v>
      </c>
      <c r="AW17" s="63">
        <v>42.8</v>
      </c>
      <c r="AX17" s="26">
        <f t="shared" si="23"/>
        <v>5.9999999999999991</v>
      </c>
      <c r="AY17" s="63">
        <v>178</v>
      </c>
      <c r="AZ17" s="26">
        <f t="shared" si="24"/>
        <v>1.1230019999999999E-2</v>
      </c>
      <c r="BA17" s="12">
        <f t="shared" si="33"/>
        <v>259.80808969714002</v>
      </c>
      <c r="BB17" s="12">
        <f t="shared" si="34"/>
        <v>73.875166666666672</v>
      </c>
      <c r="BC17" s="42">
        <v>886502</v>
      </c>
      <c r="BD17" s="24"/>
      <c r="BE17" s="4">
        <f t="shared" si="25"/>
        <v>-17.777777777777779</v>
      </c>
      <c r="BF17" s="24"/>
      <c r="BG17" s="4">
        <f t="shared" si="26"/>
        <v>-17.777777777777779</v>
      </c>
      <c r="BH17" s="24"/>
      <c r="BI17" s="4">
        <f t="shared" si="27"/>
        <v>0</v>
      </c>
      <c r="BJ17" s="24">
        <f t="shared" si="28"/>
        <v>0</v>
      </c>
      <c r="BK17" s="24">
        <f t="shared" si="29"/>
        <v>0</v>
      </c>
      <c r="BL17" s="67">
        <f t="shared" si="30"/>
        <v>0</v>
      </c>
      <c r="BM17" s="68">
        <f t="shared" si="35"/>
        <v>57.260814625137172</v>
      </c>
      <c r="BN17" s="69">
        <f>'Cooling (Chiller19)'!W17</f>
        <v>291.12067928522163</v>
      </c>
    </row>
    <row r="18" spans="1:66" x14ac:dyDescent="0.3">
      <c r="A18" s="5">
        <v>0.15625</v>
      </c>
      <c r="B18" s="19">
        <v>47.1</v>
      </c>
      <c r="C18" s="59">
        <f t="shared" si="0"/>
        <v>8.3888888888888893</v>
      </c>
      <c r="D18" s="19">
        <v>42.5</v>
      </c>
      <c r="E18" s="4">
        <f t="shared" si="1"/>
        <v>5.8333333333333339</v>
      </c>
      <c r="F18" s="19">
        <v>381</v>
      </c>
      <c r="G18" s="4">
        <f t="shared" si="2"/>
        <v>2.4037289999999999E-2</v>
      </c>
      <c r="H18" s="12">
        <f t="shared" si="3"/>
        <v>257.96154596310004</v>
      </c>
      <c r="I18" s="16">
        <f t="shared" si="4"/>
        <v>73.347041786494188</v>
      </c>
      <c r="J18" s="12">
        <f t="shared" si="31"/>
        <v>880201.42536562402</v>
      </c>
      <c r="K18" s="63">
        <v>49.3</v>
      </c>
      <c r="L18" s="26">
        <f t="shared" si="5"/>
        <v>9.6111111111111107</v>
      </c>
      <c r="M18" s="63">
        <v>43.2</v>
      </c>
      <c r="N18" s="26">
        <f t="shared" si="6"/>
        <v>6.2222222222222241</v>
      </c>
      <c r="O18" s="63">
        <v>56</v>
      </c>
      <c r="P18" s="26">
        <f t="shared" si="7"/>
        <v>3.5330399999999994E-3</v>
      </c>
      <c r="Q18" s="12">
        <f t="shared" si="8"/>
        <v>50.27939295959996</v>
      </c>
      <c r="R18" s="16">
        <f t="shared" si="9"/>
        <v>14.296102632812044</v>
      </c>
      <c r="S18" s="16">
        <f t="shared" si="32"/>
        <v>171560.42845195532</v>
      </c>
      <c r="T18" s="63">
        <v>46.8</v>
      </c>
      <c r="U18" s="26">
        <f t="shared" si="36"/>
        <v>8.2222222222222214</v>
      </c>
      <c r="V18" s="63">
        <v>42.9</v>
      </c>
      <c r="W18" s="26">
        <f t="shared" si="37"/>
        <v>6.0555555555555554</v>
      </c>
      <c r="X18" s="24"/>
      <c r="Y18" s="4">
        <f t="shared" si="38"/>
        <v>0</v>
      </c>
      <c r="Z18" s="3">
        <f t="shared" si="39"/>
        <v>278.53847999410436</v>
      </c>
      <c r="AA18" s="33">
        <v>79.199999998323619</v>
      </c>
      <c r="AB18" s="43">
        <f t="shared" si="40"/>
        <v>950399.99997988343</v>
      </c>
      <c r="AC18" s="24"/>
      <c r="AD18" s="4">
        <f t="shared" si="10"/>
        <v>-17.777777777777779</v>
      </c>
      <c r="AE18" s="24"/>
      <c r="AF18" s="4">
        <f t="shared" si="11"/>
        <v>-17.777777777777779</v>
      </c>
      <c r="AG18" s="19">
        <v>53.9</v>
      </c>
      <c r="AH18" s="4">
        <f t="shared" si="12"/>
        <v>3.4005509999999995E-3</v>
      </c>
      <c r="AI18" s="24">
        <f t="shared" si="13"/>
        <v>0</v>
      </c>
      <c r="AJ18" s="24">
        <f t="shared" si="14"/>
        <v>0</v>
      </c>
      <c r="AK18" s="24">
        <f t="shared" si="15"/>
        <v>0</v>
      </c>
      <c r="AL18" s="19">
        <v>43.6</v>
      </c>
      <c r="AM18" s="4">
        <f t="shared" si="16"/>
        <v>6.4444444444444455</v>
      </c>
      <c r="AN18" s="19">
        <v>43.5</v>
      </c>
      <c r="AO18" s="4">
        <f t="shared" si="17"/>
        <v>6.3888888888888893</v>
      </c>
      <c r="AP18" s="19">
        <v>30.1</v>
      </c>
      <c r="AQ18" s="4">
        <f t="shared" si="18"/>
        <v>1.8990089999999999E-3</v>
      </c>
      <c r="AR18" s="12">
        <f t="shared" si="19"/>
        <v>0.44303563468500551</v>
      </c>
      <c r="AS18" s="16">
        <f t="shared" si="20"/>
        <v>0.12596975680551764</v>
      </c>
      <c r="AT18" s="16">
        <f t="shared" si="21"/>
        <v>1511.7004966053639</v>
      </c>
      <c r="AU18" s="63">
        <v>52.3</v>
      </c>
      <c r="AV18" s="26">
        <f t="shared" si="22"/>
        <v>11.277777777777777</v>
      </c>
      <c r="AW18" s="63">
        <v>42.3</v>
      </c>
      <c r="AX18" s="26">
        <f t="shared" si="23"/>
        <v>5.7222222222222205</v>
      </c>
      <c r="AY18" s="63">
        <v>188</v>
      </c>
      <c r="AZ18" s="26">
        <f t="shared" si="24"/>
        <v>1.1860919999999999E-2</v>
      </c>
      <c r="BA18" s="12">
        <f t="shared" si="33"/>
        <v>274.36405053083001</v>
      </c>
      <c r="BB18" s="12">
        <f t="shared" si="34"/>
        <v>78.014083333333332</v>
      </c>
      <c r="BC18" s="42">
        <v>936169</v>
      </c>
      <c r="BD18" s="24"/>
      <c r="BE18" s="4">
        <f t="shared" si="25"/>
        <v>-17.777777777777779</v>
      </c>
      <c r="BF18" s="24"/>
      <c r="BG18" s="4">
        <f t="shared" si="26"/>
        <v>-17.777777777777779</v>
      </c>
      <c r="BH18" s="24"/>
      <c r="BI18" s="4">
        <f t="shared" si="27"/>
        <v>0</v>
      </c>
      <c r="BJ18" s="24">
        <f t="shared" si="28"/>
        <v>0</v>
      </c>
      <c r="BK18" s="24">
        <f t="shared" si="29"/>
        <v>0</v>
      </c>
      <c r="BL18" s="67">
        <f t="shared" si="30"/>
        <v>0</v>
      </c>
      <c r="BM18" s="68">
        <f t="shared" si="35"/>
        <v>42.797738331338209</v>
      </c>
      <c r="BN18" s="69">
        <f>'Cooling (Chiller19)'!W18</f>
        <v>287.78093583910692</v>
      </c>
    </row>
    <row r="19" spans="1:66" x14ac:dyDescent="0.3">
      <c r="A19" s="6">
        <v>0.16666666666666699</v>
      </c>
      <c r="B19" s="19">
        <v>46.8</v>
      </c>
      <c r="C19" s="59">
        <f t="shared" si="0"/>
        <v>8.2222222222222214</v>
      </c>
      <c r="D19" s="19">
        <v>42.6</v>
      </c>
      <c r="E19" s="4">
        <f t="shared" si="1"/>
        <v>5.8888888888888902</v>
      </c>
      <c r="F19" s="19">
        <v>430</v>
      </c>
      <c r="G19" s="4">
        <f t="shared" si="2"/>
        <v>2.7128699999999999E-2</v>
      </c>
      <c r="H19" s="12">
        <f t="shared" si="3"/>
        <v>265.82138081099981</v>
      </c>
      <c r="I19" s="16">
        <f t="shared" si="4"/>
        <v>75.581854083309594</v>
      </c>
      <c r="J19" s="12">
        <f t="shared" si="31"/>
        <v>907020.29796320642</v>
      </c>
      <c r="K19" s="63">
        <v>55.8</v>
      </c>
      <c r="L19" s="26">
        <f t="shared" si="5"/>
        <v>13.222222222222221</v>
      </c>
      <c r="M19" s="63">
        <v>43.4</v>
      </c>
      <c r="N19" s="26">
        <f t="shared" si="6"/>
        <v>6.333333333333333</v>
      </c>
      <c r="O19" s="63">
        <v>51</v>
      </c>
      <c r="P19" s="26">
        <f t="shared" si="7"/>
        <v>3.2175899999999998E-3</v>
      </c>
      <c r="Q19" s="12">
        <f t="shared" si="8"/>
        <v>93.081639659399983</v>
      </c>
      <c r="R19" s="16">
        <f t="shared" si="9"/>
        <v>26.466204054421379</v>
      </c>
      <c r="S19" s="16">
        <f t="shared" si="32"/>
        <v>317607.77211070433</v>
      </c>
      <c r="T19" s="63">
        <v>46.7</v>
      </c>
      <c r="U19" s="26">
        <f t="shared" si="36"/>
        <v>8.1666666666666679</v>
      </c>
      <c r="V19" s="63">
        <v>43</v>
      </c>
      <c r="W19" s="26">
        <f t="shared" si="37"/>
        <v>6.1111111111111116</v>
      </c>
      <c r="X19" s="24"/>
      <c r="Y19" s="4">
        <f t="shared" si="38"/>
        <v>0</v>
      </c>
      <c r="Z19" s="3">
        <f t="shared" si="39"/>
        <v>295.4196</v>
      </c>
      <c r="AA19" s="33">
        <v>84</v>
      </c>
      <c r="AB19" s="43">
        <f t="shared" si="40"/>
        <v>1008000</v>
      </c>
      <c r="AC19" s="24"/>
      <c r="AD19" s="4">
        <f t="shared" si="10"/>
        <v>-17.777777777777779</v>
      </c>
      <c r="AE19" s="24"/>
      <c r="AF19" s="4">
        <f t="shared" si="11"/>
        <v>-17.777777777777779</v>
      </c>
      <c r="AG19" s="19">
        <v>53.6</v>
      </c>
      <c r="AH19" s="4">
        <f t="shared" si="12"/>
        <v>3.3816239999999997E-3</v>
      </c>
      <c r="AI19" s="24">
        <f t="shared" si="13"/>
        <v>0</v>
      </c>
      <c r="AJ19" s="24">
        <f t="shared" si="14"/>
        <v>0</v>
      </c>
      <c r="AK19" s="24">
        <f t="shared" si="15"/>
        <v>0</v>
      </c>
      <c r="AL19" s="19">
        <v>43.8</v>
      </c>
      <c r="AM19" s="4">
        <f t="shared" si="16"/>
        <v>6.5555555555555545</v>
      </c>
      <c r="AN19" s="19">
        <v>43.8</v>
      </c>
      <c r="AO19" s="4">
        <f t="shared" si="17"/>
        <v>6.5555555555555545</v>
      </c>
      <c r="AP19" s="19">
        <v>29.9</v>
      </c>
      <c r="AQ19" s="4">
        <f t="shared" si="18"/>
        <v>1.8863909999999996E-3</v>
      </c>
      <c r="AR19" s="12">
        <f t="shared" si="19"/>
        <v>0</v>
      </c>
      <c r="AS19" s="16">
        <f t="shared" si="20"/>
        <v>0</v>
      </c>
      <c r="AT19" s="16">
        <f t="shared" si="21"/>
        <v>0</v>
      </c>
      <c r="AU19" s="63">
        <v>52.2</v>
      </c>
      <c r="AV19" s="26">
        <f t="shared" si="22"/>
        <v>11.222222222222225</v>
      </c>
      <c r="AW19" s="63">
        <v>42.8</v>
      </c>
      <c r="AX19" s="26">
        <f t="shared" si="23"/>
        <v>5.9999999999999991</v>
      </c>
      <c r="AY19" s="63">
        <v>184</v>
      </c>
      <c r="AZ19" s="26">
        <f t="shared" si="24"/>
        <v>1.1608559999999999E-2</v>
      </c>
      <c r="BA19" s="12">
        <f t="shared" si="33"/>
        <v>255.36864912877999</v>
      </c>
      <c r="BB19" s="12">
        <f t="shared" si="34"/>
        <v>72.612833333333327</v>
      </c>
      <c r="BC19" s="42">
        <v>871354</v>
      </c>
      <c r="BD19" s="24"/>
      <c r="BE19" s="4">
        <f t="shared" si="25"/>
        <v>-17.777777777777779</v>
      </c>
      <c r="BF19" s="24"/>
      <c r="BG19" s="4">
        <f t="shared" si="26"/>
        <v>-17.777777777777779</v>
      </c>
      <c r="BH19" s="24"/>
      <c r="BI19" s="4">
        <f t="shared" si="27"/>
        <v>0</v>
      </c>
      <c r="BJ19" s="24">
        <f t="shared" si="28"/>
        <v>0</v>
      </c>
      <c r="BK19" s="24">
        <f t="shared" si="29"/>
        <v>0</v>
      </c>
      <c r="BL19" s="67">
        <f t="shared" si="30"/>
        <v>0</v>
      </c>
      <c r="BM19" s="68">
        <f t="shared" si="35"/>
        <v>27.069417359735894</v>
      </c>
      <c r="BN19" s="69">
        <f>'Cooling (Chiller19)'!W19</f>
        <v>285.7303088308002</v>
      </c>
    </row>
    <row r="20" spans="1:66" x14ac:dyDescent="0.3">
      <c r="A20" s="5">
        <v>0.17708333333333301</v>
      </c>
      <c r="B20" s="19">
        <v>46.5</v>
      </c>
      <c r="C20" s="59">
        <f t="shared" si="0"/>
        <v>8.0555555555555554</v>
      </c>
      <c r="D20" s="19">
        <v>42.6</v>
      </c>
      <c r="E20" s="4">
        <f t="shared" si="1"/>
        <v>5.8888888888888902</v>
      </c>
      <c r="F20" s="19">
        <v>419</v>
      </c>
      <c r="G20" s="4">
        <f t="shared" si="2"/>
        <v>2.6434709999999997E-2</v>
      </c>
      <c r="H20" s="12">
        <f t="shared" si="3"/>
        <v>240.51977762084982</v>
      </c>
      <c r="I20" s="16">
        <f t="shared" si="4"/>
        <v>68.38776730760587</v>
      </c>
      <c r="J20" s="12">
        <f t="shared" si="31"/>
        <v>820687.63505076175</v>
      </c>
      <c r="K20" s="63">
        <v>51.3</v>
      </c>
      <c r="L20" s="26">
        <f t="shared" si="5"/>
        <v>10.722222222222221</v>
      </c>
      <c r="M20" s="63">
        <v>43.2</v>
      </c>
      <c r="N20" s="26">
        <f t="shared" si="6"/>
        <v>6.2222222222222241</v>
      </c>
      <c r="O20" s="63">
        <v>47</v>
      </c>
      <c r="P20" s="26">
        <f t="shared" si="7"/>
        <v>2.9652299999999997E-3</v>
      </c>
      <c r="Q20" s="12">
        <f t="shared" si="8"/>
        <v>56.034440572949961</v>
      </c>
      <c r="R20" s="16">
        <f t="shared" si="9"/>
        <v>15.932453958757453</v>
      </c>
      <c r="S20" s="16">
        <f t="shared" si="32"/>
        <v>191197.46812546661</v>
      </c>
      <c r="T20" s="63">
        <v>46.7</v>
      </c>
      <c r="U20" s="26">
        <f t="shared" si="36"/>
        <v>8.1666666666666679</v>
      </c>
      <c r="V20" s="63">
        <v>43.1</v>
      </c>
      <c r="W20" s="26">
        <f t="shared" si="37"/>
        <v>6.1666666666666679</v>
      </c>
      <c r="X20" s="24"/>
      <c r="Y20" s="4">
        <f t="shared" si="38"/>
        <v>0</v>
      </c>
      <c r="Z20" s="3">
        <f t="shared" si="39"/>
        <v>202.57344000196522</v>
      </c>
      <c r="AA20" s="33">
        <v>57.600000000558794</v>
      </c>
      <c r="AB20" s="43">
        <f t="shared" si="40"/>
        <v>691200.00000670552</v>
      </c>
      <c r="AC20" s="24"/>
      <c r="AD20" s="4">
        <f t="shared" si="10"/>
        <v>-17.777777777777779</v>
      </c>
      <c r="AE20" s="24"/>
      <c r="AF20" s="4">
        <f t="shared" si="11"/>
        <v>-17.777777777777779</v>
      </c>
      <c r="AG20" s="19">
        <v>54.6</v>
      </c>
      <c r="AH20" s="4">
        <f t="shared" si="12"/>
        <v>3.4447139999999998E-3</v>
      </c>
      <c r="AI20" s="24">
        <f t="shared" si="13"/>
        <v>0</v>
      </c>
      <c r="AJ20" s="24">
        <f t="shared" si="14"/>
        <v>0</v>
      </c>
      <c r="AK20" s="24">
        <f t="shared" si="15"/>
        <v>0</v>
      </c>
      <c r="AL20" s="19">
        <v>43.9</v>
      </c>
      <c r="AM20" s="4">
        <f t="shared" si="16"/>
        <v>6.6111111111111107</v>
      </c>
      <c r="AN20" s="19">
        <v>43.5</v>
      </c>
      <c r="AO20" s="4">
        <f t="shared" si="17"/>
        <v>6.3888888888888893</v>
      </c>
      <c r="AP20" s="19">
        <v>30.3</v>
      </c>
      <c r="AQ20" s="4">
        <f t="shared" si="18"/>
        <v>1.9116269999999999E-3</v>
      </c>
      <c r="AR20" s="12">
        <f t="shared" si="19"/>
        <v>1.7839175722199936</v>
      </c>
      <c r="AS20" s="16">
        <f t="shared" si="20"/>
        <v>0.50722706062553136</v>
      </c>
      <c r="AT20" s="16">
        <f t="shared" si="21"/>
        <v>6086.9800727098727</v>
      </c>
      <c r="AU20" s="63">
        <v>52.2</v>
      </c>
      <c r="AV20" s="26">
        <f t="shared" si="22"/>
        <v>11.222222222222225</v>
      </c>
      <c r="AW20" s="63">
        <v>42.3</v>
      </c>
      <c r="AX20" s="26">
        <f t="shared" si="23"/>
        <v>5.7222222222222205</v>
      </c>
      <c r="AY20" s="63">
        <v>189</v>
      </c>
      <c r="AZ20" s="26">
        <f t="shared" si="24"/>
        <v>1.1924009999999999E-2</v>
      </c>
      <c r="BA20" s="12">
        <f t="shared" si="33"/>
        <v>275.13101752102</v>
      </c>
      <c r="BB20" s="12">
        <f t="shared" si="34"/>
        <v>78.232166666666672</v>
      </c>
      <c r="BC20" s="42">
        <v>938786</v>
      </c>
      <c r="BD20" s="24"/>
      <c r="BE20" s="4">
        <f t="shared" si="25"/>
        <v>-17.777777777777779</v>
      </c>
      <c r="BF20" s="24"/>
      <c r="BG20" s="4">
        <f t="shared" si="26"/>
        <v>-17.777777777777779</v>
      </c>
      <c r="BH20" s="24"/>
      <c r="BI20" s="4">
        <f t="shared" si="27"/>
        <v>0</v>
      </c>
      <c r="BJ20" s="24">
        <f t="shared" si="28"/>
        <v>0</v>
      </c>
      <c r="BK20" s="24">
        <f t="shared" si="29"/>
        <v>0</v>
      </c>
      <c r="BL20" s="67">
        <f t="shared" si="30"/>
        <v>0</v>
      </c>
      <c r="BM20" s="68">
        <f t="shared" si="35"/>
        <v>88.670197676230273</v>
      </c>
      <c r="BN20" s="69">
        <f>'Cooling (Chiller19)'!W20</f>
        <v>309.3298126704446</v>
      </c>
    </row>
    <row r="21" spans="1:66" x14ac:dyDescent="0.3">
      <c r="A21" s="6">
        <v>0.1875</v>
      </c>
      <c r="B21" s="19">
        <v>46.7</v>
      </c>
      <c r="C21" s="59">
        <f t="shared" si="0"/>
        <v>8.1666666666666679</v>
      </c>
      <c r="D21" s="19">
        <v>42.4</v>
      </c>
      <c r="E21" s="4">
        <f t="shared" si="1"/>
        <v>5.7777777777777777</v>
      </c>
      <c r="F21" s="19">
        <v>408</v>
      </c>
      <c r="G21" s="4">
        <f t="shared" si="2"/>
        <v>2.5740719999999998E-2</v>
      </c>
      <c r="H21" s="12">
        <f t="shared" si="3"/>
        <v>258.22648421640014</v>
      </c>
      <c r="I21" s="16">
        <f t="shared" si="4"/>
        <v>73.422372538072267</v>
      </c>
      <c r="J21" s="12">
        <f t="shared" si="31"/>
        <v>881105.43230711599</v>
      </c>
      <c r="K21" s="63">
        <v>53.5</v>
      </c>
      <c r="L21" s="26">
        <f t="shared" si="5"/>
        <v>11.944444444444445</v>
      </c>
      <c r="M21" s="63">
        <v>43.3</v>
      </c>
      <c r="N21" s="26">
        <f t="shared" si="6"/>
        <v>6.2777777777777768</v>
      </c>
      <c r="O21" s="63">
        <v>45</v>
      </c>
      <c r="P21" s="26">
        <f t="shared" si="7"/>
        <v>2.8390499999999996E-3</v>
      </c>
      <c r="Q21" s="12">
        <f t="shared" si="8"/>
        <v>67.559254591500007</v>
      </c>
      <c r="R21" s="16">
        <f t="shared" si="9"/>
        <v>19.209341652402617</v>
      </c>
      <c r="S21" s="16">
        <f t="shared" si="32"/>
        <v>230521.77008035002</v>
      </c>
      <c r="T21" s="63">
        <v>46.8</v>
      </c>
      <c r="U21" s="26">
        <f t="shared" si="36"/>
        <v>8.2222222222222214</v>
      </c>
      <c r="V21" s="63">
        <v>43</v>
      </c>
      <c r="W21" s="26">
        <f t="shared" si="37"/>
        <v>6.1111111111111116</v>
      </c>
      <c r="X21" s="24"/>
      <c r="Y21" s="4">
        <f t="shared" si="38"/>
        <v>0</v>
      </c>
      <c r="Z21" s="3">
        <f t="shared" si="39"/>
        <v>278.53848000393043</v>
      </c>
      <c r="AA21" s="33">
        <v>79.200000001117587</v>
      </c>
      <c r="AB21" s="43">
        <f t="shared" si="40"/>
        <v>950400.00001341105</v>
      </c>
      <c r="AC21" s="24"/>
      <c r="AD21" s="4">
        <f t="shared" si="10"/>
        <v>-17.777777777777779</v>
      </c>
      <c r="AE21" s="24"/>
      <c r="AF21" s="4">
        <f t="shared" si="11"/>
        <v>-17.777777777777779</v>
      </c>
      <c r="AG21" s="19">
        <v>54.2</v>
      </c>
      <c r="AH21" s="4">
        <f t="shared" si="12"/>
        <v>3.4194779999999997E-3</v>
      </c>
      <c r="AI21" s="24">
        <f t="shared" si="13"/>
        <v>0</v>
      </c>
      <c r="AJ21" s="24">
        <f t="shared" si="14"/>
        <v>0</v>
      </c>
      <c r="AK21" s="24">
        <f t="shared" si="15"/>
        <v>0</v>
      </c>
      <c r="AL21" s="19">
        <v>43.6</v>
      </c>
      <c r="AM21" s="4">
        <f t="shared" si="16"/>
        <v>6.4444444444444455</v>
      </c>
      <c r="AN21" s="19">
        <v>43.6</v>
      </c>
      <c r="AO21" s="4">
        <f t="shared" si="17"/>
        <v>6.4444444444444455</v>
      </c>
      <c r="AP21" s="19">
        <v>30.7</v>
      </c>
      <c r="AQ21" s="4">
        <f t="shared" si="18"/>
        <v>1.9368629999999998E-3</v>
      </c>
      <c r="AR21" s="12">
        <f t="shared" si="19"/>
        <v>0</v>
      </c>
      <c r="AS21" s="16">
        <f t="shared" si="20"/>
        <v>0</v>
      </c>
      <c r="AT21" s="16">
        <f t="shared" si="21"/>
        <v>0</v>
      </c>
      <c r="AU21" s="63">
        <v>52.1</v>
      </c>
      <c r="AV21" s="26">
        <f t="shared" si="22"/>
        <v>11.166666666666668</v>
      </c>
      <c r="AW21" s="63">
        <v>42.6</v>
      </c>
      <c r="AX21" s="26">
        <f t="shared" si="23"/>
        <v>5.8888888888888902</v>
      </c>
      <c r="AY21" s="63">
        <v>177</v>
      </c>
      <c r="AZ21" s="26">
        <f t="shared" si="24"/>
        <v>1.1166929999999999E-2</v>
      </c>
      <c r="BA21" s="12">
        <f t="shared" si="33"/>
        <v>249.50693465770999</v>
      </c>
      <c r="BB21" s="12">
        <f t="shared" si="34"/>
        <v>70.946083333333334</v>
      </c>
      <c r="BC21" s="42">
        <v>851353</v>
      </c>
      <c r="BD21" s="24"/>
      <c r="BE21" s="4">
        <f t="shared" si="25"/>
        <v>-17.777777777777779</v>
      </c>
      <c r="BF21" s="24"/>
      <c r="BG21" s="4">
        <f t="shared" si="26"/>
        <v>-17.777777777777779</v>
      </c>
      <c r="BH21" s="24"/>
      <c r="BI21" s="4">
        <f t="shared" si="27"/>
        <v>0</v>
      </c>
      <c r="BJ21" s="24">
        <f t="shared" si="28"/>
        <v>0</v>
      </c>
      <c r="BK21" s="24">
        <f t="shared" si="29"/>
        <v>0</v>
      </c>
      <c r="BL21" s="67">
        <f t="shared" si="30"/>
        <v>0</v>
      </c>
      <c r="BM21" s="68">
        <f t="shared" si="35"/>
        <v>66.761267883313508</v>
      </c>
      <c r="BN21" s="69">
        <f>'Cooling (Chiller19)'!W21</f>
        <v>309.53906540823931</v>
      </c>
    </row>
    <row r="22" spans="1:66" x14ac:dyDescent="0.3">
      <c r="A22" s="5">
        <v>0.19791666666666699</v>
      </c>
      <c r="B22" s="19">
        <v>46.3</v>
      </c>
      <c r="C22" s="59">
        <f t="shared" si="0"/>
        <v>7.9444444444444429</v>
      </c>
      <c r="D22" s="19">
        <v>42.3</v>
      </c>
      <c r="E22" s="4">
        <f t="shared" si="1"/>
        <v>5.7222222222222205</v>
      </c>
      <c r="F22" s="19">
        <v>358</v>
      </c>
      <c r="G22" s="4">
        <f t="shared" si="2"/>
        <v>2.2586219999999997E-2</v>
      </c>
      <c r="H22" s="12">
        <f t="shared" si="3"/>
        <v>210.77309929199998</v>
      </c>
      <c r="I22" s="16">
        <f t="shared" si="4"/>
        <v>59.929797922092689</v>
      </c>
      <c r="J22" s="12">
        <f t="shared" si="31"/>
        <v>719187.74456440331</v>
      </c>
      <c r="K22" s="63">
        <v>50.1</v>
      </c>
      <c r="L22" s="26">
        <f t="shared" si="5"/>
        <v>10.055555555555557</v>
      </c>
      <c r="M22" s="63">
        <v>43.2</v>
      </c>
      <c r="N22" s="26">
        <f t="shared" si="6"/>
        <v>6.2222222222222241</v>
      </c>
      <c r="O22" s="63">
        <v>42</v>
      </c>
      <c r="P22" s="26">
        <f t="shared" si="7"/>
        <v>2.6497799999999996E-3</v>
      </c>
      <c r="Q22" s="12">
        <f t="shared" si="8"/>
        <v>42.655058781299999</v>
      </c>
      <c r="R22" s="16">
        <f t="shared" si="9"/>
        <v>12.128251004065966</v>
      </c>
      <c r="S22" s="16">
        <f t="shared" si="32"/>
        <v>145545.11758014254</v>
      </c>
      <c r="T22" s="63">
        <v>47</v>
      </c>
      <c r="U22" s="26">
        <f t="shared" si="36"/>
        <v>8.3333333333333339</v>
      </c>
      <c r="V22" s="63">
        <v>43.1</v>
      </c>
      <c r="W22" s="26">
        <f t="shared" si="37"/>
        <v>6.1666666666666679</v>
      </c>
      <c r="X22" s="24"/>
      <c r="Y22" s="4">
        <f t="shared" si="38"/>
        <v>0</v>
      </c>
      <c r="Z22" s="3">
        <f t="shared" si="39"/>
        <v>286.97904000196525</v>
      </c>
      <c r="AA22" s="33">
        <v>81.600000000558794</v>
      </c>
      <c r="AB22" s="43">
        <f t="shared" si="40"/>
        <v>979200.00000670552</v>
      </c>
      <c r="AC22" s="24"/>
      <c r="AD22" s="4">
        <f t="shared" si="10"/>
        <v>-17.777777777777779</v>
      </c>
      <c r="AE22" s="24"/>
      <c r="AF22" s="4">
        <f t="shared" si="11"/>
        <v>-17.777777777777779</v>
      </c>
      <c r="AG22" s="19">
        <v>50.5</v>
      </c>
      <c r="AH22" s="4">
        <f t="shared" si="12"/>
        <v>3.1860449999999998E-3</v>
      </c>
      <c r="AI22" s="24">
        <f t="shared" si="13"/>
        <v>0</v>
      </c>
      <c r="AJ22" s="24">
        <f t="shared" si="14"/>
        <v>0</v>
      </c>
      <c r="AK22" s="24">
        <f t="shared" si="15"/>
        <v>0</v>
      </c>
      <c r="AL22" s="19">
        <v>43.7</v>
      </c>
      <c r="AM22" s="4">
        <f t="shared" si="16"/>
        <v>6.5000000000000018</v>
      </c>
      <c r="AN22" s="19">
        <v>43.5</v>
      </c>
      <c r="AO22" s="4">
        <f t="shared" si="17"/>
        <v>6.3888888888888893</v>
      </c>
      <c r="AP22" s="19">
        <v>29.5</v>
      </c>
      <c r="AQ22" s="4">
        <f t="shared" si="18"/>
        <v>1.8611549999999998E-3</v>
      </c>
      <c r="AR22" s="12">
        <f t="shared" si="19"/>
        <v>0.86840871915001083</v>
      </c>
      <c r="AS22" s="16">
        <f t="shared" si="20"/>
        <v>0.24691746350583191</v>
      </c>
      <c r="AT22" s="16">
        <f t="shared" si="21"/>
        <v>2963.1338637779563</v>
      </c>
      <c r="AU22" s="63">
        <v>52.2</v>
      </c>
      <c r="AV22" s="26">
        <f t="shared" si="22"/>
        <v>11.222222222222225</v>
      </c>
      <c r="AW22" s="63">
        <v>42.3</v>
      </c>
      <c r="AX22" s="26">
        <f t="shared" si="23"/>
        <v>5.7222222222222205</v>
      </c>
      <c r="AY22" s="63">
        <v>178</v>
      </c>
      <c r="AZ22" s="26">
        <f t="shared" si="24"/>
        <v>1.1230019999999999E-2</v>
      </c>
      <c r="BA22" s="12">
        <f t="shared" si="33"/>
        <v>258.26917350857002</v>
      </c>
      <c r="BB22" s="12">
        <f t="shared" si="34"/>
        <v>73.437583333333336</v>
      </c>
      <c r="BC22" s="42">
        <v>881251</v>
      </c>
      <c r="BD22" s="24"/>
      <c r="BE22" s="4">
        <f t="shared" si="25"/>
        <v>-17.777777777777779</v>
      </c>
      <c r="BF22" s="24"/>
      <c r="BG22" s="4">
        <f t="shared" si="26"/>
        <v>-17.777777777777779</v>
      </c>
      <c r="BH22" s="24"/>
      <c r="BI22" s="4">
        <f t="shared" si="27"/>
        <v>0</v>
      </c>
      <c r="BJ22" s="24">
        <f t="shared" si="28"/>
        <v>0</v>
      </c>
      <c r="BK22" s="24">
        <f t="shared" si="29"/>
        <v>0</v>
      </c>
      <c r="BL22" s="67">
        <f t="shared" si="30"/>
        <v>0</v>
      </c>
      <c r="BM22" s="68">
        <f t="shared" si="35"/>
        <v>60.413335573511546</v>
      </c>
      <c r="BN22" s="69">
        <f>'Cooling (Chiller19)'!W22</f>
        <v>287.75588529706818</v>
      </c>
    </row>
    <row r="23" spans="1:66" x14ac:dyDescent="0.3">
      <c r="A23" s="6">
        <v>0.20833333333333301</v>
      </c>
      <c r="B23" s="19">
        <v>46.9</v>
      </c>
      <c r="C23" s="59">
        <f t="shared" si="0"/>
        <v>8.2777777777777768</v>
      </c>
      <c r="D23" s="19">
        <v>42.2</v>
      </c>
      <c r="E23" s="4">
        <f t="shared" si="1"/>
        <v>5.6666666666666687</v>
      </c>
      <c r="F23" s="19">
        <v>398</v>
      </c>
      <c r="G23" s="4">
        <f t="shared" si="2"/>
        <v>2.5109819999999998E-2</v>
      </c>
      <c r="H23" s="12">
        <f t="shared" si="3"/>
        <v>275.32972034609969</v>
      </c>
      <c r="I23" s="16">
        <f t="shared" si="4"/>
        <v>78.285391056610663</v>
      </c>
      <c r="J23" s="12">
        <f t="shared" si="31"/>
        <v>939464.10264118121</v>
      </c>
      <c r="K23" s="63">
        <v>57</v>
      </c>
      <c r="L23" s="26">
        <f t="shared" si="5"/>
        <v>13.888888888888889</v>
      </c>
      <c r="M23" s="63">
        <v>43.3</v>
      </c>
      <c r="N23" s="26">
        <f t="shared" si="6"/>
        <v>6.2777777777777768</v>
      </c>
      <c r="O23" s="63">
        <v>43</v>
      </c>
      <c r="P23" s="26">
        <f t="shared" si="7"/>
        <v>2.7128699999999996E-3</v>
      </c>
      <c r="Q23" s="12">
        <f t="shared" si="8"/>
        <v>86.70840278835</v>
      </c>
      <c r="R23" s="16">
        <f t="shared" si="9"/>
        <v>24.65408097479386</v>
      </c>
      <c r="S23" s="16">
        <f t="shared" si="32"/>
        <v>295861.38290704612</v>
      </c>
      <c r="T23" s="63">
        <v>46.5</v>
      </c>
      <c r="U23" s="26">
        <f t="shared" si="36"/>
        <v>8.0555555555555554</v>
      </c>
      <c r="V23" s="63">
        <v>43</v>
      </c>
      <c r="W23" s="26">
        <f t="shared" si="37"/>
        <v>6.1111111111111116</v>
      </c>
      <c r="X23" s="24"/>
      <c r="Y23" s="4">
        <f t="shared" si="38"/>
        <v>0</v>
      </c>
      <c r="Z23" s="3">
        <f t="shared" si="39"/>
        <v>278.53847999410436</v>
      </c>
      <c r="AA23" s="33">
        <v>79.199999998323619</v>
      </c>
      <c r="AB23" s="43">
        <f t="shared" si="40"/>
        <v>950399.99997988343</v>
      </c>
      <c r="AC23" s="24"/>
      <c r="AD23" s="4">
        <f t="shared" si="10"/>
        <v>-17.777777777777779</v>
      </c>
      <c r="AE23" s="24"/>
      <c r="AF23" s="4">
        <f t="shared" si="11"/>
        <v>-17.777777777777779</v>
      </c>
      <c r="AG23" s="19">
        <v>51.9</v>
      </c>
      <c r="AH23" s="4">
        <f t="shared" si="12"/>
        <v>3.2743709999999994E-3</v>
      </c>
      <c r="AI23" s="24">
        <f t="shared" si="13"/>
        <v>0</v>
      </c>
      <c r="AJ23" s="24">
        <f t="shared" si="14"/>
        <v>0</v>
      </c>
      <c r="AK23" s="24">
        <f t="shared" si="15"/>
        <v>0</v>
      </c>
      <c r="AL23" s="19">
        <v>57.4</v>
      </c>
      <c r="AM23" s="4">
        <f t="shared" si="16"/>
        <v>14.111111111111111</v>
      </c>
      <c r="AN23" s="19">
        <v>48.4</v>
      </c>
      <c r="AO23" s="4">
        <f t="shared" si="17"/>
        <v>9.1111111111111107</v>
      </c>
      <c r="AP23" s="19">
        <v>128</v>
      </c>
      <c r="AQ23" s="4">
        <f t="shared" si="18"/>
        <v>8.0755199999999992E-3</v>
      </c>
      <c r="AR23" s="12">
        <f t="shared" si="19"/>
        <v>169.56048211199999</v>
      </c>
      <c r="AS23" s="16">
        <f t="shared" si="20"/>
        <v>48.211681009951661</v>
      </c>
      <c r="AT23" s="16">
        <f t="shared" si="21"/>
        <v>578564.4425546038</v>
      </c>
      <c r="AU23" s="63">
        <v>52.3</v>
      </c>
      <c r="AV23" s="26">
        <f t="shared" si="22"/>
        <v>11.277777777777777</v>
      </c>
      <c r="AW23" s="63">
        <v>42.5</v>
      </c>
      <c r="AX23" s="26">
        <f t="shared" si="23"/>
        <v>5.8333333333333339</v>
      </c>
      <c r="AY23" s="63">
        <v>176</v>
      </c>
      <c r="AZ23" s="26">
        <f t="shared" si="24"/>
        <v>1.1103839999999999E-2</v>
      </c>
      <c r="BA23" s="12">
        <f t="shared" si="33"/>
        <v>253.50501019465</v>
      </c>
      <c r="BB23" s="12">
        <f t="shared" si="34"/>
        <v>72.082916666666662</v>
      </c>
      <c r="BC23" s="42">
        <v>864995</v>
      </c>
      <c r="BD23" s="24"/>
      <c r="BE23" s="4">
        <f t="shared" si="25"/>
        <v>-17.777777777777779</v>
      </c>
      <c r="BF23" s="24"/>
      <c r="BG23" s="4">
        <f t="shared" si="26"/>
        <v>-17.777777777777779</v>
      </c>
      <c r="BH23" s="24"/>
      <c r="BI23" s="4">
        <f t="shared" si="27"/>
        <v>0</v>
      </c>
      <c r="BJ23" s="24">
        <f t="shared" si="28"/>
        <v>0</v>
      </c>
      <c r="BK23" s="24">
        <f t="shared" si="29"/>
        <v>0</v>
      </c>
      <c r="BL23" s="67">
        <f t="shared" si="30"/>
        <v>0</v>
      </c>
      <c r="BM23" s="68">
        <f t="shared" si="35"/>
        <v>20.890645783131149</v>
      </c>
      <c r="BN23" s="69">
        <f>'Cooling (Chiller19)'!W23</f>
        <v>323.32471548947763</v>
      </c>
    </row>
    <row r="24" spans="1:66" x14ac:dyDescent="0.3">
      <c r="A24" s="5">
        <v>0.21875</v>
      </c>
      <c r="B24" s="19">
        <v>46.9</v>
      </c>
      <c r="C24" s="59">
        <f t="shared" si="0"/>
        <v>8.2777777777777768</v>
      </c>
      <c r="D24" s="19">
        <v>42.4</v>
      </c>
      <c r="E24" s="4">
        <f t="shared" si="1"/>
        <v>5.7777777777777777</v>
      </c>
      <c r="F24" s="19">
        <v>410</v>
      </c>
      <c r="G24" s="4">
        <f t="shared" si="2"/>
        <v>2.5866899999999998E-2</v>
      </c>
      <c r="H24" s="12">
        <f t="shared" si="3"/>
        <v>271.56170963249991</v>
      </c>
      <c r="I24" s="16">
        <f t="shared" si="4"/>
        <v>77.214020367500694</v>
      </c>
      <c r="J24" s="12">
        <f t="shared" si="31"/>
        <v>926607.11502885749</v>
      </c>
      <c r="K24" s="63">
        <v>52.7</v>
      </c>
      <c r="L24" s="26">
        <f t="shared" si="5"/>
        <v>11.500000000000002</v>
      </c>
      <c r="M24" s="63">
        <v>43.2</v>
      </c>
      <c r="N24" s="26">
        <f t="shared" si="6"/>
        <v>6.2222222222222241</v>
      </c>
      <c r="O24" s="63">
        <v>42</v>
      </c>
      <c r="P24" s="26">
        <f t="shared" si="7"/>
        <v>2.6497799999999996E-3</v>
      </c>
      <c r="Q24" s="12">
        <f t="shared" si="8"/>
        <v>58.7279794815</v>
      </c>
      <c r="R24" s="16">
        <f t="shared" si="9"/>
        <v>16.698316599800968</v>
      </c>
      <c r="S24" s="16">
        <f t="shared" si="32"/>
        <v>200388.20536396437</v>
      </c>
      <c r="T24" s="63">
        <v>46.7</v>
      </c>
      <c r="U24" s="26">
        <f t="shared" si="36"/>
        <v>8.1666666666666679</v>
      </c>
      <c r="V24" s="63">
        <v>43</v>
      </c>
      <c r="W24" s="26">
        <f t="shared" si="37"/>
        <v>6.1111111111111116</v>
      </c>
      <c r="X24" s="24"/>
      <c r="Y24" s="4">
        <f t="shared" si="38"/>
        <v>0</v>
      </c>
      <c r="Z24" s="3">
        <f t="shared" si="39"/>
        <v>211.01400000000001</v>
      </c>
      <c r="AA24" s="33">
        <v>60</v>
      </c>
      <c r="AB24" s="43">
        <f t="shared" si="40"/>
        <v>720000</v>
      </c>
      <c r="AC24" s="24"/>
      <c r="AD24" s="4">
        <f t="shared" si="10"/>
        <v>-17.777777777777779</v>
      </c>
      <c r="AE24" s="24"/>
      <c r="AF24" s="4">
        <f t="shared" si="11"/>
        <v>-17.777777777777779</v>
      </c>
      <c r="AG24" s="19">
        <v>52.2</v>
      </c>
      <c r="AH24" s="4">
        <f t="shared" si="12"/>
        <v>3.2932980000000001E-3</v>
      </c>
      <c r="AI24" s="24">
        <f t="shared" si="13"/>
        <v>0</v>
      </c>
      <c r="AJ24" s="24">
        <f t="shared" si="14"/>
        <v>0</v>
      </c>
      <c r="AK24" s="24">
        <f t="shared" si="15"/>
        <v>0</v>
      </c>
      <c r="AL24" s="19">
        <v>59.3</v>
      </c>
      <c r="AM24" s="4">
        <f t="shared" si="16"/>
        <v>15.166666666666666</v>
      </c>
      <c r="AN24" s="19">
        <v>49.4</v>
      </c>
      <c r="AO24" s="4">
        <f t="shared" si="17"/>
        <v>9.6666666666666661</v>
      </c>
      <c r="AP24" s="19">
        <v>36.4</v>
      </c>
      <c r="AQ24" s="4">
        <f t="shared" si="18"/>
        <v>2.2964759999999996E-3</v>
      </c>
      <c r="AR24" s="12">
        <f t="shared" si="19"/>
        <v>53.040638310659993</v>
      </c>
      <c r="AS24" s="16">
        <f t="shared" si="20"/>
        <v>15.081216465925504</v>
      </c>
      <c r="AT24" s="16">
        <f t="shared" si="21"/>
        <v>180982.18968661199</v>
      </c>
      <c r="AU24" s="63">
        <v>50.3</v>
      </c>
      <c r="AV24" s="26">
        <f t="shared" si="22"/>
        <v>10.166666666666666</v>
      </c>
      <c r="AW24" s="63">
        <v>42.7</v>
      </c>
      <c r="AX24" s="26">
        <f t="shared" si="23"/>
        <v>5.9444444444444464</v>
      </c>
      <c r="AY24" s="63">
        <v>159</v>
      </c>
      <c r="AZ24" s="26">
        <f t="shared" si="24"/>
        <v>1.003131E-2</v>
      </c>
      <c r="BA24" s="12">
        <f t="shared" si="33"/>
        <v>178.17988378325001</v>
      </c>
      <c r="BB24" s="12">
        <f t="shared" si="34"/>
        <v>50.664583333333333</v>
      </c>
      <c r="BC24" s="42">
        <v>607975</v>
      </c>
      <c r="BD24" s="24"/>
      <c r="BE24" s="4">
        <f t="shared" si="25"/>
        <v>-17.777777777777779</v>
      </c>
      <c r="BF24" s="24"/>
      <c r="BG24" s="4">
        <f t="shared" si="26"/>
        <v>-17.777777777777779</v>
      </c>
      <c r="BH24" s="24"/>
      <c r="BI24" s="4">
        <f t="shared" si="27"/>
        <v>0</v>
      </c>
      <c r="BJ24" s="24">
        <f t="shared" si="28"/>
        <v>0</v>
      </c>
      <c r="BK24" s="24">
        <f t="shared" si="29"/>
        <v>0</v>
      </c>
      <c r="BL24" s="67">
        <f t="shared" si="30"/>
        <v>0</v>
      </c>
      <c r="BM24" s="68">
        <f t="shared" si="35"/>
        <v>75.233296782552458</v>
      </c>
      <c r="BN24" s="69">
        <f>'Cooling (Chiller19)'!W24</f>
        <v>294.89143354911295</v>
      </c>
    </row>
    <row r="25" spans="1:66" x14ac:dyDescent="0.3">
      <c r="A25" s="6">
        <v>0.22916666666666699</v>
      </c>
      <c r="B25" s="19">
        <v>46.7</v>
      </c>
      <c r="C25" s="59">
        <f t="shared" si="0"/>
        <v>8.1666666666666679</v>
      </c>
      <c r="D25" s="19">
        <v>42.6</v>
      </c>
      <c r="E25" s="4">
        <f t="shared" si="1"/>
        <v>5.8888888888888902</v>
      </c>
      <c r="F25" s="19">
        <v>399</v>
      </c>
      <c r="G25" s="4">
        <f t="shared" si="2"/>
        <v>2.5172909999999996E-2</v>
      </c>
      <c r="H25" s="12">
        <f t="shared" si="3"/>
        <v>240.78471587414995</v>
      </c>
      <c r="I25" s="16">
        <f t="shared" si="4"/>
        <v>68.463098059183949</v>
      </c>
      <c r="J25" s="12">
        <f t="shared" si="31"/>
        <v>821591.64199225372</v>
      </c>
      <c r="K25" s="63">
        <v>53.8</v>
      </c>
      <c r="L25" s="26">
        <f t="shared" si="5"/>
        <v>12.111111111111111</v>
      </c>
      <c r="M25" s="63">
        <v>43.3</v>
      </c>
      <c r="N25" s="26">
        <f t="shared" si="6"/>
        <v>6.2777777777777768</v>
      </c>
      <c r="O25" s="63">
        <v>45</v>
      </c>
      <c r="P25" s="26">
        <f t="shared" si="7"/>
        <v>2.8390499999999996E-3</v>
      </c>
      <c r="Q25" s="12">
        <f t="shared" si="8"/>
        <v>69.546291491250003</v>
      </c>
      <c r="R25" s="16">
        <f t="shared" si="9"/>
        <v>19.77432228923799</v>
      </c>
      <c r="S25" s="16">
        <f t="shared" si="32"/>
        <v>237301.82214153674</v>
      </c>
      <c r="T25" s="63">
        <v>46.3</v>
      </c>
      <c r="U25" s="26">
        <f t="shared" si="36"/>
        <v>7.9444444444444429</v>
      </c>
      <c r="V25" s="63">
        <v>42.9</v>
      </c>
      <c r="W25" s="26">
        <f t="shared" si="37"/>
        <v>6.0555555555555554</v>
      </c>
      <c r="X25" s="24"/>
      <c r="Y25" s="4">
        <f t="shared" si="38"/>
        <v>0</v>
      </c>
      <c r="Z25" s="3">
        <f t="shared" si="39"/>
        <v>278.53848000393043</v>
      </c>
      <c r="AA25" s="33">
        <v>79.200000001117587</v>
      </c>
      <c r="AB25" s="43">
        <f t="shared" si="40"/>
        <v>950400.00001341105</v>
      </c>
      <c r="AC25" s="24"/>
      <c r="AD25" s="4">
        <f t="shared" si="10"/>
        <v>-17.777777777777779</v>
      </c>
      <c r="AE25" s="24"/>
      <c r="AF25" s="4">
        <f t="shared" si="11"/>
        <v>-17.777777777777779</v>
      </c>
      <c r="AG25" s="19">
        <v>52.4</v>
      </c>
      <c r="AH25" s="4">
        <f t="shared" si="12"/>
        <v>3.3059159999999995E-3</v>
      </c>
      <c r="AI25" s="24">
        <f t="shared" si="13"/>
        <v>0</v>
      </c>
      <c r="AJ25" s="24">
        <f t="shared" si="14"/>
        <v>0</v>
      </c>
      <c r="AK25" s="24">
        <f t="shared" si="15"/>
        <v>0</v>
      </c>
      <c r="AL25" s="19">
        <v>57.7</v>
      </c>
      <c r="AM25" s="4">
        <f t="shared" si="16"/>
        <v>14.27777777777778</v>
      </c>
      <c r="AN25" s="19">
        <v>47.5</v>
      </c>
      <c r="AO25" s="4">
        <f t="shared" si="17"/>
        <v>8.6111111111111107</v>
      </c>
      <c r="AP25" s="19">
        <v>127.5</v>
      </c>
      <c r="AQ25" s="4">
        <f t="shared" si="18"/>
        <v>8.0439750000000001E-3</v>
      </c>
      <c r="AR25" s="12">
        <f t="shared" si="19"/>
        <v>191.41788800925013</v>
      </c>
      <c r="AS25" s="16">
        <f t="shared" si="20"/>
        <v>54.426468015140784</v>
      </c>
      <c r="AT25" s="16">
        <f t="shared" si="21"/>
        <v>653145.01522765879</v>
      </c>
      <c r="AU25" s="63">
        <v>48.8</v>
      </c>
      <c r="AV25" s="26">
        <f t="shared" si="22"/>
        <v>9.3333333333333321</v>
      </c>
      <c r="AW25" s="63">
        <v>42.4</v>
      </c>
      <c r="AX25" s="26">
        <f t="shared" si="23"/>
        <v>5.7777777777777777</v>
      </c>
      <c r="AY25" s="63">
        <v>164</v>
      </c>
      <c r="AZ25" s="26">
        <f t="shared" si="24"/>
        <v>1.0346759999999998E-2</v>
      </c>
      <c r="BA25" s="12">
        <f t="shared" si="33"/>
        <v>153.24656943193</v>
      </c>
      <c r="BB25" s="12">
        <f t="shared" si="34"/>
        <v>43.574916666666667</v>
      </c>
      <c r="BC25" s="42">
        <v>522899</v>
      </c>
      <c r="BD25" s="24"/>
      <c r="BE25" s="4">
        <f t="shared" si="25"/>
        <v>-17.777777777777779</v>
      </c>
      <c r="BF25" s="24"/>
      <c r="BG25" s="4">
        <f t="shared" si="26"/>
        <v>-17.777777777777779</v>
      </c>
      <c r="BH25" s="24"/>
      <c r="BI25" s="4">
        <f t="shared" si="27"/>
        <v>0</v>
      </c>
      <c r="BJ25" s="24">
        <f t="shared" si="28"/>
        <v>0</v>
      </c>
      <c r="BK25" s="24">
        <f t="shared" si="29"/>
        <v>0</v>
      </c>
      <c r="BL25" s="67">
        <f t="shared" si="30"/>
        <v>0</v>
      </c>
      <c r="BM25" s="68">
        <f t="shared" si="35"/>
        <v>163.21951375152008</v>
      </c>
      <c r="BN25" s="69">
        <f>'Cooling (Chiller19)'!W25</f>
        <v>428.65831878286713</v>
      </c>
    </row>
    <row r="26" spans="1:66" x14ac:dyDescent="0.3">
      <c r="A26" s="5">
        <v>0.23958333333333301</v>
      </c>
      <c r="B26" s="19">
        <v>46.1</v>
      </c>
      <c r="C26" s="59">
        <f t="shared" si="0"/>
        <v>7.8333333333333348</v>
      </c>
      <c r="D26" s="19">
        <v>42.5</v>
      </c>
      <c r="E26" s="4">
        <f t="shared" si="1"/>
        <v>5.8333333333333339</v>
      </c>
      <c r="F26" s="19">
        <v>356</v>
      </c>
      <c r="G26" s="4">
        <f t="shared" si="2"/>
        <v>2.2460039999999997E-2</v>
      </c>
      <c r="H26" s="12">
        <f t="shared" si="3"/>
        <v>188.63603634960006</v>
      </c>
      <c r="I26" s="16">
        <f t="shared" si="4"/>
        <v>53.635495123571246</v>
      </c>
      <c r="J26" s="12">
        <f t="shared" si="31"/>
        <v>643652.94234199706</v>
      </c>
      <c r="K26" s="63">
        <v>58.8</v>
      </c>
      <c r="L26" s="26">
        <f t="shared" si="5"/>
        <v>14.888888888888888</v>
      </c>
      <c r="M26" s="63">
        <v>43.4</v>
      </c>
      <c r="N26" s="26">
        <f t="shared" si="6"/>
        <v>6.333333333333333</v>
      </c>
      <c r="O26" s="63">
        <v>62</v>
      </c>
      <c r="P26" s="26">
        <f t="shared" si="7"/>
        <v>3.9115799999999996E-3</v>
      </c>
      <c r="Q26" s="12">
        <f t="shared" si="8"/>
        <v>140.53502458379995</v>
      </c>
      <c r="R26" s="16">
        <f t="shared" si="9"/>
        <v>39.958778670400896</v>
      </c>
      <c r="S26" s="16">
        <f t="shared" si="32"/>
        <v>479525.45985341631</v>
      </c>
      <c r="T26" s="63">
        <v>46</v>
      </c>
      <c r="U26" s="26">
        <f t="shared" si="36"/>
        <v>7.7777777777777786</v>
      </c>
      <c r="V26" s="63">
        <v>42.9</v>
      </c>
      <c r="W26" s="26">
        <f t="shared" si="37"/>
        <v>6.0555555555555554</v>
      </c>
      <c r="X26" s="24"/>
      <c r="Y26" s="4">
        <f t="shared" si="38"/>
        <v>0</v>
      </c>
      <c r="Z26" s="3">
        <f t="shared" si="39"/>
        <v>278.53847999410436</v>
      </c>
      <c r="AA26" s="33">
        <v>79.199999998323619</v>
      </c>
      <c r="AB26" s="43">
        <f t="shared" si="40"/>
        <v>950399.99997988343</v>
      </c>
      <c r="AC26" s="24"/>
      <c r="AD26" s="4">
        <f t="shared" si="10"/>
        <v>-17.777777777777779</v>
      </c>
      <c r="AE26" s="24"/>
      <c r="AF26" s="4">
        <f t="shared" si="11"/>
        <v>-17.777777777777779</v>
      </c>
      <c r="AG26" s="19">
        <v>56.2</v>
      </c>
      <c r="AH26" s="4">
        <f t="shared" si="12"/>
        <v>3.5456579999999997E-3</v>
      </c>
      <c r="AI26" s="24">
        <f t="shared" si="13"/>
        <v>0</v>
      </c>
      <c r="AJ26" s="24">
        <f t="shared" si="14"/>
        <v>0</v>
      </c>
      <c r="AK26" s="24">
        <f t="shared" si="15"/>
        <v>0</v>
      </c>
      <c r="AL26" s="19">
        <v>60.2</v>
      </c>
      <c r="AM26" s="4">
        <f t="shared" si="16"/>
        <v>15.66666666666667</v>
      </c>
      <c r="AN26" s="19">
        <v>44.7</v>
      </c>
      <c r="AO26" s="4">
        <f t="shared" si="17"/>
        <v>7.0555555555555571</v>
      </c>
      <c r="AP26" s="19">
        <v>58</v>
      </c>
      <c r="AQ26" s="4">
        <f t="shared" si="18"/>
        <v>3.6592199999999995E-3</v>
      </c>
      <c r="AR26" s="12">
        <f t="shared" si="19"/>
        <v>132.32193873150001</v>
      </c>
      <c r="AS26" s="16">
        <f t="shared" si="20"/>
        <v>37.623525371481378</v>
      </c>
      <c r="AT26" s="16">
        <f t="shared" si="21"/>
        <v>451501.2446671779</v>
      </c>
      <c r="AU26" s="63">
        <v>48.9</v>
      </c>
      <c r="AV26" s="26">
        <f t="shared" si="22"/>
        <v>9.3888888888888893</v>
      </c>
      <c r="AW26" s="63">
        <v>42.4</v>
      </c>
      <c r="AX26" s="26">
        <f t="shared" si="23"/>
        <v>5.7777777777777777</v>
      </c>
      <c r="AY26" s="63">
        <v>165</v>
      </c>
      <c r="AZ26" s="26">
        <f t="shared" si="24"/>
        <v>1.0409849999999998E-2</v>
      </c>
      <c r="BA26" s="12">
        <f t="shared" si="33"/>
        <v>158.29061561769998</v>
      </c>
      <c r="BB26" s="12">
        <f t="shared" si="34"/>
        <v>45.009166666666665</v>
      </c>
      <c r="BC26" s="42">
        <v>540110</v>
      </c>
      <c r="BD26" s="24"/>
      <c r="BE26" s="4">
        <f t="shared" si="25"/>
        <v>-17.777777777777779</v>
      </c>
      <c r="BF26" s="24"/>
      <c r="BG26" s="4">
        <f t="shared" si="26"/>
        <v>-17.777777777777779</v>
      </c>
      <c r="BH26" s="24"/>
      <c r="BI26" s="4">
        <f t="shared" si="27"/>
        <v>0</v>
      </c>
      <c r="BJ26" s="24">
        <f t="shared" si="28"/>
        <v>0</v>
      </c>
      <c r="BK26" s="24">
        <f t="shared" si="29"/>
        <v>0</v>
      </c>
      <c r="BL26" s="67">
        <f t="shared" si="30"/>
        <v>0</v>
      </c>
      <c r="BM26" s="68">
        <f t="shared" si="35"/>
        <v>167.71952623033644</v>
      </c>
      <c r="BN26" s="69">
        <f>'Cooling (Chiller19)'!W26</f>
        <v>423.14649206078025</v>
      </c>
    </row>
    <row r="27" spans="1:66" x14ac:dyDescent="0.3">
      <c r="A27" s="6">
        <v>0.25</v>
      </c>
      <c r="B27" s="19">
        <v>47.3</v>
      </c>
      <c r="C27" s="59">
        <f t="shared" si="0"/>
        <v>8.4999999999999982</v>
      </c>
      <c r="D27" s="19">
        <v>42.3</v>
      </c>
      <c r="E27" s="4">
        <f t="shared" si="1"/>
        <v>5.7222222222222205</v>
      </c>
      <c r="F27" s="19">
        <v>432</v>
      </c>
      <c r="G27" s="4">
        <f t="shared" si="2"/>
        <v>2.7254879999999999E-2</v>
      </c>
      <c r="H27" s="12">
        <f t="shared" si="3"/>
        <v>317.92590395999997</v>
      </c>
      <c r="I27" s="16">
        <f t="shared" si="4"/>
        <v>90.396901893659361</v>
      </c>
      <c r="J27" s="12">
        <f t="shared" si="31"/>
        <v>1084808.3297898821</v>
      </c>
      <c r="K27" s="63">
        <v>57.9</v>
      </c>
      <c r="L27" s="26">
        <f t="shared" si="5"/>
        <v>14.388888888888889</v>
      </c>
      <c r="M27" s="63">
        <v>43.2</v>
      </c>
      <c r="N27" s="26">
        <f t="shared" si="6"/>
        <v>6.2222222222222241</v>
      </c>
      <c r="O27" s="63">
        <v>79</v>
      </c>
      <c r="P27" s="26">
        <f t="shared" si="7"/>
        <v>4.9841099999999999E-3</v>
      </c>
      <c r="Q27" s="12">
        <f t="shared" si="8"/>
        <v>170.92932975404997</v>
      </c>
      <c r="R27" s="16">
        <f t="shared" si="9"/>
        <v>48.600889893104913</v>
      </c>
      <c r="S27" s="16">
        <f t="shared" si="32"/>
        <v>583235.14508564351</v>
      </c>
      <c r="T27" s="63">
        <v>46.4</v>
      </c>
      <c r="U27" s="26">
        <f t="shared" si="36"/>
        <v>8</v>
      </c>
      <c r="V27" s="63">
        <v>42.9</v>
      </c>
      <c r="W27" s="26">
        <f t="shared" si="37"/>
        <v>6.0555555555555554</v>
      </c>
      <c r="X27" s="24"/>
      <c r="Y27" s="4">
        <f t="shared" si="38"/>
        <v>0</v>
      </c>
      <c r="Z27" s="3">
        <f t="shared" si="39"/>
        <v>219.45456000786089</v>
      </c>
      <c r="AA27" s="33">
        <v>62.400000002235174</v>
      </c>
      <c r="AB27" s="43">
        <f t="shared" si="40"/>
        <v>748800.00002682209</v>
      </c>
      <c r="AC27" s="24"/>
      <c r="AD27" s="4">
        <f t="shared" si="10"/>
        <v>-17.777777777777779</v>
      </c>
      <c r="AE27" s="24"/>
      <c r="AF27" s="4">
        <f t="shared" si="11"/>
        <v>-17.777777777777779</v>
      </c>
      <c r="AG27" s="19">
        <v>46.8</v>
      </c>
      <c r="AH27" s="4">
        <f t="shared" si="12"/>
        <v>2.9526119999999994E-3</v>
      </c>
      <c r="AI27" s="24">
        <f t="shared" si="13"/>
        <v>0</v>
      </c>
      <c r="AJ27" s="24">
        <f t="shared" si="14"/>
        <v>0</v>
      </c>
      <c r="AK27" s="24">
        <f t="shared" si="15"/>
        <v>0</v>
      </c>
      <c r="AL27" s="19">
        <v>61.3</v>
      </c>
      <c r="AM27" s="4">
        <f t="shared" si="16"/>
        <v>16.277777777777779</v>
      </c>
      <c r="AN27" s="19">
        <v>44.3</v>
      </c>
      <c r="AO27" s="4">
        <f t="shared" si="17"/>
        <v>6.8333333333333321</v>
      </c>
      <c r="AP27" s="19">
        <v>5.6</v>
      </c>
      <c r="AQ27" s="4">
        <f t="shared" si="18"/>
        <v>3.5330399999999992E-4</v>
      </c>
      <c r="AR27" s="12">
        <f t="shared" si="19"/>
        <v>14.012289841200001</v>
      </c>
      <c r="AS27" s="16">
        <f t="shared" si="20"/>
        <v>3.9841597501279504</v>
      </c>
      <c r="AT27" s="16">
        <f t="shared" si="21"/>
        <v>47811.922683331853</v>
      </c>
      <c r="AU27" s="63">
        <v>48.8</v>
      </c>
      <c r="AV27" s="26">
        <f t="shared" si="22"/>
        <v>9.3333333333333321</v>
      </c>
      <c r="AW27" s="63">
        <v>42.6</v>
      </c>
      <c r="AX27" s="26">
        <f t="shared" si="23"/>
        <v>5.8888888888888902</v>
      </c>
      <c r="AY27" s="63">
        <v>176</v>
      </c>
      <c r="AZ27" s="26">
        <f t="shared" si="24"/>
        <v>1.1103839999999999E-2</v>
      </c>
      <c r="BA27" s="12">
        <f t="shared" si="33"/>
        <v>162.24267899665</v>
      </c>
      <c r="BB27" s="12">
        <f t="shared" si="34"/>
        <v>46.132916666666667</v>
      </c>
      <c r="BC27" s="42">
        <v>553595</v>
      </c>
      <c r="BD27" s="24"/>
      <c r="BE27" s="4">
        <f t="shared" si="25"/>
        <v>-17.777777777777779</v>
      </c>
      <c r="BF27" s="24"/>
      <c r="BG27" s="4">
        <f t="shared" si="26"/>
        <v>-17.777777777777779</v>
      </c>
      <c r="BH27" s="24"/>
      <c r="BI27" s="4">
        <f t="shared" si="27"/>
        <v>0</v>
      </c>
      <c r="BJ27" s="24">
        <f t="shared" si="28"/>
        <v>0</v>
      </c>
      <c r="BK27" s="24">
        <f t="shared" si="29"/>
        <v>0</v>
      </c>
      <c r="BL27" s="67">
        <f t="shared" si="30"/>
        <v>0</v>
      </c>
      <c r="BM27" s="68">
        <f t="shared" si="35"/>
        <v>184.55089785084161</v>
      </c>
      <c r="BN27" s="69">
        <f>'Cooling (Chiller19)'!W27</f>
        <v>436.06576605663571</v>
      </c>
    </row>
    <row r="28" spans="1:66" x14ac:dyDescent="0.3">
      <c r="A28" s="5">
        <v>0.26041666666666702</v>
      </c>
      <c r="B28" s="19">
        <v>47.5</v>
      </c>
      <c r="C28" s="59">
        <f t="shared" si="0"/>
        <v>8.6111111111111107</v>
      </c>
      <c r="D28" s="19">
        <v>42.8</v>
      </c>
      <c r="E28" s="4">
        <f t="shared" si="1"/>
        <v>5.9999999999999991</v>
      </c>
      <c r="F28" s="19">
        <v>507</v>
      </c>
      <c r="G28" s="4">
        <f t="shared" si="2"/>
        <v>3.1986629999999995E-2</v>
      </c>
      <c r="H28" s="12">
        <f t="shared" si="3"/>
        <v>350.73409099365006</v>
      </c>
      <c r="I28" s="16">
        <f t="shared" si="4"/>
        <v>99.725359964074514</v>
      </c>
      <c r="J28" s="12">
        <f t="shared" si="31"/>
        <v>1196754.5227112551</v>
      </c>
      <c r="K28" s="63">
        <v>56</v>
      </c>
      <c r="L28" s="26">
        <f t="shared" si="5"/>
        <v>13.333333333333334</v>
      </c>
      <c r="M28" s="63">
        <v>43.2</v>
      </c>
      <c r="N28" s="26">
        <f t="shared" si="6"/>
        <v>6.2222222222222241</v>
      </c>
      <c r="O28" s="63">
        <v>94</v>
      </c>
      <c r="P28" s="26">
        <f t="shared" si="7"/>
        <v>5.9304599999999994E-3</v>
      </c>
      <c r="Q28" s="12">
        <f t="shared" si="8"/>
        <v>177.09650353919994</v>
      </c>
      <c r="R28" s="16">
        <f t="shared" si="9"/>
        <v>50.35442238817172</v>
      </c>
      <c r="S28" s="16">
        <f t="shared" si="32"/>
        <v>604278.41777925275</v>
      </c>
      <c r="T28" s="63">
        <v>46.3</v>
      </c>
      <c r="U28" s="26">
        <f t="shared" si="36"/>
        <v>7.9444444444444429</v>
      </c>
      <c r="V28" s="63">
        <v>43</v>
      </c>
      <c r="W28" s="26">
        <f t="shared" si="37"/>
        <v>6.1111111111111116</v>
      </c>
      <c r="X28" s="24"/>
      <c r="Y28" s="4">
        <f t="shared" si="38"/>
        <v>0</v>
      </c>
      <c r="Z28" s="3">
        <f t="shared" si="39"/>
        <v>278.53847999410436</v>
      </c>
      <c r="AA28" s="33">
        <v>79.199999998323619</v>
      </c>
      <c r="AB28" s="43">
        <f t="shared" si="40"/>
        <v>950399.99997988343</v>
      </c>
      <c r="AC28" s="24"/>
      <c r="AD28" s="4">
        <f t="shared" si="10"/>
        <v>-17.777777777777779</v>
      </c>
      <c r="AE28" s="24"/>
      <c r="AF28" s="4">
        <f t="shared" si="11"/>
        <v>-17.777777777777779</v>
      </c>
      <c r="AG28" s="19">
        <v>49.8</v>
      </c>
      <c r="AH28" s="4">
        <f t="shared" si="12"/>
        <v>3.1418819999999995E-3</v>
      </c>
      <c r="AI28" s="24">
        <f t="shared" si="13"/>
        <v>0</v>
      </c>
      <c r="AJ28" s="24">
        <f t="shared" si="14"/>
        <v>0</v>
      </c>
      <c r="AK28" s="24">
        <f t="shared" si="15"/>
        <v>0</v>
      </c>
      <c r="AL28" s="19">
        <v>62.6</v>
      </c>
      <c r="AM28" s="4">
        <f t="shared" si="16"/>
        <v>17</v>
      </c>
      <c r="AN28" s="19">
        <v>44.9</v>
      </c>
      <c r="AO28" s="4">
        <f t="shared" si="17"/>
        <v>7.1666666666666661</v>
      </c>
      <c r="AP28" s="19">
        <v>40.299999999999997</v>
      </c>
      <c r="AQ28" s="4">
        <f t="shared" si="18"/>
        <v>2.5425269999999997E-3</v>
      </c>
      <c r="AR28" s="12">
        <f t="shared" si="19"/>
        <v>104.990614145235</v>
      </c>
      <c r="AS28" s="16">
        <f t="shared" si="20"/>
        <v>29.852321337854708</v>
      </c>
      <c r="AT28" s="16">
        <f t="shared" si="21"/>
        <v>358242.88413075043</v>
      </c>
      <c r="AU28" s="63">
        <v>52</v>
      </c>
      <c r="AV28" s="26">
        <f t="shared" si="22"/>
        <v>11.111111111111111</v>
      </c>
      <c r="AW28" s="63">
        <v>42.8</v>
      </c>
      <c r="AX28" s="26">
        <f t="shared" si="23"/>
        <v>5.9999999999999991</v>
      </c>
      <c r="AY28" s="63">
        <v>181</v>
      </c>
      <c r="AZ28" s="26">
        <f t="shared" si="24"/>
        <v>1.1419289999999999E-2</v>
      </c>
      <c r="BA28" s="12">
        <f t="shared" si="33"/>
        <v>246.68671175110001</v>
      </c>
      <c r="BB28" s="12">
        <f t="shared" si="34"/>
        <v>70.144166666666663</v>
      </c>
      <c r="BC28" s="42">
        <v>841730</v>
      </c>
      <c r="BD28" s="24"/>
      <c r="BE28" s="4">
        <f t="shared" si="25"/>
        <v>-17.777777777777779</v>
      </c>
      <c r="BF28" s="24"/>
      <c r="BG28" s="4">
        <f t="shared" si="26"/>
        <v>-17.777777777777779</v>
      </c>
      <c r="BH28" s="24"/>
      <c r="BI28" s="4">
        <f t="shared" si="27"/>
        <v>0</v>
      </c>
      <c r="BJ28" s="24">
        <f t="shared" si="28"/>
        <v>0</v>
      </c>
      <c r="BK28" s="24">
        <f t="shared" si="29"/>
        <v>0</v>
      </c>
      <c r="BL28" s="67">
        <f t="shared" si="30"/>
        <v>0</v>
      </c>
      <c r="BM28" s="68">
        <f t="shared" si="35"/>
        <v>22.958713708345769</v>
      </c>
      <c r="BN28" s="69">
        <f>'Cooling (Chiller19)'!W28</f>
        <v>352.23498406343697</v>
      </c>
    </row>
    <row r="29" spans="1:66" x14ac:dyDescent="0.3">
      <c r="A29" s="6">
        <v>0.27083333333333298</v>
      </c>
      <c r="B29" s="19">
        <v>47.8</v>
      </c>
      <c r="C29" s="59">
        <f t="shared" si="0"/>
        <v>8.7777777777777768</v>
      </c>
      <c r="D29" s="19">
        <v>42.6</v>
      </c>
      <c r="E29" s="4">
        <f t="shared" si="1"/>
        <v>5.8888888888888902</v>
      </c>
      <c r="F29" s="19">
        <v>445</v>
      </c>
      <c r="G29" s="4">
        <f t="shared" si="2"/>
        <v>2.8075049999999997E-2</v>
      </c>
      <c r="H29" s="12">
        <f t="shared" si="3"/>
        <v>340.59284340899973</v>
      </c>
      <c r="I29" s="16">
        <f t="shared" si="4"/>
        <v>96.841866195336863</v>
      </c>
      <c r="J29" s="12">
        <f t="shared" si="31"/>
        <v>1162151.1458952711</v>
      </c>
      <c r="K29" s="63">
        <v>54.8</v>
      </c>
      <c r="L29" s="26">
        <f t="shared" si="5"/>
        <v>12.666666666666666</v>
      </c>
      <c r="M29" s="63">
        <v>43.5</v>
      </c>
      <c r="N29" s="26">
        <f t="shared" si="6"/>
        <v>6.3888888888888893</v>
      </c>
      <c r="O29" s="63">
        <v>112</v>
      </c>
      <c r="P29" s="26">
        <f t="shared" si="7"/>
        <v>7.0660799999999989E-3</v>
      </c>
      <c r="Q29" s="12">
        <f t="shared" si="8"/>
        <v>186.28102965359994</v>
      </c>
      <c r="R29" s="16">
        <f t="shared" si="9"/>
        <v>52.965888442877436</v>
      </c>
      <c r="S29" s="16">
        <f t="shared" si="32"/>
        <v>635617.32508429384</v>
      </c>
      <c r="T29" s="63">
        <v>45.8</v>
      </c>
      <c r="U29" s="26">
        <f t="shared" si="36"/>
        <v>7.6666666666666652</v>
      </c>
      <c r="V29" s="63">
        <v>43.1</v>
      </c>
      <c r="W29" s="26">
        <f t="shared" si="37"/>
        <v>6.1666666666666679</v>
      </c>
      <c r="X29" s="24"/>
      <c r="Y29" s="4">
        <f t="shared" si="38"/>
        <v>0</v>
      </c>
      <c r="Z29" s="3">
        <f t="shared" si="39"/>
        <v>211.01400000000001</v>
      </c>
      <c r="AA29" s="33">
        <v>60</v>
      </c>
      <c r="AB29" s="43">
        <f t="shared" si="40"/>
        <v>720000</v>
      </c>
      <c r="AC29" s="24"/>
      <c r="AD29" s="4">
        <f t="shared" si="10"/>
        <v>-17.777777777777779</v>
      </c>
      <c r="AE29" s="24"/>
      <c r="AF29" s="4">
        <f t="shared" si="11"/>
        <v>-17.777777777777779</v>
      </c>
      <c r="AG29" s="19">
        <v>51.1</v>
      </c>
      <c r="AH29" s="4">
        <f t="shared" si="12"/>
        <v>3.2238989999999997E-3</v>
      </c>
      <c r="AI29" s="24">
        <f t="shared" si="13"/>
        <v>0</v>
      </c>
      <c r="AJ29" s="24">
        <f t="shared" si="14"/>
        <v>0</v>
      </c>
      <c r="AK29" s="24">
        <f t="shared" si="15"/>
        <v>0</v>
      </c>
      <c r="AL29" s="19">
        <v>63.1</v>
      </c>
      <c r="AM29" s="4">
        <f t="shared" si="16"/>
        <v>17.277777777777779</v>
      </c>
      <c r="AN29" s="19">
        <v>44.4</v>
      </c>
      <c r="AO29" s="4">
        <f t="shared" si="17"/>
        <v>6.8888888888888884</v>
      </c>
      <c r="AP29" s="19">
        <v>35</v>
      </c>
      <c r="AQ29" s="4">
        <f t="shared" si="18"/>
        <v>2.2081499999999999E-3</v>
      </c>
      <c r="AR29" s="12">
        <f t="shared" si="19"/>
        <v>96.334492658250014</v>
      </c>
      <c r="AS29" s="16">
        <f t="shared" si="20"/>
        <v>27.391098282129661</v>
      </c>
      <c r="AT29" s="16">
        <f t="shared" si="21"/>
        <v>328706.96844790649</v>
      </c>
      <c r="AU29" s="63">
        <v>52.9</v>
      </c>
      <c r="AV29" s="26">
        <f t="shared" si="22"/>
        <v>11.611111111111111</v>
      </c>
      <c r="AW29" s="63">
        <v>42.7</v>
      </c>
      <c r="AX29" s="26">
        <f t="shared" si="23"/>
        <v>5.9444444444444464</v>
      </c>
      <c r="AY29" s="63">
        <v>164</v>
      </c>
      <c r="AZ29" s="26">
        <f t="shared" si="24"/>
        <v>1.0346759999999998E-2</v>
      </c>
      <c r="BA29" s="12">
        <f t="shared" si="33"/>
        <v>244.80255784207</v>
      </c>
      <c r="BB29" s="12">
        <f t="shared" si="34"/>
        <v>69.60841666666667</v>
      </c>
      <c r="BC29" s="42">
        <v>835301</v>
      </c>
      <c r="BD29" s="24"/>
      <c r="BE29" s="4">
        <f t="shared" si="25"/>
        <v>-17.777777777777779</v>
      </c>
      <c r="BF29" s="24"/>
      <c r="BG29" s="4">
        <f t="shared" si="26"/>
        <v>-17.777777777777779</v>
      </c>
      <c r="BH29" s="24"/>
      <c r="BI29" s="4">
        <f t="shared" si="27"/>
        <v>0</v>
      </c>
      <c r="BJ29" s="24">
        <f t="shared" si="28"/>
        <v>0</v>
      </c>
      <c r="BK29" s="24">
        <f t="shared" si="29"/>
        <v>0</v>
      </c>
      <c r="BL29" s="67">
        <f t="shared" si="30"/>
        <v>0</v>
      </c>
      <c r="BM29" s="68">
        <f t="shared" si="35"/>
        <v>42.728503625117</v>
      </c>
      <c r="BN29" s="69">
        <f>'Cooling (Chiller19)'!W29</f>
        <v>349.53577321212759</v>
      </c>
    </row>
    <row r="30" spans="1:66" x14ac:dyDescent="0.3">
      <c r="A30" s="5">
        <v>0.28125</v>
      </c>
      <c r="B30" s="19">
        <v>48.6</v>
      </c>
      <c r="C30" s="59">
        <f t="shared" si="0"/>
        <v>9.2222222222222232</v>
      </c>
      <c r="D30" s="19">
        <v>42.6</v>
      </c>
      <c r="E30" s="4">
        <f t="shared" si="1"/>
        <v>5.8888888888888902</v>
      </c>
      <c r="F30" s="19">
        <v>443</v>
      </c>
      <c r="G30" s="4">
        <f t="shared" si="2"/>
        <v>2.7948869999999997E-2</v>
      </c>
      <c r="H30" s="12">
        <f t="shared" si="3"/>
        <v>391.22548737299996</v>
      </c>
      <c r="I30" s="16">
        <f t="shared" si="4"/>
        <v>111.23840983025305</v>
      </c>
      <c r="J30" s="12">
        <f t="shared" si="31"/>
        <v>1334916.9169358828</v>
      </c>
      <c r="K30" s="63">
        <v>45.5</v>
      </c>
      <c r="L30" s="26">
        <f t="shared" si="5"/>
        <v>7.5</v>
      </c>
      <c r="M30" s="63">
        <v>43.2</v>
      </c>
      <c r="N30" s="26">
        <f t="shared" si="6"/>
        <v>6.2222222222222241</v>
      </c>
      <c r="O30" s="63">
        <v>102</v>
      </c>
      <c r="P30" s="26">
        <f t="shared" si="7"/>
        <v>6.4351799999999995E-3</v>
      </c>
      <c r="Q30" s="12">
        <f t="shared" si="8"/>
        <v>34.530285680099944</v>
      </c>
      <c r="R30" s="16">
        <f t="shared" si="9"/>
        <v>9.8181079556724331</v>
      </c>
      <c r="S30" s="16">
        <f t="shared" si="32"/>
        <v>117822.23804106757</v>
      </c>
      <c r="T30" s="63">
        <v>46.3</v>
      </c>
      <c r="U30" s="26">
        <f t="shared" si="36"/>
        <v>7.9444444444444429</v>
      </c>
      <c r="V30" s="63">
        <v>42.8</v>
      </c>
      <c r="W30" s="26">
        <f t="shared" si="37"/>
        <v>5.9999999999999991</v>
      </c>
      <c r="X30" s="24"/>
      <c r="Y30" s="4">
        <f t="shared" si="38"/>
        <v>0</v>
      </c>
      <c r="Z30" s="3">
        <f t="shared" si="39"/>
        <v>278.53848000393043</v>
      </c>
      <c r="AA30" s="33">
        <v>79.200000001117587</v>
      </c>
      <c r="AB30" s="43">
        <f t="shared" si="40"/>
        <v>950400.00001341105</v>
      </c>
      <c r="AC30" s="24"/>
      <c r="AD30" s="4">
        <f t="shared" si="10"/>
        <v>-17.777777777777779</v>
      </c>
      <c r="AE30" s="24"/>
      <c r="AF30" s="4">
        <f t="shared" si="11"/>
        <v>-17.777777777777779</v>
      </c>
      <c r="AG30" s="19">
        <v>51.4</v>
      </c>
      <c r="AH30" s="4">
        <f t="shared" si="12"/>
        <v>3.2428259999999994E-3</v>
      </c>
      <c r="AI30" s="24">
        <f t="shared" si="13"/>
        <v>0</v>
      </c>
      <c r="AJ30" s="24">
        <f t="shared" si="14"/>
        <v>0</v>
      </c>
      <c r="AK30" s="24">
        <f t="shared" si="15"/>
        <v>0</v>
      </c>
      <c r="AL30" s="19">
        <v>63.4</v>
      </c>
      <c r="AM30" s="4">
        <f t="shared" si="16"/>
        <v>17.444444444444443</v>
      </c>
      <c r="AN30" s="19">
        <v>44.7</v>
      </c>
      <c r="AO30" s="4">
        <f t="shared" si="17"/>
        <v>7.0555555555555571</v>
      </c>
      <c r="AP30" s="19">
        <v>38.6</v>
      </c>
      <c r="AQ30" s="4">
        <f t="shared" si="18"/>
        <v>2.4352739999999999E-3</v>
      </c>
      <c r="AR30" s="12">
        <f t="shared" si="19"/>
        <v>106.24318333166998</v>
      </c>
      <c r="AS30" s="16">
        <f t="shared" si="20"/>
        <v>30.208468391148703</v>
      </c>
      <c r="AT30" s="16">
        <f t="shared" si="21"/>
        <v>362516.82805969106</v>
      </c>
      <c r="AU30" s="63">
        <v>52.8</v>
      </c>
      <c r="AV30" s="26">
        <f t="shared" si="22"/>
        <v>11.555555555555555</v>
      </c>
      <c r="AW30" s="63">
        <v>42.6</v>
      </c>
      <c r="AX30" s="26">
        <f t="shared" si="23"/>
        <v>5.8888888888888902</v>
      </c>
      <c r="AY30" s="63">
        <v>178</v>
      </c>
      <c r="AZ30" s="26">
        <f t="shared" si="24"/>
        <v>1.1230019999999999E-2</v>
      </c>
      <c r="BA30" s="12">
        <f t="shared" si="33"/>
        <v>267.80775762385997</v>
      </c>
      <c r="BB30" s="12">
        <f t="shared" si="34"/>
        <v>76.149833333333333</v>
      </c>
      <c r="BC30" s="42">
        <v>913798</v>
      </c>
      <c r="BD30" s="24"/>
      <c r="BE30" s="4">
        <f t="shared" si="25"/>
        <v>-17.777777777777779</v>
      </c>
      <c r="BF30" s="24"/>
      <c r="BG30" s="4">
        <f t="shared" si="26"/>
        <v>-17.777777777777779</v>
      </c>
      <c r="BH30" s="24"/>
      <c r="BI30" s="4">
        <f t="shared" si="27"/>
        <v>0</v>
      </c>
      <c r="BJ30" s="24">
        <f t="shared" si="28"/>
        <v>0</v>
      </c>
      <c r="BK30" s="24">
        <f t="shared" si="29"/>
        <v>0</v>
      </c>
      <c r="BL30" s="67">
        <f t="shared" si="30"/>
        <v>0</v>
      </c>
      <c r="BM30" s="68">
        <f t="shared" si="35"/>
        <v>121.79249563014947</v>
      </c>
      <c r="BN30" s="69">
        <f>'Cooling (Chiller19)'!W30</f>
        <v>428.40731514167459</v>
      </c>
    </row>
    <row r="31" spans="1:66" x14ac:dyDescent="0.3">
      <c r="A31" s="6">
        <v>0.29166666666666702</v>
      </c>
      <c r="B31" s="19">
        <v>48.2</v>
      </c>
      <c r="C31" s="59">
        <f t="shared" si="0"/>
        <v>9.0000000000000018</v>
      </c>
      <c r="D31" s="19">
        <v>42.8</v>
      </c>
      <c r="E31" s="4">
        <f t="shared" si="1"/>
        <v>5.9999999999999991</v>
      </c>
      <c r="F31" s="19">
        <v>428</v>
      </c>
      <c r="G31" s="4">
        <f t="shared" si="2"/>
        <v>2.7002519999999999E-2</v>
      </c>
      <c r="H31" s="12">
        <f t="shared" si="3"/>
        <v>340.18071723720027</v>
      </c>
      <c r="I31" s="16">
        <f t="shared" si="4"/>
        <v>96.72468502621561</v>
      </c>
      <c r="J31" s="12">
        <f t="shared" si="31"/>
        <v>1160744.912875175</v>
      </c>
      <c r="K31" s="63">
        <v>45.3</v>
      </c>
      <c r="L31" s="26">
        <f t="shared" si="5"/>
        <v>7.3888888888888875</v>
      </c>
      <c r="M31" s="63">
        <v>43.2</v>
      </c>
      <c r="N31" s="26">
        <f t="shared" si="6"/>
        <v>6.2222222222222241</v>
      </c>
      <c r="O31" s="63">
        <v>89</v>
      </c>
      <c r="P31" s="26">
        <f t="shared" si="7"/>
        <v>5.6150099999999993E-3</v>
      </c>
      <c r="Q31" s="12">
        <f t="shared" si="8"/>
        <v>27.509421967649921</v>
      </c>
      <c r="R31" s="16">
        <f t="shared" si="9"/>
        <v>7.8218430388541149</v>
      </c>
      <c r="S31" s="16">
        <f t="shared" si="32"/>
        <v>93866.054091540936</v>
      </c>
      <c r="T31" s="63">
        <v>46.1</v>
      </c>
      <c r="U31" s="26">
        <f t="shared" si="36"/>
        <v>7.8333333333333348</v>
      </c>
      <c r="V31" s="63">
        <v>43</v>
      </c>
      <c r="W31" s="26">
        <f t="shared" si="37"/>
        <v>6.1111111111111116</v>
      </c>
      <c r="X31" s="24"/>
      <c r="Y31" s="4">
        <f t="shared" si="38"/>
        <v>0</v>
      </c>
      <c r="Z31" s="3">
        <f t="shared" si="39"/>
        <v>211.01400000000001</v>
      </c>
      <c r="AA31" s="33">
        <v>60</v>
      </c>
      <c r="AB31" s="43">
        <f t="shared" si="40"/>
        <v>720000</v>
      </c>
      <c r="AC31" s="24"/>
      <c r="AD31" s="4">
        <f t="shared" si="10"/>
        <v>-17.777777777777779</v>
      </c>
      <c r="AE31" s="24"/>
      <c r="AF31" s="4">
        <f t="shared" si="11"/>
        <v>-17.777777777777779</v>
      </c>
      <c r="AG31" s="19">
        <v>46.5</v>
      </c>
      <c r="AH31" s="4">
        <f t="shared" si="12"/>
        <v>2.9336849999999997E-3</v>
      </c>
      <c r="AI31" s="24">
        <f t="shared" si="13"/>
        <v>0</v>
      </c>
      <c r="AJ31" s="24">
        <f t="shared" si="14"/>
        <v>0</v>
      </c>
      <c r="AK31" s="24">
        <f t="shared" si="15"/>
        <v>0</v>
      </c>
      <c r="AL31" s="19">
        <v>60</v>
      </c>
      <c r="AM31" s="4">
        <f t="shared" si="16"/>
        <v>15.555555555555557</v>
      </c>
      <c r="AN31" s="19">
        <v>46.2</v>
      </c>
      <c r="AO31" s="4">
        <f t="shared" si="17"/>
        <v>7.8888888888888911</v>
      </c>
      <c r="AP31" s="19">
        <v>62.3</v>
      </c>
      <c r="AQ31" s="4">
        <f t="shared" si="18"/>
        <v>3.9305069999999998E-3</v>
      </c>
      <c r="AR31" s="12">
        <f t="shared" si="19"/>
        <v>126.54334105118998</v>
      </c>
      <c r="AS31" s="16">
        <f t="shared" si="20"/>
        <v>35.980477978729027</v>
      </c>
      <c r="AT31" s="16">
        <f t="shared" si="21"/>
        <v>431783.84882108949</v>
      </c>
      <c r="AU31" s="63">
        <v>52.4</v>
      </c>
      <c r="AV31" s="26">
        <f t="shared" si="22"/>
        <v>11.333333333333334</v>
      </c>
      <c r="AW31" s="63">
        <v>42.4</v>
      </c>
      <c r="AX31" s="26">
        <f t="shared" si="23"/>
        <v>5.7777777777777777</v>
      </c>
      <c r="AY31" s="63">
        <v>206</v>
      </c>
      <c r="AZ31" s="26">
        <f t="shared" si="24"/>
        <v>1.2996539999999999E-2</v>
      </c>
      <c r="BA31" s="12">
        <f t="shared" si="33"/>
        <v>301.21287739566998</v>
      </c>
      <c r="BB31" s="12">
        <f t="shared" si="34"/>
        <v>85.648416666666662</v>
      </c>
      <c r="BC31" s="42">
        <v>1027781</v>
      </c>
      <c r="BD31" s="24"/>
      <c r="BE31" s="4">
        <f t="shared" si="25"/>
        <v>-17.777777777777779</v>
      </c>
      <c r="BF31" s="24"/>
      <c r="BG31" s="4">
        <f t="shared" si="26"/>
        <v>-17.777777777777779</v>
      </c>
      <c r="BH31" s="24"/>
      <c r="BI31" s="4">
        <f t="shared" si="27"/>
        <v>0</v>
      </c>
      <c r="BJ31" s="24">
        <f t="shared" si="28"/>
        <v>0</v>
      </c>
      <c r="BK31" s="24">
        <f t="shared" si="29"/>
        <v>0</v>
      </c>
      <c r="BL31" s="67">
        <f t="shared" si="30"/>
        <v>0</v>
      </c>
      <c r="BM31" s="68">
        <f t="shared" si="35"/>
        <v>57.170505051456331</v>
      </c>
      <c r="BN31" s="69">
        <f>'Cooling (Chiller19)'!W31</f>
        <v>343.34592776192176</v>
      </c>
    </row>
    <row r="32" spans="1:66" x14ac:dyDescent="0.3">
      <c r="A32" s="5">
        <v>0.30208333333333298</v>
      </c>
      <c r="B32" s="19">
        <v>47.4</v>
      </c>
      <c r="C32" s="59">
        <f t="shared" si="0"/>
        <v>8.5555555555555554</v>
      </c>
      <c r="D32" s="19">
        <v>42.8</v>
      </c>
      <c r="E32" s="4">
        <f t="shared" si="1"/>
        <v>5.9999999999999991</v>
      </c>
      <c r="F32" s="19">
        <v>392</v>
      </c>
      <c r="G32" s="4">
        <f t="shared" si="2"/>
        <v>2.4731279999999998E-2</v>
      </c>
      <c r="H32" s="12">
        <f t="shared" si="3"/>
        <v>265.40925463920007</v>
      </c>
      <c r="I32" s="16">
        <f t="shared" si="4"/>
        <v>75.464672914188256</v>
      </c>
      <c r="J32" s="12">
        <f t="shared" si="31"/>
        <v>905614.06494310941</v>
      </c>
      <c r="K32" s="63">
        <v>45.5</v>
      </c>
      <c r="L32" s="26">
        <f t="shared" si="5"/>
        <v>7.5</v>
      </c>
      <c r="M32" s="63">
        <v>43.2</v>
      </c>
      <c r="N32" s="26">
        <f t="shared" si="6"/>
        <v>6.2222222222222241</v>
      </c>
      <c r="O32" s="63">
        <v>79</v>
      </c>
      <c r="P32" s="26">
        <f t="shared" si="7"/>
        <v>4.9841099999999999E-3</v>
      </c>
      <c r="Q32" s="12">
        <f t="shared" si="8"/>
        <v>26.744044791449966</v>
      </c>
      <c r="R32" s="16">
        <f t="shared" si="9"/>
        <v>7.6042208676286513</v>
      </c>
      <c r="S32" s="16">
        <f t="shared" si="32"/>
        <v>91254.478482787657</v>
      </c>
      <c r="T32" s="63">
        <v>46.2</v>
      </c>
      <c r="U32" s="26">
        <f t="shared" si="36"/>
        <v>7.8888888888888911</v>
      </c>
      <c r="V32" s="63">
        <v>42.9</v>
      </c>
      <c r="W32" s="26">
        <f t="shared" si="37"/>
        <v>6.0555555555555554</v>
      </c>
      <c r="X32" s="24"/>
      <c r="Y32" s="4">
        <f t="shared" si="38"/>
        <v>0</v>
      </c>
      <c r="Z32" s="3">
        <f t="shared" si="39"/>
        <v>211.01400000000001</v>
      </c>
      <c r="AA32" s="33">
        <v>60</v>
      </c>
      <c r="AB32" s="43">
        <f t="shared" si="40"/>
        <v>720000</v>
      </c>
      <c r="AC32" s="24"/>
      <c r="AD32" s="4">
        <f t="shared" si="10"/>
        <v>-17.777777777777779</v>
      </c>
      <c r="AE32" s="24"/>
      <c r="AF32" s="4">
        <f t="shared" si="11"/>
        <v>-17.777777777777779</v>
      </c>
      <c r="AG32" s="19">
        <v>49</v>
      </c>
      <c r="AH32" s="4">
        <f t="shared" si="12"/>
        <v>3.0914099999999997E-3</v>
      </c>
      <c r="AI32" s="24">
        <f t="shared" si="13"/>
        <v>0</v>
      </c>
      <c r="AJ32" s="24">
        <f t="shared" si="14"/>
        <v>0</v>
      </c>
      <c r="AK32" s="24">
        <f t="shared" si="15"/>
        <v>0</v>
      </c>
      <c r="AL32" s="19">
        <v>56.5</v>
      </c>
      <c r="AM32" s="4">
        <f t="shared" si="16"/>
        <v>13.611111111111112</v>
      </c>
      <c r="AN32" s="19">
        <v>45.1</v>
      </c>
      <c r="AO32" s="4">
        <f t="shared" si="17"/>
        <v>7.2777777777777786</v>
      </c>
      <c r="AP32" s="19">
        <v>61.1</v>
      </c>
      <c r="AQ32" s="4">
        <f t="shared" si="18"/>
        <v>3.8547989999999999E-3</v>
      </c>
      <c r="AR32" s="12">
        <f t="shared" si="19"/>
        <v>102.52227275199</v>
      </c>
      <c r="AS32" s="16">
        <f t="shared" si="20"/>
        <v>29.150489835652547</v>
      </c>
      <c r="AT32" s="16">
        <f t="shared" si="21"/>
        <v>349820.55279252067</v>
      </c>
      <c r="AU32" s="63">
        <v>52.7</v>
      </c>
      <c r="AV32" s="26">
        <f t="shared" si="22"/>
        <v>11.500000000000002</v>
      </c>
      <c r="AW32" s="63">
        <v>42.4</v>
      </c>
      <c r="AX32" s="26">
        <f t="shared" si="23"/>
        <v>5.7777777777777777</v>
      </c>
      <c r="AY32" s="63">
        <v>207</v>
      </c>
      <c r="AZ32" s="26">
        <f t="shared" si="24"/>
        <v>1.3059629999999999E-2</v>
      </c>
      <c r="BA32" s="12">
        <f t="shared" si="33"/>
        <v>313.39144570951999</v>
      </c>
      <c r="BB32" s="12">
        <f t="shared" si="34"/>
        <v>89.111333333333334</v>
      </c>
      <c r="BC32" s="42">
        <v>1069336</v>
      </c>
      <c r="BD32" s="24"/>
      <c r="BE32" s="4">
        <f t="shared" si="25"/>
        <v>-17.777777777777779</v>
      </c>
      <c r="BF32" s="24"/>
      <c r="BG32" s="4">
        <f t="shared" si="26"/>
        <v>-17.777777777777779</v>
      </c>
      <c r="BH32" s="24"/>
      <c r="BI32" s="4">
        <f t="shared" si="27"/>
        <v>0</v>
      </c>
      <c r="BJ32" s="24">
        <f t="shared" si="28"/>
        <v>0</v>
      </c>
      <c r="BK32" s="24">
        <f t="shared" si="29"/>
        <v>0</v>
      </c>
      <c r="BL32" s="67">
        <f t="shared" si="30"/>
        <v>0</v>
      </c>
      <c r="BM32" s="68">
        <f t="shared" si="35"/>
        <v>117.58399118144784</v>
      </c>
      <c r="BN32" s="69">
        <f>'Cooling (Chiller19)'!W32</f>
        <v>378.91470813225061</v>
      </c>
    </row>
    <row r="33" spans="1:66" x14ac:dyDescent="0.3">
      <c r="A33" s="6">
        <v>0.3125</v>
      </c>
      <c r="B33" s="19">
        <v>47.4</v>
      </c>
      <c r="C33" s="59">
        <f t="shared" si="0"/>
        <v>8.5555555555555554</v>
      </c>
      <c r="D33" s="19">
        <v>42.5</v>
      </c>
      <c r="E33" s="4">
        <f t="shared" si="1"/>
        <v>5.8333333333333339</v>
      </c>
      <c r="F33" s="19">
        <v>388</v>
      </c>
      <c r="G33" s="4">
        <f t="shared" si="2"/>
        <v>2.4478919999999998E-2</v>
      </c>
      <c r="H33" s="12">
        <f t="shared" si="3"/>
        <v>279.83367065219994</v>
      </c>
      <c r="I33" s="16">
        <f t="shared" si="4"/>
        <v>79.56601383343758</v>
      </c>
      <c r="J33" s="12">
        <f t="shared" si="31"/>
        <v>954832.22064653877</v>
      </c>
      <c r="K33" s="63">
        <v>57.9</v>
      </c>
      <c r="L33" s="26">
        <f t="shared" si="5"/>
        <v>14.388888888888889</v>
      </c>
      <c r="M33" s="63">
        <v>43</v>
      </c>
      <c r="N33" s="26">
        <f t="shared" si="6"/>
        <v>6.1111111111111116</v>
      </c>
      <c r="O33" s="63">
        <v>75</v>
      </c>
      <c r="P33" s="26">
        <f t="shared" si="7"/>
        <v>4.7317499999999998E-3</v>
      </c>
      <c r="Q33" s="12">
        <f t="shared" si="8"/>
        <v>164.48249892375003</v>
      </c>
      <c r="R33" s="16">
        <f t="shared" si="9"/>
        <v>46.767841604705723</v>
      </c>
      <c r="S33" s="16">
        <f t="shared" si="32"/>
        <v>561237.64284268219</v>
      </c>
      <c r="T33" s="63">
        <v>46.3</v>
      </c>
      <c r="U33" s="26">
        <f t="shared" si="36"/>
        <v>7.9444444444444429</v>
      </c>
      <c r="V33" s="63">
        <v>43.2</v>
      </c>
      <c r="W33" s="26">
        <f t="shared" si="37"/>
        <v>6.2222222222222241</v>
      </c>
      <c r="X33" s="24"/>
      <c r="Y33" s="4">
        <f t="shared" si="38"/>
        <v>0</v>
      </c>
      <c r="Z33" s="3">
        <f t="shared" si="39"/>
        <v>286.97904000196525</v>
      </c>
      <c r="AA33" s="33">
        <v>81.600000000558794</v>
      </c>
      <c r="AB33" s="43">
        <f t="shared" si="40"/>
        <v>979200.00000670552</v>
      </c>
      <c r="AC33" s="24"/>
      <c r="AD33" s="4">
        <f t="shared" si="10"/>
        <v>-17.777777777777779</v>
      </c>
      <c r="AE33" s="24"/>
      <c r="AF33" s="4">
        <f t="shared" si="11"/>
        <v>-17.777777777777779</v>
      </c>
      <c r="AG33" s="19">
        <v>46</v>
      </c>
      <c r="AH33" s="4">
        <f t="shared" si="12"/>
        <v>2.9021399999999997E-3</v>
      </c>
      <c r="AI33" s="24">
        <f t="shared" si="13"/>
        <v>0</v>
      </c>
      <c r="AJ33" s="24">
        <f t="shared" si="14"/>
        <v>0</v>
      </c>
      <c r="AK33" s="24">
        <f t="shared" si="15"/>
        <v>0</v>
      </c>
      <c r="AL33" s="19">
        <v>58.7</v>
      </c>
      <c r="AM33" s="4">
        <f t="shared" si="16"/>
        <v>14.833333333333336</v>
      </c>
      <c r="AN33" s="19">
        <v>44.4</v>
      </c>
      <c r="AO33" s="4">
        <f t="shared" si="17"/>
        <v>6.8888888888888884</v>
      </c>
      <c r="AP33" s="19">
        <v>49.6</v>
      </c>
      <c r="AQ33" s="4">
        <f t="shared" si="18"/>
        <v>3.1292639999999997E-3</v>
      </c>
      <c r="AR33" s="12">
        <f t="shared" si="19"/>
        <v>104.39744683368004</v>
      </c>
      <c r="AS33" s="16">
        <f t="shared" si="20"/>
        <v>29.683664155154972</v>
      </c>
      <c r="AT33" s="16">
        <f t="shared" si="21"/>
        <v>356218.91303396667</v>
      </c>
      <c r="AU33" s="63">
        <v>52.8</v>
      </c>
      <c r="AV33" s="26">
        <f t="shared" si="22"/>
        <v>11.555555555555555</v>
      </c>
      <c r="AW33" s="63">
        <v>42.5</v>
      </c>
      <c r="AX33" s="26">
        <f t="shared" si="23"/>
        <v>5.8333333333333339</v>
      </c>
      <c r="AY33" s="63">
        <v>209</v>
      </c>
      <c r="AZ33" s="26">
        <f t="shared" si="24"/>
        <v>1.3185809999999999E-2</v>
      </c>
      <c r="BA33" s="12">
        <f t="shared" si="33"/>
        <v>316.22104689037002</v>
      </c>
      <c r="BB33" s="12">
        <f t="shared" si="34"/>
        <v>89.915916666666661</v>
      </c>
      <c r="BC33" s="42">
        <v>1078991</v>
      </c>
      <c r="BD33" s="24"/>
      <c r="BE33" s="4">
        <f t="shared" si="25"/>
        <v>-17.777777777777779</v>
      </c>
      <c r="BF33" s="24"/>
      <c r="BG33" s="4">
        <f t="shared" si="26"/>
        <v>-17.777777777777779</v>
      </c>
      <c r="BH33" s="24"/>
      <c r="BI33" s="4">
        <f t="shared" si="27"/>
        <v>0</v>
      </c>
      <c r="BJ33" s="24">
        <f t="shared" si="28"/>
        <v>0</v>
      </c>
      <c r="BK33" s="24">
        <f t="shared" si="29"/>
        <v>0</v>
      </c>
      <c r="BL33" s="67">
        <f t="shared" si="30"/>
        <v>0</v>
      </c>
      <c r="BM33" s="68">
        <f t="shared" si="35"/>
        <v>96.567288142264374</v>
      </c>
      <c r="BN33" s="69">
        <f>'Cooling (Chiller19)'!W33</f>
        <v>424.1007244027881</v>
      </c>
    </row>
    <row r="34" spans="1:66" x14ac:dyDescent="0.3">
      <c r="A34" s="5">
        <v>0.32291666666666702</v>
      </c>
      <c r="B34" s="19">
        <v>46.8</v>
      </c>
      <c r="C34" s="59">
        <f t="shared" si="0"/>
        <v>8.2222222222222214</v>
      </c>
      <c r="D34" s="19">
        <v>42.3</v>
      </c>
      <c r="E34" s="4">
        <f t="shared" si="1"/>
        <v>5.7222222222222205</v>
      </c>
      <c r="F34" s="19">
        <v>402</v>
      </c>
      <c r="G34" s="4">
        <f t="shared" si="2"/>
        <v>2.5362179999999998E-2</v>
      </c>
      <c r="H34" s="12">
        <f t="shared" si="3"/>
        <v>266.2629445665001</v>
      </c>
      <c r="I34" s="16">
        <f t="shared" si="4"/>
        <v>75.707405335939754</v>
      </c>
      <c r="J34" s="12">
        <f t="shared" si="31"/>
        <v>908526.97619902669</v>
      </c>
      <c r="K34" s="63">
        <v>50</v>
      </c>
      <c r="L34" s="26">
        <f t="shared" si="5"/>
        <v>10</v>
      </c>
      <c r="M34" s="63">
        <v>43.2</v>
      </c>
      <c r="N34" s="26">
        <f t="shared" si="6"/>
        <v>6.2222222222222241</v>
      </c>
      <c r="O34" s="63">
        <v>77</v>
      </c>
      <c r="P34" s="26">
        <f t="shared" si="7"/>
        <v>4.8579299999999999E-3</v>
      </c>
      <c r="Q34" s="12">
        <f t="shared" si="8"/>
        <v>77.067594126599957</v>
      </c>
      <c r="R34" s="16">
        <f t="shared" si="9"/>
        <v>21.912878625703712</v>
      </c>
      <c r="S34" s="16">
        <f t="shared" si="32"/>
        <v>262965.574758325</v>
      </c>
      <c r="T34" s="63">
        <v>46.6</v>
      </c>
      <c r="U34" s="26">
        <f t="shared" si="36"/>
        <v>8.1111111111111125</v>
      </c>
      <c r="V34" s="63">
        <v>42.9</v>
      </c>
      <c r="W34" s="26">
        <f t="shared" si="37"/>
        <v>6.0555555555555554</v>
      </c>
      <c r="X34" s="24"/>
      <c r="Y34" s="4">
        <f t="shared" si="38"/>
        <v>0</v>
      </c>
      <c r="Z34" s="3">
        <f t="shared" si="39"/>
        <v>278.53847999410436</v>
      </c>
      <c r="AA34" s="33">
        <v>79.199999998323619</v>
      </c>
      <c r="AB34" s="43">
        <f t="shared" si="40"/>
        <v>950399.99997988343</v>
      </c>
      <c r="AC34" s="24"/>
      <c r="AD34" s="4">
        <f t="shared" si="10"/>
        <v>-17.777777777777779</v>
      </c>
      <c r="AE34" s="24"/>
      <c r="AF34" s="4">
        <f t="shared" si="11"/>
        <v>-17.777777777777779</v>
      </c>
      <c r="AG34" s="19">
        <v>53.8</v>
      </c>
      <c r="AH34" s="4">
        <f t="shared" si="12"/>
        <v>3.3942419999999996E-3</v>
      </c>
      <c r="AI34" s="24">
        <f t="shared" si="13"/>
        <v>0</v>
      </c>
      <c r="AJ34" s="24">
        <f t="shared" si="14"/>
        <v>0</v>
      </c>
      <c r="AK34" s="24">
        <f t="shared" si="15"/>
        <v>0</v>
      </c>
      <c r="AL34" s="19">
        <v>61.6</v>
      </c>
      <c r="AM34" s="4">
        <f t="shared" si="16"/>
        <v>16.444444444444446</v>
      </c>
      <c r="AN34" s="19">
        <v>44.4</v>
      </c>
      <c r="AO34" s="4">
        <f t="shared" si="17"/>
        <v>6.8888888888888884</v>
      </c>
      <c r="AP34" s="19">
        <v>42.1</v>
      </c>
      <c r="AQ34" s="4">
        <f t="shared" si="18"/>
        <v>2.6560889999999999E-3</v>
      </c>
      <c r="AR34" s="12">
        <f t="shared" si="19"/>
        <v>106.58171554422002</v>
      </c>
      <c r="AS34" s="16">
        <f t="shared" si="20"/>
        <v>30.304724351498443</v>
      </c>
      <c r="AT34" s="16">
        <f t="shared" si="21"/>
        <v>363671.94804048596</v>
      </c>
      <c r="AU34" s="63">
        <v>53</v>
      </c>
      <c r="AV34" s="26">
        <f t="shared" si="22"/>
        <v>11.666666666666668</v>
      </c>
      <c r="AW34" s="63">
        <v>42.4</v>
      </c>
      <c r="AX34" s="26">
        <f t="shared" si="23"/>
        <v>5.7777777777777777</v>
      </c>
      <c r="AY34" s="63">
        <v>206</v>
      </c>
      <c r="AZ34" s="26">
        <f t="shared" si="24"/>
        <v>1.2996539999999999E-2</v>
      </c>
      <c r="BA34" s="12">
        <f t="shared" si="33"/>
        <v>321.19153223757002</v>
      </c>
      <c r="BB34" s="12">
        <f t="shared" si="34"/>
        <v>91.329250000000002</v>
      </c>
      <c r="BC34" s="42">
        <v>1095951</v>
      </c>
      <c r="BD34" s="24"/>
      <c r="BE34" s="4">
        <f t="shared" si="25"/>
        <v>-17.777777777777779</v>
      </c>
      <c r="BF34" s="24"/>
      <c r="BG34" s="4">
        <f t="shared" si="26"/>
        <v>-17.777777777777779</v>
      </c>
      <c r="BH34" s="24"/>
      <c r="BI34" s="4">
        <f t="shared" si="27"/>
        <v>0</v>
      </c>
      <c r="BJ34" s="24">
        <f t="shared" si="28"/>
        <v>0</v>
      </c>
      <c r="BK34" s="24">
        <f t="shared" si="29"/>
        <v>0</v>
      </c>
      <c r="BL34" s="67">
        <f t="shared" si="30"/>
        <v>0</v>
      </c>
      <c r="BM34" s="68">
        <f t="shared" si="35"/>
        <v>129.93609739403149</v>
      </c>
      <c r="BN34" s="69">
        <f>'Cooling (Chiller19)'!W34</f>
        <v>428.39035570549703</v>
      </c>
    </row>
    <row r="35" spans="1:66" x14ac:dyDescent="0.3">
      <c r="A35" s="6">
        <v>0.33333333333333298</v>
      </c>
      <c r="B35" s="19">
        <v>46.1</v>
      </c>
      <c r="C35" s="59">
        <f t="shared" ref="C35:C66" si="41">(B35-32)*(5/9)</f>
        <v>7.8333333333333348</v>
      </c>
      <c r="D35" s="19">
        <v>42.4</v>
      </c>
      <c r="E35" s="4">
        <f t="shared" ref="E35:E66" si="42">(D35-32)*(5/9)</f>
        <v>5.7777777777777777</v>
      </c>
      <c r="F35" s="19">
        <v>364</v>
      </c>
      <c r="G35" s="4">
        <f t="shared" ref="G35:G66" si="43">0.00006309*F35</f>
        <v>2.2964759999999997E-2</v>
      </c>
      <c r="H35" s="12">
        <f t="shared" ref="H35:H66" si="44">(G35*999.85)*4.2*(C35-E35)</f>
        <v>198.23268863580014</v>
      </c>
      <c r="I35" s="16">
        <f t="shared" ref="I35:I66" si="45">H35/3.517</f>
        <v>56.364142347398392</v>
      </c>
      <c r="J35" s="12">
        <f t="shared" si="31"/>
        <v>676398.08266713633</v>
      </c>
      <c r="K35" s="63">
        <v>54.2</v>
      </c>
      <c r="L35" s="26">
        <f t="shared" ref="L35:L66" si="46">(K35-32)*(5/9)</f>
        <v>12.333333333333336</v>
      </c>
      <c r="M35" s="63">
        <v>43.1</v>
      </c>
      <c r="N35" s="26">
        <f t="shared" ref="N35:N66" si="47">(M35-32)*(5/9)</f>
        <v>6.1666666666666679</v>
      </c>
      <c r="O35" s="63">
        <v>67</v>
      </c>
      <c r="P35" s="26">
        <f t="shared" ref="P35:P66" si="48">0.00006309*O35</f>
        <v>4.2270299999999997E-3</v>
      </c>
      <c r="Q35" s="12">
        <f t="shared" si="8"/>
        <v>109.46365498845003</v>
      </c>
      <c r="R35" s="16">
        <f t="shared" si="9"/>
        <v>31.124155526997452</v>
      </c>
      <c r="S35" s="16">
        <f t="shared" si="32"/>
        <v>373505.53465959983</v>
      </c>
      <c r="T35" s="63">
        <v>47.3</v>
      </c>
      <c r="U35" s="26">
        <f t="shared" si="36"/>
        <v>8.4999999999999982</v>
      </c>
      <c r="V35" s="63">
        <v>42.9</v>
      </c>
      <c r="W35" s="26">
        <f t="shared" si="37"/>
        <v>6.0555555555555554</v>
      </c>
      <c r="X35" s="24"/>
      <c r="Y35" s="4">
        <f t="shared" si="38"/>
        <v>0</v>
      </c>
      <c r="Z35" s="3">
        <f t="shared" si="39"/>
        <v>278.53848000393043</v>
      </c>
      <c r="AA35" s="33">
        <v>79.200000001117587</v>
      </c>
      <c r="AB35" s="43">
        <f t="shared" si="40"/>
        <v>950400.00001341105</v>
      </c>
      <c r="AC35" s="24"/>
      <c r="AD35" s="4">
        <f t="shared" ref="AD35:AD66" si="49">(AC35-32)*(5/9)</f>
        <v>-17.777777777777779</v>
      </c>
      <c r="AE35" s="24"/>
      <c r="AF35" s="4">
        <f t="shared" ref="AF35:AF66" si="50">(AE35-32)*(5/9)</f>
        <v>-17.777777777777779</v>
      </c>
      <c r="AG35" s="19">
        <v>56.3</v>
      </c>
      <c r="AH35" s="4">
        <f t="shared" ref="AH35:AH66" si="51">0.00006309*AG35</f>
        <v>3.5519669999999996E-3</v>
      </c>
      <c r="AI35" s="24">
        <f t="shared" ref="AI35:AI66" si="52">(AH35*999.85)*4.2*(AD35-AF35)</f>
        <v>0</v>
      </c>
      <c r="AJ35" s="24">
        <f t="shared" ref="AJ35:AJ66" si="53">AI35/3.517</f>
        <v>0</v>
      </c>
      <c r="AK35" s="24">
        <f t="shared" ref="AK35:AK66" si="54">AI35*3412.142</f>
        <v>0</v>
      </c>
      <c r="AL35" s="19">
        <v>62.1</v>
      </c>
      <c r="AM35" s="4">
        <f t="shared" ref="AM35:AM66" si="55">(AL35-32)*(5/9)</f>
        <v>16.722222222222225</v>
      </c>
      <c r="AN35" s="19">
        <v>44.8</v>
      </c>
      <c r="AO35" s="4">
        <f t="shared" ref="AO35:AO66" si="56">(AN35-32)*(5/9)</f>
        <v>7.1111111111111098</v>
      </c>
      <c r="AP35" s="19">
        <v>41.1</v>
      </c>
      <c r="AQ35" s="4">
        <f t="shared" ref="AQ35:AQ66" si="57">0.00006309*AP35</f>
        <v>2.5929989999999999E-3</v>
      </c>
      <c r="AR35" s="12">
        <f t="shared" ref="AR35:AR66" si="58">(AQ35*999.85)*4.2*(AM35-AO35)</f>
        <v>104.65502569105503</v>
      </c>
      <c r="AS35" s="16">
        <f t="shared" ref="AS35:AS66" si="59">AR35/3.517</f>
        <v>29.756902385855852</v>
      </c>
      <c r="AT35" s="16">
        <f t="shared" ref="AT35:AT66" si="60">AR35*3412.142</f>
        <v>357097.80867152789</v>
      </c>
      <c r="AU35" s="63">
        <v>53.1</v>
      </c>
      <c r="AV35" s="26">
        <f t="shared" si="22"/>
        <v>11.722222222222223</v>
      </c>
      <c r="AW35" s="63">
        <v>42.6</v>
      </c>
      <c r="AX35" s="26">
        <f t="shared" si="23"/>
        <v>5.8888888888888902</v>
      </c>
      <c r="AY35" s="63">
        <v>209</v>
      </c>
      <c r="AZ35" s="26">
        <f t="shared" ref="AZ35:AZ66" si="61">0.00006309*AY35</f>
        <v>1.3185809999999999E-2</v>
      </c>
      <c r="BA35" s="12">
        <f t="shared" si="33"/>
        <v>322.28937646578999</v>
      </c>
      <c r="BB35" s="12">
        <f t="shared" si="34"/>
        <v>91.641416666666672</v>
      </c>
      <c r="BC35" s="42">
        <v>1099697</v>
      </c>
      <c r="BD35" s="24"/>
      <c r="BE35" s="4">
        <f t="shared" ref="BE35:BE66" si="62">(BD35-32)*(5/9)</f>
        <v>-17.777777777777779</v>
      </c>
      <c r="BF35" s="24"/>
      <c r="BG35" s="4">
        <f t="shared" ref="BG35:BG66" si="63">(BF35-32)*(5/9)</f>
        <v>-17.777777777777779</v>
      </c>
      <c r="BH35" s="24"/>
      <c r="BI35" s="4">
        <f t="shared" ref="BI35:BI66" si="64">0.00006309*BH35</f>
        <v>0</v>
      </c>
      <c r="BJ35" s="24">
        <f t="shared" ref="BJ35:BJ66" si="65">(BI35*999.85)*4.2*(BE35-BG35)</f>
        <v>0</v>
      </c>
      <c r="BK35" s="24">
        <f t="shared" ref="BK35:BK66" si="66">BJ35/3.517</f>
        <v>0</v>
      </c>
      <c r="BL35" s="67">
        <f t="shared" ref="BL35:BL66" si="67">BJ35*3412.142</f>
        <v>0</v>
      </c>
      <c r="BM35" s="68">
        <f t="shared" si="35"/>
        <v>151.76661371826648</v>
      </c>
      <c r="BN35" s="69">
        <f>'Cooling (Chiller19)'!W35</f>
        <v>439.85323064630245</v>
      </c>
    </row>
    <row r="36" spans="1:66" x14ac:dyDescent="0.3">
      <c r="A36" s="5">
        <v>0.34375</v>
      </c>
      <c r="B36" s="19">
        <v>47.7</v>
      </c>
      <c r="C36" s="59">
        <f t="shared" si="41"/>
        <v>8.722222222222225</v>
      </c>
      <c r="D36" s="19">
        <v>42.6</v>
      </c>
      <c r="E36" s="4">
        <f t="shared" si="42"/>
        <v>5.8888888888888902</v>
      </c>
      <c r="F36" s="19">
        <v>439</v>
      </c>
      <c r="G36" s="4">
        <f t="shared" si="43"/>
        <v>2.7696509999999997E-2</v>
      </c>
      <c r="H36" s="12">
        <f t="shared" si="44"/>
        <v>329.53903072965016</v>
      </c>
      <c r="I36" s="16">
        <f t="shared" si="45"/>
        <v>93.698899837830581</v>
      </c>
      <c r="J36" s="12">
        <f t="shared" ref="J36:J67" si="68">((G36*999.85)*4.2*(C36-E36))*3412.142</f>
        <v>1124433.9673919298</v>
      </c>
      <c r="K36" s="63">
        <v>46.8</v>
      </c>
      <c r="L36" s="26">
        <f t="shared" si="46"/>
        <v>8.2222222222222214</v>
      </c>
      <c r="M36" s="63">
        <v>43.3</v>
      </c>
      <c r="N36" s="26">
        <f t="shared" si="47"/>
        <v>6.2777777777777768</v>
      </c>
      <c r="O36" s="63">
        <v>50</v>
      </c>
      <c r="P36" s="26">
        <f t="shared" si="48"/>
        <v>3.1544999999999998E-3</v>
      </c>
      <c r="Q36" s="12">
        <f t="shared" si="8"/>
        <v>25.757885737500004</v>
      </c>
      <c r="R36" s="16">
        <f t="shared" si="9"/>
        <v>7.323823070088145</v>
      </c>
      <c r="S36" s="16">
        <f t="shared" si="32"/>
        <v>87889.563756124728</v>
      </c>
      <c r="T36" s="63">
        <v>47</v>
      </c>
      <c r="U36" s="26">
        <f t="shared" si="36"/>
        <v>8.3333333333333339</v>
      </c>
      <c r="V36" s="63">
        <v>43.1</v>
      </c>
      <c r="W36" s="26">
        <f t="shared" si="37"/>
        <v>6.1666666666666679</v>
      </c>
      <c r="X36" s="24"/>
      <c r="Y36" s="4">
        <f t="shared" si="38"/>
        <v>0</v>
      </c>
      <c r="Z36" s="3">
        <f t="shared" si="39"/>
        <v>354.5035199960696</v>
      </c>
      <c r="AA36" s="33">
        <v>100.79999999888241</v>
      </c>
      <c r="AB36" s="43">
        <f t="shared" si="40"/>
        <v>1209599.999986589</v>
      </c>
      <c r="AC36" s="24"/>
      <c r="AD36" s="4">
        <f t="shared" si="49"/>
        <v>-17.777777777777779</v>
      </c>
      <c r="AE36" s="24"/>
      <c r="AF36" s="4">
        <f t="shared" si="50"/>
        <v>-17.777777777777779</v>
      </c>
      <c r="AG36" s="19">
        <v>57.7</v>
      </c>
      <c r="AH36" s="4">
        <f t="shared" si="51"/>
        <v>3.6402929999999997E-3</v>
      </c>
      <c r="AI36" s="24">
        <f t="shared" si="52"/>
        <v>0</v>
      </c>
      <c r="AJ36" s="24">
        <f t="shared" si="53"/>
        <v>0</v>
      </c>
      <c r="AK36" s="24">
        <f t="shared" si="54"/>
        <v>0</v>
      </c>
      <c r="AL36" s="19">
        <v>63.1</v>
      </c>
      <c r="AM36" s="4">
        <f t="shared" si="55"/>
        <v>17.277777777777779</v>
      </c>
      <c r="AN36" s="19">
        <v>45.1</v>
      </c>
      <c r="AO36" s="4">
        <f t="shared" si="56"/>
        <v>7.2777777777777786</v>
      </c>
      <c r="AP36" s="19">
        <v>38.9</v>
      </c>
      <c r="AQ36" s="4">
        <f t="shared" si="57"/>
        <v>2.4542009999999996E-3</v>
      </c>
      <c r="AR36" s="12">
        <f t="shared" si="58"/>
        <v>103.0609805337</v>
      </c>
      <c r="AS36" s="16">
        <f t="shared" si="59"/>
        <v>29.303662363861246</v>
      </c>
      <c r="AT36" s="16">
        <f t="shared" si="60"/>
        <v>351658.70024022018</v>
      </c>
      <c r="AU36" s="63">
        <v>53.1</v>
      </c>
      <c r="AV36" s="26">
        <f t="shared" si="22"/>
        <v>11.722222222222223</v>
      </c>
      <c r="AW36" s="63">
        <v>42.8</v>
      </c>
      <c r="AX36" s="26">
        <f t="shared" si="23"/>
        <v>5.9999999999999991</v>
      </c>
      <c r="AY36" s="63">
        <v>235</v>
      </c>
      <c r="AZ36" s="26">
        <f t="shared" si="61"/>
        <v>1.4826149999999998E-2</v>
      </c>
      <c r="BA36" s="12">
        <f t="shared" si="33"/>
        <v>355.16872673801998</v>
      </c>
      <c r="BB36" s="12">
        <f t="shared" si="34"/>
        <v>100.9905</v>
      </c>
      <c r="BC36" s="42">
        <v>1211886</v>
      </c>
      <c r="BD36" s="24"/>
      <c r="BE36" s="4">
        <f t="shared" si="62"/>
        <v>-17.777777777777779</v>
      </c>
      <c r="BF36" s="24"/>
      <c r="BG36" s="4">
        <f t="shared" si="63"/>
        <v>-17.777777777777779</v>
      </c>
      <c r="BH36" s="24"/>
      <c r="BI36" s="4">
        <f t="shared" si="64"/>
        <v>0</v>
      </c>
      <c r="BJ36" s="24">
        <f t="shared" si="65"/>
        <v>0</v>
      </c>
      <c r="BK36" s="24">
        <f t="shared" si="66"/>
        <v>0</v>
      </c>
      <c r="BL36" s="67">
        <f t="shared" si="67"/>
        <v>0</v>
      </c>
      <c r="BM36" s="68">
        <f t="shared" si="35"/>
        <v>157.42557024326226</v>
      </c>
      <c r="BN36" s="69">
        <f>'Cooling (Chiller19)'!W36</f>
        <v>489.54245551392461</v>
      </c>
    </row>
    <row r="37" spans="1:66" x14ac:dyDescent="0.3">
      <c r="A37" s="6">
        <v>0.35416666666666702</v>
      </c>
      <c r="B37" s="19">
        <v>47.8</v>
      </c>
      <c r="C37" s="59">
        <f t="shared" si="41"/>
        <v>8.7777777777777768</v>
      </c>
      <c r="D37" s="19">
        <v>42.1</v>
      </c>
      <c r="E37" s="4">
        <f t="shared" si="42"/>
        <v>5.6111111111111125</v>
      </c>
      <c r="F37" s="19">
        <v>503</v>
      </c>
      <c r="G37" s="4">
        <f t="shared" si="43"/>
        <v>3.1734269999999995E-2</v>
      </c>
      <c r="H37" s="12">
        <f t="shared" si="44"/>
        <v>422.00248113134961</v>
      </c>
      <c r="I37" s="16">
        <f t="shared" si="45"/>
        <v>119.98933213856969</v>
      </c>
      <c r="J37" s="12">
        <f t="shared" si="68"/>
        <v>1439932.3899724854</v>
      </c>
      <c r="K37" s="63">
        <v>52.4</v>
      </c>
      <c r="L37" s="26">
        <f t="shared" si="46"/>
        <v>11.333333333333334</v>
      </c>
      <c r="M37" s="63">
        <v>43.4</v>
      </c>
      <c r="N37" s="26">
        <f t="shared" si="47"/>
        <v>6.333333333333333</v>
      </c>
      <c r="O37" s="63">
        <v>60</v>
      </c>
      <c r="P37" s="26">
        <f t="shared" si="48"/>
        <v>3.7853999999999995E-3</v>
      </c>
      <c r="Q37" s="12">
        <f t="shared" si="8"/>
        <v>79.481475990000007</v>
      </c>
      <c r="R37" s="16">
        <f t="shared" si="9"/>
        <v>22.599225473414844</v>
      </c>
      <c r="S37" s="16">
        <f t="shared" si="32"/>
        <v>271202.08244747057</v>
      </c>
      <c r="T37" s="63">
        <v>47</v>
      </c>
      <c r="U37" s="26">
        <f t="shared" si="36"/>
        <v>8.3333333333333339</v>
      </c>
      <c r="V37" s="63">
        <v>43.1</v>
      </c>
      <c r="W37" s="26">
        <f t="shared" si="37"/>
        <v>6.1666666666666679</v>
      </c>
      <c r="X37" s="24"/>
      <c r="Y37" s="4">
        <f t="shared" si="38"/>
        <v>0</v>
      </c>
      <c r="Z37" s="3">
        <f t="shared" si="39"/>
        <v>422.02800000000002</v>
      </c>
      <c r="AA37" s="33">
        <v>120</v>
      </c>
      <c r="AB37" s="43">
        <f t="shared" si="40"/>
        <v>1440000</v>
      </c>
      <c r="AC37" s="24"/>
      <c r="AD37" s="4">
        <f t="shared" si="49"/>
        <v>-17.777777777777779</v>
      </c>
      <c r="AE37" s="24"/>
      <c r="AF37" s="4">
        <f t="shared" si="50"/>
        <v>-17.777777777777779</v>
      </c>
      <c r="AG37" s="19">
        <v>53.3</v>
      </c>
      <c r="AH37" s="4">
        <f t="shared" si="51"/>
        <v>3.3626969999999996E-3</v>
      </c>
      <c r="AI37" s="24">
        <f t="shared" si="52"/>
        <v>0</v>
      </c>
      <c r="AJ37" s="24">
        <f t="shared" si="53"/>
        <v>0</v>
      </c>
      <c r="AK37" s="24">
        <f t="shared" si="54"/>
        <v>0</v>
      </c>
      <c r="AL37" s="19">
        <v>63.5</v>
      </c>
      <c r="AM37" s="4">
        <f t="shared" si="55"/>
        <v>17.5</v>
      </c>
      <c r="AN37" s="19">
        <v>45.1</v>
      </c>
      <c r="AO37" s="4">
        <f t="shared" si="56"/>
        <v>7.2777777777777786</v>
      </c>
      <c r="AP37" s="19">
        <v>40</v>
      </c>
      <c r="AQ37" s="4">
        <f t="shared" si="57"/>
        <v>2.5236E-3</v>
      </c>
      <c r="AR37" s="12">
        <f t="shared" si="58"/>
        <v>108.330308016</v>
      </c>
      <c r="AS37" s="16">
        <f t="shared" si="59"/>
        <v>30.801907311913563</v>
      </c>
      <c r="AT37" s="16">
        <f t="shared" si="60"/>
        <v>369638.39385433029</v>
      </c>
      <c r="AU37" s="63">
        <v>53</v>
      </c>
      <c r="AV37" s="26">
        <f t="shared" si="22"/>
        <v>11.666666666666668</v>
      </c>
      <c r="AW37" s="63">
        <v>42.7</v>
      </c>
      <c r="AX37" s="26">
        <f t="shared" si="23"/>
        <v>5.9444444444444464</v>
      </c>
      <c r="AY37" s="63">
        <v>219</v>
      </c>
      <c r="AZ37" s="26">
        <f t="shared" si="61"/>
        <v>1.3816709999999999E-2</v>
      </c>
      <c r="BA37" s="12">
        <f t="shared" si="33"/>
        <v>331.36725285903998</v>
      </c>
      <c r="BB37" s="12">
        <f t="shared" si="34"/>
        <v>94.222666666666669</v>
      </c>
      <c r="BC37" s="42">
        <v>1130672</v>
      </c>
      <c r="BD37" s="24"/>
      <c r="BE37" s="4">
        <f t="shared" si="62"/>
        <v>-17.777777777777779</v>
      </c>
      <c r="BF37" s="24"/>
      <c r="BG37" s="4">
        <f t="shared" si="63"/>
        <v>-17.777777777777779</v>
      </c>
      <c r="BH37" s="24"/>
      <c r="BI37" s="4">
        <f t="shared" si="64"/>
        <v>0</v>
      </c>
      <c r="BJ37" s="24">
        <f t="shared" si="65"/>
        <v>0</v>
      </c>
      <c r="BK37" s="24">
        <f t="shared" si="66"/>
        <v>0</v>
      </c>
      <c r="BL37" s="67">
        <f t="shared" si="67"/>
        <v>0</v>
      </c>
      <c r="BM37" s="68">
        <f t="shared" si="35"/>
        <v>130.95265872664061</v>
      </c>
      <c r="BN37" s="69">
        <f>'Cooling (Chiller19)'!W37</f>
        <v>518.56579031720537</v>
      </c>
    </row>
    <row r="38" spans="1:66" x14ac:dyDescent="0.3">
      <c r="A38" s="5">
        <v>0.36458333333333298</v>
      </c>
      <c r="B38" s="19">
        <v>46</v>
      </c>
      <c r="C38" s="59">
        <f t="shared" si="41"/>
        <v>7.7777777777777786</v>
      </c>
      <c r="D38" s="19">
        <v>42.1</v>
      </c>
      <c r="E38" s="4">
        <f t="shared" si="42"/>
        <v>5.6111111111111125</v>
      </c>
      <c r="F38" s="19">
        <v>668</v>
      </c>
      <c r="G38" s="4">
        <f t="shared" si="43"/>
        <v>4.2144119999999993E-2</v>
      </c>
      <c r="H38" s="12">
        <f t="shared" si="44"/>
        <v>383.45396527619982</v>
      </c>
      <c r="I38" s="16">
        <f t="shared" si="45"/>
        <v>109.02870778396355</v>
      </c>
      <c r="J38" s="12">
        <f t="shared" si="68"/>
        <v>1308399.3799854629</v>
      </c>
      <c r="K38" s="63">
        <v>57.3</v>
      </c>
      <c r="L38" s="26">
        <f t="shared" si="46"/>
        <v>14.055555555555555</v>
      </c>
      <c r="M38" s="63">
        <v>43</v>
      </c>
      <c r="N38" s="26">
        <f t="shared" si="47"/>
        <v>6.1111111111111116</v>
      </c>
      <c r="O38" s="63">
        <v>68</v>
      </c>
      <c r="P38" s="26">
        <f t="shared" si="48"/>
        <v>4.2901199999999997E-3</v>
      </c>
      <c r="Q38" s="12">
        <f t="shared" si="8"/>
        <v>143.1255319494</v>
      </c>
      <c r="R38" s="16">
        <f t="shared" si="9"/>
        <v>40.695346019164063</v>
      </c>
      <c r="S38" s="16">
        <f t="shared" si="32"/>
        <v>488364.63883688959</v>
      </c>
      <c r="T38" s="63">
        <v>47.3</v>
      </c>
      <c r="U38" s="26">
        <f t="shared" si="36"/>
        <v>8.4999999999999982</v>
      </c>
      <c r="V38" s="63">
        <v>42.9</v>
      </c>
      <c r="W38" s="26">
        <f t="shared" si="37"/>
        <v>6.0555555555555554</v>
      </c>
      <c r="X38" s="24"/>
      <c r="Y38" s="4">
        <f t="shared" si="38"/>
        <v>0</v>
      </c>
      <c r="Z38" s="3">
        <f t="shared" si="39"/>
        <v>346.06295999803478</v>
      </c>
      <c r="AA38" s="33">
        <v>98.399999999441206</v>
      </c>
      <c r="AB38" s="43">
        <f t="shared" si="40"/>
        <v>1180799.9999932945</v>
      </c>
      <c r="AC38" s="24"/>
      <c r="AD38" s="4">
        <f t="shared" si="49"/>
        <v>-17.777777777777779</v>
      </c>
      <c r="AE38" s="24"/>
      <c r="AF38" s="4">
        <f t="shared" si="50"/>
        <v>-17.777777777777779</v>
      </c>
      <c r="AG38" s="19">
        <v>52.7</v>
      </c>
      <c r="AH38" s="4">
        <f t="shared" si="51"/>
        <v>3.3248430000000001E-3</v>
      </c>
      <c r="AI38" s="24">
        <f t="shared" si="52"/>
        <v>0</v>
      </c>
      <c r="AJ38" s="24">
        <f t="shared" si="53"/>
        <v>0</v>
      </c>
      <c r="AK38" s="24">
        <f t="shared" si="54"/>
        <v>0</v>
      </c>
      <c r="AL38" s="19">
        <v>57.5</v>
      </c>
      <c r="AM38" s="4">
        <f t="shared" si="55"/>
        <v>14.166666666666668</v>
      </c>
      <c r="AN38" s="19">
        <v>46.8</v>
      </c>
      <c r="AO38" s="4">
        <f t="shared" si="56"/>
        <v>8.2222222222222214</v>
      </c>
      <c r="AP38" s="19">
        <v>83.9</v>
      </c>
      <c r="AQ38" s="4">
        <f t="shared" si="57"/>
        <v>5.2932509999999997E-3</v>
      </c>
      <c r="AR38" s="12">
        <f t="shared" si="58"/>
        <v>132.13501007500506</v>
      </c>
      <c r="AS38" s="16">
        <f t="shared" si="59"/>
        <v>37.570375341201327</v>
      </c>
      <c r="AT38" s="16">
        <f t="shared" si="60"/>
        <v>450863.4175473479</v>
      </c>
      <c r="AU38" s="63">
        <v>53</v>
      </c>
      <c r="AV38" s="26">
        <f t="shared" si="22"/>
        <v>11.666666666666668</v>
      </c>
      <c r="AW38" s="63">
        <v>42.6</v>
      </c>
      <c r="AX38" s="26">
        <f t="shared" si="23"/>
        <v>5.8888888888888902</v>
      </c>
      <c r="AY38" s="63">
        <v>226</v>
      </c>
      <c r="AZ38" s="26">
        <f t="shared" si="61"/>
        <v>1.4258339999999998E-2</v>
      </c>
      <c r="BA38" s="12">
        <f t="shared" si="33"/>
        <v>343.28352256523999</v>
      </c>
      <c r="BB38" s="12">
        <f t="shared" si="34"/>
        <v>97.611000000000004</v>
      </c>
      <c r="BC38" s="42">
        <v>1171332</v>
      </c>
      <c r="BD38" s="24"/>
      <c r="BE38" s="4">
        <f t="shared" si="62"/>
        <v>-17.777777777777779</v>
      </c>
      <c r="BF38" s="24"/>
      <c r="BG38" s="4">
        <f t="shared" si="63"/>
        <v>-17.777777777777779</v>
      </c>
      <c r="BH38" s="24"/>
      <c r="BI38" s="4">
        <f t="shared" si="64"/>
        <v>0</v>
      </c>
      <c r="BJ38" s="24">
        <f t="shared" si="65"/>
        <v>0</v>
      </c>
      <c r="BK38" s="24">
        <f t="shared" si="66"/>
        <v>0</v>
      </c>
      <c r="BL38" s="67">
        <f t="shared" si="67"/>
        <v>0</v>
      </c>
      <c r="BM38" s="68">
        <f t="shared" si="35"/>
        <v>151.13427386253551</v>
      </c>
      <c r="BN38" s="69">
        <f>'Cooling (Chiller19)'!W38</f>
        <v>534.43970300630565</v>
      </c>
    </row>
    <row r="39" spans="1:66" x14ac:dyDescent="0.3">
      <c r="A39" s="6">
        <v>0.375</v>
      </c>
      <c r="B39" s="19">
        <v>45.7</v>
      </c>
      <c r="C39" s="59">
        <f t="shared" si="41"/>
        <v>7.6111111111111134</v>
      </c>
      <c r="D39" s="19">
        <v>42.4</v>
      </c>
      <c r="E39" s="4">
        <f t="shared" si="42"/>
        <v>5.7777777777777777</v>
      </c>
      <c r="F39" s="19">
        <v>606</v>
      </c>
      <c r="G39" s="4">
        <f t="shared" si="43"/>
        <v>3.8232539999999995E-2</v>
      </c>
      <c r="H39" s="12">
        <f t="shared" si="44"/>
        <v>294.34639941630036</v>
      </c>
      <c r="I39" s="16">
        <f t="shared" si="45"/>
        <v>83.692465003213073</v>
      </c>
      <c r="J39" s="12">
        <f t="shared" si="68"/>
        <v>1004351.7119971339</v>
      </c>
      <c r="K39" s="63">
        <v>46.8</v>
      </c>
      <c r="L39" s="26">
        <f t="shared" si="46"/>
        <v>8.2222222222222214</v>
      </c>
      <c r="M39" s="63">
        <v>43.3</v>
      </c>
      <c r="N39" s="26">
        <f t="shared" si="47"/>
        <v>6.2777777777777768</v>
      </c>
      <c r="O39" s="63">
        <v>72</v>
      </c>
      <c r="P39" s="26">
        <f t="shared" si="48"/>
        <v>4.5424799999999998E-3</v>
      </c>
      <c r="Q39" s="12">
        <f t="shared" si="8"/>
        <v>37.091355462000003</v>
      </c>
      <c r="R39" s="16">
        <f t="shared" si="9"/>
        <v>10.546305220926927</v>
      </c>
      <c r="S39" s="16">
        <f t="shared" si="32"/>
        <v>126560.97180881961</v>
      </c>
      <c r="T39" s="63">
        <v>47.4</v>
      </c>
      <c r="U39" s="26">
        <f t="shared" ref="U39:U70" si="69">(T39-32)*(5/9)</f>
        <v>8.5555555555555554</v>
      </c>
      <c r="V39" s="63">
        <v>42.9</v>
      </c>
      <c r="W39" s="26">
        <f t="shared" ref="W39:W70" si="70">(V39-32)*(5/9)</f>
        <v>6.0555555555555554</v>
      </c>
      <c r="X39" s="24"/>
      <c r="Y39" s="4">
        <f t="shared" ref="Y39:Y70" si="71">0.00006309*X39</f>
        <v>0</v>
      </c>
      <c r="Z39" s="3">
        <f t="shared" si="39"/>
        <v>430.4685600078609</v>
      </c>
      <c r="AA39" s="33">
        <v>122.40000000223517</v>
      </c>
      <c r="AB39" s="43">
        <f t="shared" si="40"/>
        <v>1468800.0000268221</v>
      </c>
      <c r="AC39" s="24"/>
      <c r="AD39" s="4">
        <f t="shared" si="49"/>
        <v>-17.777777777777779</v>
      </c>
      <c r="AE39" s="24"/>
      <c r="AF39" s="4">
        <f t="shared" si="50"/>
        <v>-17.777777777777779</v>
      </c>
      <c r="AG39" s="19">
        <v>53.3</v>
      </c>
      <c r="AH39" s="4">
        <f t="shared" si="51"/>
        <v>3.3626969999999996E-3</v>
      </c>
      <c r="AI39" s="24">
        <f t="shared" si="52"/>
        <v>0</v>
      </c>
      <c r="AJ39" s="24">
        <f t="shared" si="53"/>
        <v>0</v>
      </c>
      <c r="AK39" s="24">
        <f t="shared" si="54"/>
        <v>0</v>
      </c>
      <c r="AL39" s="19">
        <v>64.400000000000006</v>
      </c>
      <c r="AM39" s="4">
        <f t="shared" si="55"/>
        <v>18.000000000000004</v>
      </c>
      <c r="AN39" s="19">
        <v>48.1</v>
      </c>
      <c r="AO39" s="4">
        <f t="shared" si="56"/>
        <v>8.9444444444444464</v>
      </c>
      <c r="AP39" s="19">
        <v>118.3</v>
      </c>
      <c r="AQ39" s="4">
        <f t="shared" si="57"/>
        <v>7.4635469999999992E-3</v>
      </c>
      <c r="AR39" s="12">
        <f t="shared" si="58"/>
        <v>283.82099136436506</v>
      </c>
      <c r="AS39" s="16">
        <f t="shared" si="59"/>
        <v>80.699741644687251</v>
      </c>
      <c r="AT39" s="16">
        <f t="shared" si="60"/>
        <v>968437.52511598729</v>
      </c>
      <c r="AU39" s="63">
        <v>53.3</v>
      </c>
      <c r="AV39" s="26">
        <f t="shared" si="22"/>
        <v>11.833333333333332</v>
      </c>
      <c r="AW39" s="63">
        <v>42.5</v>
      </c>
      <c r="AX39" s="26">
        <f t="shared" si="23"/>
        <v>5.8333333333333339</v>
      </c>
      <c r="AY39" s="63">
        <v>228</v>
      </c>
      <c r="AZ39" s="26">
        <f t="shared" si="61"/>
        <v>1.4384519999999998E-2</v>
      </c>
      <c r="BA39" s="12">
        <f t="shared" si="33"/>
        <v>365.2456824089</v>
      </c>
      <c r="BB39" s="12">
        <f t="shared" si="34"/>
        <v>103.85583333333334</v>
      </c>
      <c r="BC39" s="42">
        <v>1246270</v>
      </c>
      <c r="BD39" s="24"/>
      <c r="BE39" s="4">
        <f t="shared" si="62"/>
        <v>-17.777777777777779</v>
      </c>
      <c r="BF39" s="24"/>
      <c r="BG39" s="4">
        <f t="shared" si="63"/>
        <v>-17.777777777777779</v>
      </c>
      <c r="BH39" s="24"/>
      <c r="BI39" s="4">
        <f t="shared" si="64"/>
        <v>0</v>
      </c>
      <c r="BJ39" s="24">
        <f t="shared" si="65"/>
        <v>0</v>
      </c>
      <c r="BK39" s="24">
        <f t="shared" si="66"/>
        <v>0</v>
      </c>
      <c r="BL39" s="67">
        <f t="shared" si="67"/>
        <v>0</v>
      </c>
      <c r="BM39" s="68">
        <f t="shared" si="35"/>
        <v>155.99529552610801</v>
      </c>
      <c r="BN39" s="69">
        <f>'Cooling (Chiller19)'!W39</f>
        <v>557.18964073050381</v>
      </c>
    </row>
    <row r="40" spans="1:66" x14ac:dyDescent="0.3">
      <c r="A40" s="5">
        <v>0.38541666666666702</v>
      </c>
      <c r="B40" s="19">
        <v>48.1</v>
      </c>
      <c r="C40" s="59">
        <f t="shared" si="41"/>
        <v>8.9444444444444464</v>
      </c>
      <c r="D40" s="19">
        <v>42.9</v>
      </c>
      <c r="E40" s="4">
        <f t="shared" si="42"/>
        <v>6.0555555555555554</v>
      </c>
      <c r="F40" s="19">
        <v>465</v>
      </c>
      <c r="G40" s="4">
        <f t="shared" si="43"/>
        <v>2.9336849999999998E-2</v>
      </c>
      <c r="H40" s="12">
        <f t="shared" si="44"/>
        <v>355.90038693300028</v>
      </c>
      <c r="I40" s="16">
        <f t="shared" si="45"/>
        <v>101.19430961984654</v>
      </c>
      <c r="J40" s="12">
        <f t="shared" si="68"/>
        <v>1214382.6580703415</v>
      </c>
      <c r="K40" s="63">
        <v>52.2</v>
      </c>
      <c r="L40" s="26">
        <f t="shared" si="46"/>
        <v>11.222222222222225</v>
      </c>
      <c r="M40" s="63">
        <v>43.2</v>
      </c>
      <c r="N40" s="26">
        <f t="shared" si="47"/>
        <v>6.2222222222222241</v>
      </c>
      <c r="O40" s="63">
        <v>73</v>
      </c>
      <c r="P40" s="26">
        <f t="shared" si="48"/>
        <v>4.6055699999999998E-3</v>
      </c>
      <c r="Q40" s="12">
        <f t="shared" si="8"/>
        <v>96.702462454500022</v>
      </c>
      <c r="R40" s="16">
        <f t="shared" si="9"/>
        <v>27.495724325988064</v>
      </c>
      <c r="S40" s="16">
        <f t="shared" si="32"/>
        <v>329962.5336444226</v>
      </c>
      <c r="T40" s="63">
        <v>47.2</v>
      </c>
      <c r="U40" s="26">
        <f t="shared" si="69"/>
        <v>8.4444444444444464</v>
      </c>
      <c r="V40" s="63">
        <v>42.9</v>
      </c>
      <c r="W40" s="26">
        <f t="shared" si="70"/>
        <v>6.0555555555555554</v>
      </c>
      <c r="X40" s="24"/>
      <c r="Y40" s="4">
        <f t="shared" si="71"/>
        <v>0</v>
      </c>
      <c r="Z40" s="3">
        <f t="shared" si="39"/>
        <v>413.58743999213914</v>
      </c>
      <c r="AA40" s="33">
        <v>117.59999999776483</v>
      </c>
      <c r="AB40" s="43">
        <f t="shared" si="40"/>
        <v>1411199.9999731779</v>
      </c>
      <c r="AC40" s="24"/>
      <c r="AD40" s="4">
        <f t="shared" si="49"/>
        <v>-17.777777777777779</v>
      </c>
      <c r="AE40" s="24"/>
      <c r="AF40" s="4">
        <f t="shared" si="50"/>
        <v>-17.777777777777779</v>
      </c>
      <c r="AG40" s="19">
        <v>53.2</v>
      </c>
      <c r="AH40" s="4">
        <f t="shared" si="51"/>
        <v>3.3563879999999996E-3</v>
      </c>
      <c r="AI40" s="24">
        <f t="shared" si="52"/>
        <v>0</v>
      </c>
      <c r="AJ40" s="24">
        <f t="shared" si="53"/>
        <v>0</v>
      </c>
      <c r="AK40" s="24">
        <f t="shared" si="54"/>
        <v>0</v>
      </c>
      <c r="AL40" s="19">
        <v>63.1</v>
      </c>
      <c r="AM40" s="4">
        <f t="shared" si="55"/>
        <v>17.277777777777779</v>
      </c>
      <c r="AN40" s="19">
        <v>45.1</v>
      </c>
      <c r="AO40" s="4">
        <f t="shared" si="56"/>
        <v>7.2777777777777786</v>
      </c>
      <c r="AP40" s="19">
        <v>46.8</v>
      </c>
      <c r="AQ40" s="4">
        <f t="shared" si="57"/>
        <v>2.9526119999999994E-3</v>
      </c>
      <c r="AR40" s="12">
        <f t="shared" si="58"/>
        <v>123.99110254439998</v>
      </c>
      <c r="AS40" s="16">
        <f t="shared" si="59"/>
        <v>35.254791738527146</v>
      </c>
      <c r="AT40" s="16">
        <f t="shared" si="60"/>
        <v>423075.24861805403</v>
      </c>
      <c r="AU40" s="63">
        <v>53.9</v>
      </c>
      <c r="AV40" s="26">
        <f t="shared" si="22"/>
        <v>12.166666666666666</v>
      </c>
      <c r="AW40" s="63">
        <v>43</v>
      </c>
      <c r="AX40" s="26">
        <f t="shared" si="23"/>
        <v>6.1111111111111116</v>
      </c>
      <c r="AY40" s="63">
        <v>227</v>
      </c>
      <c r="AZ40" s="26">
        <f t="shared" si="61"/>
        <v>1.4321429999999998E-2</v>
      </c>
      <c r="BA40" s="12">
        <f t="shared" si="33"/>
        <v>363.39054253579997</v>
      </c>
      <c r="BB40" s="12">
        <f t="shared" si="34"/>
        <v>103.32833333333333</v>
      </c>
      <c r="BC40" s="42">
        <v>1239940</v>
      </c>
      <c r="BD40" s="24"/>
      <c r="BE40" s="4">
        <f t="shared" si="62"/>
        <v>-17.777777777777779</v>
      </c>
      <c r="BF40" s="24"/>
      <c r="BG40" s="4">
        <f t="shared" si="63"/>
        <v>-17.777777777777779</v>
      </c>
      <c r="BH40" s="24"/>
      <c r="BI40" s="4">
        <f t="shared" si="64"/>
        <v>0</v>
      </c>
      <c r="BJ40" s="24">
        <f t="shared" si="65"/>
        <v>0</v>
      </c>
      <c r="BK40" s="24">
        <f t="shared" si="66"/>
        <v>0</v>
      </c>
      <c r="BL40" s="67">
        <f t="shared" si="67"/>
        <v>0</v>
      </c>
      <c r="BM40" s="68">
        <f t="shared" si="35"/>
        <v>208.48378470196178</v>
      </c>
      <c r="BN40" s="69">
        <f>'Cooling (Chiller19)'!W40</f>
        <v>593.3569437174217</v>
      </c>
    </row>
    <row r="41" spans="1:66" x14ac:dyDescent="0.3">
      <c r="A41" s="6">
        <v>0.39583333333333298</v>
      </c>
      <c r="B41" s="19">
        <v>48.7</v>
      </c>
      <c r="C41" s="59">
        <f t="shared" si="41"/>
        <v>9.2777777777777803</v>
      </c>
      <c r="D41" s="19">
        <v>42.4</v>
      </c>
      <c r="E41" s="4">
        <f t="shared" si="42"/>
        <v>5.7777777777777777</v>
      </c>
      <c r="F41" s="19">
        <v>605</v>
      </c>
      <c r="G41" s="4">
        <f t="shared" si="43"/>
        <v>3.8169449999999994E-2</v>
      </c>
      <c r="H41" s="12">
        <f t="shared" si="44"/>
        <v>561.00675136275038</v>
      </c>
      <c r="I41" s="16">
        <f t="shared" si="45"/>
        <v>159.51286646651988</v>
      </c>
      <c r="J41" s="12">
        <f t="shared" si="68"/>
        <v>1914234.6986083977</v>
      </c>
      <c r="K41" s="63">
        <v>51.6</v>
      </c>
      <c r="L41" s="26">
        <f t="shared" si="46"/>
        <v>10.888888888888889</v>
      </c>
      <c r="M41" s="63">
        <v>43.7</v>
      </c>
      <c r="N41" s="26">
        <f t="shared" si="47"/>
        <v>6.5000000000000018</v>
      </c>
      <c r="O41" s="63">
        <v>72</v>
      </c>
      <c r="P41" s="26">
        <f t="shared" si="48"/>
        <v>4.5424799999999998E-3</v>
      </c>
      <c r="Q41" s="12">
        <f t="shared" si="8"/>
        <v>83.720488042799971</v>
      </c>
      <c r="R41" s="16">
        <f t="shared" si="9"/>
        <v>23.804517498663625</v>
      </c>
      <c r="S41" s="16">
        <f t="shared" si="32"/>
        <v>285666.19351133559</v>
      </c>
      <c r="T41" s="63">
        <v>47.8</v>
      </c>
      <c r="U41" s="26">
        <f t="shared" si="69"/>
        <v>8.7777777777777768</v>
      </c>
      <c r="V41" s="63">
        <v>43.5</v>
      </c>
      <c r="W41" s="26">
        <f t="shared" si="70"/>
        <v>6.3888888888888893</v>
      </c>
      <c r="X41" s="24"/>
      <c r="Y41" s="4">
        <f t="shared" si="71"/>
        <v>0</v>
      </c>
      <c r="Z41" s="3">
        <f t="shared" si="39"/>
        <v>497.99304000196526</v>
      </c>
      <c r="AA41" s="33">
        <v>141.60000000055879</v>
      </c>
      <c r="AB41" s="43">
        <f t="shared" si="40"/>
        <v>1699200.0000067055</v>
      </c>
      <c r="AC41" s="24"/>
      <c r="AD41" s="4">
        <f t="shared" si="49"/>
        <v>-17.777777777777779</v>
      </c>
      <c r="AE41" s="24"/>
      <c r="AF41" s="4">
        <f t="shared" si="50"/>
        <v>-17.777777777777779</v>
      </c>
      <c r="AG41" s="19">
        <v>54.8</v>
      </c>
      <c r="AH41" s="4">
        <f t="shared" si="51"/>
        <v>3.4573319999999996E-3</v>
      </c>
      <c r="AI41" s="24">
        <f t="shared" si="52"/>
        <v>0</v>
      </c>
      <c r="AJ41" s="24">
        <f t="shared" si="53"/>
        <v>0</v>
      </c>
      <c r="AK41" s="24">
        <f t="shared" si="54"/>
        <v>0</v>
      </c>
      <c r="AL41" s="19">
        <v>61.5</v>
      </c>
      <c r="AM41" s="4">
        <f t="shared" si="55"/>
        <v>16.388888888888889</v>
      </c>
      <c r="AN41" s="19">
        <v>44.9</v>
      </c>
      <c r="AO41" s="4">
        <f t="shared" si="56"/>
        <v>7.1666666666666661</v>
      </c>
      <c r="AP41" s="19">
        <v>56</v>
      </c>
      <c r="AQ41" s="4">
        <f t="shared" si="57"/>
        <v>3.5330399999999994E-3</v>
      </c>
      <c r="AR41" s="12">
        <f t="shared" si="58"/>
        <v>136.82588903760001</v>
      </c>
      <c r="AS41" s="16">
        <f t="shared" si="59"/>
        <v>38.904148148308224</v>
      </c>
      <c r="AT41" s="16">
        <f t="shared" si="60"/>
        <v>466869.36267253454</v>
      </c>
      <c r="AU41" s="63">
        <v>54.2</v>
      </c>
      <c r="AV41" s="26">
        <f t="shared" si="22"/>
        <v>12.333333333333336</v>
      </c>
      <c r="AW41" s="63">
        <v>42.4</v>
      </c>
      <c r="AX41" s="26">
        <f t="shared" si="23"/>
        <v>5.7777777777777777</v>
      </c>
      <c r="AY41" s="63">
        <v>227</v>
      </c>
      <c r="AZ41" s="26">
        <f t="shared" si="61"/>
        <v>1.4321429999999998E-2</v>
      </c>
      <c r="BA41" s="12">
        <f t="shared" si="33"/>
        <v>394.84029212857001</v>
      </c>
      <c r="BB41" s="12">
        <f t="shared" si="34"/>
        <v>112.27091666666666</v>
      </c>
      <c r="BC41" s="42">
        <v>1347251</v>
      </c>
      <c r="BD41" s="24"/>
      <c r="BE41" s="4">
        <f t="shared" si="62"/>
        <v>-17.777777777777779</v>
      </c>
      <c r="BF41" s="24"/>
      <c r="BG41" s="4">
        <f t="shared" si="63"/>
        <v>-17.777777777777779</v>
      </c>
      <c r="BH41" s="24"/>
      <c r="BI41" s="4">
        <f t="shared" si="64"/>
        <v>0</v>
      </c>
      <c r="BJ41" s="24">
        <f t="shared" si="65"/>
        <v>0</v>
      </c>
      <c r="BK41" s="24">
        <f t="shared" si="66"/>
        <v>0</v>
      </c>
      <c r="BL41" s="67">
        <f t="shared" si="67"/>
        <v>0</v>
      </c>
      <c r="BM41" s="68">
        <f t="shared" si="35"/>
        <v>90.040564283383759</v>
      </c>
      <c r="BN41" s="69">
        <f>'Cooling (Chiller19)'!W41</f>
        <v>566.13301306410096</v>
      </c>
    </row>
    <row r="42" spans="1:66" x14ac:dyDescent="0.3">
      <c r="A42" s="5">
        <v>0.40625</v>
      </c>
      <c r="B42" s="19">
        <v>47.3</v>
      </c>
      <c r="C42" s="59">
        <f t="shared" si="41"/>
        <v>8.4999999999999982</v>
      </c>
      <c r="D42" s="19">
        <v>42.3</v>
      </c>
      <c r="E42" s="4">
        <f t="shared" si="42"/>
        <v>5.7222222222222205</v>
      </c>
      <c r="F42" s="19">
        <v>421</v>
      </c>
      <c r="G42" s="4">
        <f t="shared" si="43"/>
        <v>2.6560889999999997E-2</v>
      </c>
      <c r="H42" s="12">
        <f t="shared" si="44"/>
        <v>309.83056844249995</v>
      </c>
      <c r="I42" s="16">
        <f t="shared" si="45"/>
        <v>88.095128928774514</v>
      </c>
      <c r="J42" s="12">
        <f t="shared" si="68"/>
        <v>1057185.8954665286</v>
      </c>
      <c r="K42" s="63">
        <v>56.6</v>
      </c>
      <c r="L42" s="26">
        <f t="shared" si="46"/>
        <v>13.666666666666668</v>
      </c>
      <c r="M42" s="63">
        <v>43.1</v>
      </c>
      <c r="N42" s="26">
        <f t="shared" si="47"/>
        <v>6.1666666666666679</v>
      </c>
      <c r="O42" s="63">
        <v>89</v>
      </c>
      <c r="P42" s="26">
        <f t="shared" si="48"/>
        <v>5.6150099999999993E-3</v>
      </c>
      <c r="Q42" s="12">
        <f t="shared" si="8"/>
        <v>176.84628407774997</v>
      </c>
      <c r="R42" s="16">
        <f t="shared" si="9"/>
        <v>50.283276678348017</v>
      </c>
      <c r="S42" s="16">
        <f t="shared" si="32"/>
        <v>603424.63344562193</v>
      </c>
      <c r="T42" s="63">
        <v>48.3</v>
      </c>
      <c r="U42" s="26">
        <f t="shared" si="69"/>
        <v>9.0555555555555536</v>
      </c>
      <c r="V42" s="63">
        <v>43</v>
      </c>
      <c r="W42" s="26">
        <f t="shared" si="70"/>
        <v>6.1111111111111116</v>
      </c>
      <c r="X42" s="24"/>
      <c r="Y42" s="4">
        <f t="shared" si="71"/>
        <v>0</v>
      </c>
      <c r="Z42" s="3">
        <f t="shared" si="39"/>
        <v>565.51752000589568</v>
      </c>
      <c r="AA42" s="33">
        <v>160.80000000167638</v>
      </c>
      <c r="AB42" s="43">
        <f t="shared" si="40"/>
        <v>1929600.0000201166</v>
      </c>
      <c r="AC42" s="24"/>
      <c r="AD42" s="4">
        <f t="shared" si="49"/>
        <v>-17.777777777777779</v>
      </c>
      <c r="AE42" s="24"/>
      <c r="AF42" s="4">
        <f t="shared" si="50"/>
        <v>-17.777777777777779</v>
      </c>
      <c r="AG42" s="19">
        <v>57.5</v>
      </c>
      <c r="AH42" s="4">
        <f t="shared" si="51"/>
        <v>3.6276749999999995E-3</v>
      </c>
      <c r="AI42" s="24">
        <f t="shared" si="52"/>
        <v>0</v>
      </c>
      <c r="AJ42" s="24">
        <f t="shared" si="53"/>
        <v>0</v>
      </c>
      <c r="AK42" s="24">
        <f t="shared" si="54"/>
        <v>0</v>
      </c>
      <c r="AL42" s="19">
        <v>61.1</v>
      </c>
      <c r="AM42" s="4">
        <f t="shared" si="55"/>
        <v>16.166666666666668</v>
      </c>
      <c r="AN42" s="19">
        <v>45.5</v>
      </c>
      <c r="AO42" s="4">
        <f t="shared" si="56"/>
        <v>7.5</v>
      </c>
      <c r="AP42" s="19">
        <v>58.2</v>
      </c>
      <c r="AQ42" s="4">
        <f t="shared" si="57"/>
        <v>3.6718379999999998E-3</v>
      </c>
      <c r="AR42" s="12">
        <f t="shared" si="58"/>
        <v>133.63485496452003</v>
      </c>
      <c r="AS42" s="16">
        <f t="shared" si="59"/>
        <v>37.996831095968162</v>
      </c>
      <c r="AT42" s="16">
        <f t="shared" si="60"/>
        <v>455981.10128834727</v>
      </c>
      <c r="AU42" s="63">
        <v>54.3</v>
      </c>
      <c r="AV42" s="26">
        <f t="shared" si="22"/>
        <v>12.388888888888888</v>
      </c>
      <c r="AW42" s="63">
        <v>42.8</v>
      </c>
      <c r="AX42" s="26">
        <f t="shared" si="23"/>
        <v>5.9999999999999991</v>
      </c>
      <c r="AY42" s="63">
        <v>235</v>
      </c>
      <c r="AZ42" s="26">
        <f t="shared" si="61"/>
        <v>1.4826149999999998E-2</v>
      </c>
      <c r="BA42" s="12">
        <f t="shared" si="33"/>
        <v>396.38887966244999</v>
      </c>
      <c r="BB42" s="12">
        <f t="shared" si="34"/>
        <v>112.71125000000001</v>
      </c>
      <c r="BC42" s="42">
        <v>1352535</v>
      </c>
      <c r="BD42" s="24"/>
      <c r="BE42" s="4">
        <f t="shared" si="62"/>
        <v>-17.777777777777779</v>
      </c>
      <c r="BF42" s="24"/>
      <c r="BG42" s="4">
        <f t="shared" si="63"/>
        <v>-17.777777777777779</v>
      </c>
      <c r="BH42" s="24"/>
      <c r="BI42" s="4">
        <f t="shared" si="64"/>
        <v>0</v>
      </c>
      <c r="BJ42" s="24">
        <f t="shared" si="65"/>
        <v>0</v>
      </c>
      <c r="BK42" s="24">
        <f t="shared" si="66"/>
        <v>0</v>
      </c>
      <c r="BL42" s="67">
        <f t="shared" si="67"/>
        <v>0</v>
      </c>
      <c r="BM42" s="68">
        <f t="shared" si="35"/>
        <v>136.09215565593604</v>
      </c>
      <c r="BN42" s="69">
        <f>'Cooling (Chiller19)'!W42</f>
        <v>585.97864236070313</v>
      </c>
    </row>
    <row r="43" spans="1:66" x14ac:dyDescent="0.3">
      <c r="A43" s="6">
        <v>0.41666666666666702</v>
      </c>
      <c r="B43" s="19">
        <v>48.1</v>
      </c>
      <c r="C43" s="59">
        <f t="shared" si="41"/>
        <v>8.9444444444444464</v>
      </c>
      <c r="D43" s="19">
        <v>42.3</v>
      </c>
      <c r="E43" s="4">
        <f t="shared" si="42"/>
        <v>5.7222222222222205</v>
      </c>
      <c r="F43" s="19">
        <v>431</v>
      </c>
      <c r="G43" s="4">
        <f t="shared" si="43"/>
        <v>2.7191789999999997E-2</v>
      </c>
      <c r="H43" s="12">
        <f t="shared" si="44"/>
        <v>367.94035866630037</v>
      </c>
      <c r="I43" s="16">
        <f t="shared" si="45"/>
        <v>104.61767377489349</v>
      </c>
      <c r="J43" s="12">
        <f t="shared" si="68"/>
        <v>1255464.7513003475</v>
      </c>
      <c r="K43" s="63">
        <v>56</v>
      </c>
      <c r="L43" s="26">
        <f t="shared" si="46"/>
        <v>13.333333333333334</v>
      </c>
      <c r="M43" s="63">
        <v>43.4</v>
      </c>
      <c r="N43" s="26">
        <f t="shared" si="47"/>
        <v>6.333333333333333</v>
      </c>
      <c r="O43" s="63">
        <v>81</v>
      </c>
      <c r="P43" s="26">
        <f t="shared" si="48"/>
        <v>5.1102899999999991E-3</v>
      </c>
      <c r="Q43" s="12">
        <f t="shared" si="8"/>
        <v>150.21998962110001</v>
      </c>
      <c r="R43" s="16">
        <f t="shared" si="9"/>
        <v>42.712536144754054</v>
      </c>
      <c r="S43" s="16">
        <f t="shared" si="32"/>
        <v>512571.93582571944</v>
      </c>
      <c r="T43" s="63">
        <v>48.2</v>
      </c>
      <c r="U43" s="26">
        <f t="shared" si="69"/>
        <v>9.0000000000000018</v>
      </c>
      <c r="V43" s="63">
        <v>42.5</v>
      </c>
      <c r="W43" s="26">
        <f t="shared" si="70"/>
        <v>5.8333333333333339</v>
      </c>
      <c r="X43" s="24"/>
      <c r="Y43" s="4">
        <f t="shared" si="71"/>
        <v>0</v>
      </c>
      <c r="Z43" s="3">
        <f t="shared" si="39"/>
        <v>557.07695999803479</v>
      </c>
      <c r="AA43" s="33">
        <v>158.39999999944121</v>
      </c>
      <c r="AB43" s="43">
        <f t="shared" si="40"/>
        <v>1900799.9999932945</v>
      </c>
      <c r="AC43" s="24"/>
      <c r="AD43" s="4">
        <f t="shared" si="49"/>
        <v>-17.777777777777779</v>
      </c>
      <c r="AE43" s="24"/>
      <c r="AF43" s="4">
        <f t="shared" si="50"/>
        <v>-17.777777777777779</v>
      </c>
      <c r="AG43" s="19">
        <v>62.3</v>
      </c>
      <c r="AH43" s="4">
        <f t="shared" si="51"/>
        <v>3.9305069999999998E-3</v>
      </c>
      <c r="AI43" s="24">
        <f t="shared" si="52"/>
        <v>0</v>
      </c>
      <c r="AJ43" s="24">
        <f t="shared" si="53"/>
        <v>0</v>
      </c>
      <c r="AK43" s="24">
        <f t="shared" si="54"/>
        <v>0</v>
      </c>
      <c r="AL43" s="19">
        <v>59.6</v>
      </c>
      <c r="AM43" s="4">
        <f t="shared" si="55"/>
        <v>15.333333333333334</v>
      </c>
      <c r="AN43" s="19">
        <v>45.9</v>
      </c>
      <c r="AO43" s="4">
        <f t="shared" si="56"/>
        <v>7.7222222222222214</v>
      </c>
      <c r="AP43" s="19">
        <v>59.4</v>
      </c>
      <c r="AQ43" s="4">
        <f t="shared" si="57"/>
        <v>3.7475459999999996E-3</v>
      </c>
      <c r="AR43" s="12">
        <f t="shared" si="58"/>
        <v>119.77858431693002</v>
      </c>
      <c r="AS43" s="16">
        <f t="shared" si="59"/>
        <v>34.057032788436175</v>
      </c>
      <c r="AT43" s="16">
        <f t="shared" si="60"/>
        <v>408701.53824833821</v>
      </c>
      <c r="AU43" s="63">
        <v>55.1</v>
      </c>
      <c r="AV43" s="26">
        <f t="shared" si="22"/>
        <v>12.833333333333334</v>
      </c>
      <c r="AW43" s="63">
        <v>41.2</v>
      </c>
      <c r="AX43" s="26">
        <f t="shared" si="23"/>
        <v>5.1111111111111125</v>
      </c>
      <c r="AY43" s="63">
        <v>230</v>
      </c>
      <c r="AZ43" s="26">
        <f t="shared" si="61"/>
        <v>1.4510699999999998E-2</v>
      </c>
      <c r="BA43" s="12">
        <f t="shared" si="33"/>
        <v>470.17596909848999</v>
      </c>
      <c r="BB43" s="12">
        <f t="shared" si="34"/>
        <v>133.69225</v>
      </c>
      <c r="BC43" s="42">
        <v>1604307</v>
      </c>
      <c r="BD43" s="24"/>
      <c r="BE43" s="4">
        <f t="shared" si="62"/>
        <v>-17.777777777777779</v>
      </c>
      <c r="BF43" s="24"/>
      <c r="BG43" s="4">
        <f t="shared" si="63"/>
        <v>-17.777777777777779</v>
      </c>
      <c r="BH43" s="24"/>
      <c r="BI43" s="4">
        <f t="shared" si="64"/>
        <v>0</v>
      </c>
      <c r="BJ43" s="24">
        <f t="shared" si="65"/>
        <v>0</v>
      </c>
      <c r="BK43" s="24">
        <f t="shared" si="66"/>
        <v>0</v>
      </c>
      <c r="BL43" s="67">
        <f t="shared" si="67"/>
        <v>0</v>
      </c>
      <c r="BM43" s="68">
        <f t="shared" si="35"/>
        <v>126.94174372251456</v>
      </c>
      <c r="BN43" s="69">
        <f>'Cooling (Chiller19)'!W43</f>
        <v>600.42123643003947</v>
      </c>
    </row>
    <row r="44" spans="1:66" x14ac:dyDescent="0.3">
      <c r="A44" s="5">
        <v>0.42708333333333298</v>
      </c>
      <c r="B44" s="19">
        <v>48.4</v>
      </c>
      <c r="C44" s="59">
        <f t="shared" si="41"/>
        <v>9.1111111111111107</v>
      </c>
      <c r="D44" s="19">
        <v>42.8</v>
      </c>
      <c r="E44" s="4">
        <f t="shared" si="42"/>
        <v>5.9999999999999991</v>
      </c>
      <c r="F44" s="19">
        <v>554</v>
      </c>
      <c r="G44" s="4">
        <f t="shared" si="43"/>
        <v>3.4951859999999994E-2</v>
      </c>
      <c r="H44" s="12">
        <f t="shared" si="44"/>
        <v>456.63579835440004</v>
      </c>
      <c r="I44" s="16">
        <f t="shared" si="45"/>
        <v>129.83673538652261</v>
      </c>
      <c r="J44" s="12">
        <f t="shared" si="68"/>
        <v>1558106.1862685792</v>
      </c>
      <c r="K44" s="63">
        <v>52.3</v>
      </c>
      <c r="L44" s="26">
        <f t="shared" si="46"/>
        <v>11.277777777777777</v>
      </c>
      <c r="M44" s="63">
        <v>43.8</v>
      </c>
      <c r="N44" s="26">
        <f t="shared" si="47"/>
        <v>6.5555555555555545</v>
      </c>
      <c r="O44" s="63">
        <v>84</v>
      </c>
      <c r="P44" s="26">
        <f t="shared" si="48"/>
        <v>5.2995599999999992E-3</v>
      </c>
      <c r="Q44" s="12">
        <f t="shared" si="8"/>
        <v>105.092173809</v>
      </c>
      <c r="R44" s="16">
        <f t="shared" si="9"/>
        <v>29.881198125959624</v>
      </c>
      <c r="S44" s="16">
        <f t="shared" si="32"/>
        <v>358589.42012498889</v>
      </c>
      <c r="T44" s="63">
        <v>47.8</v>
      </c>
      <c r="U44" s="26">
        <f t="shared" si="69"/>
        <v>8.7777777777777768</v>
      </c>
      <c r="V44" s="63">
        <v>43</v>
      </c>
      <c r="W44" s="26">
        <f t="shared" si="70"/>
        <v>6.1111111111111116</v>
      </c>
      <c r="X44" s="24"/>
      <c r="Y44" s="4">
        <f t="shared" si="71"/>
        <v>0</v>
      </c>
      <c r="Z44" s="3">
        <f t="shared" si="39"/>
        <v>565.51751999606961</v>
      </c>
      <c r="AA44" s="33">
        <v>160.79999999888241</v>
      </c>
      <c r="AB44" s="43">
        <f t="shared" si="40"/>
        <v>1929599.999986589</v>
      </c>
      <c r="AC44" s="24"/>
      <c r="AD44" s="4">
        <f t="shared" si="49"/>
        <v>-17.777777777777779</v>
      </c>
      <c r="AE44" s="24"/>
      <c r="AF44" s="4">
        <f t="shared" si="50"/>
        <v>-17.777777777777779</v>
      </c>
      <c r="AG44" s="19">
        <v>66.099999999999994</v>
      </c>
      <c r="AH44" s="4">
        <f t="shared" si="51"/>
        <v>4.1702489999999991E-3</v>
      </c>
      <c r="AI44" s="24">
        <f t="shared" si="52"/>
        <v>0</v>
      </c>
      <c r="AJ44" s="24">
        <f t="shared" si="53"/>
        <v>0</v>
      </c>
      <c r="AK44" s="24">
        <f t="shared" si="54"/>
        <v>0</v>
      </c>
      <c r="AL44" s="19">
        <v>61.4</v>
      </c>
      <c r="AM44" s="4">
        <f t="shared" si="55"/>
        <v>16.333333333333332</v>
      </c>
      <c r="AN44" s="19">
        <v>45.3</v>
      </c>
      <c r="AO44" s="4">
        <f t="shared" si="56"/>
        <v>7.3888888888888875</v>
      </c>
      <c r="AP44" s="19">
        <v>58.6</v>
      </c>
      <c r="AQ44" s="4">
        <f t="shared" si="57"/>
        <v>3.6970739999999998E-3</v>
      </c>
      <c r="AR44" s="12">
        <f t="shared" si="58"/>
        <v>138.86591358800999</v>
      </c>
      <c r="AS44" s="16">
        <f t="shared" si="59"/>
        <v>39.484194935459193</v>
      </c>
      <c r="AT44" s="16">
        <f t="shared" si="60"/>
        <v>473830.21612201957</v>
      </c>
      <c r="AU44" s="63">
        <v>55</v>
      </c>
      <c r="AV44" s="26">
        <f t="shared" si="22"/>
        <v>12.777777777777779</v>
      </c>
      <c r="AW44" s="63">
        <v>42.7</v>
      </c>
      <c r="AX44" s="26">
        <f t="shared" si="23"/>
        <v>5.9444444444444464</v>
      </c>
      <c r="AY44" s="63">
        <v>226</v>
      </c>
      <c r="AZ44" s="26">
        <f t="shared" si="61"/>
        <v>1.4258339999999998E-2</v>
      </c>
      <c r="BA44" s="12">
        <f t="shared" si="33"/>
        <v>406.27944213281</v>
      </c>
      <c r="BB44" s="12">
        <f t="shared" si="34"/>
        <v>115.52358333333333</v>
      </c>
      <c r="BC44" s="42">
        <v>1386283</v>
      </c>
      <c r="BD44" s="24"/>
      <c r="BE44" s="4">
        <f t="shared" si="62"/>
        <v>-17.777777777777779</v>
      </c>
      <c r="BF44" s="24"/>
      <c r="BG44" s="4">
        <f t="shared" si="63"/>
        <v>-17.777777777777779</v>
      </c>
      <c r="BH44" s="24"/>
      <c r="BI44" s="4">
        <f t="shared" si="64"/>
        <v>0</v>
      </c>
      <c r="BJ44" s="24">
        <f t="shared" si="65"/>
        <v>0</v>
      </c>
      <c r="BK44" s="24">
        <f t="shared" si="66"/>
        <v>0</v>
      </c>
      <c r="BL44" s="67">
        <f t="shared" si="67"/>
        <v>0</v>
      </c>
      <c r="BM44" s="68">
        <f t="shared" si="35"/>
        <v>71.611327782532584</v>
      </c>
      <c r="BN44" s="69">
        <f>'Cooling (Chiller19)'!W44</f>
        <v>547.13703956268978</v>
      </c>
    </row>
    <row r="45" spans="1:66" x14ac:dyDescent="0.3">
      <c r="A45" s="6">
        <v>0.4375</v>
      </c>
      <c r="B45" s="19">
        <v>48.9</v>
      </c>
      <c r="C45" s="59">
        <f t="shared" si="41"/>
        <v>9.3888888888888893</v>
      </c>
      <c r="D45" s="19">
        <v>42.3</v>
      </c>
      <c r="E45" s="4">
        <f t="shared" si="42"/>
        <v>5.7222222222222205</v>
      </c>
      <c r="F45" s="19">
        <v>650</v>
      </c>
      <c r="G45" s="4">
        <f t="shared" si="43"/>
        <v>4.1008499999999996E-2</v>
      </c>
      <c r="H45" s="12">
        <f t="shared" si="44"/>
        <v>631.43617036500041</v>
      </c>
      <c r="I45" s="16">
        <f t="shared" si="45"/>
        <v>179.53829126101803</v>
      </c>
      <c r="J45" s="12">
        <f t="shared" si="68"/>
        <v>2154549.8772215731</v>
      </c>
      <c r="K45" s="63">
        <v>58</v>
      </c>
      <c r="L45" s="26">
        <f t="shared" si="46"/>
        <v>14.444444444444445</v>
      </c>
      <c r="M45" s="63">
        <v>43.3</v>
      </c>
      <c r="N45" s="26">
        <f t="shared" si="47"/>
        <v>6.2777777777777768</v>
      </c>
      <c r="O45" s="63">
        <v>92</v>
      </c>
      <c r="P45" s="26">
        <f t="shared" si="48"/>
        <v>5.8042799999999993E-3</v>
      </c>
      <c r="Q45" s="12">
        <f t="shared" si="8"/>
        <v>199.05694097940003</v>
      </c>
      <c r="R45" s="16">
        <f t="shared" si="9"/>
        <v>56.598504685641181</v>
      </c>
      <c r="S45" s="16">
        <f t="shared" si="32"/>
        <v>679210.54870733188</v>
      </c>
      <c r="T45" s="63">
        <v>48.5</v>
      </c>
      <c r="U45" s="26">
        <f t="shared" si="69"/>
        <v>9.1666666666666679</v>
      </c>
      <c r="V45" s="63">
        <v>43.5</v>
      </c>
      <c r="W45" s="26">
        <f t="shared" si="70"/>
        <v>6.3888888888888893</v>
      </c>
      <c r="X45" s="24"/>
      <c r="Y45" s="4">
        <f t="shared" si="71"/>
        <v>0</v>
      </c>
      <c r="Z45" s="3">
        <f t="shared" si="39"/>
        <v>633.04200000000003</v>
      </c>
      <c r="AA45" s="33">
        <v>180</v>
      </c>
      <c r="AB45" s="43">
        <f t="shared" si="40"/>
        <v>2160000</v>
      </c>
      <c r="AC45" s="24"/>
      <c r="AD45" s="4">
        <f t="shared" si="49"/>
        <v>-17.777777777777779</v>
      </c>
      <c r="AE45" s="24"/>
      <c r="AF45" s="4">
        <f t="shared" si="50"/>
        <v>-17.777777777777779</v>
      </c>
      <c r="AG45" s="19">
        <v>69.5</v>
      </c>
      <c r="AH45" s="4">
        <f t="shared" si="51"/>
        <v>4.3847549999999997E-3</v>
      </c>
      <c r="AI45" s="24">
        <f t="shared" si="52"/>
        <v>0</v>
      </c>
      <c r="AJ45" s="24">
        <f t="shared" si="53"/>
        <v>0</v>
      </c>
      <c r="AK45" s="24">
        <f t="shared" si="54"/>
        <v>0</v>
      </c>
      <c r="AL45" s="19">
        <v>61.2</v>
      </c>
      <c r="AM45" s="4">
        <f t="shared" si="55"/>
        <v>16.222222222222225</v>
      </c>
      <c r="AN45" s="19">
        <v>45.1</v>
      </c>
      <c r="AO45" s="4">
        <f t="shared" si="56"/>
        <v>7.2777777777777786</v>
      </c>
      <c r="AP45" s="19">
        <v>57</v>
      </c>
      <c r="AQ45" s="4">
        <f t="shared" si="57"/>
        <v>3.5961299999999995E-3</v>
      </c>
      <c r="AR45" s="12">
        <f t="shared" si="58"/>
        <v>135.07435280745003</v>
      </c>
      <c r="AS45" s="16">
        <f t="shared" si="59"/>
        <v>38.406128179542229</v>
      </c>
      <c r="AT45" s="16">
        <f t="shared" si="60"/>
        <v>460892.87233711814</v>
      </c>
      <c r="AU45" s="63">
        <v>55</v>
      </c>
      <c r="AV45" s="26">
        <f t="shared" si="22"/>
        <v>12.777777777777779</v>
      </c>
      <c r="AW45" s="63">
        <v>42.7</v>
      </c>
      <c r="AX45" s="26">
        <f t="shared" si="23"/>
        <v>5.9444444444444464</v>
      </c>
      <c r="AY45" s="63">
        <v>232</v>
      </c>
      <c r="AZ45" s="26">
        <f t="shared" si="61"/>
        <v>1.4636879999999998E-2</v>
      </c>
      <c r="BA45" s="12">
        <f t="shared" si="33"/>
        <v>420.61530659292998</v>
      </c>
      <c r="BB45" s="12">
        <f t="shared" si="34"/>
        <v>119.59991666666667</v>
      </c>
      <c r="BC45" s="42">
        <v>1435199</v>
      </c>
      <c r="BD45" s="24"/>
      <c r="BE45" s="4">
        <f t="shared" si="62"/>
        <v>-17.777777777777779</v>
      </c>
      <c r="BF45" s="24"/>
      <c r="BG45" s="4">
        <f t="shared" si="63"/>
        <v>-17.777777777777779</v>
      </c>
      <c r="BH45" s="24"/>
      <c r="BI45" s="4">
        <f t="shared" si="64"/>
        <v>0</v>
      </c>
      <c r="BJ45" s="24">
        <f t="shared" si="65"/>
        <v>0</v>
      </c>
      <c r="BK45" s="24">
        <f t="shared" si="66"/>
        <v>0</v>
      </c>
      <c r="BL45" s="67">
        <f t="shared" si="67"/>
        <v>0</v>
      </c>
      <c r="BM45" s="68">
        <f t="shared" si="35"/>
        <v>39.888173774501183</v>
      </c>
      <c r="BN45" s="69">
        <f>'Cooling (Chiller19)'!W45</f>
        <v>614.03101456736931</v>
      </c>
    </row>
    <row r="46" spans="1:66" x14ac:dyDescent="0.3">
      <c r="A46" s="5">
        <v>0.44791666666666702</v>
      </c>
      <c r="B46" s="19">
        <v>48.8</v>
      </c>
      <c r="C46" s="59">
        <f t="shared" si="41"/>
        <v>9.3333333333333321</v>
      </c>
      <c r="D46" s="19">
        <v>42.6</v>
      </c>
      <c r="E46" s="4">
        <f t="shared" si="42"/>
        <v>5.8888888888888902</v>
      </c>
      <c r="F46" s="19">
        <v>530</v>
      </c>
      <c r="G46" s="4">
        <f t="shared" si="43"/>
        <v>3.3437699999999994E-2</v>
      </c>
      <c r="H46" s="12">
        <f t="shared" si="44"/>
        <v>483.65950019099955</v>
      </c>
      <c r="I46" s="16">
        <f t="shared" si="45"/>
        <v>137.52047204748354</v>
      </c>
      <c r="J46" s="12">
        <f t="shared" si="68"/>
        <v>1650314.8943007174</v>
      </c>
      <c r="K46" s="63">
        <v>55.2</v>
      </c>
      <c r="L46" s="26">
        <f t="shared" si="46"/>
        <v>12.888888888888891</v>
      </c>
      <c r="M46" s="63">
        <v>43.3</v>
      </c>
      <c r="N46" s="26">
        <f t="shared" si="47"/>
        <v>6.2777777777777768</v>
      </c>
      <c r="O46" s="63">
        <v>84</v>
      </c>
      <c r="P46" s="26">
        <f t="shared" si="48"/>
        <v>5.2995599999999992E-3</v>
      </c>
      <c r="Q46" s="12">
        <f t="shared" si="8"/>
        <v>147.12904333260008</v>
      </c>
      <c r="R46" s="16">
        <f t="shared" si="9"/>
        <v>41.833677376343495</v>
      </c>
      <c r="S46" s="16">
        <f t="shared" si="32"/>
        <v>502025.18817498465</v>
      </c>
      <c r="T46" s="63">
        <v>48.3</v>
      </c>
      <c r="U46" s="26">
        <f t="shared" si="69"/>
        <v>9.0555555555555536</v>
      </c>
      <c r="V46" s="63">
        <v>43</v>
      </c>
      <c r="W46" s="26">
        <f t="shared" si="70"/>
        <v>6.1111111111111116</v>
      </c>
      <c r="X46" s="24"/>
      <c r="Y46" s="4">
        <f t="shared" si="71"/>
        <v>0</v>
      </c>
      <c r="Z46" s="3">
        <f t="shared" si="39"/>
        <v>633.04200000000003</v>
      </c>
      <c r="AA46" s="33">
        <v>180</v>
      </c>
      <c r="AB46" s="43">
        <f t="shared" si="40"/>
        <v>2160000</v>
      </c>
      <c r="AC46" s="24"/>
      <c r="AD46" s="4">
        <f t="shared" si="49"/>
        <v>-17.777777777777779</v>
      </c>
      <c r="AE46" s="24"/>
      <c r="AF46" s="4">
        <f t="shared" si="50"/>
        <v>-17.777777777777779</v>
      </c>
      <c r="AG46" s="19">
        <v>66.099999999999994</v>
      </c>
      <c r="AH46" s="4">
        <f t="shared" si="51"/>
        <v>4.1702489999999991E-3</v>
      </c>
      <c r="AI46" s="24">
        <f t="shared" si="52"/>
        <v>0</v>
      </c>
      <c r="AJ46" s="24">
        <f t="shared" si="53"/>
        <v>0</v>
      </c>
      <c r="AK46" s="24">
        <f t="shared" si="54"/>
        <v>0</v>
      </c>
      <c r="AL46" s="19">
        <v>61.7</v>
      </c>
      <c r="AM46" s="4">
        <f t="shared" si="55"/>
        <v>16.500000000000004</v>
      </c>
      <c r="AN46" s="19">
        <v>44.9</v>
      </c>
      <c r="AO46" s="4">
        <f t="shared" si="56"/>
        <v>7.1666666666666661</v>
      </c>
      <c r="AP46" s="19">
        <v>54.9</v>
      </c>
      <c r="AQ46" s="4">
        <f t="shared" si="57"/>
        <v>3.4636409999999995E-3</v>
      </c>
      <c r="AR46" s="12">
        <f t="shared" si="58"/>
        <v>135.75436099092005</v>
      </c>
      <c r="AS46" s="16">
        <f t="shared" si="59"/>
        <v>38.599477108592566</v>
      </c>
      <c r="AT46" s="16">
        <f t="shared" si="60"/>
        <v>463213.1568202799</v>
      </c>
      <c r="AU46" s="63">
        <v>54.8</v>
      </c>
      <c r="AV46" s="26">
        <f t="shared" si="22"/>
        <v>12.666666666666666</v>
      </c>
      <c r="AW46" s="63">
        <v>42.5</v>
      </c>
      <c r="AX46" s="26">
        <f t="shared" si="23"/>
        <v>5.8333333333333339</v>
      </c>
      <c r="AY46" s="63">
        <v>239</v>
      </c>
      <c r="AZ46" s="26">
        <f t="shared" si="61"/>
        <v>1.5078509999999998E-2</v>
      </c>
      <c r="BA46" s="12">
        <f t="shared" si="33"/>
        <v>432.02895941407996</v>
      </c>
      <c r="BB46" s="12">
        <f t="shared" si="34"/>
        <v>122.84533333333333</v>
      </c>
      <c r="BC46" s="42">
        <v>1474144</v>
      </c>
      <c r="BD46" s="24"/>
      <c r="BE46" s="4">
        <f t="shared" si="62"/>
        <v>-17.777777777777779</v>
      </c>
      <c r="BF46" s="24"/>
      <c r="BG46" s="4">
        <f t="shared" si="63"/>
        <v>-17.777777777777779</v>
      </c>
      <c r="BH46" s="24"/>
      <c r="BI46" s="4">
        <f t="shared" si="64"/>
        <v>0</v>
      </c>
      <c r="BJ46" s="24">
        <f t="shared" si="65"/>
        <v>0</v>
      </c>
      <c r="BK46" s="24">
        <f t="shared" si="66"/>
        <v>0</v>
      </c>
      <c r="BL46" s="67">
        <f t="shared" si="67"/>
        <v>0</v>
      </c>
      <c r="BM46" s="68">
        <f t="shared" si="35"/>
        <v>123.4940959617289</v>
      </c>
      <c r="BN46" s="69">
        <f>'Cooling (Chiller19)'!W46</f>
        <v>644.29305582748179</v>
      </c>
    </row>
    <row r="47" spans="1:66" x14ac:dyDescent="0.3">
      <c r="A47" s="6">
        <v>0.45833333333333298</v>
      </c>
      <c r="B47" s="19">
        <v>49.9</v>
      </c>
      <c r="C47" s="59">
        <f t="shared" si="41"/>
        <v>9.9444444444444446</v>
      </c>
      <c r="D47" s="19">
        <v>42.9</v>
      </c>
      <c r="E47" s="4">
        <f t="shared" si="42"/>
        <v>6.0555555555555554</v>
      </c>
      <c r="F47" s="19">
        <v>520</v>
      </c>
      <c r="G47" s="4">
        <f t="shared" si="43"/>
        <v>3.2806799999999997E-2</v>
      </c>
      <c r="H47" s="12">
        <f t="shared" si="44"/>
        <v>535.76402334000011</v>
      </c>
      <c r="I47" s="16">
        <f t="shared" si="45"/>
        <v>152.33551985783342</v>
      </c>
      <c r="J47" s="12">
        <f t="shared" si="68"/>
        <v>1828102.9261273947</v>
      </c>
      <c r="K47" s="63">
        <v>51.8</v>
      </c>
      <c r="L47" s="26">
        <f t="shared" si="46"/>
        <v>10.999999999999998</v>
      </c>
      <c r="M47" s="63">
        <v>43.2</v>
      </c>
      <c r="N47" s="26">
        <f t="shared" si="47"/>
        <v>6.2222222222222241</v>
      </c>
      <c r="O47" s="63">
        <v>84</v>
      </c>
      <c r="P47" s="26">
        <f t="shared" si="48"/>
        <v>5.2995599999999992E-3</v>
      </c>
      <c r="Q47" s="12">
        <f t="shared" si="8"/>
        <v>106.32855232439992</v>
      </c>
      <c r="R47" s="16">
        <f t="shared" si="9"/>
        <v>30.232741633323833</v>
      </c>
      <c r="S47" s="16">
        <f t="shared" si="32"/>
        <v>362808.11918528256</v>
      </c>
      <c r="T47" s="63">
        <v>48.8</v>
      </c>
      <c r="U47" s="26">
        <f t="shared" si="69"/>
        <v>9.3333333333333321</v>
      </c>
      <c r="V47" s="63">
        <v>43.2</v>
      </c>
      <c r="W47" s="26">
        <f t="shared" si="70"/>
        <v>6.2222222222222241</v>
      </c>
      <c r="X47" s="24"/>
      <c r="Y47" s="4">
        <f t="shared" si="71"/>
        <v>0</v>
      </c>
      <c r="Z47" s="3">
        <f t="shared" si="39"/>
        <v>633.04200000000003</v>
      </c>
      <c r="AA47" s="33">
        <v>180</v>
      </c>
      <c r="AB47" s="43">
        <f t="shared" si="40"/>
        <v>2160000</v>
      </c>
      <c r="AC47" s="24"/>
      <c r="AD47" s="4">
        <f t="shared" si="49"/>
        <v>-17.777777777777779</v>
      </c>
      <c r="AE47" s="24"/>
      <c r="AF47" s="4">
        <f t="shared" si="50"/>
        <v>-17.777777777777779</v>
      </c>
      <c r="AG47" s="19">
        <v>72.900000000000006</v>
      </c>
      <c r="AH47" s="4">
        <f t="shared" si="51"/>
        <v>4.5992610000000003E-3</v>
      </c>
      <c r="AI47" s="24">
        <f t="shared" si="52"/>
        <v>0</v>
      </c>
      <c r="AJ47" s="24">
        <f t="shared" si="53"/>
        <v>0</v>
      </c>
      <c r="AK47" s="24">
        <f t="shared" si="54"/>
        <v>0</v>
      </c>
      <c r="AL47" s="19">
        <v>60.2</v>
      </c>
      <c r="AM47" s="4">
        <f t="shared" si="55"/>
        <v>15.66666666666667</v>
      </c>
      <c r="AN47" s="19">
        <v>44.8</v>
      </c>
      <c r="AO47" s="4">
        <f t="shared" si="56"/>
        <v>7.1111111111111098</v>
      </c>
      <c r="AP47" s="19">
        <v>51.9</v>
      </c>
      <c r="AQ47" s="4">
        <f t="shared" si="57"/>
        <v>3.2743709999999994E-3</v>
      </c>
      <c r="AR47" s="12">
        <f t="shared" si="58"/>
        <v>117.64141574031007</v>
      </c>
      <c r="AS47" s="16">
        <f t="shared" si="59"/>
        <v>33.449364725706587</v>
      </c>
      <c r="AT47" s="16">
        <f t="shared" si="60"/>
        <v>401409.21558697306</v>
      </c>
      <c r="AU47" s="63">
        <v>54.6</v>
      </c>
      <c r="AV47" s="26">
        <f t="shared" si="22"/>
        <v>12.555555555555557</v>
      </c>
      <c r="AW47" s="63">
        <v>42.4</v>
      </c>
      <c r="AX47" s="26">
        <f t="shared" si="23"/>
        <v>5.7777777777777777</v>
      </c>
      <c r="AY47" s="63">
        <v>239</v>
      </c>
      <c r="AZ47" s="26">
        <f t="shared" si="61"/>
        <v>1.5078509999999998E-2</v>
      </c>
      <c r="BA47" s="12">
        <f t="shared" si="33"/>
        <v>429.30076082344999</v>
      </c>
      <c r="BB47" s="12">
        <f t="shared" si="34"/>
        <v>122.06958333333333</v>
      </c>
      <c r="BC47" s="42">
        <v>1464835</v>
      </c>
      <c r="BD47" s="24"/>
      <c r="BE47" s="4">
        <f t="shared" si="62"/>
        <v>-17.777777777777779</v>
      </c>
      <c r="BF47" s="24"/>
      <c r="BG47" s="4">
        <f t="shared" si="63"/>
        <v>-17.777777777777779</v>
      </c>
      <c r="BH47" s="24"/>
      <c r="BI47" s="4">
        <f t="shared" si="64"/>
        <v>0</v>
      </c>
      <c r="BJ47" s="24">
        <f t="shared" si="65"/>
        <v>0</v>
      </c>
      <c r="BK47" s="24">
        <f t="shared" si="66"/>
        <v>0</v>
      </c>
      <c r="BL47" s="67">
        <f t="shared" si="67"/>
        <v>0</v>
      </c>
      <c r="BM47" s="68">
        <f t="shared" si="35"/>
        <v>61.885829413720131</v>
      </c>
      <c r="BN47" s="69">
        <f>'Cooling (Chiller19)'!W47</f>
        <v>579.97303896391725</v>
      </c>
    </row>
    <row r="48" spans="1:66" x14ac:dyDescent="0.3">
      <c r="A48" s="5">
        <v>0.46875</v>
      </c>
      <c r="B48" s="19">
        <v>50.2</v>
      </c>
      <c r="C48" s="59">
        <f t="shared" si="41"/>
        <v>10.111111111111112</v>
      </c>
      <c r="D48" s="19">
        <v>42.8</v>
      </c>
      <c r="E48" s="4">
        <f t="shared" si="42"/>
        <v>5.9999999999999991</v>
      </c>
      <c r="F48" s="19">
        <v>591</v>
      </c>
      <c r="G48" s="4">
        <f t="shared" si="43"/>
        <v>3.7286189999999997E-2</v>
      </c>
      <c r="H48" s="12">
        <f t="shared" si="44"/>
        <v>643.71164276790034</v>
      </c>
      <c r="I48" s="16">
        <f t="shared" si="45"/>
        <v>183.02861608413431</v>
      </c>
      <c r="J48" s="12">
        <f t="shared" si="68"/>
        <v>2196435.5321773491</v>
      </c>
      <c r="K48" s="63">
        <v>58.1</v>
      </c>
      <c r="L48" s="26">
        <f t="shared" si="46"/>
        <v>14.500000000000002</v>
      </c>
      <c r="M48" s="63">
        <v>43.2</v>
      </c>
      <c r="N48" s="26">
        <f t="shared" si="47"/>
        <v>6.2222222222222241</v>
      </c>
      <c r="O48" s="63">
        <v>100</v>
      </c>
      <c r="P48" s="26">
        <f t="shared" si="48"/>
        <v>6.3089999999999995E-3</v>
      </c>
      <c r="Q48" s="12">
        <f t="shared" si="8"/>
        <v>219.30999856500003</v>
      </c>
      <c r="R48" s="16">
        <f t="shared" si="9"/>
        <v>62.357122139607633</v>
      </c>
      <c r="S48" s="16">
        <f t="shared" si="32"/>
        <v>748316.85712357634</v>
      </c>
      <c r="T48" s="63">
        <v>48.4</v>
      </c>
      <c r="U48" s="26">
        <f t="shared" si="69"/>
        <v>9.1111111111111107</v>
      </c>
      <c r="V48" s="63">
        <v>43.6</v>
      </c>
      <c r="W48" s="26">
        <f t="shared" si="70"/>
        <v>6.4444444444444455</v>
      </c>
      <c r="X48" s="24"/>
      <c r="Y48" s="4">
        <f t="shared" si="71"/>
        <v>0</v>
      </c>
      <c r="Z48" s="3">
        <f t="shared" si="39"/>
        <v>633.04200000000003</v>
      </c>
      <c r="AA48" s="33">
        <v>180</v>
      </c>
      <c r="AB48" s="43">
        <f t="shared" si="40"/>
        <v>2160000</v>
      </c>
      <c r="AC48" s="24"/>
      <c r="AD48" s="4">
        <f t="shared" si="49"/>
        <v>-17.777777777777779</v>
      </c>
      <c r="AE48" s="24"/>
      <c r="AF48" s="4">
        <f t="shared" si="50"/>
        <v>-17.777777777777779</v>
      </c>
      <c r="AG48" s="19">
        <v>64.599999999999994</v>
      </c>
      <c r="AH48" s="4">
        <f t="shared" si="51"/>
        <v>4.0756139999999991E-3</v>
      </c>
      <c r="AI48" s="24">
        <f t="shared" si="52"/>
        <v>0</v>
      </c>
      <c r="AJ48" s="24">
        <f t="shared" si="53"/>
        <v>0</v>
      </c>
      <c r="AK48" s="24">
        <f t="shared" si="54"/>
        <v>0</v>
      </c>
      <c r="AL48" s="19">
        <v>62.2</v>
      </c>
      <c r="AM48" s="4">
        <f t="shared" si="55"/>
        <v>16.777777777777779</v>
      </c>
      <c r="AN48" s="19">
        <v>44.9</v>
      </c>
      <c r="AO48" s="4">
        <f t="shared" si="56"/>
        <v>7.1666666666666661</v>
      </c>
      <c r="AP48" s="19">
        <v>50.7</v>
      </c>
      <c r="AQ48" s="4">
        <f t="shared" si="57"/>
        <v>3.198663E-3</v>
      </c>
      <c r="AR48" s="12">
        <f t="shared" si="58"/>
        <v>129.09999519553503</v>
      </c>
      <c r="AS48" s="16">
        <f t="shared" si="59"/>
        <v>36.707419731457215</v>
      </c>
      <c r="AT48" s="16">
        <f t="shared" si="60"/>
        <v>440507.51580648328</v>
      </c>
      <c r="AU48" s="63">
        <v>55.4</v>
      </c>
      <c r="AV48" s="26">
        <f t="shared" si="22"/>
        <v>13</v>
      </c>
      <c r="AW48" s="63">
        <v>42.6</v>
      </c>
      <c r="AX48" s="26">
        <f t="shared" si="23"/>
        <v>5.8888888888888902</v>
      </c>
      <c r="AY48" s="63">
        <v>239</v>
      </c>
      <c r="AZ48" s="26">
        <f t="shared" si="61"/>
        <v>1.5078509999999998E-2</v>
      </c>
      <c r="BA48" s="12">
        <f t="shared" si="33"/>
        <v>447.38090127389</v>
      </c>
      <c r="BB48" s="12">
        <f t="shared" si="34"/>
        <v>127.21058333333333</v>
      </c>
      <c r="BC48" s="42">
        <v>1526527</v>
      </c>
      <c r="BD48" s="24"/>
      <c r="BE48" s="4">
        <f t="shared" si="62"/>
        <v>-17.777777777777779</v>
      </c>
      <c r="BF48" s="24"/>
      <c r="BG48" s="4">
        <f t="shared" si="63"/>
        <v>-17.777777777777779</v>
      </c>
      <c r="BH48" s="24"/>
      <c r="BI48" s="4">
        <f t="shared" si="64"/>
        <v>0</v>
      </c>
      <c r="BJ48" s="24">
        <f t="shared" si="65"/>
        <v>0</v>
      </c>
      <c r="BK48" s="24">
        <f t="shared" si="66"/>
        <v>0</v>
      </c>
      <c r="BL48" s="67">
        <f t="shared" si="67"/>
        <v>0</v>
      </c>
      <c r="BM48" s="68">
        <f t="shared" si="35"/>
        <v>44.066311661654026</v>
      </c>
      <c r="BN48" s="69">
        <f>'Cooling (Chiller19)'!W48</f>
        <v>633.3700529501865</v>
      </c>
    </row>
    <row r="49" spans="1:66" x14ac:dyDescent="0.3">
      <c r="A49" s="6">
        <v>0.47916666666666702</v>
      </c>
      <c r="B49" s="19">
        <v>48.9</v>
      </c>
      <c r="C49" s="59">
        <f t="shared" si="41"/>
        <v>9.3888888888888893</v>
      </c>
      <c r="D49" s="19">
        <v>42.8</v>
      </c>
      <c r="E49" s="4">
        <f t="shared" si="42"/>
        <v>5.9999999999999991</v>
      </c>
      <c r="F49" s="19">
        <v>626</v>
      </c>
      <c r="G49" s="4">
        <f t="shared" si="43"/>
        <v>3.9494339999999996E-2</v>
      </c>
      <c r="H49" s="12">
        <f t="shared" si="44"/>
        <v>562.05178558410023</v>
      </c>
      <c r="I49" s="16">
        <f t="shared" si="45"/>
        <v>159.81000443107769</v>
      </c>
      <c r="J49" s="12">
        <f t="shared" si="68"/>
        <v>1917800.5037665027</v>
      </c>
      <c r="K49" s="63">
        <v>46.7</v>
      </c>
      <c r="L49" s="26">
        <f t="shared" si="46"/>
        <v>8.1666666666666679</v>
      </c>
      <c r="M49" s="63">
        <v>43.3</v>
      </c>
      <c r="N49" s="26">
        <f t="shared" si="47"/>
        <v>6.2777777777777768</v>
      </c>
      <c r="O49" s="63">
        <v>105</v>
      </c>
      <c r="P49" s="26">
        <f t="shared" si="48"/>
        <v>6.6244499999999996E-3</v>
      </c>
      <c r="Q49" s="12">
        <f t="shared" si="8"/>
        <v>52.546086904500058</v>
      </c>
      <c r="R49" s="16">
        <f t="shared" si="9"/>
        <v>14.94059906297983</v>
      </c>
      <c r="S49" s="16">
        <f t="shared" si="32"/>
        <v>179294.71006249462</v>
      </c>
      <c r="T49" s="63">
        <v>48.4</v>
      </c>
      <c r="U49" s="26">
        <f t="shared" si="69"/>
        <v>9.1111111111111107</v>
      </c>
      <c r="V49" s="63">
        <v>43.1</v>
      </c>
      <c r="W49" s="26">
        <f t="shared" si="70"/>
        <v>6.1666666666666679</v>
      </c>
      <c r="X49" s="24"/>
      <c r="Y49" s="4">
        <f t="shared" si="71"/>
        <v>0</v>
      </c>
      <c r="Z49" s="3">
        <f t="shared" si="39"/>
        <v>700.56648000393045</v>
      </c>
      <c r="AA49" s="33">
        <v>199.20000000111759</v>
      </c>
      <c r="AB49" s="43">
        <f t="shared" si="40"/>
        <v>2390400.000013411</v>
      </c>
      <c r="AC49" s="24"/>
      <c r="AD49" s="4">
        <f t="shared" si="49"/>
        <v>-17.777777777777779</v>
      </c>
      <c r="AE49" s="24"/>
      <c r="AF49" s="4">
        <f t="shared" si="50"/>
        <v>-17.777777777777779</v>
      </c>
      <c r="AG49" s="19">
        <v>72.599999999999994</v>
      </c>
      <c r="AH49" s="4">
        <f t="shared" si="51"/>
        <v>4.5803339999999993E-3</v>
      </c>
      <c r="AI49" s="24">
        <f t="shared" si="52"/>
        <v>0</v>
      </c>
      <c r="AJ49" s="24">
        <f t="shared" si="53"/>
        <v>0</v>
      </c>
      <c r="AK49" s="24">
        <f t="shared" si="54"/>
        <v>0</v>
      </c>
      <c r="AL49" s="19">
        <v>62.8</v>
      </c>
      <c r="AM49" s="4">
        <f t="shared" si="55"/>
        <v>17.111111111111111</v>
      </c>
      <c r="AN49" s="19">
        <v>45.1</v>
      </c>
      <c r="AO49" s="4">
        <f t="shared" si="56"/>
        <v>7.2777777777777786</v>
      </c>
      <c r="AP49" s="19">
        <v>46.9</v>
      </c>
      <c r="AQ49" s="4">
        <f t="shared" si="57"/>
        <v>2.9589209999999998E-3</v>
      </c>
      <c r="AR49" s="12">
        <f t="shared" si="58"/>
        <v>122.18510678440499</v>
      </c>
      <c r="AS49" s="16">
        <f t="shared" si="59"/>
        <v>34.741287115270119</v>
      </c>
      <c r="AT49" s="16">
        <f t="shared" si="60"/>
        <v>416912.9346335532</v>
      </c>
      <c r="AU49" s="63">
        <v>55.2</v>
      </c>
      <c r="AV49" s="26">
        <f t="shared" si="22"/>
        <v>12.888888888888891</v>
      </c>
      <c r="AW49" s="63">
        <v>42.8</v>
      </c>
      <c r="AX49" s="26">
        <f t="shared" si="23"/>
        <v>5.9999999999999991</v>
      </c>
      <c r="AY49" s="63">
        <v>227</v>
      </c>
      <c r="AZ49" s="26">
        <f t="shared" si="61"/>
        <v>1.4321429999999998E-2</v>
      </c>
      <c r="BA49" s="12">
        <f t="shared" si="33"/>
        <v>412.93420691929998</v>
      </c>
      <c r="BB49" s="12">
        <f t="shared" si="34"/>
        <v>117.41583333333334</v>
      </c>
      <c r="BC49" s="42">
        <v>1408990</v>
      </c>
      <c r="BD49" s="24"/>
      <c r="BE49" s="4">
        <f t="shared" si="62"/>
        <v>-17.777777777777779</v>
      </c>
      <c r="BF49" s="24"/>
      <c r="BG49" s="4">
        <f t="shared" si="63"/>
        <v>-17.777777777777779</v>
      </c>
      <c r="BH49" s="24"/>
      <c r="BI49" s="4">
        <f t="shared" si="64"/>
        <v>0</v>
      </c>
      <c r="BJ49" s="24">
        <f t="shared" si="65"/>
        <v>0</v>
      </c>
      <c r="BK49" s="24">
        <f t="shared" si="66"/>
        <v>0</v>
      </c>
      <c r="BL49" s="67">
        <f t="shared" si="67"/>
        <v>0</v>
      </c>
      <c r="BM49" s="68">
        <f t="shared" si="35"/>
        <v>102.06454082167051</v>
      </c>
      <c r="BN49" s="69">
        <f>'Cooling (Chiller19)'!W49</f>
        <v>628.17226476544909</v>
      </c>
    </row>
    <row r="50" spans="1:66" x14ac:dyDescent="0.3">
      <c r="A50" s="5">
        <v>0.48958333333333298</v>
      </c>
      <c r="B50" s="19">
        <v>49.7</v>
      </c>
      <c r="C50" s="59">
        <f t="shared" si="41"/>
        <v>9.8333333333333357</v>
      </c>
      <c r="D50" s="19">
        <v>43</v>
      </c>
      <c r="E50" s="4">
        <f t="shared" si="42"/>
        <v>6.1111111111111116</v>
      </c>
      <c r="F50" s="19">
        <v>560</v>
      </c>
      <c r="G50" s="4">
        <f t="shared" si="43"/>
        <v>3.5330399999999998E-2</v>
      </c>
      <c r="H50" s="12">
        <f t="shared" si="44"/>
        <v>552.24907021200033</v>
      </c>
      <c r="I50" s="16">
        <f t="shared" si="45"/>
        <v>157.02276662268989</v>
      </c>
      <c r="J50" s="12">
        <f t="shared" si="68"/>
        <v>1884352.2469313152</v>
      </c>
      <c r="K50" s="63">
        <v>50.7</v>
      </c>
      <c r="L50" s="26">
        <f t="shared" si="46"/>
        <v>10.388888888888891</v>
      </c>
      <c r="M50" s="63">
        <v>44.2</v>
      </c>
      <c r="N50" s="26">
        <f t="shared" si="47"/>
        <v>6.7777777777777795</v>
      </c>
      <c r="O50" s="63">
        <v>100</v>
      </c>
      <c r="P50" s="26">
        <f t="shared" si="48"/>
        <v>6.3089999999999995E-3</v>
      </c>
      <c r="Q50" s="12">
        <f t="shared" si="8"/>
        <v>95.672147025000015</v>
      </c>
      <c r="R50" s="16">
        <f t="shared" si="9"/>
        <v>27.202771403184538</v>
      </c>
      <c r="S50" s="16">
        <f t="shared" si="32"/>
        <v>326446.95109417761</v>
      </c>
      <c r="T50" s="63">
        <v>48.7</v>
      </c>
      <c r="U50" s="26">
        <f t="shared" si="69"/>
        <v>9.2777777777777803</v>
      </c>
      <c r="V50" s="63">
        <v>43</v>
      </c>
      <c r="W50" s="26">
        <f t="shared" si="70"/>
        <v>6.1111111111111116</v>
      </c>
      <c r="X50" s="24"/>
      <c r="Y50" s="4">
        <f t="shared" si="71"/>
        <v>0</v>
      </c>
      <c r="Z50" s="3">
        <f t="shared" si="39"/>
        <v>633.04200000000003</v>
      </c>
      <c r="AA50" s="33">
        <v>180</v>
      </c>
      <c r="AB50" s="43">
        <f t="shared" si="40"/>
        <v>2160000</v>
      </c>
      <c r="AC50" s="24"/>
      <c r="AD50" s="4">
        <f t="shared" si="49"/>
        <v>-17.777777777777779</v>
      </c>
      <c r="AE50" s="24"/>
      <c r="AF50" s="4">
        <f t="shared" si="50"/>
        <v>-17.777777777777779</v>
      </c>
      <c r="AG50" s="19">
        <v>71.8</v>
      </c>
      <c r="AH50" s="4">
        <f t="shared" si="51"/>
        <v>4.5298619999999991E-3</v>
      </c>
      <c r="AI50" s="24">
        <f t="shared" si="52"/>
        <v>0</v>
      </c>
      <c r="AJ50" s="24">
        <f t="shared" si="53"/>
        <v>0</v>
      </c>
      <c r="AK50" s="24">
        <f t="shared" si="54"/>
        <v>0</v>
      </c>
      <c r="AL50" s="19">
        <v>61.4</v>
      </c>
      <c r="AM50" s="4">
        <f t="shared" si="55"/>
        <v>16.333333333333332</v>
      </c>
      <c r="AN50" s="19">
        <v>46</v>
      </c>
      <c r="AO50" s="4">
        <f t="shared" si="56"/>
        <v>7.7777777777777786</v>
      </c>
      <c r="AP50" s="19">
        <v>60.6</v>
      </c>
      <c r="AQ50" s="4">
        <f t="shared" si="57"/>
        <v>3.8232539999999999E-3</v>
      </c>
      <c r="AR50" s="12">
        <f t="shared" si="58"/>
        <v>137.36165306093994</v>
      </c>
      <c r="AS50" s="16">
        <f t="shared" si="59"/>
        <v>39.056483668166038</v>
      </c>
      <c r="AT50" s="16">
        <f t="shared" si="60"/>
        <v>468697.46559866174</v>
      </c>
      <c r="AU50" s="63">
        <v>55.9</v>
      </c>
      <c r="AV50" s="26">
        <f t="shared" si="22"/>
        <v>13.277777777777777</v>
      </c>
      <c r="AW50" s="63">
        <v>43.7</v>
      </c>
      <c r="AX50" s="26">
        <f t="shared" si="23"/>
        <v>6.5000000000000018</v>
      </c>
      <c r="AY50" s="63">
        <v>241</v>
      </c>
      <c r="AZ50" s="26">
        <f t="shared" si="61"/>
        <v>1.5204689999999998E-2</v>
      </c>
      <c r="BA50" s="12">
        <f t="shared" si="33"/>
        <v>432.53655850731997</v>
      </c>
      <c r="BB50" s="12">
        <f t="shared" si="34"/>
        <v>122.98966666666666</v>
      </c>
      <c r="BC50" s="42">
        <v>1475876</v>
      </c>
      <c r="BD50" s="24"/>
      <c r="BE50" s="4">
        <f t="shared" si="62"/>
        <v>-17.777777777777779</v>
      </c>
      <c r="BF50" s="24"/>
      <c r="BG50" s="4">
        <f t="shared" si="63"/>
        <v>-17.777777777777779</v>
      </c>
      <c r="BH50" s="24"/>
      <c r="BI50" s="4">
        <f t="shared" si="64"/>
        <v>0</v>
      </c>
      <c r="BJ50" s="24">
        <f t="shared" si="65"/>
        <v>0</v>
      </c>
      <c r="BK50" s="24">
        <f t="shared" si="66"/>
        <v>0</v>
      </c>
      <c r="BL50" s="67">
        <f t="shared" si="67"/>
        <v>0</v>
      </c>
      <c r="BM50" s="68">
        <f t="shared" si="35"/>
        <v>111.4929909444817</v>
      </c>
      <c r="BN50" s="69">
        <f>'Cooling (Chiller19)'!W50</f>
        <v>637.76467930518891</v>
      </c>
    </row>
    <row r="51" spans="1:66" x14ac:dyDescent="0.3">
      <c r="A51" s="6">
        <v>0.5</v>
      </c>
      <c r="B51" s="19">
        <v>50.7</v>
      </c>
      <c r="C51" s="59">
        <f t="shared" si="41"/>
        <v>10.388888888888891</v>
      </c>
      <c r="D51" s="19">
        <v>43</v>
      </c>
      <c r="E51" s="4">
        <f t="shared" si="42"/>
        <v>6.1111111111111116</v>
      </c>
      <c r="F51" s="19">
        <v>534</v>
      </c>
      <c r="G51" s="4">
        <f t="shared" si="43"/>
        <v>3.3690059999999994E-2</v>
      </c>
      <c r="H51" s="12">
        <f t="shared" si="44"/>
        <v>605.20728328830012</v>
      </c>
      <c r="I51" s="16">
        <f t="shared" si="45"/>
        <v>172.08054685479107</v>
      </c>
      <c r="J51" s="12">
        <f t="shared" si="68"/>
        <v>2065053.1900139069</v>
      </c>
      <c r="K51" s="63">
        <v>53.7</v>
      </c>
      <c r="L51" s="26">
        <f t="shared" si="46"/>
        <v>12.055555555555557</v>
      </c>
      <c r="M51" s="63">
        <v>43.2</v>
      </c>
      <c r="N51" s="26">
        <f t="shared" si="47"/>
        <v>6.2222222222222241</v>
      </c>
      <c r="O51" s="63">
        <v>100</v>
      </c>
      <c r="P51" s="26">
        <f t="shared" si="48"/>
        <v>6.3089999999999995E-3</v>
      </c>
      <c r="Q51" s="12">
        <f t="shared" si="8"/>
        <v>154.547314425</v>
      </c>
      <c r="R51" s="16">
        <f t="shared" si="9"/>
        <v>43.942938420528861</v>
      </c>
      <c r="S51" s="16">
        <f t="shared" si="32"/>
        <v>527337.38253674831</v>
      </c>
      <c r="T51" s="63">
        <v>48.4</v>
      </c>
      <c r="U51" s="26">
        <f t="shared" si="69"/>
        <v>9.1111111111111107</v>
      </c>
      <c r="V51" s="63">
        <v>43</v>
      </c>
      <c r="W51" s="26">
        <f t="shared" si="70"/>
        <v>6.1111111111111116</v>
      </c>
      <c r="X51" s="24"/>
      <c r="Y51" s="4">
        <f t="shared" si="71"/>
        <v>0</v>
      </c>
      <c r="Z51" s="3">
        <f t="shared" si="39"/>
        <v>633.04200000000003</v>
      </c>
      <c r="AA51" s="33">
        <v>180</v>
      </c>
      <c r="AB51" s="43">
        <f t="shared" si="40"/>
        <v>2160000</v>
      </c>
      <c r="AC51" s="24"/>
      <c r="AD51" s="4">
        <f t="shared" si="49"/>
        <v>-17.777777777777779</v>
      </c>
      <c r="AE51" s="24"/>
      <c r="AF51" s="4">
        <f t="shared" si="50"/>
        <v>-17.777777777777779</v>
      </c>
      <c r="AG51" s="19">
        <v>76.7</v>
      </c>
      <c r="AH51" s="4">
        <f t="shared" si="51"/>
        <v>4.8390029999999997E-3</v>
      </c>
      <c r="AI51" s="24">
        <f t="shared" si="52"/>
        <v>0</v>
      </c>
      <c r="AJ51" s="24">
        <f t="shared" si="53"/>
        <v>0</v>
      </c>
      <c r="AK51" s="24">
        <f t="shared" si="54"/>
        <v>0</v>
      </c>
      <c r="AL51" s="19">
        <v>63.2</v>
      </c>
      <c r="AM51" s="4">
        <f t="shared" si="55"/>
        <v>17.333333333333336</v>
      </c>
      <c r="AN51" s="19">
        <v>45.3</v>
      </c>
      <c r="AO51" s="4">
        <f t="shared" si="56"/>
        <v>7.3888888888888875</v>
      </c>
      <c r="AP51" s="19">
        <v>48.1</v>
      </c>
      <c r="AQ51" s="4">
        <f t="shared" si="57"/>
        <v>3.0346289999999996E-3</v>
      </c>
      <c r="AR51" s="12">
        <f t="shared" si="58"/>
        <v>126.72732594931504</v>
      </c>
      <c r="AS51" s="16">
        <f t="shared" si="59"/>
        <v>36.032791000658243</v>
      </c>
      <c r="AT51" s="16">
        <f t="shared" si="60"/>
        <v>432411.63141934772</v>
      </c>
      <c r="AU51" s="63">
        <v>55.7</v>
      </c>
      <c r="AV51" s="26">
        <f t="shared" si="22"/>
        <v>13.16666666666667</v>
      </c>
      <c r="AW51" s="63">
        <v>43</v>
      </c>
      <c r="AX51" s="26">
        <f t="shared" si="23"/>
        <v>6.1111111111111116</v>
      </c>
      <c r="AY51" s="63">
        <v>232</v>
      </c>
      <c r="AZ51" s="26">
        <f t="shared" si="61"/>
        <v>1.4636879999999998E-2</v>
      </c>
      <c r="BA51" s="12">
        <f t="shared" si="33"/>
        <v>431.57880225055999</v>
      </c>
      <c r="BB51" s="12">
        <f t="shared" si="34"/>
        <v>122.71733333333333</v>
      </c>
      <c r="BC51" s="42">
        <v>1472608</v>
      </c>
      <c r="BD51" s="24"/>
      <c r="BE51" s="4">
        <f t="shared" si="62"/>
        <v>-17.777777777777779</v>
      </c>
      <c r="BF51" s="24"/>
      <c r="BG51" s="4">
        <f t="shared" si="63"/>
        <v>-17.777777777777779</v>
      </c>
      <c r="BH51" s="24"/>
      <c r="BI51" s="4">
        <f t="shared" si="64"/>
        <v>0</v>
      </c>
      <c r="BJ51" s="24">
        <f t="shared" si="65"/>
        <v>0</v>
      </c>
      <c r="BK51" s="24">
        <f t="shared" si="66"/>
        <v>0</v>
      </c>
      <c r="BL51" s="67">
        <f t="shared" si="67"/>
        <v>0</v>
      </c>
      <c r="BM51" s="68">
        <f t="shared" si="35"/>
        <v>105.67801238158364</v>
      </c>
      <c r="BN51" s="69">
        <f>'Cooling (Chiller19)'!W51</f>
        <v>660.45162199089509</v>
      </c>
    </row>
    <row r="52" spans="1:66" x14ac:dyDescent="0.3">
      <c r="A52" s="5">
        <v>0.51041666666666696</v>
      </c>
      <c r="B52" s="19">
        <v>49.6</v>
      </c>
      <c r="C52" s="59">
        <f t="shared" si="41"/>
        <v>9.7777777777777786</v>
      </c>
      <c r="D52" s="19">
        <v>42.6</v>
      </c>
      <c r="E52" s="4">
        <f t="shared" si="42"/>
        <v>5.8888888888888902</v>
      </c>
      <c r="F52" s="19">
        <v>682</v>
      </c>
      <c r="G52" s="4">
        <f t="shared" si="43"/>
        <v>4.3027379999999997E-2</v>
      </c>
      <c r="H52" s="12">
        <f t="shared" si="44"/>
        <v>702.67512291899993</v>
      </c>
      <c r="I52" s="16">
        <f t="shared" si="45"/>
        <v>199.79389335200455</v>
      </c>
      <c r="J52" s="12">
        <f t="shared" si="68"/>
        <v>2397627.299267082</v>
      </c>
      <c r="K52" s="63">
        <v>58</v>
      </c>
      <c r="L52" s="26">
        <f t="shared" si="46"/>
        <v>14.444444444444445</v>
      </c>
      <c r="M52" s="63">
        <v>44</v>
      </c>
      <c r="N52" s="26">
        <f t="shared" si="47"/>
        <v>6.666666666666667</v>
      </c>
      <c r="O52" s="63">
        <v>121</v>
      </c>
      <c r="P52" s="26">
        <f t="shared" si="48"/>
        <v>7.6338899999999991E-3</v>
      </c>
      <c r="Q52" s="12">
        <f t="shared" si="8"/>
        <v>249.33633393899996</v>
      </c>
      <c r="R52" s="16">
        <f t="shared" si="9"/>
        <v>70.894607318453211</v>
      </c>
      <c r="S52" s="16">
        <f t="shared" si="32"/>
        <v>850770.9771592872</v>
      </c>
      <c r="T52" s="63">
        <v>48.1</v>
      </c>
      <c r="U52" s="26">
        <f t="shared" si="69"/>
        <v>8.9444444444444464</v>
      </c>
      <c r="V52" s="63">
        <v>42.9</v>
      </c>
      <c r="W52" s="26">
        <f t="shared" si="70"/>
        <v>6.0555555555555554</v>
      </c>
      <c r="X52" s="24"/>
      <c r="Y52" s="4">
        <f t="shared" si="71"/>
        <v>0</v>
      </c>
      <c r="Z52" s="3">
        <f t="shared" si="39"/>
        <v>709.00704000196527</v>
      </c>
      <c r="AA52" s="33">
        <v>201.60000000055879</v>
      </c>
      <c r="AB52" s="43">
        <f t="shared" si="40"/>
        <v>2419200.0000067055</v>
      </c>
      <c r="AC52" s="24"/>
      <c r="AD52" s="4">
        <f t="shared" si="49"/>
        <v>-17.777777777777779</v>
      </c>
      <c r="AE52" s="24"/>
      <c r="AF52" s="4">
        <f t="shared" si="50"/>
        <v>-17.777777777777779</v>
      </c>
      <c r="AG52" s="19">
        <v>70.3</v>
      </c>
      <c r="AH52" s="4">
        <f t="shared" si="51"/>
        <v>4.4352269999999991E-3</v>
      </c>
      <c r="AI52" s="24">
        <f t="shared" si="52"/>
        <v>0</v>
      </c>
      <c r="AJ52" s="24">
        <f t="shared" si="53"/>
        <v>0</v>
      </c>
      <c r="AK52" s="24">
        <f t="shared" si="54"/>
        <v>0</v>
      </c>
      <c r="AL52" s="19">
        <v>62.6</v>
      </c>
      <c r="AM52" s="4">
        <f t="shared" si="55"/>
        <v>17</v>
      </c>
      <c r="AN52" s="19">
        <v>46</v>
      </c>
      <c r="AO52" s="4">
        <f t="shared" si="56"/>
        <v>7.7777777777777786</v>
      </c>
      <c r="AP52" s="19">
        <v>55.3</v>
      </c>
      <c r="AQ52" s="4">
        <f t="shared" si="57"/>
        <v>3.4888769999999996E-3</v>
      </c>
      <c r="AR52" s="12">
        <f t="shared" si="58"/>
        <v>135.11556542462998</v>
      </c>
      <c r="AS52" s="16">
        <f t="shared" si="59"/>
        <v>38.417846296454357</v>
      </c>
      <c r="AT52" s="16">
        <f t="shared" si="60"/>
        <v>461033.49563912774</v>
      </c>
      <c r="AU52" s="63">
        <v>55.9</v>
      </c>
      <c r="AV52" s="26">
        <f t="shared" si="22"/>
        <v>13.277777777777777</v>
      </c>
      <c r="AW52" s="63">
        <v>43.5</v>
      </c>
      <c r="AX52" s="26">
        <f t="shared" si="23"/>
        <v>6.3888888888888893</v>
      </c>
      <c r="AY52" s="63">
        <v>223</v>
      </c>
      <c r="AZ52" s="26">
        <f t="shared" si="61"/>
        <v>1.4069069999999999E-2</v>
      </c>
      <c r="BA52" s="12">
        <f t="shared" si="33"/>
        <v>407.65746230395001</v>
      </c>
      <c r="BB52" s="12">
        <f t="shared" si="34"/>
        <v>115.91541666666667</v>
      </c>
      <c r="BC52" s="42">
        <v>1390985</v>
      </c>
      <c r="BD52" s="24"/>
      <c r="BE52" s="4">
        <f t="shared" si="62"/>
        <v>-17.777777777777779</v>
      </c>
      <c r="BF52" s="24"/>
      <c r="BG52" s="4">
        <f t="shared" si="63"/>
        <v>-17.777777777777779</v>
      </c>
      <c r="BH52" s="24"/>
      <c r="BI52" s="4">
        <f t="shared" si="64"/>
        <v>0</v>
      </c>
      <c r="BJ52" s="24">
        <f t="shared" si="65"/>
        <v>0</v>
      </c>
      <c r="BK52" s="24">
        <f t="shared" si="66"/>
        <v>0</v>
      </c>
      <c r="BL52" s="67">
        <f t="shared" si="67"/>
        <v>0</v>
      </c>
      <c r="BM52" s="68">
        <f t="shared" si="35"/>
        <v>9.9373408977035638</v>
      </c>
      <c r="BN52" s="69">
        <f>'Cooling (Chiller19)'!W52</f>
        <v>636.55910453184117</v>
      </c>
    </row>
    <row r="53" spans="1:66" x14ac:dyDescent="0.3">
      <c r="A53" s="6">
        <v>0.52083333333333304</v>
      </c>
      <c r="B53" s="19">
        <v>49.8</v>
      </c>
      <c r="C53" s="59">
        <f t="shared" si="41"/>
        <v>9.8888888888888875</v>
      </c>
      <c r="D53" s="19">
        <v>42.8</v>
      </c>
      <c r="E53" s="4">
        <f t="shared" si="42"/>
        <v>5.9999999999999991</v>
      </c>
      <c r="F53" s="19">
        <v>627</v>
      </c>
      <c r="G53" s="4">
        <f t="shared" si="43"/>
        <v>3.9557429999999998E-2</v>
      </c>
      <c r="H53" s="12">
        <f t="shared" si="44"/>
        <v>646.00777429649997</v>
      </c>
      <c r="I53" s="16">
        <f t="shared" si="45"/>
        <v>183.68148259781063</v>
      </c>
      <c r="J53" s="12">
        <f t="shared" si="68"/>
        <v>2204270.259003608</v>
      </c>
      <c r="K53" s="63">
        <v>55.9</v>
      </c>
      <c r="L53" s="26">
        <f t="shared" si="46"/>
        <v>13.277777777777777</v>
      </c>
      <c r="M53" s="63">
        <v>44.1</v>
      </c>
      <c r="N53" s="26">
        <f t="shared" si="47"/>
        <v>6.7222222222222232</v>
      </c>
      <c r="O53" s="63">
        <v>117</v>
      </c>
      <c r="P53" s="26">
        <f t="shared" si="48"/>
        <v>7.381529999999999E-3</v>
      </c>
      <c r="Q53" s="12">
        <f t="shared" si="8"/>
        <v>203.20764028109994</v>
      </c>
      <c r="R53" s="16">
        <f t="shared" si="9"/>
        <v>57.778686460363929</v>
      </c>
      <c r="S53" s="16">
        <f t="shared" si="32"/>
        <v>693373.32412403286</v>
      </c>
      <c r="T53" s="63">
        <v>48.3</v>
      </c>
      <c r="U53" s="26">
        <f t="shared" si="69"/>
        <v>9.0555555555555536</v>
      </c>
      <c r="V53" s="63">
        <v>43.1</v>
      </c>
      <c r="W53" s="26">
        <f t="shared" si="70"/>
        <v>6.1666666666666679</v>
      </c>
      <c r="X53" s="24"/>
      <c r="Y53" s="4">
        <f t="shared" si="71"/>
        <v>0</v>
      </c>
      <c r="Z53" s="3">
        <f t="shared" si="39"/>
        <v>624.60143999213915</v>
      </c>
      <c r="AA53" s="33">
        <v>177.59999999776483</v>
      </c>
      <c r="AB53" s="43">
        <f t="shared" si="40"/>
        <v>2131199.9999731779</v>
      </c>
      <c r="AC53" s="24"/>
      <c r="AD53" s="4">
        <f t="shared" si="49"/>
        <v>-17.777777777777779</v>
      </c>
      <c r="AE53" s="24"/>
      <c r="AF53" s="4">
        <f t="shared" si="50"/>
        <v>-17.777777777777779</v>
      </c>
      <c r="AG53" s="19">
        <v>80.2</v>
      </c>
      <c r="AH53" s="4">
        <f t="shared" si="51"/>
        <v>5.0598179999999998E-3</v>
      </c>
      <c r="AI53" s="24">
        <f t="shared" si="52"/>
        <v>0</v>
      </c>
      <c r="AJ53" s="24">
        <f t="shared" si="53"/>
        <v>0</v>
      </c>
      <c r="AK53" s="24">
        <f t="shared" si="54"/>
        <v>0</v>
      </c>
      <c r="AL53" s="19">
        <v>62.8</v>
      </c>
      <c r="AM53" s="4">
        <f t="shared" si="55"/>
        <v>17.111111111111111</v>
      </c>
      <c r="AN53" s="19">
        <v>46.8</v>
      </c>
      <c r="AO53" s="4">
        <f t="shared" si="56"/>
        <v>8.2222222222222214</v>
      </c>
      <c r="AP53" s="19">
        <v>53.7</v>
      </c>
      <c r="AQ53" s="4">
        <f t="shared" si="57"/>
        <v>3.3879329999999997E-3</v>
      </c>
      <c r="AR53" s="12">
        <f t="shared" si="58"/>
        <v>126.4638595752</v>
      </c>
      <c r="AS53" s="16">
        <f t="shared" si="59"/>
        <v>35.957878753255621</v>
      </c>
      <c r="AT53" s="16">
        <f t="shared" si="60"/>
        <v>431512.64673864207</v>
      </c>
      <c r="AU53" s="63">
        <v>57</v>
      </c>
      <c r="AV53" s="26">
        <f t="shared" si="22"/>
        <v>13.888888888888889</v>
      </c>
      <c r="AW53" s="63">
        <v>44.2</v>
      </c>
      <c r="AX53" s="26">
        <f t="shared" si="23"/>
        <v>6.7777777777777795</v>
      </c>
      <c r="AY53" s="63">
        <v>222</v>
      </c>
      <c r="AZ53" s="26">
        <f t="shared" si="61"/>
        <v>1.4005979999999999E-2</v>
      </c>
      <c r="BA53" s="12">
        <f t="shared" si="33"/>
        <v>415.68673040874</v>
      </c>
      <c r="BB53" s="12">
        <f t="shared" si="34"/>
        <v>118.1985</v>
      </c>
      <c r="BC53" s="42">
        <v>1418382</v>
      </c>
      <c r="BD53" s="24"/>
      <c r="BE53" s="4">
        <f t="shared" si="62"/>
        <v>-17.777777777777779</v>
      </c>
      <c r="BF53" s="24"/>
      <c r="BG53" s="4">
        <f t="shared" si="63"/>
        <v>-17.777777777777779</v>
      </c>
      <c r="BH53" s="24"/>
      <c r="BI53" s="4">
        <f t="shared" si="64"/>
        <v>0</v>
      </c>
      <c r="BJ53" s="24">
        <f t="shared" si="65"/>
        <v>0</v>
      </c>
      <c r="BK53" s="24">
        <f t="shared" si="66"/>
        <v>0</v>
      </c>
      <c r="BL53" s="67">
        <f t="shared" si="67"/>
        <v>0</v>
      </c>
      <c r="BM53" s="68">
        <f t="shared" si="35"/>
        <v>85.14246708842515</v>
      </c>
      <c r="BN53" s="69">
        <f>'Cooling (Chiller19)'!W53</f>
        <v>658.35901489762011</v>
      </c>
    </row>
    <row r="54" spans="1:66" x14ac:dyDescent="0.3">
      <c r="A54" s="5">
        <v>0.53125</v>
      </c>
      <c r="B54" s="19">
        <v>50.1</v>
      </c>
      <c r="C54" s="59">
        <f t="shared" si="41"/>
        <v>10.055555555555557</v>
      </c>
      <c r="D54" s="19">
        <v>42.8</v>
      </c>
      <c r="E54" s="4">
        <f t="shared" si="42"/>
        <v>5.9999999999999991</v>
      </c>
      <c r="F54" s="19">
        <v>561</v>
      </c>
      <c r="G54" s="4">
        <f t="shared" si="43"/>
        <v>3.539349E-2</v>
      </c>
      <c r="H54" s="12">
        <f t="shared" si="44"/>
        <v>602.77868263305049</v>
      </c>
      <c r="I54" s="16">
        <f t="shared" si="45"/>
        <v>171.39001496532572</v>
      </c>
      <c r="J54" s="12">
        <f t="shared" si="68"/>
        <v>2056766.4597169021</v>
      </c>
      <c r="K54" s="63">
        <v>52.3</v>
      </c>
      <c r="L54" s="26">
        <f t="shared" si="46"/>
        <v>11.277777777777777</v>
      </c>
      <c r="M54" s="63">
        <v>44.9</v>
      </c>
      <c r="N54" s="26">
        <f t="shared" si="47"/>
        <v>7.1666666666666661</v>
      </c>
      <c r="O54" s="63">
        <v>123</v>
      </c>
      <c r="P54" s="26">
        <f t="shared" si="48"/>
        <v>7.7600699999999991E-3</v>
      </c>
      <c r="Q54" s="12">
        <f t="shared" si="8"/>
        <v>133.9704434187</v>
      </c>
      <c r="R54" s="16">
        <f t="shared" si="9"/>
        <v>38.092250047967021</v>
      </c>
      <c r="S54" s="16">
        <f t="shared" si="32"/>
        <v>457126.17674756981</v>
      </c>
      <c r="T54" s="63">
        <v>48.3</v>
      </c>
      <c r="U54" s="26">
        <f t="shared" si="69"/>
        <v>9.0555555555555536</v>
      </c>
      <c r="V54" s="63">
        <v>43.5</v>
      </c>
      <c r="W54" s="26">
        <f t="shared" si="70"/>
        <v>6.3888888888888893</v>
      </c>
      <c r="X54" s="24"/>
      <c r="Y54" s="4">
        <f t="shared" si="71"/>
        <v>0</v>
      </c>
      <c r="Z54" s="3">
        <f t="shared" si="39"/>
        <v>565.51752000589568</v>
      </c>
      <c r="AA54" s="33">
        <v>160.80000000167638</v>
      </c>
      <c r="AB54" s="43">
        <f t="shared" si="40"/>
        <v>1929600.0000201166</v>
      </c>
      <c r="AC54" s="24"/>
      <c r="AD54" s="4">
        <f t="shared" si="49"/>
        <v>-17.777777777777779</v>
      </c>
      <c r="AE54" s="24"/>
      <c r="AF54" s="4">
        <f t="shared" si="50"/>
        <v>-17.777777777777779</v>
      </c>
      <c r="AG54" s="19">
        <v>71.400000000000006</v>
      </c>
      <c r="AH54" s="4">
        <f t="shared" si="51"/>
        <v>4.5046260000000003E-3</v>
      </c>
      <c r="AI54" s="24">
        <f t="shared" si="52"/>
        <v>0</v>
      </c>
      <c r="AJ54" s="24">
        <f t="shared" si="53"/>
        <v>0</v>
      </c>
      <c r="AK54" s="24">
        <f t="shared" si="54"/>
        <v>0</v>
      </c>
      <c r="AL54" s="19">
        <v>62.2</v>
      </c>
      <c r="AM54" s="4">
        <f t="shared" si="55"/>
        <v>16.777777777777779</v>
      </c>
      <c r="AN54" s="19">
        <v>46</v>
      </c>
      <c r="AO54" s="4">
        <f t="shared" si="56"/>
        <v>7.7777777777777786</v>
      </c>
      <c r="AP54" s="19">
        <v>53.1</v>
      </c>
      <c r="AQ54" s="4">
        <f t="shared" si="57"/>
        <v>3.3500789999999997E-3</v>
      </c>
      <c r="AR54" s="12">
        <f t="shared" si="58"/>
        <v>126.61399125206999</v>
      </c>
      <c r="AS54" s="16">
        <f t="shared" si="59"/>
        <v>36.000566179149843</v>
      </c>
      <c r="AT54" s="16">
        <f t="shared" si="60"/>
        <v>432024.91733882058</v>
      </c>
      <c r="AU54" s="63">
        <v>57.4</v>
      </c>
      <c r="AV54" s="26">
        <f t="shared" si="22"/>
        <v>14.111111111111111</v>
      </c>
      <c r="AW54" s="63">
        <v>43.4</v>
      </c>
      <c r="AX54" s="26">
        <f t="shared" si="23"/>
        <v>6.333333333333333</v>
      </c>
      <c r="AY54" s="63">
        <v>215</v>
      </c>
      <c r="AZ54" s="26">
        <f t="shared" si="61"/>
        <v>1.3564349999999999E-2</v>
      </c>
      <c r="BA54" s="12">
        <f t="shared" si="33"/>
        <v>440.91809803824998</v>
      </c>
      <c r="BB54" s="12">
        <f t="shared" si="34"/>
        <v>125.37291666666667</v>
      </c>
      <c r="BC54" s="42">
        <v>1504475</v>
      </c>
      <c r="BD54" s="24"/>
      <c r="BE54" s="4">
        <f t="shared" si="62"/>
        <v>-17.777777777777779</v>
      </c>
      <c r="BF54" s="24"/>
      <c r="BG54" s="4">
        <f t="shared" si="63"/>
        <v>-17.777777777777779</v>
      </c>
      <c r="BH54" s="24"/>
      <c r="BI54" s="4">
        <f t="shared" si="64"/>
        <v>0</v>
      </c>
      <c r="BJ54" s="24">
        <f t="shared" si="65"/>
        <v>0</v>
      </c>
      <c r="BK54" s="24">
        <f t="shared" si="66"/>
        <v>0</v>
      </c>
      <c r="BL54" s="67">
        <f t="shared" si="67"/>
        <v>0</v>
      </c>
      <c r="BM54" s="68">
        <f t="shared" si="35"/>
        <v>359.69754145797788</v>
      </c>
      <c r="BN54" s="69">
        <f>'Cooling (Chiller19)'!W54</f>
        <v>891.35328931876347</v>
      </c>
    </row>
    <row r="55" spans="1:66" x14ac:dyDescent="0.3">
      <c r="A55" s="6">
        <v>0.54166666666666696</v>
      </c>
      <c r="B55" s="19">
        <v>50.9</v>
      </c>
      <c r="C55" s="59">
        <f t="shared" si="41"/>
        <v>10.5</v>
      </c>
      <c r="D55" s="19">
        <v>42.8</v>
      </c>
      <c r="E55" s="4">
        <f t="shared" si="42"/>
        <v>5.9999999999999991</v>
      </c>
      <c r="F55" s="19">
        <v>520</v>
      </c>
      <c r="G55" s="4">
        <f t="shared" si="43"/>
        <v>3.2806799999999997E-2</v>
      </c>
      <c r="H55" s="12">
        <f t="shared" si="44"/>
        <v>619.95551272200021</v>
      </c>
      <c r="I55" s="16">
        <f t="shared" si="45"/>
        <v>176.27395869263583</v>
      </c>
      <c r="J55" s="12">
        <f t="shared" si="68"/>
        <v>2115376.243090271</v>
      </c>
      <c r="K55" s="63">
        <v>57.3</v>
      </c>
      <c r="L55" s="26">
        <f t="shared" si="46"/>
        <v>14.055555555555555</v>
      </c>
      <c r="M55" s="63">
        <v>45.3</v>
      </c>
      <c r="N55" s="26">
        <f t="shared" si="47"/>
        <v>7.3888888888888875</v>
      </c>
      <c r="O55" s="63">
        <v>131</v>
      </c>
      <c r="P55" s="26">
        <f t="shared" si="48"/>
        <v>8.2647899999999993E-3</v>
      </c>
      <c r="Q55" s="12">
        <f t="shared" si="8"/>
        <v>231.37940788200001</v>
      </c>
      <c r="R55" s="16">
        <f t="shared" si="9"/>
        <v>65.788856378163217</v>
      </c>
      <c r="S55" s="16">
        <f t="shared" si="32"/>
        <v>789499.39556930319</v>
      </c>
      <c r="T55" s="63">
        <v>49.3</v>
      </c>
      <c r="U55" s="26">
        <f t="shared" si="69"/>
        <v>9.6111111111111107</v>
      </c>
      <c r="V55" s="63">
        <v>43.2</v>
      </c>
      <c r="W55" s="26">
        <f t="shared" si="70"/>
        <v>6.2222222222222241</v>
      </c>
      <c r="X55" s="24"/>
      <c r="Y55" s="4">
        <f t="shared" si="71"/>
        <v>0</v>
      </c>
      <c r="Z55" s="3">
        <f t="shared" si="39"/>
        <v>700.56647999410438</v>
      </c>
      <c r="AA55" s="33">
        <v>199.19999999832362</v>
      </c>
      <c r="AB55" s="43">
        <f t="shared" si="40"/>
        <v>2390399.9999798834</v>
      </c>
      <c r="AC55" s="24"/>
      <c r="AD55" s="4">
        <f t="shared" si="49"/>
        <v>-17.777777777777779</v>
      </c>
      <c r="AE55" s="24"/>
      <c r="AF55" s="4">
        <f t="shared" si="50"/>
        <v>-17.777777777777779</v>
      </c>
      <c r="AG55" s="19">
        <v>82.4</v>
      </c>
      <c r="AH55" s="4">
        <f t="shared" si="51"/>
        <v>5.1986159999999997E-3</v>
      </c>
      <c r="AI55" s="24">
        <f t="shared" si="52"/>
        <v>0</v>
      </c>
      <c r="AJ55" s="24">
        <f t="shared" si="53"/>
        <v>0</v>
      </c>
      <c r="AK55" s="24">
        <f t="shared" si="54"/>
        <v>0</v>
      </c>
      <c r="AL55" s="19">
        <v>61.8</v>
      </c>
      <c r="AM55" s="4">
        <f t="shared" si="55"/>
        <v>16.555555555555554</v>
      </c>
      <c r="AN55" s="19">
        <v>47</v>
      </c>
      <c r="AO55" s="4">
        <f t="shared" si="56"/>
        <v>8.3333333333333339</v>
      </c>
      <c r="AP55" s="19">
        <v>66.3</v>
      </c>
      <c r="AQ55" s="4">
        <f t="shared" si="57"/>
        <v>4.1828669999999998E-3</v>
      </c>
      <c r="AR55" s="12">
        <f t="shared" si="58"/>
        <v>144.42667314893995</v>
      </c>
      <c r="AS55" s="16">
        <f t="shared" si="59"/>
        <v>41.065303710247356</v>
      </c>
      <c r="AT55" s="16">
        <f t="shared" si="60"/>
        <v>492804.31737177027</v>
      </c>
      <c r="AU55" s="63">
        <v>57.5</v>
      </c>
      <c r="AV55" s="26">
        <f t="shared" si="22"/>
        <v>14.166666666666668</v>
      </c>
      <c r="AW55" s="63">
        <v>44</v>
      </c>
      <c r="AX55" s="26">
        <f t="shared" si="23"/>
        <v>6.666666666666667</v>
      </c>
      <c r="AY55" s="63">
        <v>232</v>
      </c>
      <c r="AZ55" s="26">
        <f t="shared" si="61"/>
        <v>1.4636879999999998E-2</v>
      </c>
      <c r="BA55" s="12">
        <f t="shared" si="33"/>
        <v>461.79941177575</v>
      </c>
      <c r="BB55" s="12">
        <f t="shared" si="34"/>
        <v>131.31041666666667</v>
      </c>
      <c r="BC55" s="42">
        <v>1575725</v>
      </c>
      <c r="BD55" s="24"/>
      <c r="BE55" s="4">
        <f t="shared" si="62"/>
        <v>-17.777777777777779</v>
      </c>
      <c r="BF55" s="24"/>
      <c r="BG55" s="4">
        <f t="shared" si="63"/>
        <v>-17.777777777777779</v>
      </c>
      <c r="BH55" s="24"/>
      <c r="BI55" s="4">
        <f t="shared" si="64"/>
        <v>0</v>
      </c>
      <c r="BJ55" s="24">
        <f t="shared" si="65"/>
        <v>0</v>
      </c>
      <c r="BK55" s="24">
        <f t="shared" si="66"/>
        <v>0</v>
      </c>
      <c r="BL55" s="67">
        <f t="shared" si="67"/>
        <v>0</v>
      </c>
      <c r="BM55" s="68">
        <f t="shared" si="35"/>
        <v>169.31009761296659</v>
      </c>
      <c r="BN55" s="69">
        <f>'Cooling (Chiller19)'!W55</f>
        <v>782.94863305900333</v>
      </c>
    </row>
    <row r="56" spans="1:66" x14ac:dyDescent="0.3">
      <c r="A56" s="5">
        <v>0.55208333333333304</v>
      </c>
      <c r="B56" s="19">
        <v>50</v>
      </c>
      <c r="C56" s="59">
        <f t="shared" si="41"/>
        <v>10</v>
      </c>
      <c r="D56" s="19">
        <v>42.8</v>
      </c>
      <c r="E56" s="4">
        <f t="shared" si="42"/>
        <v>5.9999999999999991</v>
      </c>
      <c r="F56" s="19">
        <v>651</v>
      </c>
      <c r="G56" s="4">
        <f t="shared" si="43"/>
        <v>4.1071589999999998E-2</v>
      </c>
      <c r="H56" s="12">
        <f t="shared" si="44"/>
        <v>689.89921159320011</v>
      </c>
      <c r="I56" s="16">
        <f t="shared" si="45"/>
        <v>196.16127710924087</v>
      </c>
      <c r="J56" s="12">
        <f t="shared" si="68"/>
        <v>2354034.0756440447</v>
      </c>
      <c r="K56" s="63">
        <v>47.2</v>
      </c>
      <c r="L56" s="26">
        <f t="shared" si="46"/>
        <v>8.4444444444444464</v>
      </c>
      <c r="M56" s="63">
        <v>44.8</v>
      </c>
      <c r="N56" s="26">
        <f t="shared" si="47"/>
        <v>7.1111111111111098</v>
      </c>
      <c r="O56" s="63">
        <v>131</v>
      </c>
      <c r="P56" s="26">
        <f t="shared" si="48"/>
        <v>8.2647899999999993E-3</v>
      </c>
      <c r="Q56" s="12">
        <f t="shared" si="8"/>
        <v>46.27588157640011</v>
      </c>
      <c r="R56" s="16">
        <f t="shared" si="9"/>
        <v>13.157771275632673</v>
      </c>
      <c r="S56" s="16">
        <f t="shared" si="32"/>
        <v>157899.87911386101</v>
      </c>
      <c r="T56" s="63">
        <v>48.7</v>
      </c>
      <c r="U56" s="26">
        <f t="shared" si="69"/>
        <v>9.2777777777777803</v>
      </c>
      <c r="V56" s="63">
        <v>43.5</v>
      </c>
      <c r="W56" s="26">
        <f t="shared" si="70"/>
        <v>6.3888888888888893</v>
      </c>
      <c r="X56" s="24"/>
      <c r="Y56" s="4">
        <f t="shared" si="71"/>
        <v>0</v>
      </c>
      <c r="Z56" s="3">
        <f t="shared" si="39"/>
        <v>709.00704000196527</v>
      </c>
      <c r="AA56" s="33">
        <v>201.60000000055879</v>
      </c>
      <c r="AB56" s="43">
        <f t="shared" si="40"/>
        <v>2419200.0000067055</v>
      </c>
      <c r="AC56" s="24"/>
      <c r="AD56" s="4">
        <f t="shared" si="49"/>
        <v>-17.777777777777779</v>
      </c>
      <c r="AE56" s="24"/>
      <c r="AF56" s="4">
        <f t="shared" si="50"/>
        <v>-17.777777777777779</v>
      </c>
      <c r="AG56" s="19">
        <v>83.2</v>
      </c>
      <c r="AH56" s="4">
        <f t="shared" si="51"/>
        <v>5.2490879999999998E-3</v>
      </c>
      <c r="AI56" s="24">
        <f t="shared" si="52"/>
        <v>0</v>
      </c>
      <c r="AJ56" s="24">
        <f t="shared" si="53"/>
        <v>0</v>
      </c>
      <c r="AK56" s="24">
        <f t="shared" si="54"/>
        <v>0</v>
      </c>
      <c r="AL56" s="19">
        <v>59.5</v>
      </c>
      <c r="AM56" s="4">
        <f t="shared" si="55"/>
        <v>15.277777777777779</v>
      </c>
      <c r="AN56" s="19">
        <v>48.6</v>
      </c>
      <c r="AO56" s="4">
        <f t="shared" si="56"/>
        <v>9.2222222222222232</v>
      </c>
      <c r="AP56" s="19">
        <v>89.4</v>
      </c>
      <c r="AQ56" s="4">
        <f t="shared" si="57"/>
        <v>5.6402459999999998E-3</v>
      </c>
      <c r="AR56" s="12">
        <f t="shared" si="58"/>
        <v>143.42873906151002</v>
      </c>
      <c r="AS56" s="16">
        <f t="shared" si="59"/>
        <v>40.781557879303392</v>
      </c>
      <c r="AT56" s="16">
        <f t="shared" si="60"/>
        <v>489399.22455881885</v>
      </c>
      <c r="AU56" s="63">
        <v>58.6</v>
      </c>
      <c r="AV56" s="26">
        <f t="shared" si="22"/>
        <v>14.777777777777779</v>
      </c>
      <c r="AW56" s="63">
        <v>44.8</v>
      </c>
      <c r="AX56" s="26">
        <f t="shared" si="23"/>
        <v>7.1111111111111098</v>
      </c>
      <c r="AY56" s="63">
        <v>192</v>
      </c>
      <c r="AZ56" s="26">
        <f t="shared" si="61"/>
        <v>1.2113279999999999E-2</v>
      </c>
      <c r="BA56" s="12">
        <f t="shared" si="33"/>
        <v>386.79314668850998</v>
      </c>
      <c r="BB56" s="12">
        <f t="shared" si="34"/>
        <v>109.98275</v>
      </c>
      <c r="BC56" s="42">
        <v>1319793</v>
      </c>
      <c r="BD56" s="24"/>
      <c r="BE56" s="4">
        <f t="shared" si="62"/>
        <v>-17.777777777777779</v>
      </c>
      <c r="BF56" s="24"/>
      <c r="BG56" s="4">
        <f t="shared" si="63"/>
        <v>-17.777777777777779</v>
      </c>
      <c r="BH56" s="24"/>
      <c r="BI56" s="4">
        <f t="shared" si="64"/>
        <v>0</v>
      </c>
      <c r="BJ56" s="24">
        <f t="shared" si="65"/>
        <v>0</v>
      </c>
      <c r="BK56" s="24">
        <f t="shared" si="66"/>
        <v>0</v>
      </c>
      <c r="BL56" s="67">
        <f t="shared" si="67"/>
        <v>0</v>
      </c>
      <c r="BM56" s="68">
        <f t="shared" si="35"/>
        <v>223.65281067483966</v>
      </c>
      <c r="BN56" s="69">
        <f>'Cooling (Chiller19)'!W56</f>
        <v>785.33616693957538</v>
      </c>
    </row>
    <row r="57" spans="1:66" x14ac:dyDescent="0.3">
      <c r="A57" s="6">
        <v>0.5625</v>
      </c>
      <c r="B57" s="19">
        <v>49.9</v>
      </c>
      <c r="C57" s="59">
        <f t="shared" si="41"/>
        <v>9.9444444444444446</v>
      </c>
      <c r="D57" s="19">
        <v>43.7</v>
      </c>
      <c r="E57" s="4">
        <f t="shared" si="42"/>
        <v>6.5000000000000018</v>
      </c>
      <c r="F57" s="19">
        <v>790</v>
      </c>
      <c r="G57" s="4">
        <f t="shared" si="43"/>
        <v>4.9841099999999992E-2</v>
      </c>
      <c r="H57" s="12">
        <f t="shared" si="44"/>
        <v>720.92642481299958</v>
      </c>
      <c r="I57" s="16">
        <f t="shared" si="45"/>
        <v>204.98334512738117</v>
      </c>
      <c r="J57" s="12">
        <f t="shared" si="68"/>
        <v>2459903.3330142777</v>
      </c>
      <c r="K57" s="63">
        <v>51.8</v>
      </c>
      <c r="L57" s="26">
        <f t="shared" si="46"/>
        <v>10.999999999999998</v>
      </c>
      <c r="M57" s="63">
        <v>45.7</v>
      </c>
      <c r="N57" s="26">
        <f t="shared" si="47"/>
        <v>7.6111111111111134</v>
      </c>
      <c r="O57" s="63">
        <v>138</v>
      </c>
      <c r="P57" s="26">
        <f t="shared" si="48"/>
        <v>8.7064199999999994E-3</v>
      </c>
      <c r="Q57" s="12">
        <f t="shared" si="8"/>
        <v>123.90278979329985</v>
      </c>
      <c r="R57" s="16">
        <f t="shared" si="9"/>
        <v>35.229681488001091</v>
      </c>
      <c r="S57" s="16">
        <f t="shared" si="32"/>
        <v>422773.91297088971</v>
      </c>
      <c r="T57" s="63">
        <v>49.1</v>
      </c>
      <c r="U57" s="26">
        <f t="shared" si="69"/>
        <v>9.5000000000000018</v>
      </c>
      <c r="V57" s="63">
        <v>43.8</v>
      </c>
      <c r="W57" s="26">
        <f t="shared" si="70"/>
        <v>6.5555555555555545</v>
      </c>
      <c r="X57" s="24"/>
      <c r="Y57" s="4">
        <f t="shared" si="71"/>
        <v>0</v>
      </c>
      <c r="Z57" s="3">
        <f t="shared" si="39"/>
        <v>700.56648000393045</v>
      </c>
      <c r="AA57" s="33">
        <v>199.20000000111759</v>
      </c>
      <c r="AB57" s="43">
        <f t="shared" si="40"/>
        <v>2390400.000013411</v>
      </c>
      <c r="AC57" s="24"/>
      <c r="AD57" s="4">
        <f t="shared" si="49"/>
        <v>-17.777777777777779</v>
      </c>
      <c r="AE57" s="24"/>
      <c r="AF57" s="4">
        <f t="shared" si="50"/>
        <v>-17.777777777777779</v>
      </c>
      <c r="AG57" s="19">
        <v>82.1</v>
      </c>
      <c r="AH57" s="4">
        <f t="shared" si="51"/>
        <v>5.1796889999999995E-3</v>
      </c>
      <c r="AI57" s="24">
        <f t="shared" si="52"/>
        <v>0</v>
      </c>
      <c r="AJ57" s="24">
        <f t="shared" si="53"/>
        <v>0</v>
      </c>
      <c r="AK57" s="24">
        <f t="shared" si="54"/>
        <v>0</v>
      </c>
      <c r="AL57" s="19">
        <v>61.1</v>
      </c>
      <c r="AM57" s="4">
        <f t="shared" si="55"/>
        <v>16.166666666666668</v>
      </c>
      <c r="AN57" s="19">
        <v>48.7</v>
      </c>
      <c r="AO57" s="4">
        <f t="shared" si="56"/>
        <v>9.2777777777777803</v>
      </c>
      <c r="AP57" s="19">
        <v>92.6</v>
      </c>
      <c r="AQ57" s="4">
        <f t="shared" si="57"/>
        <v>5.8421339999999988E-3</v>
      </c>
      <c r="AR57" s="12">
        <f t="shared" si="58"/>
        <v>169.00705553843994</v>
      </c>
      <c r="AS57" s="16">
        <f t="shared" si="59"/>
        <v>48.054323439988615</v>
      </c>
      <c r="AT57" s="16">
        <f t="shared" si="60"/>
        <v>576676.07249904354</v>
      </c>
      <c r="AU57" s="63">
        <v>58.2</v>
      </c>
      <c r="AV57" s="26">
        <f t="shared" si="22"/>
        <v>14.555555555555557</v>
      </c>
      <c r="AW57" s="63">
        <v>47.1</v>
      </c>
      <c r="AX57" s="26">
        <f t="shared" si="23"/>
        <v>8.3888888888888893</v>
      </c>
      <c r="AY57" s="63">
        <v>239</v>
      </c>
      <c r="AZ57" s="26">
        <f t="shared" si="61"/>
        <v>1.5078509999999998E-2</v>
      </c>
      <c r="BA57" s="12">
        <f t="shared" si="33"/>
        <v>389.12892311640996</v>
      </c>
      <c r="BB57" s="12">
        <f t="shared" si="34"/>
        <v>110.64691666666667</v>
      </c>
      <c r="BC57" s="42">
        <v>1327763</v>
      </c>
      <c r="BD57" s="24"/>
      <c r="BE57" s="4">
        <f t="shared" si="62"/>
        <v>-17.777777777777779</v>
      </c>
      <c r="BF57" s="24"/>
      <c r="BG57" s="4">
        <f t="shared" si="63"/>
        <v>-17.777777777777779</v>
      </c>
      <c r="BH57" s="24"/>
      <c r="BI57" s="4">
        <f t="shared" si="64"/>
        <v>0</v>
      </c>
      <c r="BJ57" s="24">
        <f t="shared" si="65"/>
        <v>0</v>
      </c>
      <c r="BK57" s="24">
        <f t="shared" si="66"/>
        <v>0</v>
      </c>
      <c r="BL57" s="67">
        <f t="shared" si="67"/>
        <v>0</v>
      </c>
      <c r="BM57" s="68">
        <f t="shared" si="35"/>
        <v>161.49995582174111</v>
      </c>
      <c r="BN57" s="69">
        <f>'Cooling (Chiller19)'!W57</f>
        <v>759.61422254489628</v>
      </c>
    </row>
    <row r="58" spans="1:66" x14ac:dyDescent="0.3">
      <c r="A58" s="5">
        <v>0.57291666666666696</v>
      </c>
      <c r="B58" s="19">
        <v>50.4</v>
      </c>
      <c r="C58" s="59">
        <f t="shared" si="41"/>
        <v>10.222222222222221</v>
      </c>
      <c r="D58" s="19">
        <v>42.3</v>
      </c>
      <c r="E58" s="4">
        <f t="shared" si="42"/>
        <v>5.7222222222222205</v>
      </c>
      <c r="F58" s="19">
        <v>590</v>
      </c>
      <c r="G58" s="4">
        <f t="shared" si="43"/>
        <v>3.7223099999999995E-2</v>
      </c>
      <c r="H58" s="12">
        <f t="shared" si="44"/>
        <v>703.41106251150006</v>
      </c>
      <c r="I58" s="16">
        <f t="shared" si="45"/>
        <v>200.00314543972138</v>
      </c>
      <c r="J58" s="12">
        <f t="shared" si="68"/>
        <v>2400138.4296601149</v>
      </c>
      <c r="K58" s="63">
        <v>52.1</v>
      </c>
      <c r="L58" s="26">
        <f t="shared" si="46"/>
        <v>11.166666666666668</v>
      </c>
      <c r="M58" s="63">
        <v>43</v>
      </c>
      <c r="N58" s="26">
        <f t="shared" si="47"/>
        <v>6.1111111111111116</v>
      </c>
      <c r="O58" s="63">
        <v>135</v>
      </c>
      <c r="P58" s="26">
        <f t="shared" si="48"/>
        <v>8.5171499999999994E-3</v>
      </c>
      <c r="Q58" s="12">
        <f t="shared" si="8"/>
        <v>180.82035787725002</v>
      </c>
      <c r="R58" s="16">
        <f t="shared" si="9"/>
        <v>51.413237952018775</v>
      </c>
      <c r="S58" s="16">
        <f t="shared" si="32"/>
        <v>616984.73756799556</v>
      </c>
      <c r="T58" s="63">
        <v>49.5</v>
      </c>
      <c r="U58" s="26">
        <f t="shared" si="69"/>
        <v>9.7222222222222232</v>
      </c>
      <c r="V58" s="63">
        <v>44.7</v>
      </c>
      <c r="W58" s="26">
        <f t="shared" si="70"/>
        <v>7.0555555555555571</v>
      </c>
      <c r="X58" s="24"/>
      <c r="Y58" s="4">
        <f t="shared" si="71"/>
        <v>0</v>
      </c>
      <c r="Z58" s="3">
        <f t="shared" si="39"/>
        <v>700.56647999410438</v>
      </c>
      <c r="AA58" s="33">
        <v>199.19999999832362</v>
      </c>
      <c r="AB58" s="43">
        <f t="shared" si="40"/>
        <v>2390399.9999798834</v>
      </c>
      <c r="AC58" s="24"/>
      <c r="AD58" s="4">
        <f t="shared" si="49"/>
        <v>-17.777777777777779</v>
      </c>
      <c r="AE58" s="24"/>
      <c r="AF58" s="4">
        <f t="shared" si="50"/>
        <v>-17.777777777777779</v>
      </c>
      <c r="AG58" s="19">
        <v>80.5</v>
      </c>
      <c r="AH58" s="4">
        <f t="shared" si="51"/>
        <v>5.0787449999999991E-3</v>
      </c>
      <c r="AI58" s="24">
        <f t="shared" si="52"/>
        <v>0</v>
      </c>
      <c r="AJ58" s="24">
        <f t="shared" si="53"/>
        <v>0</v>
      </c>
      <c r="AK58" s="24">
        <f t="shared" si="54"/>
        <v>0</v>
      </c>
      <c r="AL58" s="19">
        <v>59.7</v>
      </c>
      <c r="AM58" s="4">
        <f t="shared" si="55"/>
        <v>15.388888888888891</v>
      </c>
      <c r="AN58" s="19">
        <v>45.6</v>
      </c>
      <c r="AO58" s="4">
        <f t="shared" si="56"/>
        <v>7.5555555555555562</v>
      </c>
      <c r="AP58" s="19">
        <v>72.5</v>
      </c>
      <c r="AQ58" s="4">
        <f t="shared" si="57"/>
        <v>4.5740249999999998E-3</v>
      </c>
      <c r="AR58" s="12">
        <f t="shared" si="58"/>
        <v>150.46284968662502</v>
      </c>
      <c r="AS58" s="16">
        <f t="shared" si="59"/>
        <v>42.781589333700602</v>
      </c>
      <c r="AT58" s="16">
        <f t="shared" si="60"/>
        <v>513400.60885542003</v>
      </c>
      <c r="AU58" s="63">
        <v>56.2</v>
      </c>
      <c r="AV58" s="26">
        <f t="shared" si="22"/>
        <v>13.444444444444446</v>
      </c>
      <c r="AW58" s="63">
        <v>42.5</v>
      </c>
      <c r="AX58" s="26">
        <f t="shared" si="23"/>
        <v>5.8333333333333339</v>
      </c>
      <c r="AY58" s="63">
        <v>226</v>
      </c>
      <c r="AZ58" s="26">
        <f t="shared" si="61"/>
        <v>1.4258339999999998E-2</v>
      </c>
      <c r="BA58" s="12">
        <f t="shared" si="33"/>
        <v>456.75009031072</v>
      </c>
      <c r="BB58" s="12">
        <f t="shared" si="34"/>
        <v>129.87466666666666</v>
      </c>
      <c r="BC58" s="42">
        <v>1558496</v>
      </c>
      <c r="BD58" s="24"/>
      <c r="BE58" s="4">
        <f t="shared" si="62"/>
        <v>-17.777777777777779</v>
      </c>
      <c r="BF58" s="24"/>
      <c r="BG58" s="4">
        <f t="shared" si="63"/>
        <v>-17.777777777777779</v>
      </c>
      <c r="BH58" s="24"/>
      <c r="BI58" s="4">
        <f t="shared" si="64"/>
        <v>0</v>
      </c>
      <c r="BJ58" s="24">
        <f t="shared" si="65"/>
        <v>0</v>
      </c>
      <c r="BK58" s="24">
        <f t="shared" si="66"/>
        <v>0</v>
      </c>
      <c r="BL58" s="67">
        <f t="shared" si="67"/>
        <v>0</v>
      </c>
      <c r="BM58" s="68">
        <f t="shared" si="35"/>
        <v>10.886126986167994</v>
      </c>
      <c r="BN58" s="69">
        <f>'Cooling (Chiller19)'!W58</f>
        <v>634.15876637659903</v>
      </c>
    </row>
    <row r="59" spans="1:66" x14ac:dyDescent="0.3">
      <c r="A59" s="6">
        <v>0.58333333333333304</v>
      </c>
      <c r="B59" s="19">
        <v>51.5</v>
      </c>
      <c r="C59" s="59">
        <f t="shared" si="41"/>
        <v>10.833333333333334</v>
      </c>
      <c r="D59" s="19">
        <v>43.2</v>
      </c>
      <c r="E59" s="4">
        <f t="shared" si="42"/>
        <v>6.2222222222222241</v>
      </c>
      <c r="F59" s="19">
        <v>665</v>
      </c>
      <c r="G59" s="4">
        <f t="shared" si="43"/>
        <v>4.1954849999999995E-2</v>
      </c>
      <c r="H59" s="12">
        <f t="shared" si="44"/>
        <v>812.40371616074981</v>
      </c>
      <c r="I59" s="16">
        <f t="shared" si="45"/>
        <v>230.99337963057999</v>
      </c>
      <c r="J59" s="12">
        <f t="shared" si="68"/>
        <v>2772036.8408681732</v>
      </c>
      <c r="K59" s="63">
        <v>53.4</v>
      </c>
      <c r="L59" s="26">
        <f t="shared" si="46"/>
        <v>11.888888888888889</v>
      </c>
      <c r="M59" s="63">
        <v>43.1</v>
      </c>
      <c r="N59" s="26">
        <f t="shared" si="47"/>
        <v>6.1666666666666679</v>
      </c>
      <c r="O59" s="63">
        <v>144</v>
      </c>
      <c r="P59" s="26">
        <f t="shared" si="48"/>
        <v>9.0849599999999996E-3</v>
      </c>
      <c r="Q59" s="12">
        <f t="shared" si="8"/>
        <v>218.30912071919997</v>
      </c>
      <c r="R59" s="16">
        <f t="shared" si="9"/>
        <v>62.072539300312762</v>
      </c>
      <c r="S59" s="16">
        <f t="shared" si="32"/>
        <v>744901.71978905238</v>
      </c>
      <c r="T59" s="63">
        <v>49.8</v>
      </c>
      <c r="U59" s="26">
        <f t="shared" si="69"/>
        <v>9.8888888888888875</v>
      </c>
      <c r="V59" s="63">
        <v>44.2</v>
      </c>
      <c r="W59" s="26">
        <f t="shared" si="70"/>
        <v>6.7777777777777795</v>
      </c>
      <c r="X59" s="24"/>
      <c r="Y59" s="4">
        <f t="shared" si="71"/>
        <v>0</v>
      </c>
      <c r="Z59" s="3">
        <f t="shared" si="39"/>
        <v>844.05600000000004</v>
      </c>
      <c r="AA59" s="33">
        <v>240</v>
      </c>
      <c r="AB59" s="43">
        <f t="shared" si="40"/>
        <v>2880000</v>
      </c>
      <c r="AC59" s="24"/>
      <c r="AD59" s="4">
        <f t="shared" si="49"/>
        <v>-17.777777777777779</v>
      </c>
      <c r="AE59" s="24"/>
      <c r="AF59" s="4">
        <f t="shared" si="50"/>
        <v>-17.777777777777779</v>
      </c>
      <c r="AG59" s="19">
        <v>77.099999999999994</v>
      </c>
      <c r="AH59" s="4">
        <f t="shared" si="51"/>
        <v>4.8642389999999994E-3</v>
      </c>
      <c r="AI59" s="24">
        <f t="shared" si="52"/>
        <v>0</v>
      </c>
      <c r="AJ59" s="24">
        <f t="shared" si="53"/>
        <v>0</v>
      </c>
      <c r="AK59" s="24">
        <f t="shared" si="54"/>
        <v>0</v>
      </c>
      <c r="AL59" s="19">
        <v>59.9</v>
      </c>
      <c r="AM59" s="4">
        <f t="shared" si="55"/>
        <v>15.5</v>
      </c>
      <c r="AN59" s="19">
        <v>45.6</v>
      </c>
      <c r="AO59" s="4">
        <f t="shared" si="56"/>
        <v>7.5555555555555562</v>
      </c>
      <c r="AP59" s="19">
        <v>73</v>
      </c>
      <c r="AQ59" s="4">
        <f t="shared" si="57"/>
        <v>4.6055699999999998E-3</v>
      </c>
      <c r="AR59" s="12">
        <f t="shared" si="58"/>
        <v>153.64946812214998</v>
      </c>
      <c r="AS59" s="16">
        <f t="shared" si="59"/>
        <v>43.687650873514357</v>
      </c>
      <c r="AT59" s="16">
        <f t="shared" si="60"/>
        <v>524273.80345724907</v>
      </c>
      <c r="AU59" s="63">
        <v>56.2</v>
      </c>
      <c r="AV59" s="26">
        <f t="shared" si="22"/>
        <v>13.444444444444446</v>
      </c>
      <c r="AW59" s="63">
        <v>42.5</v>
      </c>
      <c r="AX59" s="26">
        <f t="shared" si="23"/>
        <v>5.8333333333333339</v>
      </c>
      <c r="AY59" s="63">
        <v>239</v>
      </c>
      <c r="AZ59" s="26">
        <f t="shared" si="61"/>
        <v>1.5078509999999998E-2</v>
      </c>
      <c r="BA59" s="12">
        <f t="shared" si="33"/>
        <v>482.65786596979001</v>
      </c>
      <c r="BB59" s="12">
        <f t="shared" si="34"/>
        <v>137.24141666666668</v>
      </c>
      <c r="BC59" s="42">
        <v>1646897</v>
      </c>
      <c r="BD59" s="24"/>
      <c r="BE59" s="4">
        <f t="shared" si="62"/>
        <v>-17.777777777777779</v>
      </c>
      <c r="BF59" s="24"/>
      <c r="BG59" s="4">
        <f t="shared" si="63"/>
        <v>-17.777777777777779</v>
      </c>
      <c r="BH59" s="24"/>
      <c r="BI59" s="4">
        <f t="shared" si="64"/>
        <v>0</v>
      </c>
      <c r="BJ59" s="24">
        <f t="shared" si="65"/>
        <v>0</v>
      </c>
      <c r="BK59" s="24">
        <f t="shared" si="66"/>
        <v>0</v>
      </c>
      <c r="BL59" s="67">
        <f t="shared" si="67"/>
        <v>0</v>
      </c>
      <c r="BM59" s="68">
        <f t="shared" si="35"/>
        <v>-50.926629100809151</v>
      </c>
      <c r="BN59" s="69">
        <f>'Cooling (Chiller19)'!W59</f>
        <v>663.06835737026472</v>
      </c>
    </row>
    <row r="60" spans="1:66" x14ac:dyDescent="0.3">
      <c r="A60" s="5">
        <v>0.59375</v>
      </c>
      <c r="B60" s="19">
        <v>50.7</v>
      </c>
      <c r="C60" s="59">
        <f t="shared" si="41"/>
        <v>10.388888888888891</v>
      </c>
      <c r="D60" s="19">
        <v>43.6</v>
      </c>
      <c r="E60" s="4">
        <f t="shared" si="42"/>
        <v>6.4444444444444455</v>
      </c>
      <c r="F60" s="19">
        <v>719</v>
      </c>
      <c r="G60" s="4">
        <f t="shared" si="43"/>
        <v>4.5361709999999993E-2</v>
      </c>
      <c r="H60" s="12">
        <f t="shared" si="44"/>
        <v>751.37960515065015</v>
      </c>
      <c r="I60" s="16">
        <f t="shared" si="45"/>
        <v>213.64219651710269</v>
      </c>
      <c r="J60" s="12">
        <f t="shared" si="68"/>
        <v>2563813.9086779496</v>
      </c>
      <c r="K60" s="63">
        <v>51.1</v>
      </c>
      <c r="L60" s="26">
        <f t="shared" si="46"/>
        <v>10.611111111111112</v>
      </c>
      <c r="M60" s="63">
        <v>43</v>
      </c>
      <c r="N60" s="26">
        <f t="shared" si="47"/>
        <v>6.1111111111111116</v>
      </c>
      <c r="O60" s="63">
        <v>130</v>
      </c>
      <c r="P60" s="26">
        <f t="shared" si="48"/>
        <v>8.2016999999999993E-3</v>
      </c>
      <c r="Q60" s="12">
        <f t="shared" si="8"/>
        <v>154.98887818050005</v>
      </c>
      <c r="R60" s="16">
        <f t="shared" si="9"/>
        <v>44.068489673158957</v>
      </c>
      <c r="S60" s="16">
        <f t="shared" si="32"/>
        <v>528844.06077256775</v>
      </c>
      <c r="T60" s="63">
        <v>49.7</v>
      </c>
      <c r="U60" s="26">
        <f t="shared" si="69"/>
        <v>9.8333333333333357</v>
      </c>
      <c r="V60" s="63">
        <v>44.4</v>
      </c>
      <c r="W60" s="26">
        <f t="shared" si="70"/>
        <v>6.8888888888888884</v>
      </c>
      <c r="X60" s="24"/>
      <c r="Y60" s="4">
        <f t="shared" si="71"/>
        <v>0</v>
      </c>
      <c r="Z60" s="3">
        <f t="shared" si="39"/>
        <v>700.56648000393045</v>
      </c>
      <c r="AA60" s="33">
        <v>199.20000000111759</v>
      </c>
      <c r="AB60" s="43">
        <f t="shared" si="40"/>
        <v>2390400.000013411</v>
      </c>
      <c r="AC60" s="24"/>
      <c r="AD60" s="4">
        <f t="shared" si="49"/>
        <v>-17.777777777777779</v>
      </c>
      <c r="AE60" s="24"/>
      <c r="AF60" s="4">
        <f t="shared" si="50"/>
        <v>-17.777777777777779</v>
      </c>
      <c r="AG60" s="19">
        <v>77.5</v>
      </c>
      <c r="AH60" s="4">
        <f t="shared" si="51"/>
        <v>4.8894749999999999E-3</v>
      </c>
      <c r="AI60" s="24">
        <f t="shared" si="52"/>
        <v>0</v>
      </c>
      <c r="AJ60" s="24">
        <f t="shared" si="53"/>
        <v>0</v>
      </c>
      <c r="AK60" s="24">
        <f t="shared" si="54"/>
        <v>0</v>
      </c>
      <c r="AL60" s="19">
        <v>60.2</v>
      </c>
      <c r="AM60" s="4">
        <f t="shared" si="55"/>
        <v>15.66666666666667</v>
      </c>
      <c r="AN60" s="19">
        <v>45.4</v>
      </c>
      <c r="AO60" s="4">
        <f t="shared" si="56"/>
        <v>7.4444444444444438</v>
      </c>
      <c r="AP60" s="19">
        <v>66.7</v>
      </c>
      <c r="AQ60" s="4">
        <f t="shared" si="57"/>
        <v>4.2081029999999995E-3</v>
      </c>
      <c r="AR60" s="12">
        <f t="shared" si="58"/>
        <v>145.29802562646003</v>
      </c>
      <c r="AS60" s="16">
        <f t="shared" si="59"/>
        <v>41.313058182104079</v>
      </c>
      <c r="AT60" s="16">
        <f t="shared" si="60"/>
        <v>495777.49575712055</v>
      </c>
      <c r="AU60" s="63">
        <v>55.6</v>
      </c>
      <c r="AV60" s="26">
        <f t="shared" si="22"/>
        <v>13.111111111111112</v>
      </c>
      <c r="AW60" s="63">
        <v>42.5</v>
      </c>
      <c r="AX60" s="26">
        <f t="shared" si="23"/>
        <v>5.8333333333333339</v>
      </c>
      <c r="AY60" s="63">
        <v>235</v>
      </c>
      <c r="AZ60" s="26">
        <f t="shared" si="61"/>
        <v>1.4826149999999998E-2</v>
      </c>
      <c r="BA60" s="12">
        <f t="shared" si="33"/>
        <v>453.70654724876999</v>
      </c>
      <c r="BB60" s="12">
        <f t="shared" si="34"/>
        <v>129.00925000000001</v>
      </c>
      <c r="BC60" s="42">
        <v>1548111</v>
      </c>
      <c r="BD60" s="24"/>
      <c r="BE60" s="4">
        <f t="shared" si="62"/>
        <v>-17.777777777777779</v>
      </c>
      <c r="BF60" s="24"/>
      <c r="BG60" s="4">
        <f t="shared" si="63"/>
        <v>-17.777777777777779</v>
      </c>
      <c r="BH60" s="24"/>
      <c r="BI60" s="4">
        <f t="shared" si="64"/>
        <v>0</v>
      </c>
      <c r="BJ60" s="24">
        <f t="shared" si="65"/>
        <v>0</v>
      </c>
      <c r="BK60" s="24">
        <f t="shared" si="66"/>
        <v>0</v>
      </c>
      <c r="BL60" s="67">
        <f t="shared" si="67"/>
        <v>0</v>
      </c>
      <c r="BM60" s="68">
        <f t="shared" si="35"/>
        <v>113.33857138064113</v>
      </c>
      <c r="BN60" s="69">
        <f>'Cooling (Chiller19)'!W60</f>
        <v>740.57156575412455</v>
      </c>
    </row>
    <row r="61" spans="1:66" x14ac:dyDescent="0.3">
      <c r="A61" s="6">
        <v>0.60416666666666696</v>
      </c>
      <c r="B61" s="19">
        <v>51.3</v>
      </c>
      <c r="C61" s="59">
        <f t="shared" si="41"/>
        <v>10.722222222222221</v>
      </c>
      <c r="D61" s="19">
        <v>44.3</v>
      </c>
      <c r="E61" s="4">
        <f t="shared" si="42"/>
        <v>6.8333333333333321</v>
      </c>
      <c r="F61" s="19">
        <v>741</v>
      </c>
      <c r="G61" s="4">
        <f t="shared" si="43"/>
        <v>4.6749689999999997E-2</v>
      </c>
      <c r="H61" s="12">
        <f t="shared" si="44"/>
        <v>763.46373325950003</v>
      </c>
      <c r="I61" s="16">
        <f t="shared" si="45"/>
        <v>217.07811579741258</v>
      </c>
      <c r="J61" s="12">
        <f t="shared" si="68"/>
        <v>2605046.6697315369</v>
      </c>
      <c r="K61" s="63">
        <v>51.1</v>
      </c>
      <c r="L61" s="26">
        <f t="shared" si="46"/>
        <v>10.611111111111112</v>
      </c>
      <c r="M61" s="63">
        <v>43</v>
      </c>
      <c r="N61" s="26">
        <f t="shared" si="47"/>
        <v>6.1111111111111116</v>
      </c>
      <c r="O61" s="63">
        <v>130</v>
      </c>
      <c r="P61" s="26">
        <f t="shared" si="48"/>
        <v>8.2016999999999993E-3</v>
      </c>
      <c r="Q61" s="12">
        <f t="shared" si="8"/>
        <v>154.98887818050005</v>
      </c>
      <c r="R61" s="16">
        <f t="shared" si="9"/>
        <v>44.068489673158957</v>
      </c>
      <c r="S61" s="16">
        <f t="shared" si="32"/>
        <v>528844.06077256775</v>
      </c>
      <c r="T61" s="63">
        <v>50.4</v>
      </c>
      <c r="U61" s="26">
        <f t="shared" si="69"/>
        <v>10.222222222222221</v>
      </c>
      <c r="V61" s="63">
        <v>45.4</v>
      </c>
      <c r="W61" s="26">
        <f t="shared" si="70"/>
        <v>7.4444444444444438</v>
      </c>
      <c r="X61" s="24"/>
      <c r="Y61" s="4">
        <f t="shared" si="71"/>
        <v>0</v>
      </c>
      <c r="Z61" s="3">
        <f t="shared" si="39"/>
        <v>709.00704000196527</v>
      </c>
      <c r="AA61" s="33">
        <v>201.60000000055879</v>
      </c>
      <c r="AB61" s="43">
        <f t="shared" si="40"/>
        <v>2419200.0000067055</v>
      </c>
      <c r="AC61" s="24"/>
      <c r="AD61" s="4">
        <f t="shared" si="49"/>
        <v>-17.777777777777779</v>
      </c>
      <c r="AE61" s="24"/>
      <c r="AF61" s="4">
        <f t="shared" si="50"/>
        <v>-17.777777777777779</v>
      </c>
      <c r="AG61" s="19">
        <v>79.400000000000006</v>
      </c>
      <c r="AH61" s="4">
        <f t="shared" si="51"/>
        <v>5.0093459999999996E-3</v>
      </c>
      <c r="AI61" s="24">
        <f t="shared" si="52"/>
        <v>0</v>
      </c>
      <c r="AJ61" s="24">
        <f t="shared" si="53"/>
        <v>0</v>
      </c>
      <c r="AK61" s="24">
        <f t="shared" si="54"/>
        <v>0</v>
      </c>
      <c r="AL61" s="19">
        <v>61.9</v>
      </c>
      <c r="AM61" s="4">
        <f t="shared" si="55"/>
        <v>16.611111111111111</v>
      </c>
      <c r="AN61" s="19">
        <v>45.2</v>
      </c>
      <c r="AO61" s="4">
        <f t="shared" si="56"/>
        <v>7.3333333333333348</v>
      </c>
      <c r="AP61" s="19">
        <v>55.9</v>
      </c>
      <c r="AQ61" s="4">
        <f t="shared" si="57"/>
        <v>3.5267309999999995E-3</v>
      </c>
      <c r="AR61" s="12">
        <f t="shared" si="58"/>
        <v>137.40433755730496</v>
      </c>
      <c r="AS61" s="16">
        <f t="shared" si="59"/>
        <v>39.068620289253616</v>
      </c>
      <c r="AT61" s="16">
        <f t="shared" si="60"/>
        <v>468843.11116145761</v>
      </c>
      <c r="AU61" s="63">
        <v>56.3</v>
      </c>
      <c r="AV61" s="26">
        <f t="shared" si="22"/>
        <v>13.499999999999998</v>
      </c>
      <c r="AW61" s="63">
        <v>42.7</v>
      </c>
      <c r="AX61" s="26">
        <f t="shared" si="23"/>
        <v>5.9444444444444464</v>
      </c>
      <c r="AY61" s="63">
        <v>234</v>
      </c>
      <c r="AZ61" s="26">
        <f t="shared" si="61"/>
        <v>1.4763059999999998E-2</v>
      </c>
      <c r="BA61" s="12">
        <f t="shared" si="33"/>
        <v>468.54121867002999</v>
      </c>
      <c r="BB61" s="12">
        <f t="shared" si="34"/>
        <v>133.22741666666667</v>
      </c>
      <c r="BC61" s="42">
        <v>1598729</v>
      </c>
      <c r="BD61" s="24"/>
      <c r="BE61" s="4">
        <f t="shared" si="62"/>
        <v>-17.777777777777779</v>
      </c>
      <c r="BF61" s="24"/>
      <c r="BG61" s="4">
        <f t="shared" si="63"/>
        <v>-17.777777777777779</v>
      </c>
      <c r="BH61" s="24"/>
      <c r="BI61" s="4">
        <f t="shared" si="64"/>
        <v>0</v>
      </c>
      <c r="BJ61" s="24">
        <f t="shared" si="65"/>
        <v>0</v>
      </c>
      <c r="BK61" s="24">
        <f t="shared" si="66"/>
        <v>0</v>
      </c>
      <c r="BL61" s="67">
        <f t="shared" si="67"/>
        <v>0</v>
      </c>
      <c r="BM61" s="68">
        <f t="shared" si="35"/>
        <v>121.75695143501866</v>
      </c>
      <c r="BN61" s="69">
        <f>'Cooling (Chiller19)'!W61</f>
        <v>756.79959386206929</v>
      </c>
    </row>
    <row r="62" spans="1:66" x14ac:dyDescent="0.3">
      <c r="A62" s="5">
        <v>0.61458333333333304</v>
      </c>
      <c r="B62" s="19">
        <v>53.6</v>
      </c>
      <c r="C62" s="59">
        <f t="shared" si="41"/>
        <v>12.000000000000002</v>
      </c>
      <c r="D62" s="19">
        <v>44.4</v>
      </c>
      <c r="E62" s="4">
        <f t="shared" si="42"/>
        <v>6.8888888888888884</v>
      </c>
      <c r="F62" s="19">
        <v>722</v>
      </c>
      <c r="G62" s="4">
        <f t="shared" si="43"/>
        <v>4.5550979999999998E-2</v>
      </c>
      <c r="H62" s="12">
        <f t="shared" si="44"/>
        <v>977.68102984440043</v>
      </c>
      <c r="I62" s="16">
        <f t="shared" si="45"/>
        <v>277.98721349002005</v>
      </c>
      <c r="J62" s="12">
        <f t="shared" si="68"/>
        <v>3335986.5045353319</v>
      </c>
      <c r="K62" s="63">
        <v>55.6</v>
      </c>
      <c r="L62" s="26">
        <f t="shared" si="46"/>
        <v>13.111111111111112</v>
      </c>
      <c r="M62" s="63">
        <v>43.3</v>
      </c>
      <c r="N62" s="26">
        <f t="shared" si="47"/>
        <v>6.2777777777777768</v>
      </c>
      <c r="O62" s="63">
        <v>117</v>
      </c>
      <c r="P62" s="26">
        <f t="shared" si="48"/>
        <v>7.381529999999999E-3</v>
      </c>
      <c r="Q62" s="12">
        <f t="shared" si="8"/>
        <v>211.81813351335006</v>
      </c>
      <c r="R62" s="16">
        <f t="shared" si="9"/>
        <v>60.226935886650573</v>
      </c>
      <c r="S62" s="16">
        <f t="shared" si="32"/>
        <v>722753.54972250923</v>
      </c>
      <c r="T62" s="63">
        <v>50.9</v>
      </c>
      <c r="U62" s="26">
        <f t="shared" si="69"/>
        <v>10.5</v>
      </c>
      <c r="V62" s="63">
        <v>44.1</v>
      </c>
      <c r="W62" s="26">
        <f t="shared" si="70"/>
        <v>6.7222222222222232</v>
      </c>
      <c r="X62" s="24"/>
      <c r="Y62" s="4">
        <f t="shared" si="71"/>
        <v>0</v>
      </c>
      <c r="Z62" s="3">
        <f t="shared" si="39"/>
        <v>700.56647999410438</v>
      </c>
      <c r="AA62" s="33">
        <v>199.19999999832362</v>
      </c>
      <c r="AB62" s="43">
        <f t="shared" si="40"/>
        <v>2390399.9999798834</v>
      </c>
      <c r="AC62" s="24"/>
      <c r="AD62" s="4">
        <f t="shared" si="49"/>
        <v>-17.777777777777779</v>
      </c>
      <c r="AE62" s="24"/>
      <c r="AF62" s="4">
        <f t="shared" si="50"/>
        <v>-17.777777777777779</v>
      </c>
      <c r="AG62" s="19">
        <v>77.900000000000006</v>
      </c>
      <c r="AH62" s="4">
        <f t="shared" si="51"/>
        <v>4.9147109999999996E-3</v>
      </c>
      <c r="AI62" s="24">
        <f t="shared" si="52"/>
        <v>0</v>
      </c>
      <c r="AJ62" s="24">
        <f t="shared" si="53"/>
        <v>0</v>
      </c>
      <c r="AK62" s="24">
        <f t="shared" si="54"/>
        <v>0</v>
      </c>
      <c r="AL62" s="19">
        <v>61.3</v>
      </c>
      <c r="AM62" s="4">
        <f t="shared" si="55"/>
        <v>16.277777777777779</v>
      </c>
      <c r="AN62" s="19">
        <v>45</v>
      </c>
      <c r="AO62" s="4">
        <f t="shared" si="56"/>
        <v>7.2222222222222223</v>
      </c>
      <c r="AP62" s="19">
        <v>61.7</v>
      </c>
      <c r="AQ62" s="4">
        <f t="shared" si="57"/>
        <v>3.8926529999999998E-3</v>
      </c>
      <c r="AR62" s="12">
        <f t="shared" si="58"/>
        <v>148.02836151463504</v>
      </c>
      <c r="AS62" s="16">
        <f t="shared" si="59"/>
        <v>42.08938342753342</v>
      </c>
      <c r="AT62" s="16">
        <f t="shared" si="60"/>
        <v>505093.7895152698</v>
      </c>
      <c r="AU62" s="63">
        <v>55.7</v>
      </c>
      <c r="AV62" s="26">
        <f t="shared" si="22"/>
        <v>13.16666666666667</v>
      </c>
      <c r="AW62" s="63">
        <v>42.6</v>
      </c>
      <c r="AX62" s="26">
        <f t="shared" si="23"/>
        <v>5.8888888888888902</v>
      </c>
      <c r="AY62" s="63">
        <v>227</v>
      </c>
      <c r="AZ62" s="26">
        <f t="shared" si="61"/>
        <v>1.4321429999999998E-2</v>
      </c>
      <c r="BA62" s="12">
        <f t="shared" si="33"/>
        <v>437.10348499112996</v>
      </c>
      <c r="BB62" s="12">
        <f t="shared" si="34"/>
        <v>124.28825000000001</v>
      </c>
      <c r="BC62" s="42">
        <v>1491459</v>
      </c>
      <c r="BD62" s="24"/>
      <c r="BE62" s="4">
        <f t="shared" si="62"/>
        <v>-17.777777777777779</v>
      </c>
      <c r="BF62" s="24"/>
      <c r="BG62" s="4">
        <f t="shared" si="63"/>
        <v>-17.777777777777779</v>
      </c>
      <c r="BH62" s="24"/>
      <c r="BI62" s="4">
        <f t="shared" si="64"/>
        <v>0</v>
      </c>
      <c r="BJ62" s="24">
        <f t="shared" si="65"/>
        <v>0</v>
      </c>
      <c r="BK62" s="24">
        <f t="shared" si="66"/>
        <v>0</v>
      </c>
      <c r="BL62" s="67">
        <f t="shared" si="67"/>
        <v>0</v>
      </c>
      <c r="BM62" s="68">
        <f t="shared" si="35"/>
        <v>-60.65125119715421</v>
      </c>
      <c r="BN62" s="69">
        <f>'Cooling (Chiller19)'!W62</f>
        <v>643.14053160537344</v>
      </c>
    </row>
    <row r="63" spans="1:66" x14ac:dyDescent="0.3">
      <c r="A63" s="6">
        <v>0.625</v>
      </c>
      <c r="B63" s="19">
        <v>51.8</v>
      </c>
      <c r="C63" s="59">
        <f t="shared" si="41"/>
        <v>10.999999999999998</v>
      </c>
      <c r="D63" s="19">
        <v>44.1</v>
      </c>
      <c r="E63" s="4">
        <f t="shared" si="42"/>
        <v>6.7222222222222232</v>
      </c>
      <c r="F63" s="19">
        <v>692</v>
      </c>
      <c r="G63" s="4">
        <f t="shared" si="43"/>
        <v>4.3658279999999994E-2</v>
      </c>
      <c r="H63" s="12">
        <f t="shared" si="44"/>
        <v>784.27610493539942</v>
      </c>
      <c r="I63" s="16">
        <f t="shared" si="45"/>
        <v>222.99576483804364</v>
      </c>
      <c r="J63" s="12">
        <f t="shared" si="68"/>
        <v>2676061.4372464833</v>
      </c>
      <c r="K63" s="63">
        <v>46.5</v>
      </c>
      <c r="L63" s="26">
        <f t="shared" si="46"/>
        <v>8.0555555555555554</v>
      </c>
      <c r="M63" s="63">
        <v>42.8</v>
      </c>
      <c r="N63" s="26">
        <f t="shared" si="47"/>
        <v>5.9999999999999991</v>
      </c>
      <c r="O63" s="63">
        <v>123</v>
      </c>
      <c r="P63" s="26">
        <f t="shared" si="48"/>
        <v>7.7600699999999991E-3</v>
      </c>
      <c r="Q63" s="12">
        <f t="shared" si="8"/>
        <v>66.985221709350029</v>
      </c>
      <c r="R63" s="16">
        <f t="shared" si="9"/>
        <v>19.046125023983517</v>
      </c>
      <c r="S63" s="16">
        <f t="shared" si="32"/>
        <v>228563.08837378502</v>
      </c>
      <c r="T63" s="63">
        <v>48.7</v>
      </c>
      <c r="U63" s="26">
        <f t="shared" si="69"/>
        <v>9.2777777777777803</v>
      </c>
      <c r="V63" s="63">
        <v>42.8</v>
      </c>
      <c r="W63" s="26">
        <f t="shared" si="70"/>
        <v>5.9999999999999991</v>
      </c>
      <c r="X63" s="24"/>
      <c r="Y63" s="4">
        <f t="shared" si="71"/>
        <v>0</v>
      </c>
      <c r="Z63" s="3">
        <f t="shared" si="39"/>
        <v>979.10496000786088</v>
      </c>
      <c r="AA63" s="33">
        <v>278.40000000223517</v>
      </c>
      <c r="AB63" s="43">
        <f t="shared" si="40"/>
        <v>3340800.0000268221</v>
      </c>
      <c r="AC63" s="24"/>
      <c r="AD63" s="4">
        <f t="shared" si="49"/>
        <v>-17.777777777777779</v>
      </c>
      <c r="AE63" s="24"/>
      <c r="AF63" s="4">
        <f t="shared" si="50"/>
        <v>-17.777777777777779</v>
      </c>
      <c r="AG63" s="19">
        <v>87.4</v>
      </c>
      <c r="AH63" s="4">
        <f t="shared" si="51"/>
        <v>5.5140659999999998E-3</v>
      </c>
      <c r="AI63" s="24">
        <f t="shared" si="52"/>
        <v>0</v>
      </c>
      <c r="AJ63" s="24">
        <f t="shared" si="53"/>
        <v>0</v>
      </c>
      <c r="AK63" s="24">
        <f t="shared" si="54"/>
        <v>0</v>
      </c>
      <c r="AL63" s="19">
        <v>63.1</v>
      </c>
      <c r="AM63" s="4">
        <f t="shared" si="55"/>
        <v>17.277777777777779</v>
      </c>
      <c r="AN63" s="19">
        <v>44.9</v>
      </c>
      <c r="AO63" s="4">
        <f t="shared" si="56"/>
        <v>7.1666666666666661</v>
      </c>
      <c r="AP63" s="19">
        <v>51.6</v>
      </c>
      <c r="AQ63" s="4">
        <f t="shared" si="57"/>
        <v>3.2554439999999997E-3</v>
      </c>
      <c r="AR63" s="12">
        <f t="shared" si="58"/>
        <v>138.22711802172003</v>
      </c>
      <c r="AS63" s="16">
        <f t="shared" si="59"/>
        <v>39.302564123321019</v>
      </c>
      <c r="AT63" s="16">
        <f t="shared" si="60"/>
        <v>471650.55494086782</v>
      </c>
      <c r="AU63" s="63">
        <v>56.1</v>
      </c>
      <c r="AV63" s="26">
        <f t="shared" si="22"/>
        <v>13.388888888888891</v>
      </c>
      <c r="AW63" s="63">
        <v>42.4</v>
      </c>
      <c r="AX63" s="26">
        <f t="shared" si="23"/>
        <v>5.7777777777777777</v>
      </c>
      <c r="AY63" s="63">
        <v>236</v>
      </c>
      <c r="AZ63" s="26">
        <f t="shared" si="61"/>
        <v>1.4889239999999998E-2</v>
      </c>
      <c r="BA63" s="12">
        <f t="shared" si="33"/>
        <v>474.48030390357997</v>
      </c>
      <c r="BB63" s="12">
        <f t="shared" si="34"/>
        <v>134.91616666666667</v>
      </c>
      <c r="BC63" s="42">
        <v>1618994</v>
      </c>
      <c r="BD63" s="24"/>
      <c r="BE63" s="4">
        <f t="shared" si="62"/>
        <v>-17.777777777777779</v>
      </c>
      <c r="BF63" s="24"/>
      <c r="BG63" s="4">
        <f t="shared" si="63"/>
        <v>-17.777777777777779</v>
      </c>
      <c r="BH63" s="24"/>
      <c r="BI63" s="4">
        <f t="shared" si="64"/>
        <v>0</v>
      </c>
      <c r="BJ63" s="24">
        <f t="shared" si="65"/>
        <v>0</v>
      </c>
      <c r="BK63" s="24">
        <f t="shared" si="66"/>
        <v>0</v>
      </c>
      <c r="BL63" s="67">
        <f t="shared" si="67"/>
        <v>0</v>
      </c>
      <c r="BM63" s="68">
        <f t="shared" si="35"/>
        <v>-24.720403374810047</v>
      </c>
      <c r="BN63" s="69">
        <f>'Cooling (Chiller19)'!W63</f>
        <v>669.94021727943993</v>
      </c>
    </row>
    <row r="64" spans="1:66" x14ac:dyDescent="0.3">
      <c r="A64" s="5">
        <v>0.63541666666666696</v>
      </c>
      <c r="B64" s="19">
        <v>52.3</v>
      </c>
      <c r="C64" s="59">
        <f t="shared" si="41"/>
        <v>11.277777777777777</v>
      </c>
      <c r="D64" s="19">
        <v>45.3</v>
      </c>
      <c r="E64" s="4">
        <f t="shared" si="42"/>
        <v>7.3888888888888875</v>
      </c>
      <c r="F64" s="19">
        <v>784</v>
      </c>
      <c r="G64" s="4">
        <f t="shared" si="43"/>
        <v>4.9462559999999996E-2</v>
      </c>
      <c r="H64" s="12">
        <f t="shared" si="44"/>
        <v>807.76729672800002</v>
      </c>
      <c r="I64" s="16">
        <f t="shared" si="45"/>
        <v>229.67509147796417</v>
      </c>
      <c r="J64" s="12">
        <f t="shared" si="68"/>
        <v>2756216.7193920715</v>
      </c>
      <c r="K64" s="63">
        <v>50.8</v>
      </c>
      <c r="L64" s="26">
        <f t="shared" si="46"/>
        <v>10.444444444444443</v>
      </c>
      <c r="M64" s="63">
        <v>43.1</v>
      </c>
      <c r="N64" s="26">
        <f t="shared" si="47"/>
        <v>6.1666666666666679</v>
      </c>
      <c r="O64" s="63">
        <v>110</v>
      </c>
      <c r="P64" s="26">
        <f t="shared" si="48"/>
        <v>6.9398999999999997E-3</v>
      </c>
      <c r="Q64" s="12">
        <f t="shared" si="8"/>
        <v>124.66816696949992</v>
      </c>
      <c r="R64" s="16">
        <f t="shared" si="9"/>
        <v>35.447303659226591</v>
      </c>
      <c r="S64" s="16">
        <f t="shared" si="32"/>
        <v>425385.48857964337</v>
      </c>
      <c r="T64" s="63">
        <v>48.7</v>
      </c>
      <c r="U64" s="26">
        <f t="shared" si="69"/>
        <v>9.2777777777777803</v>
      </c>
      <c r="V64" s="63">
        <v>42.9</v>
      </c>
      <c r="W64" s="26">
        <f t="shared" si="70"/>
        <v>6.0555555555555554</v>
      </c>
      <c r="X64" s="24"/>
      <c r="Y64" s="4">
        <f t="shared" si="71"/>
        <v>0</v>
      </c>
      <c r="Z64" s="3">
        <f t="shared" si="39"/>
        <v>844.05600000000004</v>
      </c>
      <c r="AA64" s="33">
        <v>240</v>
      </c>
      <c r="AB64" s="43">
        <f t="shared" si="40"/>
        <v>2880000</v>
      </c>
      <c r="AC64" s="24"/>
      <c r="AD64" s="4">
        <f t="shared" si="49"/>
        <v>-17.777777777777779</v>
      </c>
      <c r="AE64" s="24"/>
      <c r="AF64" s="4">
        <f t="shared" si="50"/>
        <v>-17.777777777777779</v>
      </c>
      <c r="AG64" s="19">
        <v>90.8</v>
      </c>
      <c r="AH64" s="4">
        <f t="shared" si="51"/>
        <v>5.7285719999999995E-3</v>
      </c>
      <c r="AI64" s="24">
        <f t="shared" si="52"/>
        <v>0</v>
      </c>
      <c r="AJ64" s="24">
        <f t="shared" si="53"/>
        <v>0</v>
      </c>
      <c r="AK64" s="24">
        <f t="shared" si="54"/>
        <v>0</v>
      </c>
      <c r="AL64" s="19">
        <v>63.3</v>
      </c>
      <c r="AM64" s="4">
        <f t="shared" si="55"/>
        <v>17.388888888888889</v>
      </c>
      <c r="AN64" s="19">
        <v>45.4</v>
      </c>
      <c r="AO64" s="4">
        <f t="shared" si="56"/>
        <v>7.4444444444444438</v>
      </c>
      <c r="AP64" s="19">
        <v>61.2</v>
      </c>
      <c r="AQ64" s="4">
        <f t="shared" si="57"/>
        <v>3.8611079999999998E-3</v>
      </c>
      <c r="AR64" s="12">
        <f t="shared" si="58"/>
        <v>161.24142095838002</v>
      </c>
      <c r="AS64" s="16">
        <f t="shared" si="59"/>
        <v>45.84629541040092</v>
      </c>
      <c r="AT64" s="16">
        <f t="shared" si="60"/>
        <v>550178.62459176872</v>
      </c>
      <c r="AU64" s="63">
        <v>56.1</v>
      </c>
      <c r="AV64" s="26">
        <f t="shared" si="22"/>
        <v>13.388888888888891</v>
      </c>
      <c r="AW64" s="63">
        <v>42.4</v>
      </c>
      <c r="AX64" s="26">
        <f t="shared" si="23"/>
        <v>5.7777777777777777</v>
      </c>
      <c r="AY64" s="63">
        <v>223</v>
      </c>
      <c r="AZ64" s="26">
        <f t="shared" si="61"/>
        <v>1.4069069999999999E-2</v>
      </c>
      <c r="BA64" s="12">
        <f t="shared" si="33"/>
        <v>450.38751738101996</v>
      </c>
      <c r="BB64" s="12">
        <f t="shared" si="34"/>
        <v>128.06549999999999</v>
      </c>
      <c r="BC64" s="42">
        <v>1536786</v>
      </c>
      <c r="BD64" s="24"/>
      <c r="BE64" s="4">
        <f t="shared" si="62"/>
        <v>-17.777777777777779</v>
      </c>
      <c r="BF64" s="24"/>
      <c r="BG64" s="4">
        <f t="shared" si="63"/>
        <v>-17.777777777777779</v>
      </c>
      <c r="BH64" s="24"/>
      <c r="BI64" s="4">
        <f t="shared" si="64"/>
        <v>0</v>
      </c>
      <c r="BJ64" s="24">
        <f t="shared" si="65"/>
        <v>0</v>
      </c>
      <c r="BK64" s="24">
        <f t="shared" si="66"/>
        <v>0</v>
      </c>
      <c r="BL64" s="67">
        <f t="shared" si="67"/>
        <v>0</v>
      </c>
      <c r="BM64" s="68">
        <f t="shared" si="35"/>
        <v>57.571916252331476</v>
      </c>
      <c r="BN64" s="69">
        <f>'Cooling (Chiller19)'!W64</f>
        <v>736.60610679992317</v>
      </c>
    </row>
    <row r="65" spans="1:66" x14ac:dyDescent="0.3">
      <c r="A65" s="6">
        <v>0.64583333333333304</v>
      </c>
      <c r="B65" s="19">
        <v>52.3</v>
      </c>
      <c r="C65" s="59">
        <f t="shared" si="41"/>
        <v>11.277777777777777</v>
      </c>
      <c r="D65" s="19">
        <v>42.6</v>
      </c>
      <c r="E65" s="4">
        <f t="shared" si="42"/>
        <v>5.8888888888888902</v>
      </c>
      <c r="F65" s="19">
        <v>796</v>
      </c>
      <c r="G65" s="4">
        <f t="shared" si="43"/>
        <v>5.0219639999999996E-2</v>
      </c>
      <c r="H65" s="12">
        <f t="shared" si="44"/>
        <v>1136.4673563221995</v>
      </c>
      <c r="I65" s="16">
        <f t="shared" si="45"/>
        <v>323.13544393579741</v>
      </c>
      <c r="J65" s="12">
        <f t="shared" si="68"/>
        <v>3877787.9981359425</v>
      </c>
      <c r="K65" s="63">
        <v>53</v>
      </c>
      <c r="L65" s="26">
        <f t="shared" si="46"/>
        <v>11.666666666666668</v>
      </c>
      <c r="M65" s="63">
        <v>43</v>
      </c>
      <c r="N65" s="26">
        <f t="shared" si="47"/>
        <v>6.1111111111111116</v>
      </c>
      <c r="O65" s="63">
        <v>106</v>
      </c>
      <c r="P65" s="26">
        <f t="shared" si="48"/>
        <v>6.6875399999999996E-3</v>
      </c>
      <c r="Q65" s="12">
        <f t="shared" si="8"/>
        <v>156.01919361000003</v>
      </c>
      <c r="R65" s="16">
        <f t="shared" si="9"/>
        <v>44.36144259596248</v>
      </c>
      <c r="S65" s="16">
        <f t="shared" si="32"/>
        <v>532359.64332281274</v>
      </c>
      <c r="T65" s="63">
        <v>48.7</v>
      </c>
      <c r="U65" s="26">
        <f t="shared" si="69"/>
        <v>9.2777777777777803</v>
      </c>
      <c r="V65" s="63">
        <v>42.7</v>
      </c>
      <c r="W65" s="26">
        <f t="shared" si="70"/>
        <v>5.9444444444444464</v>
      </c>
      <c r="X65" s="24"/>
      <c r="Y65" s="4">
        <f t="shared" si="71"/>
        <v>0</v>
      </c>
      <c r="Z65" s="3">
        <f t="shared" si="39"/>
        <v>852.49655999803485</v>
      </c>
      <c r="AA65" s="33">
        <v>242.39999999944121</v>
      </c>
      <c r="AB65" s="43">
        <f t="shared" si="40"/>
        <v>2908799.9999932945</v>
      </c>
      <c r="AC65" s="24"/>
      <c r="AD65" s="4">
        <f t="shared" si="49"/>
        <v>-17.777777777777779</v>
      </c>
      <c r="AE65" s="24"/>
      <c r="AF65" s="4">
        <f t="shared" si="50"/>
        <v>-17.777777777777779</v>
      </c>
      <c r="AG65" s="19">
        <v>86.2</v>
      </c>
      <c r="AH65" s="4">
        <f t="shared" si="51"/>
        <v>5.4383579999999999E-3</v>
      </c>
      <c r="AI65" s="24">
        <f t="shared" si="52"/>
        <v>0</v>
      </c>
      <c r="AJ65" s="24">
        <f t="shared" si="53"/>
        <v>0</v>
      </c>
      <c r="AK65" s="24">
        <f t="shared" si="54"/>
        <v>0</v>
      </c>
      <c r="AL65" s="19">
        <v>63.7</v>
      </c>
      <c r="AM65" s="4">
        <f t="shared" si="55"/>
        <v>17.611111111111114</v>
      </c>
      <c r="AN65" s="19">
        <v>44.8</v>
      </c>
      <c r="AO65" s="4">
        <f t="shared" si="56"/>
        <v>7.1111111111111098</v>
      </c>
      <c r="AP65" s="19">
        <v>51.8</v>
      </c>
      <c r="AQ65" s="4">
        <f t="shared" si="57"/>
        <v>3.2680619999999995E-3</v>
      </c>
      <c r="AR65" s="12">
        <f t="shared" si="58"/>
        <v>144.09991596987004</v>
      </c>
      <c r="AS65" s="16">
        <f t="shared" si="59"/>
        <v>40.972395783301124</v>
      </c>
      <c r="AT65" s="16">
        <f t="shared" si="60"/>
        <v>491689.37547726429</v>
      </c>
      <c r="AU65" s="63">
        <v>56.3</v>
      </c>
      <c r="AV65" s="26">
        <f t="shared" si="22"/>
        <v>13.499999999999998</v>
      </c>
      <c r="AW65" s="63">
        <v>42.6</v>
      </c>
      <c r="AX65" s="26">
        <f t="shared" si="23"/>
        <v>5.8888888888888902</v>
      </c>
      <c r="AY65" s="63">
        <v>234</v>
      </c>
      <c r="AZ65" s="26">
        <f t="shared" si="61"/>
        <v>1.4763059999999998E-2</v>
      </c>
      <c r="BA65" s="12">
        <f t="shared" si="33"/>
        <v>470.13786985938998</v>
      </c>
      <c r="BB65" s="12">
        <f t="shared" si="34"/>
        <v>133.68141666666668</v>
      </c>
      <c r="BC65" s="42">
        <v>1604177</v>
      </c>
      <c r="BD65" s="24"/>
      <c r="BE65" s="4">
        <f t="shared" si="62"/>
        <v>-17.777777777777779</v>
      </c>
      <c r="BF65" s="24"/>
      <c r="BG65" s="4">
        <f t="shared" si="63"/>
        <v>-17.777777777777779</v>
      </c>
      <c r="BH65" s="24"/>
      <c r="BI65" s="4">
        <f t="shared" si="64"/>
        <v>0</v>
      </c>
      <c r="BJ65" s="24">
        <f t="shared" si="65"/>
        <v>0</v>
      </c>
      <c r="BK65" s="24">
        <f t="shared" si="66"/>
        <v>0</v>
      </c>
      <c r="BL65" s="67">
        <f t="shared" si="67"/>
        <v>0</v>
      </c>
      <c r="BM65" s="68">
        <f t="shared" si="35"/>
        <v>-112.45827743584695</v>
      </c>
      <c r="BN65" s="69">
        <f>'Cooling (Chiller19)'!W65</f>
        <v>672.09242154532194</v>
      </c>
    </row>
    <row r="66" spans="1:66" x14ac:dyDescent="0.3">
      <c r="A66" s="5">
        <v>0.65625</v>
      </c>
      <c r="B66" s="19">
        <v>50.2</v>
      </c>
      <c r="C66" s="59">
        <f t="shared" si="41"/>
        <v>10.111111111111112</v>
      </c>
      <c r="D66" s="19">
        <v>42.2</v>
      </c>
      <c r="E66" s="4">
        <f t="shared" si="42"/>
        <v>5.6666666666666687</v>
      </c>
      <c r="F66" s="19">
        <v>639</v>
      </c>
      <c r="G66" s="4">
        <f t="shared" si="43"/>
        <v>4.0314509999999998E-2</v>
      </c>
      <c r="H66" s="12">
        <f t="shared" si="44"/>
        <v>752.42463937199989</v>
      </c>
      <c r="I66" s="16">
        <f t="shared" si="45"/>
        <v>213.93933448166047</v>
      </c>
      <c r="J66" s="12">
        <f t="shared" si="68"/>
        <v>2567379.7138360543</v>
      </c>
      <c r="K66" s="63">
        <v>58.3</v>
      </c>
      <c r="L66" s="26">
        <f t="shared" si="46"/>
        <v>14.611111111111111</v>
      </c>
      <c r="M66" s="63">
        <v>43</v>
      </c>
      <c r="N66" s="26">
        <f t="shared" si="47"/>
        <v>6.1111111111111116</v>
      </c>
      <c r="O66" s="63">
        <v>113</v>
      </c>
      <c r="P66" s="26">
        <f t="shared" si="48"/>
        <v>7.1291699999999989E-3</v>
      </c>
      <c r="Q66" s="12">
        <f t="shared" si="8"/>
        <v>254.47319229464998</v>
      </c>
      <c r="R66" s="16">
        <f t="shared" si="9"/>
        <v>72.35518689071651</v>
      </c>
      <c r="S66" s="16">
        <f t="shared" si="32"/>
        <v>868298.66730265156</v>
      </c>
      <c r="T66" s="63">
        <v>49</v>
      </c>
      <c r="U66" s="26">
        <f t="shared" si="69"/>
        <v>9.4444444444444446</v>
      </c>
      <c r="V66" s="63">
        <v>43.1</v>
      </c>
      <c r="W66" s="26">
        <f t="shared" si="70"/>
        <v>6.1666666666666679</v>
      </c>
      <c r="X66" s="24"/>
      <c r="Y66" s="4">
        <f t="shared" si="71"/>
        <v>0</v>
      </c>
      <c r="Z66" s="3">
        <f t="shared" si="39"/>
        <v>768.0909599980348</v>
      </c>
      <c r="AA66" s="33">
        <v>218.39999999944121</v>
      </c>
      <c r="AB66" s="43">
        <f t="shared" si="40"/>
        <v>2620799.9999932945</v>
      </c>
      <c r="AC66" s="24"/>
      <c r="AD66" s="4">
        <f t="shared" si="49"/>
        <v>-17.777777777777779</v>
      </c>
      <c r="AE66" s="24"/>
      <c r="AF66" s="4">
        <f t="shared" si="50"/>
        <v>-17.777777777777779</v>
      </c>
      <c r="AG66" s="19">
        <v>95.7</v>
      </c>
      <c r="AH66" s="4">
        <f t="shared" si="51"/>
        <v>6.0377129999999992E-3</v>
      </c>
      <c r="AI66" s="24">
        <f t="shared" si="52"/>
        <v>0</v>
      </c>
      <c r="AJ66" s="24">
        <f t="shared" si="53"/>
        <v>0</v>
      </c>
      <c r="AK66" s="24">
        <f t="shared" si="54"/>
        <v>0</v>
      </c>
      <c r="AL66" s="19">
        <v>62.7</v>
      </c>
      <c r="AM66" s="4">
        <f t="shared" si="55"/>
        <v>17.055555555555557</v>
      </c>
      <c r="AN66" s="19">
        <v>45.4</v>
      </c>
      <c r="AO66" s="4">
        <f t="shared" si="56"/>
        <v>7.4444444444444438</v>
      </c>
      <c r="AP66" s="19">
        <v>61.1</v>
      </c>
      <c r="AQ66" s="4">
        <f t="shared" si="57"/>
        <v>3.8547989999999999E-3</v>
      </c>
      <c r="AR66" s="12">
        <f t="shared" si="58"/>
        <v>155.58204549205504</v>
      </c>
      <c r="AS66" s="16">
        <f t="shared" si="59"/>
        <v>44.237146855858697</v>
      </c>
      <c r="AT66" s="16">
        <f t="shared" si="60"/>
        <v>530868.03186935163</v>
      </c>
      <c r="AU66" s="63">
        <v>56.2</v>
      </c>
      <c r="AV66" s="26">
        <f t="shared" si="22"/>
        <v>13.444444444444446</v>
      </c>
      <c r="AW66" s="63">
        <v>42.4</v>
      </c>
      <c r="AX66" s="26">
        <f t="shared" si="23"/>
        <v>5.7777777777777777</v>
      </c>
      <c r="AY66" s="63">
        <v>226</v>
      </c>
      <c r="AZ66" s="26">
        <f t="shared" si="61"/>
        <v>1.4258339999999998E-2</v>
      </c>
      <c r="BA66" s="12">
        <f t="shared" si="33"/>
        <v>455.52944930416999</v>
      </c>
      <c r="BB66" s="12">
        <f t="shared" si="34"/>
        <v>129.52758333333333</v>
      </c>
      <c r="BC66" s="42">
        <v>1554331</v>
      </c>
      <c r="BD66" s="24"/>
      <c r="BE66" s="4">
        <f t="shared" si="62"/>
        <v>-17.777777777777779</v>
      </c>
      <c r="BF66" s="24"/>
      <c r="BG66" s="4">
        <f t="shared" si="63"/>
        <v>-17.777777777777779</v>
      </c>
      <c r="BH66" s="24"/>
      <c r="BI66" s="4">
        <f t="shared" si="64"/>
        <v>0</v>
      </c>
      <c r="BJ66" s="24">
        <f t="shared" si="65"/>
        <v>0</v>
      </c>
      <c r="BK66" s="24">
        <f t="shared" si="66"/>
        <v>0</v>
      </c>
      <c r="BL66" s="67">
        <f t="shared" si="67"/>
        <v>0</v>
      </c>
      <c r="BM66" s="68">
        <f t="shared" si="35"/>
        <v>43.401861070215432</v>
      </c>
      <c r="BN66" s="69">
        <f>'Cooling (Chiller19)'!W66</f>
        <v>721.86111263122552</v>
      </c>
    </row>
    <row r="67" spans="1:66" x14ac:dyDescent="0.3">
      <c r="A67" s="6">
        <v>0.66666666666666696</v>
      </c>
      <c r="B67" s="19">
        <v>50.2</v>
      </c>
      <c r="C67" s="59">
        <f t="shared" ref="C67:C98" si="72">(B67-32)*(5/9)</f>
        <v>10.111111111111112</v>
      </c>
      <c r="D67" s="19">
        <v>42.3</v>
      </c>
      <c r="E67" s="4">
        <f t="shared" ref="E67:E98" si="73">(D67-32)*(5/9)</f>
        <v>5.7222222222222205</v>
      </c>
      <c r="F67" s="19">
        <v>715</v>
      </c>
      <c r="G67" s="4">
        <f t="shared" ref="G67:G98" si="74">0.00006309*F67</f>
        <v>4.5109349999999993E-2</v>
      </c>
      <c r="H67" s="12">
        <f t="shared" ref="H67:H98" si="75">(G67*999.85)*4.2*(C67-E67)</f>
        <v>831.39095764725039</v>
      </c>
      <c r="I67" s="16">
        <f t="shared" ref="I67:I98" si="76">H67/3.517</f>
        <v>236.39208349367371</v>
      </c>
      <c r="J67" s="12">
        <f t="shared" si="68"/>
        <v>2836824.0050084041</v>
      </c>
      <c r="K67" s="63">
        <v>55.9</v>
      </c>
      <c r="L67" s="26">
        <f t="shared" ref="L67:L98" si="77">(K67-32)*(5/9)</f>
        <v>13.277777777777777</v>
      </c>
      <c r="M67" s="63">
        <v>43.1</v>
      </c>
      <c r="N67" s="26">
        <f t="shared" ref="N67:N98" si="78">(M67-32)*(5/9)</f>
        <v>6.1666666666666679</v>
      </c>
      <c r="O67" s="63">
        <v>100</v>
      </c>
      <c r="P67" s="26">
        <f t="shared" ref="P67:P98" si="79">0.00006309*O67</f>
        <v>6.3089999999999995E-3</v>
      </c>
      <c r="Q67" s="12">
        <f t="shared" ref="Q67:Q98" si="80">(P67*999.85)*4.2*(L67-N67)</f>
        <v>188.40053567999993</v>
      </c>
      <c r="R67" s="16">
        <f t="shared" ref="R67:R98" si="81">Q67/3.517</f>
        <v>53.568534455501833</v>
      </c>
      <c r="S67" s="16">
        <f t="shared" si="32"/>
        <v>642849.38061622635</v>
      </c>
      <c r="T67" s="63">
        <v>48.9</v>
      </c>
      <c r="U67" s="26">
        <f t="shared" si="69"/>
        <v>9.3888888888888893</v>
      </c>
      <c r="V67" s="63">
        <v>42.3</v>
      </c>
      <c r="W67" s="26">
        <f t="shared" si="70"/>
        <v>5.7222222222222205</v>
      </c>
      <c r="X67" s="24"/>
      <c r="Y67" s="4">
        <f t="shared" si="71"/>
        <v>0</v>
      </c>
      <c r="Z67" s="3">
        <f t="shared" si="39"/>
        <v>844.05600000000004</v>
      </c>
      <c r="AA67" s="33">
        <v>240</v>
      </c>
      <c r="AB67" s="43">
        <f t="shared" si="40"/>
        <v>2880000</v>
      </c>
      <c r="AC67" s="24"/>
      <c r="AD67" s="4">
        <f t="shared" ref="AD67:AD98" si="82">(AC67-32)*(5/9)</f>
        <v>-17.777777777777779</v>
      </c>
      <c r="AE67" s="24"/>
      <c r="AF67" s="4">
        <f t="shared" ref="AF67:AF98" si="83">(AE67-32)*(5/9)</f>
        <v>-17.777777777777779</v>
      </c>
      <c r="AG67" s="19">
        <v>98</v>
      </c>
      <c r="AH67" s="4">
        <f t="shared" ref="AH67:AH98" si="84">0.00006309*AG67</f>
        <v>6.1828199999999995E-3</v>
      </c>
      <c r="AI67" s="24">
        <f t="shared" ref="AI67:AI98" si="85">(AH67*999.85)*4.2*(AD67-AF67)</f>
        <v>0</v>
      </c>
      <c r="AJ67" s="24">
        <f t="shared" ref="AJ67:AJ98" si="86">AI67/3.517</f>
        <v>0</v>
      </c>
      <c r="AK67" s="24">
        <f t="shared" ref="AK67:AK98" si="87">AI67*3412.142</f>
        <v>0</v>
      </c>
      <c r="AL67" s="19">
        <v>62.3</v>
      </c>
      <c r="AM67" s="4">
        <f t="shared" ref="AM67:AM98" si="88">(AL67-32)*(5/9)</f>
        <v>16.833333333333332</v>
      </c>
      <c r="AN67" s="19">
        <v>45.3</v>
      </c>
      <c r="AO67" s="4">
        <f t="shared" ref="AO67:AO98" si="89">(AN67-32)*(5/9)</f>
        <v>7.3888888888888875</v>
      </c>
      <c r="AP67" s="19">
        <v>61.5</v>
      </c>
      <c r="AQ67" s="4">
        <f t="shared" ref="AQ67:AQ98" si="90">0.00006309*AP67</f>
        <v>3.8800349999999996E-3</v>
      </c>
      <c r="AR67" s="12">
        <f t="shared" ref="AR67:AR98" si="91">(AQ67*999.85)*4.2*(AM67-AO67)</f>
        <v>153.88496879175</v>
      </c>
      <c r="AS67" s="16">
        <f t="shared" ref="AS67:AS98" si="92">AR67/3.517</f>
        <v>43.754611541583735</v>
      </c>
      <c r="AT67" s="16">
        <f t="shared" ref="AT67:AT98" si="93">AR67*3412.142</f>
        <v>525077.36518301943</v>
      </c>
      <c r="AU67" s="63">
        <v>56.4</v>
      </c>
      <c r="AV67" s="26">
        <f t="shared" ref="AV67:AV98" si="94">(AU67-32)*(5/9)</f>
        <v>13.555555555555555</v>
      </c>
      <c r="AW67" s="63">
        <v>42.6</v>
      </c>
      <c r="AX67" s="26">
        <f t="shared" ref="AX67:AX98" si="95">(AW67-32)*(5/9)</f>
        <v>5.8888888888888902</v>
      </c>
      <c r="AY67" s="63">
        <v>235</v>
      </c>
      <c r="AZ67" s="26">
        <f t="shared" ref="AZ67:AZ98" si="96">0.00006309*AY67</f>
        <v>1.4826149999999998E-2</v>
      </c>
      <c r="BA67" s="12">
        <f t="shared" si="33"/>
        <v>478.34503210367001</v>
      </c>
      <c r="BB67" s="12">
        <f t="shared" si="34"/>
        <v>136.01508333333334</v>
      </c>
      <c r="BC67" s="42">
        <v>1632181</v>
      </c>
      <c r="BD67" s="24"/>
      <c r="BE67" s="4">
        <f t="shared" ref="BE67:BE98" si="97">(BD67-32)*(5/9)</f>
        <v>-17.777777777777779</v>
      </c>
      <c r="BF67" s="24"/>
      <c r="BG67" s="4">
        <f t="shared" ref="BG67:BG98" si="98">(BF67-32)*(5/9)</f>
        <v>-17.777777777777779</v>
      </c>
      <c r="BH67" s="24"/>
      <c r="BI67" s="4">
        <f t="shared" ref="BI67:BI98" si="99">0.00006309*BH67</f>
        <v>0</v>
      </c>
      <c r="BJ67" s="24">
        <f t="shared" ref="BJ67:BJ98" si="100">(BI67*999.85)*4.2*(BE67-BG67)</f>
        <v>0</v>
      </c>
      <c r="BK67" s="24">
        <f t="shared" ref="BK67:BK98" si="101">BJ67/3.517</f>
        <v>0</v>
      </c>
      <c r="BL67" s="67">
        <f t="shared" ref="BL67:BL98" si="102">BJ67*3412.142</f>
        <v>0</v>
      </c>
      <c r="BM67" s="68">
        <f t="shared" si="35"/>
        <v>2.1488363849487371</v>
      </c>
      <c r="BN67" s="69">
        <f>'Cooling (Chiller19)'!W67</f>
        <v>711.87914920904132</v>
      </c>
    </row>
    <row r="68" spans="1:66" x14ac:dyDescent="0.3">
      <c r="A68" s="5">
        <v>0.67708333333333304</v>
      </c>
      <c r="B68" s="19">
        <v>50</v>
      </c>
      <c r="C68" s="59">
        <f t="shared" si="72"/>
        <v>10</v>
      </c>
      <c r="D68" s="19">
        <v>42.3</v>
      </c>
      <c r="E68" s="4">
        <f t="shared" si="73"/>
        <v>5.7222222222222205</v>
      </c>
      <c r="F68" s="19">
        <v>696</v>
      </c>
      <c r="G68" s="4">
        <f t="shared" si="74"/>
        <v>4.3910639999999994E-2</v>
      </c>
      <c r="H68" s="12">
        <f t="shared" si="75"/>
        <v>788.80949282520032</v>
      </c>
      <c r="I68" s="16">
        <f t="shared" si="76"/>
        <v>224.28475769837939</v>
      </c>
      <c r="J68" s="12">
        <f t="shared" ref="J68:J98" si="103">((G68*999.85)*4.2*(C68-E68))*3412.142</f>
        <v>2691530.0004675644</v>
      </c>
      <c r="K68" s="63">
        <v>52.9</v>
      </c>
      <c r="L68" s="26">
        <f t="shared" si="77"/>
        <v>11.611111111111111</v>
      </c>
      <c r="M68" s="63">
        <v>43</v>
      </c>
      <c r="N68" s="26">
        <f t="shared" si="78"/>
        <v>6.1111111111111116</v>
      </c>
      <c r="O68" s="63">
        <v>104</v>
      </c>
      <c r="P68" s="26">
        <f t="shared" si="79"/>
        <v>6.5613599999999996E-3</v>
      </c>
      <c r="Q68" s="12">
        <f t="shared" si="80"/>
        <v>151.54468088759998</v>
      </c>
      <c r="R68" s="16">
        <f t="shared" si="81"/>
        <v>43.089189902644293</v>
      </c>
      <c r="S68" s="16">
        <f t="shared" ref="S68:S98" si="104">Q68*3412.142</f>
        <v>517091.97053317714</v>
      </c>
      <c r="T68" s="63">
        <v>48.6</v>
      </c>
      <c r="U68" s="26">
        <f t="shared" si="69"/>
        <v>9.2222222222222232</v>
      </c>
      <c r="V68" s="63">
        <v>43</v>
      </c>
      <c r="W68" s="26">
        <f t="shared" si="70"/>
        <v>6.1111111111111116</v>
      </c>
      <c r="X68" s="24"/>
      <c r="Y68" s="4">
        <f t="shared" si="71"/>
        <v>0</v>
      </c>
      <c r="Z68" s="3">
        <f t="shared" si="39"/>
        <v>835.61544000196523</v>
      </c>
      <c r="AA68" s="33">
        <v>237.60000000055879</v>
      </c>
      <c r="AB68" s="43">
        <f t="shared" si="40"/>
        <v>2851200.0000067055</v>
      </c>
      <c r="AC68" s="24"/>
      <c r="AD68" s="4">
        <f t="shared" si="82"/>
        <v>-17.777777777777779</v>
      </c>
      <c r="AE68" s="24"/>
      <c r="AF68" s="4">
        <f t="shared" si="83"/>
        <v>-17.777777777777779</v>
      </c>
      <c r="AG68" s="19">
        <v>99.9</v>
      </c>
      <c r="AH68" s="4">
        <f t="shared" si="84"/>
        <v>6.302691E-3</v>
      </c>
      <c r="AI68" s="24">
        <f t="shared" si="85"/>
        <v>0</v>
      </c>
      <c r="AJ68" s="24">
        <f t="shared" si="86"/>
        <v>0</v>
      </c>
      <c r="AK68" s="24">
        <f t="shared" si="87"/>
        <v>0</v>
      </c>
      <c r="AL68" s="19">
        <v>62.2</v>
      </c>
      <c r="AM68" s="4">
        <f t="shared" si="88"/>
        <v>16.777777777777779</v>
      </c>
      <c r="AN68" s="19">
        <v>45.4</v>
      </c>
      <c r="AO68" s="4">
        <f t="shared" si="89"/>
        <v>7.4444444444444438</v>
      </c>
      <c r="AP68" s="19">
        <v>59.9</v>
      </c>
      <c r="AQ68" s="4">
        <f t="shared" si="90"/>
        <v>3.7790909999999996E-3</v>
      </c>
      <c r="AR68" s="12">
        <f t="shared" si="91"/>
        <v>148.11814614492002</v>
      </c>
      <c r="AS68" s="16">
        <f t="shared" si="92"/>
        <v>42.114912182234868</v>
      </c>
      <c r="AT68" s="16">
        <f t="shared" si="93"/>
        <v>505400.14742321963</v>
      </c>
      <c r="AU68" s="63">
        <v>56.2</v>
      </c>
      <c r="AV68" s="26">
        <f t="shared" si="94"/>
        <v>13.444444444444446</v>
      </c>
      <c r="AW68" s="63">
        <v>42.5</v>
      </c>
      <c r="AX68" s="26">
        <f t="shared" si="95"/>
        <v>5.8333333333333339</v>
      </c>
      <c r="AY68" s="63">
        <v>236</v>
      </c>
      <c r="AZ68" s="26">
        <f t="shared" si="96"/>
        <v>1.4889239999999998E-2</v>
      </c>
      <c r="BA68" s="12">
        <f t="shared" ref="BA68:BA98" si="105">BC68*0.00029307107</f>
        <v>475.43249181000999</v>
      </c>
      <c r="BB68" s="12">
        <f t="shared" ref="BB68:BB98" si="106">BC68/12000</f>
        <v>135.18691666666666</v>
      </c>
      <c r="BC68" s="42">
        <v>1622243</v>
      </c>
      <c r="BD68" s="24"/>
      <c r="BE68" s="4">
        <f t="shared" si="97"/>
        <v>-17.777777777777779</v>
      </c>
      <c r="BF68" s="24"/>
      <c r="BG68" s="4">
        <f t="shared" si="98"/>
        <v>-17.777777777777779</v>
      </c>
      <c r="BH68" s="24"/>
      <c r="BI68" s="4">
        <f t="shared" si="99"/>
        <v>0</v>
      </c>
      <c r="BJ68" s="24">
        <f t="shared" si="100"/>
        <v>0</v>
      </c>
      <c r="BK68" s="24">
        <f t="shared" si="101"/>
        <v>0</v>
      </c>
      <c r="BL68" s="67">
        <f t="shared" si="102"/>
        <v>0</v>
      </c>
      <c r="BM68" s="68">
        <f t="shared" ref="BM68:BM99" si="107">BN68-BB68-AS68-AA68-R68-I68</f>
        <v>13.726490673464014</v>
      </c>
      <c r="BN68" s="69">
        <f>'Cooling (Chiller19)'!W68</f>
        <v>696.00226712394806</v>
      </c>
    </row>
    <row r="69" spans="1:66" x14ac:dyDescent="0.3">
      <c r="A69" s="6">
        <v>0.6875</v>
      </c>
      <c r="B69" s="19">
        <v>50.6</v>
      </c>
      <c r="C69" s="59">
        <f t="shared" si="72"/>
        <v>10.333333333333334</v>
      </c>
      <c r="D69" s="19">
        <v>42.8</v>
      </c>
      <c r="E69" s="4">
        <f t="shared" si="73"/>
        <v>5.9999999999999991</v>
      </c>
      <c r="F69" s="19">
        <v>691</v>
      </c>
      <c r="G69" s="4">
        <f t="shared" si="74"/>
        <v>4.3595189999999999E-2</v>
      </c>
      <c r="H69" s="12">
        <f t="shared" si="75"/>
        <v>793.31344313130035</v>
      </c>
      <c r="I69" s="16">
        <f t="shared" si="76"/>
        <v>225.56538047520624</v>
      </c>
      <c r="J69" s="12">
        <f t="shared" si="103"/>
        <v>2706898.1184729212</v>
      </c>
      <c r="K69" s="63">
        <v>58.6</v>
      </c>
      <c r="L69" s="26">
        <f t="shared" si="77"/>
        <v>14.777777777777779</v>
      </c>
      <c r="M69" s="63">
        <v>43.1</v>
      </c>
      <c r="N69" s="26">
        <f t="shared" si="78"/>
        <v>6.1666666666666679</v>
      </c>
      <c r="O69" s="63">
        <v>100</v>
      </c>
      <c r="P69" s="26">
        <f t="shared" si="79"/>
        <v>6.3089999999999995E-3</v>
      </c>
      <c r="Q69" s="12">
        <f t="shared" si="80"/>
        <v>228.14127367499998</v>
      </c>
      <c r="R69" s="16">
        <f t="shared" si="81"/>
        <v>64.868147192209264</v>
      </c>
      <c r="S69" s="16">
        <f t="shared" si="104"/>
        <v>778450.42183996178</v>
      </c>
      <c r="T69" s="63">
        <v>48.9</v>
      </c>
      <c r="U69" s="26">
        <f t="shared" si="69"/>
        <v>9.3888888888888893</v>
      </c>
      <c r="V69" s="63">
        <v>42.8</v>
      </c>
      <c r="W69" s="26">
        <f t="shared" si="70"/>
        <v>5.9999999999999991</v>
      </c>
      <c r="X69" s="24"/>
      <c r="Y69" s="4">
        <f t="shared" si="71"/>
        <v>0</v>
      </c>
      <c r="Z69" s="3">
        <f t="shared" si="39"/>
        <v>920.02104000196528</v>
      </c>
      <c r="AA69" s="33">
        <v>261.60000000055879</v>
      </c>
      <c r="AB69" s="43">
        <f t="shared" si="40"/>
        <v>3139200.0000067055</v>
      </c>
      <c r="AC69" s="24"/>
      <c r="AD69" s="4">
        <f t="shared" si="82"/>
        <v>-17.777777777777779</v>
      </c>
      <c r="AE69" s="24"/>
      <c r="AF69" s="4">
        <f t="shared" si="83"/>
        <v>-17.777777777777779</v>
      </c>
      <c r="AG69" s="19">
        <v>91.6</v>
      </c>
      <c r="AH69" s="4">
        <f t="shared" si="84"/>
        <v>5.7790439999999988E-3</v>
      </c>
      <c r="AI69" s="24">
        <f t="shared" si="85"/>
        <v>0</v>
      </c>
      <c r="AJ69" s="24">
        <f t="shared" si="86"/>
        <v>0</v>
      </c>
      <c r="AK69" s="24">
        <f t="shared" si="87"/>
        <v>0</v>
      </c>
      <c r="AL69" s="19">
        <v>59.7</v>
      </c>
      <c r="AM69" s="4">
        <f t="shared" si="88"/>
        <v>15.388888888888891</v>
      </c>
      <c r="AN69" s="19">
        <v>45</v>
      </c>
      <c r="AO69" s="4">
        <f t="shared" si="89"/>
        <v>7.2222222222222223</v>
      </c>
      <c r="AP69" s="19">
        <v>58.8</v>
      </c>
      <c r="AQ69" s="4">
        <f t="shared" si="90"/>
        <v>3.7096919999999997E-3</v>
      </c>
      <c r="AR69" s="12">
        <f t="shared" si="91"/>
        <v>127.22334923466002</v>
      </c>
      <c r="AS69" s="16">
        <f t="shared" si="92"/>
        <v>36.173826907779365</v>
      </c>
      <c r="AT69" s="16">
        <f t="shared" si="93"/>
        <v>434104.1333042513</v>
      </c>
      <c r="AU69" s="63">
        <v>56.3</v>
      </c>
      <c r="AV69" s="26">
        <f t="shared" si="94"/>
        <v>13.499999999999998</v>
      </c>
      <c r="AW69" s="63">
        <v>42.4</v>
      </c>
      <c r="AX69" s="26">
        <f t="shared" si="95"/>
        <v>5.7777777777777777</v>
      </c>
      <c r="AY69" s="63">
        <v>228</v>
      </c>
      <c r="AZ69" s="26">
        <f t="shared" si="96"/>
        <v>1.4384519999999998E-2</v>
      </c>
      <c r="BA69" s="12">
        <f t="shared" si="105"/>
        <v>468.71911280951997</v>
      </c>
      <c r="BB69" s="12">
        <f t="shared" si="106"/>
        <v>133.27799999999999</v>
      </c>
      <c r="BC69" s="42">
        <v>1599336</v>
      </c>
      <c r="BD69" s="24"/>
      <c r="BE69" s="4">
        <f t="shared" si="97"/>
        <v>-17.777777777777779</v>
      </c>
      <c r="BF69" s="24"/>
      <c r="BG69" s="4">
        <f t="shared" si="98"/>
        <v>-17.777777777777779</v>
      </c>
      <c r="BH69" s="24"/>
      <c r="BI69" s="4">
        <f t="shared" si="99"/>
        <v>0</v>
      </c>
      <c r="BJ69" s="24">
        <f t="shared" si="100"/>
        <v>0</v>
      </c>
      <c r="BK69" s="24">
        <f t="shared" si="101"/>
        <v>0</v>
      </c>
      <c r="BL69" s="67">
        <f t="shared" si="102"/>
        <v>0</v>
      </c>
      <c r="BM69" s="68">
        <f t="shared" si="107"/>
        <v>-65.386747538287722</v>
      </c>
      <c r="BN69" s="69">
        <f>'Cooling (Chiller19)'!W69</f>
        <v>656.09860703746597</v>
      </c>
    </row>
    <row r="70" spans="1:66" x14ac:dyDescent="0.3">
      <c r="A70" s="5">
        <v>0.69791666666666696</v>
      </c>
      <c r="B70" s="19">
        <v>51.1</v>
      </c>
      <c r="C70" s="59">
        <f t="shared" si="72"/>
        <v>10.611111111111112</v>
      </c>
      <c r="D70" s="19">
        <v>42</v>
      </c>
      <c r="E70" s="4">
        <f t="shared" si="73"/>
        <v>5.5555555555555554</v>
      </c>
      <c r="F70" s="19">
        <v>641</v>
      </c>
      <c r="G70" s="4">
        <f t="shared" si="74"/>
        <v>4.0440689999999994E-2</v>
      </c>
      <c r="H70" s="12">
        <f t="shared" si="75"/>
        <v>858.56184740235017</v>
      </c>
      <c r="I70" s="16">
        <f t="shared" si="76"/>
        <v>244.11767057217804</v>
      </c>
      <c r="J70" s="12">
        <f t="shared" si="103"/>
        <v>2929534.9391191499</v>
      </c>
      <c r="K70" s="63">
        <v>46.2</v>
      </c>
      <c r="L70" s="26">
        <f t="shared" si="77"/>
        <v>7.8888888888888911</v>
      </c>
      <c r="M70" s="63">
        <v>43.1</v>
      </c>
      <c r="N70" s="26">
        <f t="shared" si="78"/>
        <v>6.1666666666666679</v>
      </c>
      <c r="O70" s="63">
        <v>102</v>
      </c>
      <c r="P70" s="26">
        <f t="shared" si="79"/>
        <v>6.4351799999999995E-3</v>
      </c>
      <c r="Q70" s="12">
        <f t="shared" si="80"/>
        <v>46.54081982970002</v>
      </c>
      <c r="R70" s="16">
        <f t="shared" si="81"/>
        <v>13.233102027210697</v>
      </c>
      <c r="S70" s="16">
        <f t="shared" si="104"/>
        <v>158803.88605535228</v>
      </c>
      <c r="T70" s="63">
        <v>48.6</v>
      </c>
      <c r="U70" s="26">
        <f t="shared" si="69"/>
        <v>9.2222222222222232</v>
      </c>
      <c r="V70" s="63">
        <v>42.7</v>
      </c>
      <c r="W70" s="26">
        <f t="shared" si="70"/>
        <v>5.9444444444444464</v>
      </c>
      <c r="X70" s="24"/>
      <c r="Y70" s="4">
        <f t="shared" si="71"/>
        <v>0</v>
      </c>
      <c r="Z70" s="3">
        <f t="shared" si="39"/>
        <v>911.58047999410439</v>
      </c>
      <c r="AA70" s="33">
        <v>259.19999999832362</v>
      </c>
      <c r="AB70" s="43">
        <f t="shared" si="40"/>
        <v>3110399.9999798834</v>
      </c>
      <c r="AC70" s="24"/>
      <c r="AD70" s="4">
        <f t="shared" si="82"/>
        <v>-17.777777777777779</v>
      </c>
      <c r="AE70" s="24"/>
      <c r="AF70" s="4">
        <f t="shared" si="83"/>
        <v>-17.777777777777779</v>
      </c>
      <c r="AG70" s="19">
        <v>96.9</v>
      </c>
      <c r="AH70" s="4">
        <f t="shared" si="84"/>
        <v>6.113421E-3</v>
      </c>
      <c r="AI70" s="24">
        <f t="shared" si="85"/>
        <v>0</v>
      </c>
      <c r="AJ70" s="24">
        <f t="shared" si="86"/>
        <v>0</v>
      </c>
      <c r="AK70" s="24">
        <f t="shared" si="87"/>
        <v>0</v>
      </c>
      <c r="AL70" s="19">
        <v>64.8</v>
      </c>
      <c r="AM70" s="4">
        <f t="shared" si="88"/>
        <v>18.222222222222221</v>
      </c>
      <c r="AN70" s="19">
        <v>44.6</v>
      </c>
      <c r="AO70" s="4">
        <f t="shared" si="89"/>
        <v>7.0000000000000009</v>
      </c>
      <c r="AP70" s="19">
        <v>46.3</v>
      </c>
      <c r="AQ70" s="4">
        <f t="shared" si="90"/>
        <v>2.9210669999999994E-3</v>
      </c>
      <c r="AR70" s="12">
        <f t="shared" si="91"/>
        <v>137.65897265630997</v>
      </c>
      <c r="AS70" s="16">
        <f t="shared" si="92"/>
        <v>39.141021511603633</v>
      </c>
      <c r="AT70" s="16">
        <f t="shared" si="93"/>
        <v>469711.96227744682</v>
      </c>
      <c r="AU70" s="63">
        <v>56.1</v>
      </c>
      <c r="AV70" s="26">
        <f t="shared" si="94"/>
        <v>13.388888888888891</v>
      </c>
      <c r="AW70" s="63">
        <v>42.7</v>
      </c>
      <c r="AX70" s="26">
        <f t="shared" si="95"/>
        <v>5.9444444444444464</v>
      </c>
      <c r="AY70" s="63">
        <v>234</v>
      </c>
      <c r="AZ70" s="26">
        <f t="shared" si="96"/>
        <v>1.4763059999999998E-2</v>
      </c>
      <c r="BA70" s="12">
        <f t="shared" si="105"/>
        <v>461.42545309042998</v>
      </c>
      <c r="BB70" s="12">
        <f t="shared" si="106"/>
        <v>131.20408333333333</v>
      </c>
      <c r="BC70" s="42">
        <v>1574449</v>
      </c>
      <c r="BD70" s="24"/>
      <c r="BE70" s="4">
        <f t="shared" si="97"/>
        <v>-17.777777777777779</v>
      </c>
      <c r="BF70" s="24"/>
      <c r="BG70" s="4">
        <f t="shared" si="98"/>
        <v>-17.777777777777779</v>
      </c>
      <c r="BH70" s="24"/>
      <c r="BI70" s="4">
        <f t="shared" si="99"/>
        <v>0</v>
      </c>
      <c r="BJ70" s="24">
        <f t="shared" si="100"/>
        <v>0</v>
      </c>
      <c r="BK70" s="24">
        <f t="shared" si="101"/>
        <v>0</v>
      </c>
      <c r="BL70" s="67">
        <f t="shared" si="102"/>
        <v>0</v>
      </c>
      <c r="BM70" s="68">
        <f t="shared" si="107"/>
        <v>-29.78755619441165</v>
      </c>
      <c r="BN70" s="69">
        <f>'Cooling (Chiller19)'!W70</f>
        <v>657.10832124823764</v>
      </c>
    </row>
    <row r="71" spans="1:66" x14ac:dyDescent="0.3">
      <c r="A71" s="6">
        <v>0.70833333333333304</v>
      </c>
      <c r="B71" s="19">
        <v>49.9</v>
      </c>
      <c r="C71" s="59">
        <f t="shared" si="72"/>
        <v>9.9444444444444446</v>
      </c>
      <c r="D71" s="19">
        <v>42.6</v>
      </c>
      <c r="E71" s="4">
        <f t="shared" si="73"/>
        <v>5.8888888888888902</v>
      </c>
      <c r="F71" s="19">
        <v>726</v>
      </c>
      <c r="G71" s="4">
        <f t="shared" si="74"/>
        <v>4.5803339999999998E-2</v>
      </c>
      <c r="H71" s="12">
        <f t="shared" si="75"/>
        <v>780.06653046629981</v>
      </c>
      <c r="I71" s="16">
        <f t="shared" si="76"/>
        <v>221.79884289630363</v>
      </c>
      <c r="J71" s="12">
        <f t="shared" si="103"/>
        <v>2661697.7713983408</v>
      </c>
      <c r="K71" s="63">
        <v>52.2</v>
      </c>
      <c r="L71" s="26">
        <f t="shared" si="77"/>
        <v>11.222222222222225</v>
      </c>
      <c r="M71" s="63">
        <v>43.1</v>
      </c>
      <c r="N71" s="26">
        <f t="shared" si="78"/>
        <v>6.1666666666666679</v>
      </c>
      <c r="O71" s="63">
        <v>97</v>
      </c>
      <c r="P71" s="26">
        <f t="shared" si="79"/>
        <v>6.1197299999999994E-3</v>
      </c>
      <c r="Q71" s="12">
        <f t="shared" si="80"/>
        <v>129.92277565995005</v>
      </c>
      <c r="R71" s="16">
        <f t="shared" si="81"/>
        <v>36.941363565524611</v>
      </c>
      <c r="S71" s="16">
        <f t="shared" si="104"/>
        <v>443314.95958589326</v>
      </c>
      <c r="T71" s="63">
        <v>48.6</v>
      </c>
      <c r="U71" s="26">
        <f t="shared" ref="U71:U98" si="108">(T71-32)*(5/9)</f>
        <v>9.2222222222222232</v>
      </c>
      <c r="V71" s="63">
        <v>42.8</v>
      </c>
      <c r="W71" s="26">
        <f t="shared" ref="W71:W98" si="109">(V71-32)*(5/9)</f>
        <v>5.9999999999999991</v>
      </c>
      <c r="X71" s="24"/>
      <c r="Y71" s="4">
        <f t="shared" ref="Y71:Y98" si="110">0.00006309*X71</f>
        <v>0</v>
      </c>
      <c r="Z71" s="3">
        <f t="shared" si="39"/>
        <v>852.49655999803485</v>
      </c>
      <c r="AA71" s="33">
        <v>242.39999999944121</v>
      </c>
      <c r="AB71" s="43">
        <f t="shared" si="40"/>
        <v>2908799.9999932945</v>
      </c>
      <c r="AC71" s="24"/>
      <c r="AD71" s="4">
        <f t="shared" si="82"/>
        <v>-17.777777777777779</v>
      </c>
      <c r="AE71" s="24"/>
      <c r="AF71" s="4">
        <f t="shared" si="83"/>
        <v>-17.777777777777779</v>
      </c>
      <c r="AG71" s="19">
        <v>100.3</v>
      </c>
      <c r="AH71" s="4">
        <f t="shared" si="84"/>
        <v>6.3279269999999988E-3</v>
      </c>
      <c r="AI71" s="24">
        <f t="shared" si="85"/>
        <v>0</v>
      </c>
      <c r="AJ71" s="24">
        <f t="shared" si="86"/>
        <v>0</v>
      </c>
      <c r="AK71" s="24">
        <f t="shared" si="87"/>
        <v>0</v>
      </c>
      <c r="AL71" s="19">
        <v>66</v>
      </c>
      <c r="AM71" s="4">
        <f t="shared" si="88"/>
        <v>18.888888888888889</v>
      </c>
      <c r="AN71" s="19">
        <v>44.5</v>
      </c>
      <c r="AO71" s="4">
        <f t="shared" si="89"/>
        <v>6.9444444444444446</v>
      </c>
      <c r="AP71" s="19">
        <v>40.299999999999997</v>
      </c>
      <c r="AQ71" s="4">
        <f t="shared" si="90"/>
        <v>2.5425269999999997E-3</v>
      </c>
      <c r="AR71" s="12">
        <f t="shared" si="91"/>
        <v>127.53097198432501</v>
      </c>
      <c r="AS71" s="16">
        <f t="shared" si="92"/>
        <v>36.261294280444986</v>
      </c>
      <c r="AT71" s="16">
        <f t="shared" si="93"/>
        <v>435153.78580853867</v>
      </c>
      <c r="AU71" s="63">
        <v>55.6</v>
      </c>
      <c r="AV71" s="26">
        <f t="shared" si="94"/>
        <v>13.111111111111112</v>
      </c>
      <c r="AW71" s="63">
        <v>42.3</v>
      </c>
      <c r="AX71" s="26">
        <f t="shared" si="95"/>
        <v>5.7222222222222205</v>
      </c>
      <c r="AY71" s="63">
        <v>235</v>
      </c>
      <c r="AZ71" s="26">
        <f t="shared" si="96"/>
        <v>1.4826149999999998E-2</v>
      </c>
      <c r="BA71" s="12">
        <f t="shared" si="105"/>
        <v>462.16750903966999</v>
      </c>
      <c r="BB71" s="12">
        <f t="shared" si="106"/>
        <v>131.41508333333334</v>
      </c>
      <c r="BC71" s="42">
        <v>1576981</v>
      </c>
      <c r="BD71" s="24"/>
      <c r="BE71" s="4">
        <f t="shared" si="97"/>
        <v>-17.777777777777779</v>
      </c>
      <c r="BF71" s="24"/>
      <c r="BG71" s="4">
        <f t="shared" si="98"/>
        <v>-17.777777777777779</v>
      </c>
      <c r="BH71" s="24"/>
      <c r="BI71" s="4">
        <f t="shared" si="99"/>
        <v>0</v>
      </c>
      <c r="BJ71" s="24">
        <f t="shared" si="100"/>
        <v>0</v>
      </c>
      <c r="BK71" s="24">
        <f t="shared" si="101"/>
        <v>0</v>
      </c>
      <c r="BL71" s="67">
        <f t="shared" si="102"/>
        <v>0</v>
      </c>
      <c r="BM71" s="68">
        <f t="shared" si="107"/>
        <v>-2.8371026165843602</v>
      </c>
      <c r="BN71" s="69">
        <f>'Cooling (Chiller19)'!W71</f>
        <v>665.9794814584634</v>
      </c>
    </row>
    <row r="72" spans="1:66" x14ac:dyDescent="0.3">
      <c r="A72" s="5">
        <v>0.71875</v>
      </c>
      <c r="B72" s="19">
        <v>50.1</v>
      </c>
      <c r="C72" s="59">
        <f t="shared" si="72"/>
        <v>10.055555555555557</v>
      </c>
      <c r="D72" s="19">
        <v>42.5</v>
      </c>
      <c r="E72" s="4">
        <f t="shared" si="73"/>
        <v>5.8333333333333339</v>
      </c>
      <c r="F72" s="19">
        <v>713</v>
      </c>
      <c r="G72" s="4">
        <f t="shared" si="74"/>
        <v>4.4983169999999996E-2</v>
      </c>
      <c r="H72" s="12">
        <f t="shared" si="75"/>
        <v>797.58189276780013</v>
      </c>
      <c r="I72" s="16">
        <f t="shared" si="76"/>
        <v>226.77904258396364</v>
      </c>
      <c r="J72" s="12">
        <f t="shared" si="103"/>
        <v>2721462.6747525069</v>
      </c>
      <c r="K72" s="63">
        <v>54.7</v>
      </c>
      <c r="L72" s="26">
        <f t="shared" si="77"/>
        <v>12.611111111111112</v>
      </c>
      <c r="M72" s="63">
        <v>43</v>
      </c>
      <c r="N72" s="26">
        <f t="shared" si="78"/>
        <v>6.1111111111111116</v>
      </c>
      <c r="O72" s="63">
        <v>98</v>
      </c>
      <c r="P72" s="26">
        <f t="shared" si="79"/>
        <v>6.1828199999999995E-3</v>
      </c>
      <c r="Q72" s="12">
        <f t="shared" si="80"/>
        <v>168.76566735210002</v>
      </c>
      <c r="R72" s="16">
        <f t="shared" si="81"/>
        <v>47.985688755217524</v>
      </c>
      <c r="S72" s="16">
        <f t="shared" si="104"/>
        <v>575852.42173012928</v>
      </c>
      <c r="T72" s="63">
        <v>48.8</v>
      </c>
      <c r="U72" s="26">
        <f t="shared" si="108"/>
        <v>9.3333333333333321</v>
      </c>
      <c r="V72" s="63">
        <v>42.7</v>
      </c>
      <c r="W72" s="26">
        <f t="shared" si="109"/>
        <v>5.9444444444444464</v>
      </c>
      <c r="X72" s="24"/>
      <c r="Y72" s="4">
        <f t="shared" si="110"/>
        <v>0</v>
      </c>
      <c r="Z72" s="3">
        <f t="shared" ref="Z72:Z98" si="111">AA72*3.5169</f>
        <v>979.10496000786088</v>
      </c>
      <c r="AA72" s="33">
        <v>278.40000000223517</v>
      </c>
      <c r="AB72" s="43">
        <f t="shared" ref="AB72:AB98" si="112">AA72*12000</f>
        <v>3340800.0000268221</v>
      </c>
      <c r="AC72" s="24"/>
      <c r="AD72" s="4">
        <f t="shared" si="82"/>
        <v>-17.777777777777779</v>
      </c>
      <c r="AE72" s="24"/>
      <c r="AF72" s="4">
        <f t="shared" si="83"/>
        <v>-17.777777777777779</v>
      </c>
      <c r="AG72" s="19">
        <v>97.3</v>
      </c>
      <c r="AH72" s="4">
        <f t="shared" si="84"/>
        <v>6.1386569999999996E-3</v>
      </c>
      <c r="AI72" s="24">
        <f t="shared" si="85"/>
        <v>0</v>
      </c>
      <c r="AJ72" s="24">
        <f t="shared" si="86"/>
        <v>0</v>
      </c>
      <c r="AK72" s="24">
        <f t="shared" si="87"/>
        <v>0</v>
      </c>
      <c r="AL72" s="19">
        <v>64.599999999999994</v>
      </c>
      <c r="AM72" s="4">
        <f t="shared" si="88"/>
        <v>18.111111111111107</v>
      </c>
      <c r="AN72" s="19">
        <v>45.1</v>
      </c>
      <c r="AO72" s="4">
        <f t="shared" si="89"/>
        <v>7.2777777777777786</v>
      </c>
      <c r="AP72" s="19">
        <v>44.4</v>
      </c>
      <c r="AQ72" s="4">
        <f t="shared" si="90"/>
        <v>2.8011959999999997E-3</v>
      </c>
      <c r="AR72" s="12">
        <f t="shared" si="91"/>
        <v>127.43529983729995</v>
      </c>
      <c r="AS72" s="16">
        <f t="shared" si="92"/>
        <v>36.234091509041782</v>
      </c>
      <c r="AT72" s="16">
        <f t="shared" si="93"/>
        <v>434827.33885744429</v>
      </c>
      <c r="AU72" s="63">
        <v>56</v>
      </c>
      <c r="AV72" s="26">
        <f t="shared" si="94"/>
        <v>13.333333333333334</v>
      </c>
      <c r="AW72" s="63">
        <v>42.5</v>
      </c>
      <c r="AX72" s="26">
        <f t="shared" si="95"/>
        <v>5.8333333333333339</v>
      </c>
      <c r="AY72" s="63">
        <v>228</v>
      </c>
      <c r="AZ72" s="26">
        <f t="shared" si="96"/>
        <v>1.4384519999999998E-2</v>
      </c>
      <c r="BA72" s="12">
        <f t="shared" si="105"/>
        <v>455.10273782625001</v>
      </c>
      <c r="BB72" s="12">
        <f t="shared" si="106"/>
        <v>129.40625</v>
      </c>
      <c r="BC72" s="42">
        <v>1552875</v>
      </c>
      <c r="BD72" s="24"/>
      <c r="BE72" s="4">
        <f t="shared" si="97"/>
        <v>-17.777777777777779</v>
      </c>
      <c r="BF72" s="24"/>
      <c r="BG72" s="4">
        <f t="shared" si="98"/>
        <v>-17.777777777777779</v>
      </c>
      <c r="BH72" s="24"/>
      <c r="BI72" s="4">
        <f t="shared" si="99"/>
        <v>0</v>
      </c>
      <c r="BJ72" s="24">
        <f t="shared" si="100"/>
        <v>0</v>
      </c>
      <c r="BK72" s="24">
        <f t="shared" si="101"/>
        <v>0</v>
      </c>
      <c r="BL72" s="67">
        <f t="shared" si="102"/>
        <v>0</v>
      </c>
      <c r="BM72" s="68">
        <f t="shared" si="107"/>
        <v>-116.67753977436072</v>
      </c>
      <c r="BN72" s="69">
        <f>'Cooling (Chiller19)'!W72</f>
        <v>602.12753307609739</v>
      </c>
    </row>
    <row r="73" spans="1:66" x14ac:dyDescent="0.3">
      <c r="A73" s="6">
        <v>0.72916666666666696</v>
      </c>
      <c r="B73" s="19">
        <v>50</v>
      </c>
      <c r="C73" s="59">
        <f t="shared" si="72"/>
        <v>10</v>
      </c>
      <c r="D73" s="19">
        <v>42.3</v>
      </c>
      <c r="E73" s="4">
        <f t="shared" si="73"/>
        <v>5.7222222222222205</v>
      </c>
      <c r="F73" s="19">
        <v>668</v>
      </c>
      <c r="G73" s="4">
        <f t="shared" si="74"/>
        <v>4.2144119999999993E-2</v>
      </c>
      <c r="H73" s="12">
        <f t="shared" si="75"/>
        <v>757.07577759660012</v>
      </c>
      <c r="I73" s="16">
        <f t="shared" si="76"/>
        <v>215.26180767603074</v>
      </c>
      <c r="J73" s="12">
        <f t="shared" si="103"/>
        <v>2583250.0579200182</v>
      </c>
      <c r="K73" s="63">
        <v>48.2</v>
      </c>
      <c r="L73" s="26">
        <f t="shared" si="77"/>
        <v>9.0000000000000018</v>
      </c>
      <c r="M73" s="63">
        <v>43.1</v>
      </c>
      <c r="N73" s="26">
        <f t="shared" si="78"/>
        <v>6.1666666666666679</v>
      </c>
      <c r="O73" s="63">
        <v>100</v>
      </c>
      <c r="P73" s="26">
        <f t="shared" si="79"/>
        <v>6.3089999999999995E-3</v>
      </c>
      <c r="Q73" s="12">
        <f t="shared" si="80"/>
        <v>75.065838435000018</v>
      </c>
      <c r="R73" s="16">
        <f t="shared" si="81"/>
        <v>21.343712947114025</v>
      </c>
      <c r="S73" s="16">
        <f t="shared" si="104"/>
        <v>256135.30008927782</v>
      </c>
      <c r="T73" s="63">
        <v>48.9</v>
      </c>
      <c r="U73" s="26">
        <f t="shared" si="108"/>
        <v>9.3888888888888893</v>
      </c>
      <c r="V73" s="63">
        <v>42.9</v>
      </c>
      <c r="W73" s="26">
        <f t="shared" si="109"/>
        <v>6.0555555555555554</v>
      </c>
      <c r="X73" s="24"/>
      <c r="Y73" s="4">
        <f t="shared" si="110"/>
        <v>0</v>
      </c>
      <c r="Z73" s="3">
        <f t="shared" si="111"/>
        <v>911.58047999410439</v>
      </c>
      <c r="AA73" s="33">
        <v>259.19999999832362</v>
      </c>
      <c r="AB73" s="43">
        <f t="shared" si="112"/>
        <v>3110399.9999798834</v>
      </c>
      <c r="AC73" s="24"/>
      <c r="AD73" s="4">
        <f t="shared" si="82"/>
        <v>-17.777777777777779</v>
      </c>
      <c r="AE73" s="24"/>
      <c r="AF73" s="4">
        <f t="shared" si="83"/>
        <v>-17.777777777777779</v>
      </c>
      <c r="AG73" s="19">
        <v>91.9</v>
      </c>
      <c r="AH73" s="4">
        <f t="shared" si="84"/>
        <v>5.7979709999999999E-3</v>
      </c>
      <c r="AI73" s="24">
        <f t="shared" si="85"/>
        <v>0</v>
      </c>
      <c r="AJ73" s="24">
        <f t="shared" si="86"/>
        <v>0</v>
      </c>
      <c r="AK73" s="24">
        <f t="shared" si="87"/>
        <v>0</v>
      </c>
      <c r="AL73" s="19">
        <v>65.3</v>
      </c>
      <c r="AM73" s="4">
        <f t="shared" si="88"/>
        <v>18.5</v>
      </c>
      <c r="AN73" s="19">
        <v>44.6</v>
      </c>
      <c r="AO73" s="4">
        <f t="shared" si="89"/>
        <v>7.0000000000000009</v>
      </c>
      <c r="AP73" s="19">
        <v>36.5</v>
      </c>
      <c r="AQ73" s="4">
        <f t="shared" si="90"/>
        <v>2.3027849999999999E-3</v>
      </c>
      <c r="AR73" s="12">
        <f t="shared" si="91"/>
        <v>111.207831822675</v>
      </c>
      <c r="AS73" s="16">
        <f t="shared" si="92"/>
        <v>31.62008297488627</v>
      </c>
      <c r="AT73" s="16">
        <f t="shared" si="93"/>
        <v>379456.91369108594</v>
      </c>
      <c r="AU73" s="63">
        <v>55.3</v>
      </c>
      <c r="AV73" s="26">
        <f t="shared" si="94"/>
        <v>12.944444444444443</v>
      </c>
      <c r="AW73" s="63">
        <v>42.5</v>
      </c>
      <c r="AX73" s="26">
        <f t="shared" si="95"/>
        <v>5.8333333333333339</v>
      </c>
      <c r="AY73" s="63">
        <v>226</v>
      </c>
      <c r="AZ73" s="26">
        <f t="shared" si="96"/>
        <v>1.4258339999999998E-2</v>
      </c>
      <c r="BA73" s="12">
        <f t="shared" si="105"/>
        <v>426.18189849650997</v>
      </c>
      <c r="BB73" s="12">
        <f t="shared" si="106"/>
        <v>121.18275</v>
      </c>
      <c r="BC73" s="42">
        <v>1454193</v>
      </c>
      <c r="BD73" s="24"/>
      <c r="BE73" s="4">
        <f t="shared" si="97"/>
        <v>-17.777777777777779</v>
      </c>
      <c r="BF73" s="24"/>
      <c r="BG73" s="4">
        <f t="shared" si="98"/>
        <v>-17.777777777777779</v>
      </c>
      <c r="BH73" s="24"/>
      <c r="BI73" s="4">
        <f t="shared" si="99"/>
        <v>0</v>
      </c>
      <c r="BJ73" s="24">
        <f t="shared" si="100"/>
        <v>0</v>
      </c>
      <c r="BK73" s="24">
        <f t="shared" si="101"/>
        <v>0</v>
      </c>
      <c r="BL73" s="67">
        <f t="shared" si="102"/>
        <v>0</v>
      </c>
      <c r="BM73" s="68">
        <f t="shared" si="107"/>
        <v>-10.110990776402758</v>
      </c>
      <c r="BN73" s="69">
        <f>'Cooling (Chiller19)'!W73</f>
        <v>638.49736281995195</v>
      </c>
    </row>
    <row r="74" spans="1:66" x14ac:dyDescent="0.3">
      <c r="A74" s="5">
        <v>0.73958333333333304</v>
      </c>
      <c r="B74" s="19">
        <v>51</v>
      </c>
      <c r="C74" s="59">
        <f t="shared" si="72"/>
        <v>10.555555555555555</v>
      </c>
      <c r="D74" s="19">
        <v>42.6</v>
      </c>
      <c r="E74" s="4">
        <f t="shared" si="73"/>
        <v>5.8888888888888902</v>
      </c>
      <c r="F74" s="19">
        <v>663</v>
      </c>
      <c r="G74" s="4">
        <f t="shared" si="74"/>
        <v>4.1828669999999998E-2</v>
      </c>
      <c r="H74" s="12">
        <f t="shared" si="75"/>
        <v>819.71895571019968</v>
      </c>
      <c r="I74" s="16">
        <f t="shared" si="76"/>
        <v>233.073345382485</v>
      </c>
      <c r="J74" s="12">
        <f t="shared" si="103"/>
        <v>2796997.476974912</v>
      </c>
      <c r="K74" s="63">
        <v>51.7</v>
      </c>
      <c r="L74" s="26">
        <f t="shared" si="77"/>
        <v>10.944444444444446</v>
      </c>
      <c r="M74" s="63">
        <v>43</v>
      </c>
      <c r="N74" s="26">
        <f t="shared" si="78"/>
        <v>6.1111111111111116</v>
      </c>
      <c r="O74" s="63">
        <v>104</v>
      </c>
      <c r="P74" s="26">
        <f t="shared" si="79"/>
        <v>6.5613599999999996E-3</v>
      </c>
      <c r="Q74" s="12">
        <f t="shared" si="80"/>
        <v>133.17562865880004</v>
      </c>
      <c r="R74" s="16">
        <f t="shared" si="81"/>
        <v>37.866257793232883</v>
      </c>
      <c r="S74" s="16">
        <f t="shared" si="104"/>
        <v>454414.15592309524</v>
      </c>
      <c r="T74" s="63">
        <v>48.5</v>
      </c>
      <c r="U74" s="26">
        <f t="shared" si="108"/>
        <v>9.1666666666666679</v>
      </c>
      <c r="V74" s="63">
        <v>42.9</v>
      </c>
      <c r="W74" s="26">
        <f t="shared" si="109"/>
        <v>6.0555555555555554</v>
      </c>
      <c r="X74" s="24"/>
      <c r="Y74" s="4">
        <f t="shared" si="110"/>
        <v>0</v>
      </c>
      <c r="Z74" s="3">
        <f t="shared" si="111"/>
        <v>911.58048000393046</v>
      </c>
      <c r="AA74" s="33">
        <v>259.20000000111759</v>
      </c>
      <c r="AB74" s="43">
        <f t="shared" si="112"/>
        <v>3110400.000013411</v>
      </c>
      <c r="AC74" s="24"/>
      <c r="AD74" s="4">
        <f t="shared" si="82"/>
        <v>-17.777777777777779</v>
      </c>
      <c r="AE74" s="24"/>
      <c r="AF74" s="4">
        <f t="shared" si="83"/>
        <v>-17.777777777777779</v>
      </c>
      <c r="AG74" s="19">
        <v>91.9</v>
      </c>
      <c r="AH74" s="4">
        <f t="shared" si="84"/>
        <v>5.7979709999999999E-3</v>
      </c>
      <c r="AI74" s="24">
        <f t="shared" si="85"/>
        <v>0</v>
      </c>
      <c r="AJ74" s="24">
        <f t="shared" si="86"/>
        <v>0</v>
      </c>
      <c r="AK74" s="24">
        <f t="shared" si="87"/>
        <v>0</v>
      </c>
      <c r="AL74" s="19">
        <v>66.400000000000006</v>
      </c>
      <c r="AM74" s="4">
        <f t="shared" si="88"/>
        <v>19.111111111111114</v>
      </c>
      <c r="AN74" s="19">
        <v>44.6</v>
      </c>
      <c r="AO74" s="4">
        <f t="shared" si="89"/>
        <v>7.0000000000000009</v>
      </c>
      <c r="AP74" s="19">
        <v>37.799999999999997</v>
      </c>
      <c r="AQ74" s="4">
        <f t="shared" si="90"/>
        <v>2.3848019999999997E-3</v>
      </c>
      <c r="AR74" s="12">
        <f t="shared" si="91"/>
        <v>121.28873236074003</v>
      </c>
      <c r="AS74" s="16">
        <f t="shared" si="92"/>
        <v>34.486418072431057</v>
      </c>
      <c r="AT74" s="16">
        <f t="shared" si="93"/>
        <v>413854.37781484018</v>
      </c>
      <c r="AU74" s="63">
        <v>54.9</v>
      </c>
      <c r="AV74" s="26">
        <f t="shared" si="94"/>
        <v>12.722222222222221</v>
      </c>
      <c r="AW74" s="63">
        <v>42.4</v>
      </c>
      <c r="AX74" s="26">
        <f t="shared" si="95"/>
        <v>5.7777777777777777</v>
      </c>
      <c r="AY74" s="63">
        <v>262</v>
      </c>
      <c r="AZ74" s="26">
        <f t="shared" si="96"/>
        <v>1.6529579999999999E-2</v>
      </c>
      <c r="BA74" s="12">
        <f t="shared" si="105"/>
        <v>481.88679598461999</v>
      </c>
      <c r="BB74" s="12">
        <f t="shared" si="106"/>
        <v>137.02216666666666</v>
      </c>
      <c r="BC74" s="42">
        <v>1644266</v>
      </c>
      <c r="BD74" s="24"/>
      <c r="BE74" s="4">
        <f t="shared" si="97"/>
        <v>-17.777777777777779</v>
      </c>
      <c r="BF74" s="24"/>
      <c r="BG74" s="4">
        <f t="shared" si="98"/>
        <v>-17.777777777777779</v>
      </c>
      <c r="BH74" s="24"/>
      <c r="BI74" s="4">
        <f t="shared" si="99"/>
        <v>0</v>
      </c>
      <c r="BJ74" s="24">
        <f t="shared" si="100"/>
        <v>0</v>
      </c>
      <c r="BK74" s="24">
        <f t="shared" si="101"/>
        <v>0</v>
      </c>
      <c r="BL74" s="67">
        <f t="shared" si="102"/>
        <v>0</v>
      </c>
      <c r="BM74" s="68">
        <f t="shared" si="107"/>
        <v>-366.446695570293</v>
      </c>
      <c r="BN74" s="69">
        <f>'Cooling (Chiller19)'!W74</f>
        <v>335.20149234564019</v>
      </c>
    </row>
    <row r="75" spans="1:66" x14ac:dyDescent="0.3">
      <c r="A75" s="6">
        <v>0.75</v>
      </c>
      <c r="B75" s="19">
        <v>50.1</v>
      </c>
      <c r="C75" s="59">
        <f t="shared" si="72"/>
        <v>10.055555555555557</v>
      </c>
      <c r="D75" s="19">
        <v>42</v>
      </c>
      <c r="E75" s="4">
        <f t="shared" si="73"/>
        <v>5.5555555555555554</v>
      </c>
      <c r="F75" s="19">
        <v>707</v>
      </c>
      <c r="G75" s="4">
        <f t="shared" si="74"/>
        <v>4.4604629999999992E-2</v>
      </c>
      <c r="H75" s="12">
        <f t="shared" si="75"/>
        <v>842.90105287395022</v>
      </c>
      <c r="I75" s="16">
        <f t="shared" si="76"/>
        <v>239.66478614556448</v>
      </c>
      <c r="J75" s="12">
        <f t="shared" si="103"/>
        <v>2876098.084355426</v>
      </c>
      <c r="K75" s="63">
        <v>52.9</v>
      </c>
      <c r="L75" s="26">
        <f t="shared" si="77"/>
        <v>11.611111111111111</v>
      </c>
      <c r="M75" s="63">
        <v>42.9</v>
      </c>
      <c r="N75" s="26">
        <f t="shared" si="78"/>
        <v>6.0555555555555554</v>
      </c>
      <c r="O75" s="63">
        <v>96</v>
      </c>
      <c r="P75" s="26">
        <f t="shared" si="79"/>
        <v>6.0566399999999994E-3</v>
      </c>
      <c r="Q75" s="12">
        <f t="shared" si="80"/>
        <v>141.30040175999997</v>
      </c>
      <c r="R75" s="16">
        <f t="shared" si="81"/>
        <v>40.176400841626382</v>
      </c>
      <c r="S75" s="16">
        <f t="shared" si="104"/>
        <v>482137.03546216979</v>
      </c>
      <c r="T75" s="63">
        <v>48.9</v>
      </c>
      <c r="U75" s="26">
        <f t="shared" si="108"/>
        <v>9.3888888888888893</v>
      </c>
      <c r="V75" s="63">
        <v>42.8</v>
      </c>
      <c r="W75" s="26">
        <f t="shared" si="109"/>
        <v>5.9999999999999991</v>
      </c>
      <c r="X75" s="24"/>
      <c r="Y75" s="4">
        <f t="shared" si="110"/>
        <v>0</v>
      </c>
      <c r="Z75" s="3">
        <f t="shared" si="111"/>
        <v>844.05600000000004</v>
      </c>
      <c r="AA75" s="33">
        <v>240</v>
      </c>
      <c r="AB75" s="43">
        <f t="shared" si="112"/>
        <v>2880000</v>
      </c>
      <c r="AC75" s="24"/>
      <c r="AD75" s="4">
        <f t="shared" si="82"/>
        <v>-17.777777777777779</v>
      </c>
      <c r="AE75" s="24"/>
      <c r="AF75" s="4">
        <f t="shared" si="83"/>
        <v>-17.777777777777779</v>
      </c>
      <c r="AG75" s="19">
        <v>93.5</v>
      </c>
      <c r="AH75" s="4">
        <f t="shared" si="84"/>
        <v>5.8989149999999994E-3</v>
      </c>
      <c r="AI75" s="24">
        <f t="shared" si="85"/>
        <v>0</v>
      </c>
      <c r="AJ75" s="24">
        <f t="shared" si="86"/>
        <v>0</v>
      </c>
      <c r="AK75" s="24">
        <f t="shared" si="87"/>
        <v>0</v>
      </c>
      <c r="AL75" s="19">
        <v>66.8</v>
      </c>
      <c r="AM75" s="4">
        <f t="shared" si="88"/>
        <v>19.333333333333332</v>
      </c>
      <c r="AN75" s="19">
        <v>44</v>
      </c>
      <c r="AO75" s="4">
        <f t="shared" si="89"/>
        <v>6.666666666666667</v>
      </c>
      <c r="AP75" s="19">
        <v>32.200000000000003</v>
      </c>
      <c r="AQ75" s="4">
        <f t="shared" si="90"/>
        <v>2.0314980000000001E-3</v>
      </c>
      <c r="AR75" s="12">
        <f t="shared" si="91"/>
        <v>108.05948224596</v>
      </c>
      <c r="AS75" s="16">
        <f t="shared" si="92"/>
        <v>30.724902543633778</v>
      </c>
      <c r="AT75" s="16">
        <f t="shared" si="93"/>
        <v>368714.29786969442</v>
      </c>
      <c r="AU75" s="63">
        <v>53.5</v>
      </c>
      <c r="AV75" s="26">
        <f t="shared" si="94"/>
        <v>11.944444444444445</v>
      </c>
      <c r="AW75" s="63">
        <v>42.5</v>
      </c>
      <c r="AX75" s="26">
        <f t="shared" si="95"/>
        <v>5.8333333333333339</v>
      </c>
      <c r="AY75" s="63">
        <v>300</v>
      </c>
      <c r="AZ75" s="26">
        <f t="shared" si="96"/>
        <v>1.8926999999999999E-2</v>
      </c>
      <c r="BA75" s="12">
        <f t="shared" si="105"/>
        <v>483.33456707042001</v>
      </c>
      <c r="BB75" s="12">
        <f t="shared" si="106"/>
        <v>137.43383333333333</v>
      </c>
      <c r="BC75" s="42">
        <v>1649206</v>
      </c>
      <c r="BD75" s="24"/>
      <c r="BE75" s="4">
        <f t="shared" si="97"/>
        <v>-17.777777777777779</v>
      </c>
      <c r="BF75" s="24"/>
      <c r="BG75" s="4">
        <f t="shared" si="98"/>
        <v>-17.777777777777779</v>
      </c>
      <c r="BH75" s="24"/>
      <c r="BI75" s="4">
        <f t="shared" si="99"/>
        <v>0</v>
      </c>
      <c r="BJ75" s="24">
        <f t="shared" si="100"/>
        <v>0</v>
      </c>
      <c r="BK75" s="24">
        <f t="shared" si="101"/>
        <v>0</v>
      </c>
      <c r="BL75" s="67">
        <f t="shared" si="102"/>
        <v>0</v>
      </c>
      <c r="BM75" s="68">
        <f t="shared" si="107"/>
        <v>-0.2367232160545143</v>
      </c>
      <c r="BN75" s="69">
        <f>'Cooling (Chiller19)'!W75</f>
        <v>687.76319964810341</v>
      </c>
    </row>
    <row r="76" spans="1:66" x14ac:dyDescent="0.3">
      <c r="A76" s="5">
        <v>0.76041666666666696</v>
      </c>
      <c r="B76" s="19">
        <v>50.2</v>
      </c>
      <c r="C76" s="59">
        <f t="shared" si="72"/>
        <v>10.111111111111112</v>
      </c>
      <c r="D76" s="19">
        <v>42.7</v>
      </c>
      <c r="E76" s="4">
        <f t="shared" si="73"/>
        <v>5.9444444444444464</v>
      </c>
      <c r="F76" s="19">
        <v>742</v>
      </c>
      <c r="G76" s="4">
        <f t="shared" si="74"/>
        <v>4.6812779999999998E-2</v>
      </c>
      <c r="H76" s="12">
        <f t="shared" si="75"/>
        <v>819.1007664524999</v>
      </c>
      <c r="I76" s="16">
        <f t="shared" si="76"/>
        <v>232.89757362880295</v>
      </c>
      <c r="J76" s="12">
        <f t="shared" si="103"/>
        <v>2794888.1274447655</v>
      </c>
      <c r="K76" s="63">
        <v>58.4</v>
      </c>
      <c r="L76" s="26">
        <f t="shared" si="77"/>
        <v>14.666666666666666</v>
      </c>
      <c r="M76" s="63">
        <v>43.1</v>
      </c>
      <c r="N76" s="26">
        <f t="shared" si="78"/>
        <v>6.1666666666666679</v>
      </c>
      <c r="O76" s="63">
        <v>94</v>
      </c>
      <c r="P76" s="26">
        <f t="shared" si="79"/>
        <v>5.9304599999999994E-3</v>
      </c>
      <c r="Q76" s="12">
        <f t="shared" si="80"/>
        <v>211.68566438669993</v>
      </c>
      <c r="R76" s="16">
        <f t="shared" si="81"/>
        <v>60.189270510861512</v>
      </c>
      <c r="S76" s="16">
        <f t="shared" si="104"/>
        <v>722301.54625176301</v>
      </c>
      <c r="T76" s="63">
        <v>48.4</v>
      </c>
      <c r="U76" s="26">
        <f t="shared" si="108"/>
        <v>9.1111111111111107</v>
      </c>
      <c r="V76" s="63">
        <v>42.8</v>
      </c>
      <c r="W76" s="26">
        <f t="shared" si="109"/>
        <v>5.9999999999999991</v>
      </c>
      <c r="X76" s="24"/>
      <c r="Y76" s="4">
        <f t="shared" si="110"/>
        <v>0</v>
      </c>
      <c r="Z76" s="3">
        <f t="shared" si="111"/>
        <v>852.49655999803485</v>
      </c>
      <c r="AA76" s="33">
        <v>242.39999999944121</v>
      </c>
      <c r="AB76" s="43">
        <f t="shared" si="112"/>
        <v>2908799.9999932945</v>
      </c>
      <c r="AC76" s="24"/>
      <c r="AD76" s="4">
        <f t="shared" si="82"/>
        <v>-17.777777777777779</v>
      </c>
      <c r="AE76" s="24"/>
      <c r="AF76" s="4">
        <f t="shared" si="83"/>
        <v>-17.777777777777779</v>
      </c>
      <c r="AG76" s="19">
        <v>87.4</v>
      </c>
      <c r="AH76" s="4">
        <f t="shared" si="84"/>
        <v>5.5140659999999998E-3</v>
      </c>
      <c r="AI76" s="24">
        <f t="shared" si="85"/>
        <v>0</v>
      </c>
      <c r="AJ76" s="24">
        <f t="shared" si="86"/>
        <v>0</v>
      </c>
      <c r="AK76" s="24">
        <f t="shared" si="87"/>
        <v>0</v>
      </c>
      <c r="AL76" s="19">
        <v>66.900000000000006</v>
      </c>
      <c r="AM76" s="4">
        <f t="shared" si="88"/>
        <v>19.388888888888893</v>
      </c>
      <c r="AN76" s="19">
        <v>44.1</v>
      </c>
      <c r="AO76" s="4">
        <f t="shared" si="89"/>
        <v>6.7222222222222232</v>
      </c>
      <c r="AP76" s="19">
        <v>32.1</v>
      </c>
      <c r="AQ76" s="4">
        <f t="shared" si="90"/>
        <v>2.0251889999999997E-3</v>
      </c>
      <c r="AR76" s="12">
        <f t="shared" si="91"/>
        <v>107.72389379178001</v>
      </c>
      <c r="AS76" s="16">
        <f t="shared" si="92"/>
        <v>30.629483591634919</v>
      </c>
      <c r="AT76" s="16">
        <f t="shared" si="93"/>
        <v>367569.22241047182</v>
      </c>
      <c r="AU76" s="63">
        <v>52.9</v>
      </c>
      <c r="AV76" s="26">
        <f t="shared" si="94"/>
        <v>11.611111111111111</v>
      </c>
      <c r="AW76" s="63">
        <v>42.3</v>
      </c>
      <c r="AX76" s="26">
        <f t="shared" si="95"/>
        <v>5.7222222222222205</v>
      </c>
      <c r="AY76" s="63">
        <v>283</v>
      </c>
      <c r="AZ76" s="26">
        <f t="shared" si="96"/>
        <v>1.7854469999999997E-2</v>
      </c>
      <c r="BA76" s="12">
        <f t="shared" si="105"/>
        <v>442.09389917108996</v>
      </c>
      <c r="BB76" s="12">
        <f t="shared" si="106"/>
        <v>125.70725</v>
      </c>
      <c r="BC76" s="42">
        <v>1508487</v>
      </c>
      <c r="BD76" s="24"/>
      <c r="BE76" s="4">
        <f t="shared" si="97"/>
        <v>-17.777777777777779</v>
      </c>
      <c r="BF76" s="24"/>
      <c r="BG76" s="4">
        <f t="shared" si="98"/>
        <v>-17.777777777777779</v>
      </c>
      <c r="BH76" s="24"/>
      <c r="BI76" s="4">
        <f t="shared" si="99"/>
        <v>0</v>
      </c>
      <c r="BJ76" s="24">
        <f t="shared" si="100"/>
        <v>0</v>
      </c>
      <c r="BK76" s="24">
        <f t="shared" si="101"/>
        <v>0</v>
      </c>
      <c r="BL76" s="67">
        <f t="shared" si="102"/>
        <v>0</v>
      </c>
      <c r="BM76" s="68">
        <f t="shared" si="107"/>
        <v>-33.108902929782261</v>
      </c>
      <c r="BN76" s="69">
        <f>'Cooling (Chiller19)'!W76</f>
        <v>658.71467480095839</v>
      </c>
    </row>
    <row r="77" spans="1:66" x14ac:dyDescent="0.3">
      <c r="A77" s="6">
        <v>0.77083333333333304</v>
      </c>
      <c r="B77" s="19">
        <v>50.2</v>
      </c>
      <c r="C77" s="59">
        <f t="shared" si="72"/>
        <v>10.111111111111112</v>
      </c>
      <c r="D77" s="19">
        <v>42.6</v>
      </c>
      <c r="E77" s="4">
        <f t="shared" si="73"/>
        <v>5.8888888888888902</v>
      </c>
      <c r="F77" s="19">
        <v>752</v>
      </c>
      <c r="G77" s="4">
        <f t="shared" si="74"/>
        <v>4.7443679999999995E-2</v>
      </c>
      <c r="H77" s="12">
        <f t="shared" si="75"/>
        <v>841.20839181119993</v>
      </c>
      <c r="I77" s="16">
        <f t="shared" si="76"/>
        <v>239.18350634381574</v>
      </c>
      <c r="J77" s="12">
        <f t="shared" si="103"/>
        <v>2870322.4844514513</v>
      </c>
      <c r="K77" s="63">
        <v>53.2</v>
      </c>
      <c r="L77" s="26">
        <f t="shared" si="77"/>
        <v>11.77777777777778</v>
      </c>
      <c r="M77" s="63">
        <v>43.2</v>
      </c>
      <c r="N77" s="26">
        <f t="shared" si="78"/>
        <v>6.2222222222222241</v>
      </c>
      <c r="O77" s="63">
        <v>106</v>
      </c>
      <c r="P77" s="26">
        <f t="shared" si="79"/>
        <v>6.6875399999999996E-3</v>
      </c>
      <c r="Q77" s="12">
        <f t="shared" si="80"/>
        <v>156.01919361000003</v>
      </c>
      <c r="R77" s="16">
        <f t="shared" si="81"/>
        <v>44.36144259596248</v>
      </c>
      <c r="S77" s="16">
        <f t="shared" si="104"/>
        <v>532359.64332281274</v>
      </c>
      <c r="T77" s="63">
        <v>48.6</v>
      </c>
      <c r="U77" s="26">
        <f t="shared" si="108"/>
        <v>9.2222222222222232</v>
      </c>
      <c r="V77" s="63">
        <v>42.7</v>
      </c>
      <c r="W77" s="26">
        <f t="shared" si="109"/>
        <v>5.9444444444444464</v>
      </c>
      <c r="X77" s="24"/>
      <c r="Y77" s="4">
        <f t="shared" si="110"/>
        <v>0</v>
      </c>
      <c r="Z77" s="3">
        <f t="shared" si="111"/>
        <v>911.58048000393046</v>
      </c>
      <c r="AA77" s="33">
        <v>259.20000000111759</v>
      </c>
      <c r="AB77" s="43">
        <f t="shared" si="112"/>
        <v>3110400.000013411</v>
      </c>
      <c r="AC77" s="24"/>
      <c r="AD77" s="4">
        <f t="shared" si="82"/>
        <v>-17.777777777777779</v>
      </c>
      <c r="AE77" s="24"/>
      <c r="AF77" s="4">
        <f t="shared" si="83"/>
        <v>-17.777777777777779</v>
      </c>
      <c r="AG77" s="19">
        <v>91.2</v>
      </c>
      <c r="AH77" s="4">
        <f t="shared" si="84"/>
        <v>5.753808E-3</v>
      </c>
      <c r="AI77" s="24">
        <f t="shared" si="85"/>
        <v>0</v>
      </c>
      <c r="AJ77" s="24">
        <f t="shared" si="86"/>
        <v>0</v>
      </c>
      <c r="AK77" s="24">
        <f t="shared" si="87"/>
        <v>0</v>
      </c>
      <c r="AL77" s="19">
        <v>65.8</v>
      </c>
      <c r="AM77" s="4">
        <f t="shared" si="88"/>
        <v>18.777777777777779</v>
      </c>
      <c r="AN77" s="19">
        <v>47.6</v>
      </c>
      <c r="AO77" s="4">
        <f t="shared" si="89"/>
        <v>8.6666666666666679</v>
      </c>
      <c r="AP77" s="19">
        <v>48</v>
      </c>
      <c r="AQ77" s="4">
        <f t="shared" si="90"/>
        <v>3.0283199999999997E-3</v>
      </c>
      <c r="AR77" s="12">
        <f t="shared" si="91"/>
        <v>128.58336560159998</v>
      </c>
      <c r="AS77" s="16">
        <f t="shared" si="92"/>
        <v>36.560524765880004</v>
      </c>
      <c r="AT77" s="16">
        <f t="shared" si="93"/>
        <v>438744.70227057452</v>
      </c>
      <c r="AU77" s="63">
        <v>58.7</v>
      </c>
      <c r="AV77" s="26">
        <f t="shared" si="94"/>
        <v>14.833333333333336</v>
      </c>
      <c r="AW77" s="63">
        <v>50.2</v>
      </c>
      <c r="AX77" s="26">
        <f t="shared" si="95"/>
        <v>10.111111111111112</v>
      </c>
      <c r="AY77" s="63">
        <v>266</v>
      </c>
      <c r="AZ77" s="26">
        <f t="shared" si="96"/>
        <v>1.6781939999999999E-2</v>
      </c>
      <c r="BA77" s="12">
        <f t="shared" si="105"/>
        <v>335.27887243033001</v>
      </c>
      <c r="BB77" s="12">
        <f t="shared" si="106"/>
        <v>95.334916666666672</v>
      </c>
      <c r="BC77" s="42">
        <v>1144019</v>
      </c>
      <c r="BD77" s="24"/>
      <c r="BE77" s="4">
        <f t="shared" si="97"/>
        <v>-17.777777777777779</v>
      </c>
      <c r="BF77" s="24"/>
      <c r="BG77" s="4">
        <f t="shared" si="98"/>
        <v>-17.777777777777779</v>
      </c>
      <c r="BH77" s="24"/>
      <c r="BI77" s="4">
        <f t="shared" si="99"/>
        <v>0</v>
      </c>
      <c r="BJ77" s="24">
        <f t="shared" si="100"/>
        <v>0</v>
      </c>
      <c r="BK77" s="24">
        <f t="shared" si="101"/>
        <v>0</v>
      </c>
      <c r="BL77" s="67">
        <f t="shared" si="102"/>
        <v>0</v>
      </c>
      <c r="BM77" s="68">
        <f t="shared" si="107"/>
        <v>103.58209024298003</v>
      </c>
      <c r="BN77" s="69">
        <f>'Cooling (Chiller19)'!W77</f>
        <v>778.22248061642256</v>
      </c>
    </row>
    <row r="78" spans="1:66" x14ac:dyDescent="0.3">
      <c r="A78" s="5">
        <v>0.78125</v>
      </c>
      <c r="B78" s="19">
        <v>50</v>
      </c>
      <c r="C78" s="59">
        <f t="shared" si="72"/>
        <v>10</v>
      </c>
      <c r="D78" s="19">
        <v>42.5</v>
      </c>
      <c r="E78" s="4">
        <f t="shared" si="73"/>
        <v>5.8333333333333339</v>
      </c>
      <c r="F78" s="19">
        <v>711</v>
      </c>
      <c r="G78" s="4">
        <f t="shared" si="74"/>
        <v>4.4856989999999992E-2</v>
      </c>
      <c r="H78" s="12">
        <f t="shared" si="75"/>
        <v>784.87957540124989</v>
      </c>
      <c r="I78" s="16">
        <f t="shared" si="76"/>
        <v>223.16735154997156</v>
      </c>
      <c r="J78" s="12">
        <f t="shared" si="103"/>
        <v>2678120.5641687713</v>
      </c>
      <c r="K78" s="63">
        <v>53.5</v>
      </c>
      <c r="L78" s="26">
        <f t="shared" si="77"/>
        <v>11.944444444444445</v>
      </c>
      <c r="M78" s="63">
        <v>45.1</v>
      </c>
      <c r="N78" s="26">
        <f t="shared" si="78"/>
        <v>7.2777777777777786</v>
      </c>
      <c r="O78" s="63">
        <v>122</v>
      </c>
      <c r="P78" s="26">
        <f t="shared" si="79"/>
        <v>7.6969799999999991E-3</v>
      </c>
      <c r="Q78" s="12">
        <f t="shared" si="80"/>
        <v>150.83817887879997</v>
      </c>
      <c r="R78" s="16">
        <f t="shared" si="81"/>
        <v>42.88830789843616</v>
      </c>
      <c r="S78" s="16">
        <f t="shared" si="104"/>
        <v>514681.28535586625</v>
      </c>
      <c r="T78" s="63">
        <v>48.8</v>
      </c>
      <c r="U78" s="26">
        <f t="shared" si="108"/>
        <v>9.3333333333333321</v>
      </c>
      <c r="V78" s="63">
        <v>42.7</v>
      </c>
      <c r="W78" s="26">
        <f t="shared" si="109"/>
        <v>5.9444444444444464</v>
      </c>
      <c r="X78" s="24"/>
      <c r="Y78" s="4">
        <f t="shared" si="110"/>
        <v>0</v>
      </c>
      <c r="Z78" s="3">
        <f t="shared" si="111"/>
        <v>911.58047999410439</v>
      </c>
      <c r="AA78" s="33">
        <v>259.19999999832362</v>
      </c>
      <c r="AB78" s="43">
        <f t="shared" si="112"/>
        <v>3110399.9999798834</v>
      </c>
      <c r="AC78" s="24"/>
      <c r="AD78" s="4">
        <f t="shared" si="82"/>
        <v>-17.777777777777779</v>
      </c>
      <c r="AE78" s="24"/>
      <c r="AF78" s="4">
        <f t="shared" si="83"/>
        <v>-17.777777777777779</v>
      </c>
      <c r="AG78" s="19">
        <v>88.5</v>
      </c>
      <c r="AH78" s="4">
        <f t="shared" si="84"/>
        <v>5.5834649999999993E-3</v>
      </c>
      <c r="AI78" s="24">
        <f t="shared" si="85"/>
        <v>0</v>
      </c>
      <c r="AJ78" s="24">
        <f t="shared" si="86"/>
        <v>0</v>
      </c>
      <c r="AK78" s="24">
        <f t="shared" si="87"/>
        <v>0</v>
      </c>
      <c r="AL78" s="19">
        <v>67</v>
      </c>
      <c r="AM78" s="4">
        <f t="shared" si="88"/>
        <v>19.444444444444446</v>
      </c>
      <c r="AN78" s="19">
        <v>45.9</v>
      </c>
      <c r="AO78" s="4">
        <f t="shared" si="89"/>
        <v>7.7222222222222214</v>
      </c>
      <c r="AP78" s="19">
        <v>31.6</v>
      </c>
      <c r="AQ78" s="4">
        <f t="shared" si="90"/>
        <v>1.9936439999999997E-3</v>
      </c>
      <c r="AR78" s="12">
        <f t="shared" si="91"/>
        <v>98.139016539060023</v>
      </c>
      <c r="AS78" s="16">
        <f t="shared" si="92"/>
        <v>27.904184401211268</v>
      </c>
      <c r="AT78" s="16">
        <f t="shared" si="93"/>
        <v>334864.26017162134</v>
      </c>
      <c r="AU78" s="63">
        <v>56.9</v>
      </c>
      <c r="AV78" s="26">
        <f t="shared" si="94"/>
        <v>13.833333333333334</v>
      </c>
      <c r="AW78" s="63">
        <v>44.9</v>
      </c>
      <c r="AX78" s="26">
        <f t="shared" si="95"/>
        <v>7.1666666666666661</v>
      </c>
      <c r="AY78" s="63">
        <v>227</v>
      </c>
      <c r="AZ78" s="26">
        <f t="shared" si="96"/>
        <v>1.4321429999999998E-2</v>
      </c>
      <c r="BA78" s="12">
        <f t="shared" si="105"/>
        <v>400.70347195498999</v>
      </c>
      <c r="BB78" s="12">
        <f t="shared" si="106"/>
        <v>113.93808333333334</v>
      </c>
      <c r="BC78" s="42">
        <v>1367257</v>
      </c>
      <c r="BD78" s="24"/>
      <c r="BE78" s="4">
        <f t="shared" si="97"/>
        <v>-17.777777777777779</v>
      </c>
      <c r="BF78" s="24"/>
      <c r="BG78" s="4">
        <f t="shared" si="98"/>
        <v>-17.777777777777779</v>
      </c>
      <c r="BH78" s="24"/>
      <c r="BI78" s="4">
        <f t="shared" si="99"/>
        <v>0</v>
      </c>
      <c r="BJ78" s="24">
        <f t="shared" si="100"/>
        <v>0</v>
      </c>
      <c r="BK78" s="24">
        <f t="shared" si="101"/>
        <v>0</v>
      </c>
      <c r="BL78" s="67">
        <f t="shared" si="102"/>
        <v>0</v>
      </c>
      <c r="BM78" s="68">
        <f t="shared" si="107"/>
        <v>93.213366055294728</v>
      </c>
      <c r="BN78" s="69">
        <f>'Cooling (Chiller19)'!W78</f>
        <v>760.31129323657069</v>
      </c>
    </row>
    <row r="79" spans="1:66" x14ac:dyDescent="0.3">
      <c r="A79" s="6">
        <v>0.79166666666666696</v>
      </c>
      <c r="B79" s="19">
        <v>49.7</v>
      </c>
      <c r="C79" s="59">
        <f t="shared" si="72"/>
        <v>9.8333333333333357</v>
      </c>
      <c r="D79" s="19">
        <v>42.5</v>
      </c>
      <c r="E79" s="4">
        <f t="shared" si="73"/>
        <v>5.8333333333333339</v>
      </c>
      <c r="F79" s="19">
        <v>706</v>
      </c>
      <c r="G79" s="4">
        <f t="shared" si="74"/>
        <v>4.4541539999999998E-2</v>
      </c>
      <c r="H79" s="12">
        <f t="shared" si="75"/>
        <v>748.18562731920031</v>
      </c>
      <c r="I79" s="16">
        <f t="shared" si="76"/>
        <v>212.7340424564118</v>
      </c>
      <c r="J79" s="12">
        <f t="shared" si="103"/>
        <v>2552915.6027721907</v>
      </c>
      <c r="K79" s="63">
        <v>57</v>
      </c>
      <c r="L79" s="26">
        <f t="shared" si="77"/>
        <v>13.888888888888889</v>
      </c>
      <c r="M79" s="63">
        <v>45.3</v>
      </c>
      <c r="N79" s="26">
        <f t="shared" si="78"/>
        <v>7.3888888888888875</v>
      </c>
      <c r="O79" s="63">
        <v>135</v>
      </c>
      <c r="P79" s="26">
        <f t="shared" si="79"/>
        <v>8.5171499999999994E-3</v>
      </c>
      <c r="Q79" s="12">
        <f t="shared" si="80"/>
        <v>232.48331727075006</v>
      </c>
      <c r="R79" s="16">
        <f t="shared" si="81"/>
        <v>66.10273450973844</v>
      </c>
      <c r="S79" s="16">
        <f t="shared" si="104"/>
        <v>793266.09115885163</v>
      </c>
      <c r="T79" s="63">
        <v>48.1</v>
      </c>
      <c r="U79" s="26">
        <f t="shared" si="108"/>
        <v>8.9444444444444464</v>
      </c>
      <c r="V79" s="63">
        <v>42.6</v>
      </c>
      <c r="W79" s="26">
        <f t="shared" si="109"/>
        <v>5.8888888888888902</v>
      </c>
      <c r="X79" s="24"/>
      <c r="Y79" s="4">
        <f t="shared" si="110"/>
        <v>0</v>
      </c>
      <c r="Z79" s="3">
        <f t="shared" si="111"/>
        <v>911.58048000393046</v>
      </c>
      <c r="AA79" s="33">
        <v>259.20000000111759</v>
      </c>
      <c r="AB79" s="43">
        <f t="shared" si="112"/>
        <v>3110400.000013411</v>
      </c>
      <c r="AC79" s="24"/>
      <c r="AD79" s="4">
        <f t="shared" si="82"/>
        <v>-17.777777777777779</v>
      </c>
      <c r="AE79" s="24"/>
      <c r="AF79" s="4">
        <f t="shared" si="83"/>
        <v>-17.777777777777779</v>
      </c>
      <c r="AG79" s="19">
        <v>90.4</v>
      </c>
      <c r="AH79" s="4">
        <f t="shared" si="84"/>
        <v>5.7033359999999998E-3</v>
      </c>
      <c r="AI79" s="24">
        <f t="shared" si="85"/>
        <v>0</v>
      </c>
      <c r="AJ79" s="24">
        <f t="shared" si="86"/>
        <v>0</v>
      </c>
      <c r="AK79" s="24">
        <f t="shared" si="87"/>
        <v>0</v>
      </c>
      <c r="AL79" s="19">
        <v>67.099999999999994</v>
      </c>
      <c r="AM79" s="4">
        <f t="shared" si="88"/>
        <v>19.499999999999996</v>
      </c>
      <c r="AN79" s="19">
        <v>46</v>
      </c>
      <c r="AO79" s="4">
        <f t="shared" si="89"/>
        <v>7.7777777777777786</v>
      </c>
      <c r="AP79" s="19">
        <v>29.1</v>
      </c>
      <c r="AQ79" s="4">
        <f t="shared" si="90"/>
        <v>1.8359189999999999E-3</v>
      </c>
      <c r="AR79" s="12">
        <f t="shared" si="91"/>
        <v>90.374853838184961</v>
      </c>
      <c r="AS79" s="16">
        <f t="shared" si="92"/>
        <v>25.696574875798966</v>
      </c>
      <c r="AT79" s="16">
        <f t="shared" si="93"/>
        <v>308371.83452513209</v>
      </c>
      <c r="AU79" s="63">
        <v>56.6</v>
      </c>
      <c r="AV79" s="26">
        <f t="shared" si="94"/>
        <v>13.666666666666668</v>
      </c>
      <c r="AW79" s="63">
        <v>44.3</v>
      </c>
      <c r="AX79" s="26">
        <f t="shared" si="95"/>
        <v>6.8333333333333321</v>
      </c>
      <c r="AY79" s="63">
        <v>219</v>
      </c>
      <c r="AZ79" s="26">
        <f t="shared" si="96"/>
        <v>1.3816709999999999E-2</v>
      </c>
      <c r="BA79" s="12">
        <f t="shared" si="105"/>
        <v>396.81529806930001</v>
      </c>
      <c r="BB79" s="12">
        <f t="shared" si="106"/>
        <v>112.8325</v>
      </c>
      <c r="BC79" s="42">
        <v>1353990</v>
      </c>
      <c r="BD79" s="24"/>
      <c r="BE79" s="4">
        <f t="shared" si="97"/>
        <v>-17.777777777777779</v>
      </c>
      <c r="BF79" s="24"/>
      <c r="BG79" s="4">
        <f t="shared" si="98"/>
        <v>-17.777777777777779</v>
      </c>
      <c r="BH79" s="24"/>
      <c r="BI79" s="4">
        <f t="shared" si="99"/>
        <v>0</v>
      </c>
      <c r="BJ79" s="24">
        <f t="shared" si="100"/>
        <v>0</v>
      </c>
      <c r="BK79" s="24">
        <f t="shared" si="101"/>
        <v>0</v>
      </c>
      <c r="BL79" s="67">
        <f t="shared" si="102"/>
        <v>0</v>
      </c>
      <c r="BM79" s="68">
        <f t="shared" si="107"/>
        <v>-15.553432514882331</v>
      </c>
      <c r="BN79" s="69">
        <f>'Cooling (Chiller19)'!W79</f>
        <v>661.01241932818448</v>
      </c>
    </row>
    <row r="80" spans="1:66" x14ac:dyDescent="0.3">
      <c r="A80" s="5">
        <v>0.80208333333333304</v>
      </c>
      <c r="B80" s="19">
        <v>49.7</v>
      </c>
      <c r="C80" s="59">
        <f t="shared" si="72"/>
        <v>9.8333333333333357</v>
      </c>
      <c r="D80" s="19">
        <v>42.3</v>
      </c>
      <c r="E80" s="4">
        <f t="shared" si="73"/>
        <v>5.7222222222222205</v>
      </c>
      <c r="F80" s="19">
        <v>730</v>
      </c>
      <c r="G80" s="4">
        <f t="shared" si="74"/>
        <v>4.6055699999999998E-2</v>
      </c>
      <c r="H80" s="12">
        <f t="shared" si="75"/>
        <v>795.10913573700088</v>
      </c>
      <c r="I80" s="16">
        <f t="shared" si="76"/>
        <v>226.07595556923539</v>
      </c>
      <c r="J80" s="12">
        <f t="shared" si="103"/>
        <v>2713025.2766319215</v>
      </c>
      <c r="K80" s="63">
        <v>48</v>
      </c>
      <c r="L80" s="26">
        <f t="shared" si="77"/>
        <v>8.8888888888888893</v>
      </c>
      <c r="M80" s="63">
        <v>44.7</v>
      </c>
      <c r="N80" s="26">
        <f t="shared" si="78"/>
        <v>7.0555555555555571</v>
      </c>
      <c r="O80" s="63">
        <v>146</v>
      </c>
      <c r="P80" s="26">
        <f t="shared" si="79"/>
        <v>9.2111399999999996E-3</v>
      </c>
      <c r="Q80" s="12">
        <f t="shared" si="80"/>
        <v>70.915139133299959</v>
      </c>
      <c r="R80" s="16">
        <f t="shared" si="81"/>
        <v>20.163531172391231</v>
      </c>
      <c r="S80" s="16">
        <f t="shared" si="104"/>
        <v>241972.52467257637</v>
      </c>
      <c r="T80" s="63">
        <v>48.4</v>
      </c>
      <c r="U80" s="26">
        <f t="shared" si="108"/>
        <v>9.1111111111111107</v>
      </c>
      <c r="V80" s="63">
        <v>42.9</v>
      </c>
      <c r="W80" s="26">
        <f t="shared" si="109"/>
        <v>6.0555555555555554</v>
      </c>
      <c r="X80" s="24"/>
      <c r="Y80" s="4">
        <f t="shared" si="110"/>
        <v>0</v>
      </c>
      <c r="Z80" s="3">
        <f t="shared" si="111"/>
        <v>852.49655999803485</v>
      </c>
      <c r="AA80" s="33">
        <v>242.39999999944121</v>
      </c>
      <c r="AB80" s="43">
        <f t="shared" si="112"/>
        <v>2908799.9999932945</v>
      </c>
      <c r="AC80" s="24"/>
      <c r="AD80" s="4">
        <f t="shared" si="82"/>
        <v>-17.777777777777779</v>
      </c>
      <c r="AE80" s="24"/>
      <c r="AF80" s="4">
        <f t="shared" si="83"/>
        <v>-17.777777777777779</v>
      </c>
      <c r="AG80" s="19">
        <v>103.3</v>
      </c>
      <c r="AH80" s="4">
        <f t="shared" si="84"/>
        <v>6.5171969999999989E-3</v>
      </c>
      <c r="AI80" s="24">
        <f t="shared" si="85"/>
        <v>0</v>
      </c>
      <c r="AJ80" s="24">
        <f t="shared" si="86"/>
        <v>0</v>
      </c>
      <c r="AK80" s="24">
        <f t="shared" si="87"/>
        <v>0</v>
      </c>
      <c r="AL80" s="19">
        <v>66.3</v>
      </c>
      <c r="AM80" s="4">
        <f t="shared" si="88"/>
        <v>19.055555555555554</v>
      </c>
      <c r="AN80" s="19">
        <v>45</v>
      </c>
      <c r="AO80" s="4">
        <f t="shared" si="89"/>
        <v>7.2222222222222223</v>
      </c>
      <c r="AP80" s="19">
        <v>26</v>
      </c>
      <c r="AQ80" s="4">
        <f t="shared" si="90"/>
        <v>1.6403399999999999E-3</v>
      </c>
      <c r="AR80" s="12">
        <f t="shared" si="91"/>
        <v>81.512669265299991</v>
      </c>
      <c r="AS80" s="16">
        <f t="shared" si="92"/>
        <v>23.176761235513219</v>
      </c>
      <c r="AT80" s="16">
        <f t="shared" si="93"/>
        <v>278132.80233223923</v>
      </c>
      <c r="AU80" s="63">
        <v>56.5</v>
      </c>
      <c r="AV80" s="26">
        <f t="shared" si="94"/>
        <v>13.611111111111112</v>
      </c>
      <c r="AW80" s="63">
        <v>46.7</v>
      </c>
      <c r="AX80" s="26">
        <f t="shared" si="95"/>
        <v>8.1666666666666679</v>
      </c>
      <c r="AY80" s="63">
        <v>234</v>
      </c>
      <c r="AZ80" s="26">
        <f t="shared" si="96"/>
        <v>1.4763059999999998E-2</v>
      </c>
      <c r="BA80" s="12">
        <f t="shared" si="105"/>
        <v>334.43922381478001</v>
      </c>
      <c r="BB80" s="12">
        <f t="shared" si="106"/>
        <v>95.096166666666662</v>
      </c>
      <c r="BC80" s="42">
        <v>1141154</v>
      </c>
      <c r="BD80" s="24"/>
      <c r="BE80" s="4">
        <f t="shared" si="97"/>
        <v>-17.777777777777779</v>
      </c>
      <c r="BF80" s="24"/>
      <c r="BG80" s="4">
        <f t="shared" si="98"/>
        <v>-17.777777777777779</v>
      </c>
      <c r="BH80" s="24"/>
      <c r="BI80" s="4">
        <f t="shared" si="99"/>
        <v>0</v>
      </c>
      <c r="BJ80" s="24">
        <f t="shared" si="100"/>
        <v>0</v>
      </c>
      <c r="BK80" s="24">
        <f t="shared" si="101"/>
        <v>0</v>
      </c>
      <c r="BL80" s="67">
        <f t="shared" si="102"/>
        <v>0</v>
      </c>
      <c r="BM80" s="68">
        <f t="shared" si="107"/>
        <v>-338.16493843886559</v>
      </c>
      <c r="BN80" s="69">
        <f>'Cooling (Chiller19)'!W80</f>
        <v>268.74747620438211</v>
      </c>
    </row>
    <row r="81" spans="1:66" x14ac:dyDescent="0.3">
      <c r="A81" s="6">
        <v>0.8125</v>
      </c>
      <c r="B81" s="19">
        <v>49.7</v>
      </c>
      <c r="C81" s="59">
        <f t="shared" si="72"/>
        <v>9.8333333333333357</v>
      </c>
      <c r="D81" s="19">
        <v>42.4</v>
      </c>
      <c r="E81" s="4">
        <f t="shared" si="73"/>
        <v>5.7777777777777777</v>
      </c>
      <c r="F81" s="19">
        <v>714</v>
      </c>
      <c r="G81" s="4">
        <f t="shared" si="74"/>
        <v>4.5046259999999998E-2</v>
      </c>
      <c r="H81" s="12">
        <f t="shared" si="75"/>
        <v>767.17286880570055</v>
      </c>
      <c r="I81" s="16">
        <f t="shared" si="76"/>
        <v>218.13274631950543</v>
      </c>
      <c r="J81" s="12">
        <f t="shared" si="103"/>
        <v>2617702.7669124207</v>
      </c>
      <c r="K81" s="63">
        <v>51.2</v>
      </c>
      <c r="L81" s="26">
        <f t="shared" si="77"/>
        <v>10.666666666666668</v>
      </c>
      <c r="M81" s="63">
        <v>43.3</v>
      </c>
      <c r="N81" s="26">
        <f t="shared" si="78"/>
        <v>6.2777777777777768</v>
      </c>
      <c r="O81" s="63">
        <v>155</v>
      </c>
      <c r="P81" s="26">
        <f t="shared" si="79"/>
        <v>9.7789499999999998E-3</v>
      </c>
      <c r="Q81" s="12">
        <f t="shared" si="80"/>
        <v>180.23160620325012</v>
      </c>
      <c r="R81" s="16">
        <f t="shared" si="81"/>
        <v>51.245836281845357</v>
      </c>
      <c r="S81" s="16">
        <f t="shared" si="104"/>
        <v>614975.83325357025</v>
      </c>
      <c r="T81" s="63">
        <v>48.7</v>
      </c>
      <c r="U81" s="26">
        <f t="shared" si="108"/>
        <v>9.2777777777777803</v>
      </c>
      <c r="V81" s="63">
        <v>42.9</v>
      </c>
      <c r="W81" s="26">
        <f t="shared" si="109"/>
        <v>6.0555555555555554</v>
      </c>
      <c r="X81" s="24"/>
      <c r="Y81" s="4">
        <f t="shared" si="110"/>
        <v>0</v>
      </c>
      <c r="Z81" s="3">
        <f t="shared" si="111"/>
        <v>911.58048000393046</v>
      </c>
      <c r="AA81" s="33">
        <v>259.20000000111759</v>
      </c>
      <c r="AB81" s="43">
        <f t="shared" si="112"/>
        <v>3110400.000013411</v>
      </c>
      <c r="AC81" s="24"/>
      <c r="AD81" s="4">
        <f t="shared" si="82"/>
        <v>-17.777777777777779</v>
      </c>
      <c r="AE81" s="24"/>
      <c r="AF81" s="4">
        <f t="shared" si="83"/>
        <v>-17.777777777777779</v>
      </c>
      <c r="AG81" s="19">
        <v>97.6</v>
      </c>
      <c r="AH81" s="4">
        <f t="shared" si="84"/>
        <v>6.1575839999999989E-3</v>
      </c>
      <c r="AI81" s="24">
        <f t="shared" si="85"/>
        <v>0</v>
      </c>
      <c r="AJ81" s="24">
        <f t="shared" si="86"/>
        <v>0</v>
      </c>
      <c r="AK81" s="24">
        <f t="shared" si="87"/>
        <v>0</v>
      </c>
      <c r="AL81" s="19">
        <v>66</v>
      </c>
      <c r="AM81" s="4">
        <f t="shared" si="88"/>
        <v>18.888888888888889</v>
      </c>
      <c r="AN81" s="19">
        <v>43.7</v>
      </c>
      <c r="AO81" s="4">
        <f t="shared" si="89"/>
        <v>6.5000000000000018</v>
      </c>
      <c r="AP81" s="19">
        <v>30.8</v>
      </c>
      <c r="AQ81" s="4">
        <f t="shared" si="90"/>
        <v>1.943172E-3</v>
      </c>
      <c r="AR81" s="12">
        <f t="shared" si="91"/>
        <v>101.09454994254</v>
      </c>
      <c r="AS81" s="16">
        <f t="shared" si="92"/>
        <v>28.744540785481945</v>
      </c>
      <c r="AT81" s="16">
        <f t="shared" si="93"/>
        <v>344948.95983003831</v>
      </c>
      <c r="AU81" s="63">
        <v>54.9</v>
      </c>
      <c r="AV81" s="26">
        <f t="shared" si="94"/>
        <v>12.722222222222221</v>
      </c>
      <c r="AW81" s="63">
        <v>42.5</v>
      </c>
      <c r="AX81" s="26">
        <f t="shared" si="95"/>
        <v>5.8333333333333339</v>
      </c>
      <c r="AY81" s="63">
        <v>235</v>
      </c>
      <c r="AZ81" s="26">
        <f t="shared" si="96"/>
        <v>1.4826149999999998E-2</v>
      </c>
      <c r="BA81" s="12">
        <f t="shared" si="105"/>
        <v>427.61413681559998</v>
      </c>
      <c r="BB81" s="12">
        <f t="shared" si="106"/>
        <v>121.59</v>
      </c>
      <c r="BC81" s="42">
        <v>1459080</v>
      </c>
      <c r="BD81" s="24"/>
      <c r="BE81" s="4">
        <f t="shared" si="97"/>
        <v>-17.777777777777779</v>
      </c>
      <c r="BF81" s="24"/>
      <c r="BG81" s="4">
        <f t="shared" si="98"/>
        <v>-17.777777777777779</v>
      </c>
      <c r="BH81" s="24"/>
      <c r="BI81" s="4">
        <f t="shared" si="99"/>
        <v>0</v>
      </c>
      <c r="BJ81" s="24">
        <f t="shared" si="100"/>
        <v>0</v>
      </c>
      <c r="BK81" s="24">
        <f t="shared" si="101"/>
        <v>0</v>
      </c>
      <c r="BL81" s="67">
        <f t="shared" si="102"/>
        <v>0</v>
      </c>
      <c r="BM81" s="68">
        <f t="shared" si="107"/>
        <v>-371.26992764179442</v>
      </c>
      <c r="BN81" s="69">
        <f>'Cooling (Chiller19)'!W81</f>
        <v>307.64319574615593</v>
      </c>
    </row>
    <row r="82" spans="1:66" x14ac:dyDescent="0.3">
      <c r="A82" s="5">
        <v>0.82291666666666696</v>
      </c>
      <c r="B82" s="19">
        <v>49.5</v>
      </c>
      <c r="C82" s="59">
        <f t="shared" si="72"/>
        <v>9.7222222222222232</v>
      </c>
      <c r="D82" s="19">
        <v>42.1</v>
      </c>
      <c r="E82" s="4">
        <f t="shared" si="73"/>
        <v>5.6111111111111125</v>
      </c>
      <c r="F82" s="19">
        <v>665</v>
      </c>
      <c r="G82" s="4">
        <f t="shared" si="74"/>
        <v>4.1954849999999995E-2</v>
      </c>
      <c r="H82" s="12">
        <f t="shared" si="75"/>
        <v>724.31174693849994</v>
      </c>
      <c r="I82" s="16">
        <f t="shared" si="76"/>
        <v>205.94590473087857</v>
      </c>
      <c r="J82" s="12">
        <f t="shared" si="103"/>
        <v>2471454.5328222271</v>
      </c>
      <c r="K82" s="63">
        <v>49.9</v>
      </c>
      <c r="L82" s="26">
        <f t="shared" si="77"/>
        <v>9.9444444444444446</v>
      </c>
      <c r="M82" s="63">
        <v>43.1</v>
      </c>
      <c r="N82" s="26">
        <f t="shared" si="78"/>
        <v>6.1666666666666679</v>
      </c>
      <c r="O82" s="63">
        <v>176</v>
      </c>
      <c r="P82" s="26">
        <f t="shared" si="79"/>
        <v>1.1103839999999999E-2</v>
      </c>
      <c r="Q82" s="12">
        <f t="shared" si="80"/>
        <v>176.15450086079994</v>
      </c>
      <c r="R82" s="16">
        <f t="shared" si="81"/>
        <v>50.08657971589421</v>
      </c>
      <c r="S82" s="16">
        <f t="shared" si="104"/>
        <v>601064.17087617156</v>
      </c>
      <c r="T82" s="63">
        <v>53.2</v>
      </c>
      <c r="U82" s="26">
        <f t="shared" si="108"/>
        <v>11.77777777777778</v>
      </c>
      <c r="V82" s="63">
        <v>44.8</v>
      </c>
      <c r="W82" s="26">
        <f t="shared" si="109"/>
        <v>7.1111111111111098</v>
      </c>
      <c r="X82" s="24"/>
      <c r="Y82" s="4">
        <f t="shared" si="110"/>
        <v>0</v>
      </c>
      <c r="Z82" s="3">
        <f t="shared" si="111"/>
        <v>413.58743999213914</v>
      </c>
      <c r="AA82" s="33">
        <v>117.59999999776483</v>
      </c>
      <c r="AB82" s="43">
        <f t="shared" si="112"/>
        <v>1411199.9999731779</v>
      </c>
      <c r="AC82" s="24"/>
      <c r="AD82" s="4">
        <f t="shared" si="82"/>
        <v>-17.777777777777779</v>
      </c>
      <c r="AE82" s="24"/>
      <c r="AF82" s="4">
        <f t="shared" si="83"/>
        <v>-17.777777777777779</v>
      </c>
      <c r="AG82" s="19">
        <v>98.8</v>
      </c>
      <c r="AH82" s="4">
        <f t="shared" si="84"/>
        <v>6.2332919999999997E-3</v>
      </c>
      <c r="AI82" s="24">
        <f t="shared" si="85"/>
        <v>0</v>
      </c>
      <c r="AJ82" s="24">
        <f t="shared" si="86"/>
        <v>0</v>
      </c>
      <c r="AK82" s="24">
        <f t="shared" si="87"/>
        <v>0</v>
      </c>
      <c r="AL82" s="19">
        <v>43.8</v>
      </c>
      <c r="AM82" s="4">
        <f t="shared" si="88"/>
        <v>6.5555555555555545</v>
      </c>
      <c r="AN82" s="19">
        <v>43.4</v>
      </c>
      <c r="AO82" s="4">
        <f t="shared" si="89"/>
        <v>6.333333333333333</v>
      </c>
      <c r="AP82" s="19">
        <v>28.1</v>
      </c>
      <c r="AQ82" s="4">
        <f t="shared" si="90"/>
        <v>1.7728289999999999E-3</v>
      </c>
      <c r="AR82" s="12">
        <f t="shared" si="91"/>
        <v>1.6543922039399941</v>
      </c>
      <c r="AS82" s="16">
        <f t="shared" si="92"/>
        <v>0.47039869318737393</v>
      </c>
      <c r="AT82" s="16">
        <f t="shared" si="93"/>
        <v>5645.0211235362194</v>
      </c>
      <c r="AU82" s="63">
        <v>52.5</v>
      </c>
      <c r="AV82" s="26">
        <f t="shared" si="94"/>
        <v>11.388888888888889</v>
      </c>
      <c r="AW82" s="63">
        <v>42.3</v>
      </c>
      <c r="AX82" s="26">
        <f t="shared" si="95"/>
        <v>5.7222222222222205</v>
      </c>
      <c r="AY82" s="63">
        <v>358</v>
      </c>
      <c r="AZ82" s="26">
        <f t="shared" si="96"/>
        <v>2.2586219999999997E-2</v>
      </c>
      <c r="BA82" s="12">
        <f t="shared" si="105"/>
        <v>537.63213728039</v>
      </c>
      <c r="BB82" s="12">
        <f t="shared" si="106"/>
        <v>152.87308333333334</v>
      </c>
      <c r="BC82" s="42">
        <v>1834477</v>
      </c>
      <c r="BD82" s="24"/>
      <c r="BE82" s="4">
        <f t="shared" si="97"/>
        <v>-17.777777777777779</v>
      </c>
      <c r="BF82" s="24"/>
      <c r="BG82" s="4">
        <f t="shared" si="98"/>
        <v>-17.777777777777779</v>
      </c>
      <c r="BH82" s="24"/>
      <c r="BI82" s="4">
        <f t="shared" si="99"/>
        <v>0</v>
      </c>
      <c r="BJ82" s="24">
        <f t="shared" si="100"/>
        <v>0</v>
      </c>
      <c r="BK82" s="24">
        <f t="shared" si="101"/>
        <v>0</v>
      </c>
      <c r="BL82" s="67">
        <f t="shared" si="102"/>
        <v>0</v>
      </c>
      <c r="BM82" s="68">
        <f t="shared" si="107"/>
        <v>114.56781727870111</v>
      </c>
      <c r="BN82" s="69">
        <f>'Cooling (Chiller19)'!W82</f>
        <v>641.54378374975943</v>
      </c>
    </row>
    <row r="83" spans="1:66" x14ac:dyDescent="0.3">
      <c r="A83" s="6">
        <v>0.83333333333333304</v>
      </c>
      <c r="B83" s="19">
        <v>49.4</v>
      </c>
      <c r="C83" s="59">
        <f t="shared" si="72"/>
        <v>9.6666666666666661</v>
      </c>
      <c r="D83" s="19">
        <v>42.3</v>
      </c>
      <c r="E83" s="4">
        <f t="shared" si="73"/>
        <v>5.7222222222222205</v>
      </c>
      <c r="F83" s="19">
        <v>661</v>
      </c>
      <c r="G83" s="4">
        <f t="shared" si="74"/>
        <v>4.1702489999999995E-2</v>
      </c>
      <c r="H83" s="12">
        <f t="shared" si="75"/>
        <v>690.76762031235012</v>
      </c>
      <c r="I83" s="16">
        <f t="shared" si="76"/>
        <v>196.40819457274671</v>
      </c>
      <c r="J83" s="12">
        <f t="shared" si="103"/>
        <v>2356997.209507823</v>
      </c>
      <c r="K83" s="63">
        <v>53.7</v>
      </c>
      <c r="L83" s="26">
        <f t="shared" si="77"/>
        <v>12.055555555555557</v>
      </c>
      <c r="M83" s="63">
        <v>42.9</v>
      </c>
      <c r="N83" s="26">
        <f t="shared" si="78"/>
        <v>6.0555555555555554</v>
      </c>
      <c r="O83" s="63">
        <v>113</v>
      </c>
      <c r="P83" s="26">
        <f t="shared" si="79"/>
        <v>7.1291699999999989E-3</v>
      </c>
      <c r="Q83" s="12">
        <f t="shared" si="80"/>
        <v>179.62813573740004</v>
      </c>
      <c r="R83" s="16">
        <f t="shared" si="81"/>
        <v>51.074249569917555</v>
      </c>
      <c r="S83" s="16">
        <f t="shared" si="104"/>
        <v>612916.70633128367</v>
      </c>
      <c r="T83" s="63">
        <v>50.4</v>
      </c>
      <c r="U83" s="26">
        <f t="shared" si="108"/>
        <v>10.222222222222221</v>
      </c>
      <c r="V83" s="63">
        <v>44.6</v>
      </c>
      <c r="W83" s="26">
        <f t="shared" si="109"/>
        <v>7.0000000000000009</v>
      </c>
      <c r="X83" s="24"/>
      <c r="Y83" s="4">
        <f t="shared" si="110"/>
        <v>0</v>
      </c>
      <c r="Z83" s="3">
        <f t="shared" si="111"/>
        <v>1131.0350400019652</v>
      </c>
      <c r="AA83" s="33">
        <v>321.60000000055879</v>
      </c>
      <c r="AB83" s="43">
        <f t="shared" si="112"/>
        <v>3859200.0000067055</v>
      </c>
      <c r="AC83" s="24"/>
      <c r="AD83" s="4">
        <f t="shared" si="82"/>
        <v>-17.777777777777779</v>
      </c>
      <c r="AE83" s="24"/>
      <c r="AF83" s="4">
        <f t="shared" si="83"/>
        <v>-17.777777777777779</v>
      </c>
      <c r="AG83" s="19">
        <v>81.3</v>
      </c>
      <c r="AH83" s="4">
        <f t="shared" si="84"/>
        <v>5.1292169999999993E-3</v>
      </c>
      <c r="AI83" s="24">
        <f t="shared" si="85"/>
        <v>0</v>
      </c>
      <c r="AJ83" s="24">
        <f t="shared" si="86"/>
        <v>0</v>
      </c>
      <c r="AK83" s="24">
        <f t="shared" si="87"/>
        <v>0</v>
      </c>
      <c r="AL83" s="19">
        <v>43.6</v>
      </c>
      <c r="AM83" s="4">
        <f t="shared" si="88"/>
        <v>6.4444444444444455</v>
      </c>
      <c r="AN83" s="19">
        <v>43.5</v>
      </c>
      <c r="AO83" s="4">
        <f t="shared" si="89"/>
        <v>6.3888888888888893</v>
      </c>
      <c r="AP83" s="19">
        <v>30.6</v>
      </c>
      <c r="AQ83" s="4">
        <f t="shared" si="90"/>
        <v>1.9305539999999999E-3</v>
      </c>
      <c r="AR83" s="12">
        <f t="shared" si="91"/>
        <v>0.45039503061000558</v>
      </c>
      <c r="AS83" s="16">
        <f t="shared" si="92"/>
        <v>0.12806227768268569</v>
      </c>
      <c r="AT83" s="16">
        <f t="shared" si="93"/>
        <v>1536.8118005356855</v>
      </c>
      <c r="AU83" s="63">
        <v>51.8</v>
      </c>
      <c r="AV83" s="26">
        <f t="shared" si="94"/>
        <v>10.999999999999998</v>
      </c>
      <c r="AW83" s="63">
        <v>42.4</v>
      </c>
      <c r="AX83" s="26">
        <f t="shared" si="95"/>
        <v>5.7777777777777777</v>
      </c>
      <c r="AY83" s="63">
        <v>269</v>
      </c>
      <c r="AZ83" s="26">
        <f t="shared" si="96"/>
        <v>1.6971209999999997E-2</v>
      </c>
      <c r="BA83" s="12">
        <f t="shared" si="105"/>
        <v>373.79485859186997</v>
      </c>
      <c r="BB83" s="12">
        <f t="shared" si="106"/>
        <v>106.28675</v>
      </c>
      <c r="BC83" s="42">
        <v>1275441</v>
      </c>
      <c r="BD83" s="24"/>
      <c r="BE83" s="4">
        <f t="shared" si="97"/>
        <v>-17.777777777777779</v>
      </c>
      <c r="BF83" s="24"/>
      <c r="BG83" s="4">
        <f t="shared" si="98"/>
        <v>-17.777777777777779</v>
      </c>
      <c r="BH83" s="24"/>
      <c r="BI83" s="4">
        <f t="shared" si="99"/>
        <v>0</v>
      </c>
      <c r="BJ83" s="24">
        <f t="shared" si="100"/>
        <v>0</v>
      </c>
      <c r="BK83" s="24">
        <f t="shared" si="101"/>
        <v>0</v>
      </c>
      <c r="BL83" s="67">
        <f t="shared" si="102"/>
        <v>0</v>
      </c>
      <c r="BM83" s="68">
        <f t="shared" si="107"/>
        <v>-120.09063834031767</v>
      </c>
      <c r="BN83" s="69">
        <f>'Cooling (Chiller19)'!W83</f>
        <v>555.40661808058803</v>
      </c>
    </row>
    <row r="84" spans="1:66" x14ac:dyDescent="0.3">
      <c r="A84" s="5">
        <v>0.84375</v>
      </c>
      <c r="B84" s="19">
        <v>49.7</v>
      </c>
      <c r="C84" s="59">
        <f t="shared" si="72"/>
        <v>9.8333333333333357</v>
      </c>
      <c r="D84" s="19">
        <v>42.5</v>
      </c>
      <c r="E84" s="4">
        <f t="shared" si="73"/>
        <v>5.8333333333333339</v>
      </c>
      <c r="F84" s="19">
        <v>520</v>
      </c>
      <c r="G84" s="4">
        <f t="shared" si="74"/>
        <v>3.2806799999999997E-2</v>
      </c>
      <c r="H84" s="12">
        <f t="shared" si="75"/>
        <v>551.07156686400026</v>
      </c>
      <c r="I84" s="16">
        <f t="shared" si="76"/>
        <v>156.68796328234299</v>
      </c>
      <c r="J84" s="12">
        <f t="shared" si="103"/>
        <v>1880334.4383024634</v>
      </c>
      <c r="K84" s="63">
        <v>47.9</v>
      </c>
      <c r="L84" s="26">
        <f t="shared" si="77"/>
        <v>8.8333333333333321</v>
      </c>
      <c r="M84" s="63">
        <v>44.5</v>
      </c>
      <c r="N84" s="26">
        <f t="shared" si="78"/>
        <v>6.9444444444444446</v>
      </c>
      <c r="O84" s="63">
        <v>134</v>
      </c>
      <c r="P84" s="26">
        <f t="shared" si="79"/>
        <v>8.4540599999999994E-3</v>
      </c>
      <c r="Q84" s="12">
        <f t="shared" si="80"/>
        <v>67.058815668599962</v>
      </c>
      <c r="R84" s="16">
        <f t="shared" si="81"/>
        <v>19.067050232755179</v>
      </c>
      <c r="S84" s="16">
        <f t="shared" si="104"/>
        <v>228814.20141308801</v>
      </c>
      <c r="T84" s="63">
        <v>50.9</v>
      </c>
      <c r="U84" s="26">
        <f t="shared" si="108"/>
        <v>10.5</v>
      </c>
      <c r="V84" s="63">
        <v>44.7</v>
      </c>
      <c r="W84" s="26">
        <f t="shared" si="109"/>
        <v>7.0555555555555571</v>
      </c>
      <c r="X84" s="24"/>
      <c r="Y84" s="4">
        <f t="shared" si="110"/>
        <v>0</v>
      </c>
      <c r="Z84" s="3">
        <f t="shared" si="111"/>
        <v>776.53152000589569</v>
      </c>
      <c r="AA84" s="33">
        <v>220.80000000167638</v>
      </c>
      <c r="AB84" s="43">
        <f t="shared" si="112"/>
        <v>2649600.0000201166</v>
      </c>
      <c r="AC84" s="24"/>
      <c r="AD84" s="4">
        <f t="shared" si="82"/>
        <v>-17.777777777777779</v>
      </c>
      <c r="AE84" s="24"/>
      <c r="AF84" s="4">
        <f t="shared" si="83"/>
        <v>-17.777777777777779</v>
      </c>
      <c r="AG84" s="19">
        <v>98</v>
      </c>
      <c r="AH84" s="4">
        <f t="shared" si="84"/>
        <v>6.1828199999999995E-3</v>
      </c>
      <c r="AI84" s="24">
        <f t="shared" si="85"/>
        <v>0</v>
      </c>
      <c r="AJ84" s="24">
        <f t="shared" si="86"/>
        <v>0</v>
      </c>
      <c r="AK84" s="24">
        <f t="shared" si="87"/>
        <v>0</v>
      </c>
      <c r="AL84" s="19">
        <v>46.7</v>
      </c>
      <c r="AM84" s="4">
        <f t="shared" si="88"/>
        <v>8.1666666666666679</v>
      </c>
      <c r="AN84" s="19">
        <v>45.4</v>
      </c>
      <c r="AO84" s="4">
        <f t="shared" si="89"/>
        <v>7.4444444444444438</v>
      </c>
      <c r="AP84" s="19">
        <v>30.6</v>
      </c>
      <c r="AQ84" s="4">
        <f t="shared" si="90"/>
        <v>1.9305539999999999E-3</v>
      </c>
      <c r="AR84" s="12">
        <f t="shared" si="91"/>
        <v>5.8551353979300149</v>
      </c>
      <c r="AS84" s="16">
        <f t="shared" si="92"/>
        <v>1.6648096098748977</v>
      </c>
      <c r="AT84" s="16">
        <f t="shared" si="93"/>
        <v>19978.553406963714</v>
      </c>
      <c r="AU84" s="63">
        <v>57.4</v>
      </c>
      <c r="AV84" s="26">
        <f t="shared" si="94"/>
        <v>14.111111111111111</v>
      </c>
      <c r="AW84" s="63">
        <v>44.3</v>
      </c>
      <c r="AX84" s="26">
        <f t="shared" si="95"/>
        <v>6.8333333333333321</v>
      </c>
      <c r="AY84" s="63">
        <v>223</v>
      </c>
      <c r="AZ84" s="26">
        <f t="shared" si="96"/>
        <v>1.4069069999999999E-2</v>
      </c>
      <c r="BA84" s="12">
        <f t="shared" si="105"/>
        <v>429.30427767628998</v>
      </c>
      <c r="BB84" s="12">
        <f t="shared" si="106"/>
        <v>122.07058333333333</v>
      </c>
      <c r="BC84" s="42">
        <v>1464847</v>
      </c>
      <c r="BD84" s="24"/>
      <c r="BE84" s="4">
        <f t="shared" si="97"/>
        <v>-17.777777777777779</v>
      </c>
      <c r="BF84" s="24"/>
      <c r="BG84" s="4">
        <f t="shared" si="98"/>
        <v>-17.777777777777779</v>
      </c>
      <c r="BH84" s="24"/>
      <c r="BI84" s="4">
        <f t="shared" si="99"/>
        <v>0</v>
      </c>
      <c r="BJ84" s="24">
        <f t="shared" si="100"/>
        <v>0</v>
      </c>
      <c r="BK84" s="24">
        <f t="shared" si="101"/>
        <v>0</v>
      </c>
      <c r="BL84" s="67">
        <f t="shared" si="102"/>
        <v>0</v>
      </c>
      <c r="BM84" s="68">
        <f t="shared" si="107"/>
        <v>46.252702112531694</v>
      </c>
      <c r="BN84" s="69">
        <f>'Cooling (Chiller19)'!W84</f>
        <v>566.54310857251448</v>
      </c>
    </row>
    <row r="85" spans="1:66" x14ac:dyDescent="0.3">
      <c r="A85" s="6">
        <v>0.85416666666666696</v>
      </c>
      <c r="B85" s="19">
        <v>53.7</v>
      </c>
      <c r="C85" s="59">
        <f t="shared" si="72"/>
        <v>12.055555555555557</v>
      </c>
      <c r="D85" s="19">
        <v>44.8</v>
      </c>
      <c r="E85" s="4">
        <f t="shared" si="73"/>
        <v>7.1111111111111098</v>
      </c>
      <c r="F85" s="19">
        <v>836</v>
      </c>
      <c r="G85" s="4">
        <f t="shared" si="74"/>
        <v>5.2743239999999997E-2</v>
      </c>
      <c r="H85" s="12">
        <f t="shared" si="75"/>
        <v>1095.1369888074007</v>
      </c>
      <c r="I85" s="16">
        <f t="shared" si="76"/>
        <v>311.38384668962203</v>
      </c>
      <c r="J85" s="12">
        <f t="shared" si="103"/>
        <v>3736762.9152632616</v>
      </c>
      <c r="K85" s="63">
        <v>51.6</v>
      </c>
      <c r="L85" s="26">
        <f t="shared" si="77"/>
        <v>10.888888888888889</v>
      </c>
      <c r="M85" s="63">
        <v>44.3</v>
      </c>
      <c r="N85" s="26">
        <f t="shared" si="78"/>
        <v>6.8333333333333321</v>
      </c>
      <c r="O85" s="63">
        <v>140</v>
      </c>
      <c r="P85" s="26">
        <f t="shared" si="79"/>
        <v>8.8325999999999995E-3</v>
      </c>
      <c r="Q85" s="12">
        <f t="shared" si="80"/>
        <v>150.42605270700008</v>
      </c>
      <c r="R85" s="16">
        <f t="shared" si="81"/>
        <v>42.77112672931478</v>
      </c>
      <c r="S85" s="16">
        <f t="shared" si="104"/>
        <v>513275.05233576865</v>
      </c>
      <c r="T85" s="63">
        <v>50.4</v>
      </c>
      <c r="U85" s="26">
        <f t="shared" si="108"/>
        <v>10.222222222222221</v>
      </c>
      <c r="V85" s="63">
        <v>43.4</v>
      </c>
      <c r="W85" s="26">
        <f t="shared" si="109"/>
        <v>6.333333333333333</v>
      </c>
      <c r="X85" s="24"/>
      <c r="Y85" s="4">
        <f t="shared" si="110"/>
        <v>0</v>
      </c>
      <c r="Z85" s="3">
        <f t="shared" si="111"/>
        <v>768.0909599980348</v>
      </c>
      <c r="AA85" s="33">
        <v>218.39999999944121</v>
      </c>
      <c r="AB85" s="43">
        <f t="shared" si="112"/>
        <v>2620799.9999932945</v>
      </c>
      <c r="AC85" s="24"/>
      <c r="AD85" s="4">
        <f t="shared" si="82"/>
        <v>-17.777777777777779</v>
      </c>
      <c r="AE85" s="24"/>
      <c r="AF85" s="4">
        <f t="shared" si="83"/>
        <v>-17.777777777777779</v>
      </c>
      <c r="AG85" s="19">
        <v>98</v>
      </c>
      <c r="AH85" s="4">
        <f t="shared" si="84"/>
        <v>6.1828199999999995E-3</v>
      </c>
      <c r="AI85" s="24">
        <f t="shared" si="85"/>
        <v>0</v>
      </c>
      <c r="AJ85" s="24">
        <f t="shared" si="86"/>
        <v>0</v>
      </c>
      <c r="AK85" s="24">
        <f t="shared" si="87"/>
        <v>0</v>
      </c>
      <c r="AL85" s="19">
        <v>44.2</v>
      </c>
      <c r="AM85" s="4">
        <f t="shared" si="88"/>
        <v>6.7777777777777795</v>
      </c>
      <c r="AN85" s="19">
        <v>44.2</v>
      </c>
      <c r="AO85" s="4">
        <f t="shared" si="89"/>
        <v>6.7777777777777795</v>
      </c>
      <c r="AP85" s="19">
        <v>30.2</v>
      </c>
      <c r="AQ85" s="4">
        <f t="shared" si="90"/>
        <v>1.9053179999999998E-3</v>
      </c>
      <c r="AR85" s="12">
        <f t="shared" si="91"/>
        <v>0</v>
      </c>
      <c r="AS85" s="16">
        <f t="shared" si="92"/>
        <v>0</v>
      </c>
      <c r="AT85" s="16">
        <f t="shared" si="93"/>
        <v>0</v>
      </c>
      <c r="AU85" s="63">
        <v>54.6</v>
      </c>
      <c r="AV85" s="26">
        <f t="shared" si="94"/>
        <v>12.555555555555557</v>
      </c>
      <c r="AW85" s="63">
        <v>42.9</v>
      </c>
      <c r="AX85" s="26">
        <f t="shared" si="95"/>
        <v>6.0555555555555554</v>
      </c>
      <c r="AY85" s="63">
        <v>232</v>
      </c>
      <c r="AZ85" s="26">
        <f t="shared" si="96"/>
        <v>1.4636879999999998E-2</v>
      </c>
      <c r="BA85" s="12">
        <f t="shared" si="105"/>
        <v>399.81986267894001</v>
      </c>
      <c r="BB85" s="12">
        <f t="shared" si="106"/>
        <v>113.68683333333334</v>
      </c>
      <c r="BC85" s="42">
        <v>1364242</v>
      </c>
      <c r="BD85" s="24"/>
      <c r="BE85" s="4">
        <f t="shared" si="97"/>
        <v>-17.777777777777779</v>
      </c>
      <c r="BF85" s="24"/>
      <c r="BG85" s="4">
        <f t="shared" si="98"/>
        <v>-17.777777777777779</v>
      </c>
      <c r="BH85" s="24"/>
      <c r="BI85" s="4">
        <f t="shared" si="99"/>
        <v>0</v>
      </c>
      <c r="BJ85" s="24">
        <f t="shared" si="100"/>
        <v>0</v>
      </c>
      <c r="BK85" s="24">
        <f t="shared" si="101"/>
        <v>0</v>
      </c>
      <c r="BL85" s="67">
        <f t="shared" si="102"/>
        <v>0</v>
      </c>
      <c r="BM85" s="68">
        <f t="shared" si="107"/>
        <v>-188.41317200269017</v>
      </c>
      <c r="BN85" s="69">
        <f>'Cooling (Chiller19)'!W85</f>
        <v>497.82863474902121</v>
      </c>
    </row>
    <row r="86" spans="1:66" x14ac:dyDescent="0.3">
      <c r="A86" s="5">
        <v>0.86458333333333304</v>
      </c>
      <c r="B86" s="19">
        <v>50.9</v>
      </c>
      <c r="C86" s="59">
        <f t="shared" si="72"/>
        <v>10.5</v>
      </c>
      <c r="D86" s="19">
        <v>44.5</v>
      </c>
      <c r="E86" s="4">
        <f t="shared" si="73"/>
        <v>6.9444444444444446</v>
      </c>
      <c r="F86" s="19">
        <v>703</v>
      </c>
      <c r="G86" s="4">
        <f t="shared" si="74"/>
        <v>4.4352269999999999E-2</v>
      </c>
      <c r="H86" s="12">
        <f t="shared" si="75"/>
        <v>662.2278829152001</v>
      </c>
      <c r="I86" s="16">
        <f t="shared" si="76"/>
        <v>188.29339861108903</v>
      </c>
      <c r="J86" s="12">
        <f t="shared" si="103"/>
        <v>2259615.5728660366</v>
      </c>
      <c r="K86" s="63">
        <v>51.3</v>
      </c>
      <c r="L86" s="26">
        <f t="shared" si="77"/>
        <v>10.722222222222221</v>
      </c>
      <c r="M86" s="63">
        <v>43</v>
      </c>
      <c r="N86" s="26">
        <f t="shared" si="78"/>
        <v>6.1111111111111116</v>
      </c>
      <c r="O86" s="63">
        <v>139</v>
      </c>
      <c r="P86" s="26">
        <f t="shared" si="79"/>
        <v>8.7695099999999995E-3</v>
      </c>
      <c r="Q86" s="12">
        <f t="shared" si="80"/>
        <v>169.81070157344993</v>
      </c>
      <c r="R86" s="16">
        <f t="shared" si="81"/>
        <v>48.282826719775358</v>
      </c>
      <c r="S86" s="16">
        <f t="shared" si="104"/>
        <v>579418.22688823461</v>
      </c>
      <c r="T86" s="63">
        <v>48.5</v>
      </c>
      <c r="U86" s="26">
        <f t="shared" si="108"/>
        <v>9.1666666666666679</v>
      </c>
      <c r="V86" s="63">
        <v>42.5</v>
      </c>
      <c r="W86" s="26">
        <f t="shared" si="109"/>
        <v>5.8333333333333339</v>
      </c>
      <c r="X86" s="24"/>
      <c r="Y86" s="4">
        <f t="shared" si="110"/>
        <v>0</v>
      </c>
      <c r="Z86" s="3">
        <f t="shared" si="111"/>
        <v>987.54551999606963</v>
      </c>
      <c r="AA86" s="33">
        <v>280.79999999888241</v>
      </c>
      <c r="AB86" s="43">
        <f t="shared" si="112"/>
        <v>3369599.999986589</v>
      </c>
      <c r="AC86" s="24"/>
      <c r="AD86" s="4">
        <f t="shared" si="82"/>
        <v>-17.777777777777779</v>
      </c>
      <c r="AE86" s="24"/>
      <c r="AF86" s="4">
        <f t="shared" si="83"/>
        <v>-17.777777777777779</v>
      </c>
      <c r="AG86" s="19">
        <v>95.4</v>
      </c>
      <c r="AH86" s="4">
        <f t="shared" si="84"/>
        <v>6.0187859999999999E-3</v>
      </c>
      <c r="AI86" s="24">
        <f t="shared" si="85"/>
        <v>0</v>
      </c>
      <c r="AJ86" s="24">
        <f t="shared" si="86"/>
        <v>0</v>
      </c>
      <c r="AK86" s="24">
        <f t="shared" si="87"/>
        <v>0</v>
      </c>
      <c r="AL86" s="19">
        <v>43.7</v>
      </c>
      <c r="AM86" s="4">
        <f t="shared" si="88"/>
        <v>6.5000000000000018</v>
      </c>
      <c r="AN86" s="19">
        <v>43.8</v>
      </c>
      <c r="AO86" s="4">
        <f t="shared" si="89"/>
        <v>6.5555555555555545</v>
      </c>
      <c r="AP86" s="19">
        <v>30.6</v>
      </c>
      <c r="AQ86" s="4">
        <f t="shared" si="90"/>
        <v>1.9305539999999999E-3</v>
      </c>
      <c r="AR86" s="12">
        <f t="shared" si="91"/>
        <v>-0.45039503060997677</v>
      </c>
      <c r="AS86" s="16">
        <f t="shared" si="92"/>
        <v>-0.1280622776826775</v>
      </c>
      <c r="AT86" s="16">
        <f t="shared" si="93"/>
        <v>-1536.8118005355873</v>
      </c>
      <c r="AU86" s="63">
        <v>53.9</v>
      </c>
      <c r="AV86" s="26">
        <f t="shared" si="94"/>
        <v>12.166666666666666</v>
      </c>
      <c r="AW86" s="63">
        <v>42.5</v>
      </c>
      <c r="AX86" s="26">
        <f t="shared" si="95"/>
        <v>5.8333333333333339</v>
      </c>
      <c r="AY86" s="63">
        <v>235</v>
      </c>
      <c r="AZ86" s="26">
        <f t="shared" si="96"/>
        <v>1.4826149999999998E-2</v>
      </c>
      <c r="BA86" s="12">
        <f t="shared" si="105"/>
        <v>392.76271131333999</v>
      </c>
      <c r="BB86" s="12">
        <f t="shared" si="106"/>
        <v>111.68016666666666</v>
      </c>
      <c r="BC86" s="42">
        <v>1340162</v>
      </c>
      <c r="BD86" s="24"/>
      <c r="BE86" s="4">
        <f t="shared" si="97"/>
        <v>-17.777777777777779</v>
      </c>
      <c r="BF86" s="24"/>
      <c r="BG86" s="4">
        <f t="shared" si="98"/>
        <v>-17.777777777777779</v>
      </c>
      <c r="BH86" s="24"/>
      <c r="BI86" s="4">
        <f t="shared" si="99"/>
        <v>0</v>
      </c>
      <c r="BJ86" s="24">
        <f t="shared" si="100"/>
        <v>0</v>
      </c>
      <c r="BK86" s="24">
        <f t="shared" si="101"/>
        <v>0</v>
      </c>
      <c r="BL86" s="67">
        <f t="shared" si="102"/>
        <v>0</v>
      </c>
      <c r="BM86" s="68">
        <f t="shared" si="107"/>
        <v>-272.0733042796067</v>
      </c>
      <c r="BN86" s="69">
        <f>'Cooling (Chiller19)'!W86</f>
        <v>356.85502543912406</v>
      </c>
    </row>
    <row r="87" spans="1:66" x14ac:dyDescent="0.3">
      <c r="A87" s="6">
        <v>0.875</v>
      </c>
      <c r="B87" s="19">
        <v>50.8</v>
      </c>
      <c r="C87" s="59">
        <f t="shared" si="72"/>
        <v>10.444444444444443</v>
      </c>
      <c r="D87" s="19">
        <v>44.5</v>
      </c>
      <c r="E87" s="4">
        <f t="shared" si="73"/>
        <v>6.9444444444444446</v>
      </c>
      <c r="F87" s="19">
        <v>677</v>
      </c>
      <c r="G87" s="4">
        <f t="shared" si="74"/>
        <v>4.2711929999999995E-2</v>
      </c>
      <c r="H87" s="12">
        <f t="shared" si="75"/>
        <v>627.77119119434963</v>
      </c>
      <c r="I87" s="16">
        <f t="shared" si="76"/>
        <v>178.49621586418812</v>
      </c>
      <c r="J87" s="12">
        <f t="shared" si="103"/>
        <v>2142044.4478642703</v>
      </c>
      <c r="K87" s="63">
        <v>45.8</v>
      </c>
      <c r="L87" s="26">
        <f t="shared" si="77"/>
        <v>7.6666666666666652</v>
      </c>
      <c r="M87" s="63">
        <v>43</v>
      </c>
      <c r="N87" s="26">
        <f t="shared" si="78"/>
        <v>6.1111111111111116</v>
      </c>
      <c r="O87" s="63">
        <v>135</v>
      </c>
      <c r="P87" s="26">
        <f t="shared" si="79"/>
        <v>8.5171499999999994E-3</v>
      </c>
      <c r="Q87" s="12">
        <f t="shared" si="80"/>
        <v>55.63703319299993</v>
      </c>
      <c r="R87" s="16">
        <f t="shared" si="81"/>
        <v>15.81945783139037</v>
      </c>
      <c r="S87" s="16">
        <f t="shared" si="104"/>
        <v>189841.45771322915</v>
      </c>
      <c r="T87" s="63">
        <v>48.2</v>
      </c>
      <c r="U87" s="26">
        <f t="shared" si="108"/>
        <v>9.0000000000000018</v>
      </c>
      <c r="V87" s="63">
        <v>42.6</v>
      </c>
      <c r="W87" s="26">
        <f t="shared" si="109"/>
        <v>5.8888888888888902</v>
      </c>
      <c r="X87" s="24"/>
      <c r="Y87" s="4">
        <f t="shared" si="110"/>
        <v>0</v>
      </c>
      <c r="Z87" s="3">
        <f t="shared" si="111"/>
        <v>911.58048000393046</v>
      </c>
      <c r="AA87" s="33">
        <v>259.20000000111759</v>
      </c>
      <c r="AB87" s="43">
        <f t="shared" si="112"/>
        <v>3110400.000013411</v>
      </c>
      <c r="AC87" s="24"/>
      <c r="AD87" s="4">
        <f t="shared" si="82"/>
        <v>-17.777777777777779</v>
      </c>
      <c r="AE87" s="24"/>
      <c r="AF87" s="4">
        <f t="shared" si="83"/>
        <v>-17.777777777777779</v>
      </c>
      <c r="AG87" s="19">
        <v>86.2</v>
      </c>
      <c r="AH87" s="4">
        <f t="shared" si="84"/>
        <v>5.4383579999999999E-3</v>
      </c>
      <c r="AI87" s="24">
        <f t="shared" si="85"/>
        <v>0</v>
      </c>
      <c r="AJ87" s="24">
        <f t="shared" si="86"/>
        <v>0</v>
      </c>
      <c r="AK87" s="24">
        <f t="shared" si="87"/>
        <v>0</v>
      </c>
      <c r="AL87" s="19">
        <v>43.8</v>
      </c>
      <c r="AM87" s="4">
        <f t="shared" si="88"/>
        <v>6.5555555555555545</v>
      </c>
      <c r="AN87" s="19">
        <v>43.6</v>
      </c>
      <c r="AO87" s="4">
        <f t="shared" si="89"/>
        <v>6.4444444444444455</v>
      </c>
      <c r="AP87" s="19">
        <v>29.2</v>
      </c>
      <c r="AQ87" s="4">
        <f t="shared" si="90"/>
        <v>1.8422279999999998E-3</v>
      </c>
      <c r="AR87" s="12">
        <f t="shared" si="91"/>
        <v>0.85957744403998326</v>
      </c>
      <c r="AS87" s="16">
        <f t="shared" si="92"/>
        <v>0.24440643845322244</v>
      </c>
      <c r="AT87" s="16">
        <f t="shared" si="93"/>
        <v>2933.0002990614762</v>
      </c>
      <c r="AU87" s="63">
        <v>53.5</v>
      </c>
      <c r="AV87" s="26">
        <f t="shared" si="94"/>
        <v>11.944444444444445</v>
      </c>
      <c r="AW87" s="63">
        <v>42.7</v>
      </c>
      <c r="AX87" s="26">
        <f t="shared" si="95"/>
        <v>5.9444444444444464</v>
      </c>
      <c r="AY87" s="63">
        <v>235</v>
      </c>
      <c r="AZ87" s="26">
        <f t="shared" si="96"/>
        <v>1.4826149999999998E-2</v>
      </c>
      <c r="BA87" s="12">
        <f t="shared" si="105"/>
        <v>374.44342486978002</v>
      </c>
      <c r="BB87" s="12">
        <f t="shared" si="106"/>
        <v>106.47116666666666</v>
      </c>
      <c r="BC87" s="42">
        <v>1277654</v>
      </c>
      <c r="BD87" s="24"/>
      <c r="BE87" s="4">
        <f t="shared" si="97"/>
        <v>-17.777777777777779</v>
      </c>
      <c r="BF87" s="24"/>
      <c r="BG87" s="4">
        <f t="shared" si="98"/>
        <v>-17.777777777777779</v>
      </c>
      <c r="BH87" s="24"/>
      <c r="BI87" s="4">
        <f t="shared" si="99"/>
        <v>0</v>
      </c>
      <c r="BJ87" s="24">
        <f t="shared" si="100"/>
        <v>0</v>
      </c>
      <c r="BK87" s="24">
        <f t="shared" si="101"/>
        <v>0</v>
      </c>
      <c r="BL87" s="67">
        <f t="shared" si="102"/>
        <v>0</v>
      </c>
      <c r="BM87" s="68">
        <f t="shared" si="107"/>
        <v>38.838007689332699</v>
      </c>
      <c r="BN87" s="69">
        <f>'Cooling (Chiller19)'!W87</f>
        <v>599.06925449114863</v>
      </c>
    </row>
    <row r="88" spans="1:66" x14ac:dyDescent="0.3">
      <c r="A88" s="5">
        <v>0.88541666666666696</v>
      </c>
      <c r="B88" s="19">
        <v>50.4</v>
      </c>
      <c r="C88" s="59">
        <f t="shared" si="72"/>
        <v>10.222222222222221</v>
      </c>
      <c r="D88" s="19">
        <v>42.4</v>
      </c>
      <c r="E88" s="4">
        <f t="shared" si="73"/>
        <v>5.7777777777777777</v>
      </c>
      <c r="F88" s="19">
        <v>652</v>
      </c>
      <c r="G88" s="4">
        <f t="shared" si="74"/>
        <v>4.1134679999999993E-2</v>
      </c>
      <c r="H88" s="12">
        <f t="shared" si="75"/>
        <v>767.73218289599981</v>
      </c>
      <c r="I88" s="16">
        <f t="shared" si="76"/>
        <v>218.29177790616998</v>
      </c>
      <c r="J88" s="12">
        <f t="shared" si="103"/>
        <v>2619611.2260111226</v>
      </c>
      <c r="K88" s="63">
        <v>51.8</v>
      </c>
      <c r="L88" s="26">
        <f t="shared" si="77"/>
        <v>10.999999999999998</v>
      </c>
      <c r="M88" s="63">
        <v>43.2</v>
      </c>
      <c r="N88" s="26">
        <f t="shared" si="78"/>
        <v>6.2222222222222241</v>
      </c>
      <c r="O88" s="63">
        <v>126</v>
      </c>
      <c r="P88" s="26">
        <f t="shared" si="79"/>
        <v>7.9493399999999992E-3</v>
      </c>
      <c r="Q88" s="12">
        <f t="shared" si="80"/>
        <v>159.49282848659988</v>
      </c>
      <c r="R88" s="16">
        <f t="shared" si="81"/>
        <v>45.349112449985746</v>
      </c>
      <c r="S88" s="16">
        <f t="shared" si="104"/>
        <v>544212.17877792381</v>
      </c>
      <c r="T88" s="63">
        <v>48.3</v>
      </c>
      <c r="U88" s="26">
        <f t="shared" si="108"/>
        <v>9.0555555555555536</v>
      </c>
      <c r="V88" s="63">
        <v>44.5</v>
      </c>
      <c r="W88" s="26">
        <f t="shared" si="109"/>
        <v>6.9444444444444446</v>
      </c>
      <c r="X88" s="24"/>
      <c r="Y88" s="4">
        <f t="shared" si="110"/>
        <v>0</v>
      </c>
      <c r="Z88" s="3">
        <f t="shared" si="111"/>
        <v>844.05600000000004</v>
      </c>
      <c r="AA88" s="33">
        <v>240</v>
      </c>
      <c r="AB88" s="43">
        <f t="shared" si="112"/>
        <v>2880000</v>
      </c>
      <c r="AC88" s="24"/>
      <c r="AD88" s="4">
        <f t="shared" si="82"/>
        <v>-17.777777777777779</v>
      </c>
      <c r="AE88" s="24"/>
      <c r="AF88" s="4">
        <f t="shared" si="83"/>
        <v>-17.777777777777779</v>
      </c>
      <c r="AG88" s="19">
        <v>90.8</v>
      </c>
      <c r="AH88" s="4">
        <f t="shared" si="84"/>
        <v>5.7285719999999995E-3</v>
      </c>
      <c r="AI88" s="24">
        <f t="shared" si="85"/>
        <v>0</v>
      </c>
      <c r="AJ88" s="24">
        <f t="shared" si="86"/>
        <v>0</v>
      </c>
      <c r="AK88" s="24">
        <f t="shared" si="87"/>
        <v>0</v>
      </c>
      <c r="AL88" s="19">
        <v>43.4</v>
      </c>
      <c r="AM88" s="4">
        <f t="shared" si="88"/>
        <v>6.333333333333333</v>
      </c>
      <c r="AN88" s="19">
        <v>43.4</v>
      </c>
      <c r="AO88" s="4">
        <f t="shared" si="89"/>
        <v>6.333333333333333</v>
      </c>
      <c r="AP88" s="19">
        <v>30.5</v>
      </c>
      <c r="AQ88" s="4">
        <f t="shared" si="90"/>
        <v>1.9242449999999998E-3</v>
      </c>
      <c r="AR88" s="12">
        <f t="shared" si="91"/>
        <v>0</v>
      </c>
      <c r="AS88" s="16">
        <f t="shared" si="92"/>
        <v>0</v>
      </c>
      <c r="AT88" s="16">
        <f t="shared" si="93"/>
        <v>0</v>
      </c>
      <c r="AU88" s="63">
        <v>53.3</v>
      </c>
      <c r="AV88" s="26">
        <f t="shared" si="94"/>
        <v>11.833333333333332</v>
      </c>
      <c r="AW88" s="63">
        <v>42.3</v>
      </c>
      <c r="AX88" s="26">
        <f t="shared" si="95"/>
        <v>5.7222222222222205</v>
      </c>
      <c r="AY88" s="63">
        <v>231</v>
      </c>
      <c r="AZ88" s="26">
        <f t="shared" si="96"/>
        <v>1.4573789999999998E-2</v>
      </c>
      <c r="BA88" s="12">
        <f t="shared" si="105"/>
        <v>373.84761138446999</v>
      </c>
      <c r="BB88" s="12">
        <f t="shared" si="106"/>
        <v>106.30175</v>
      </c>
      <c r="BC88" s="42">
        <v>1275621</v>
      </c>
      <c r="BD88" s="24"/>
      <c r="BE88" s="4">
        <f t="shared" si="97"/>
        <v>-17.777777777777779</v>
      </c>
      <c r="BF88" s="24"/>
      <c r="BG88" s="4">
        <f t="shared" si="98"/>
        <v>-17.777777777777779</v>
      </c>
      <c r="BH88" s="24"/>
      <c r="BI88" s="4">
        <f t="shared" si="99"/>
        <v>0</v>
      </c>
      <c r="BJ88" s="24">
        <f t="shared" si="100"/>
        <v>0</v>
      </c>
      <c r="BK88" s="24">
        <f t="shared" si="101"/>
        <v>0</v>
      </c>
      <c r="BL88" s="67">
        <f t="shared" si="102"/>
        <v>0</v>
      </c>
      <c r="BM88" s="68">
        <f t="shared" si="107"/>
        <v>-183.52358494250902</v>
      </c>
      <c r="BN88" s="69">
        <f>'Cooling (Chiller19)'!W88</f>
        <v>426.41905541364667</v>
      </c>
    </row>
    <row r="89" spans="1:66" x14ac:dyDescent="0.3">
      <c r="A89" s="6">
        <v>0.89583333333333304</v>
      </c>
      <c r="B89" s="19">
        <v>49.7</v>
      </c>
      <c r="C89" s="59">
        <f t="shared" si="72"/>
        <v>9.8333333333333357</v>
      </c>
      <c r="D89" s="19">
        <v>42.3</v>
      </c>
      <c r="E89" s="4">
        <f t="shared" si="73"/>
        <v>5.7222222222222205</v>
      </c>
      <c r="F89" s="19">
        <v>574</v>
      </c>
      <c r="G89" s="4">
        <f t="shared" si="74"/>
        <v>3.6213659999999995E-2</v>
      </c>
      <c r="H89" s="12">
        <f t="shared" si="75"/>
        <v>625.19540262060059</v>
      </c>
      <c r="I89" s="16">
        <f t="shared" si="76"/>
        <v>177.76383355717959</v>
      </c>
      <c r="J89" s="12">
        <f t="shared" si="103"/>
        <v>2133255.4914886612</v>
      </c>
      <c r="K89" s="63">
        <v>48.7</v>
      </c>
      <c r="L89" s="26">
        <f t="shared" si="77"/>
        <v>9.2777777777777803</v>
      </c>
      <c r="M89" s="63">
        <v>43</v>
      </c>
      <c r="N89" s="26">
        <f t="shared" si="78"/>
        <v>6.1111111111111116</v>
      </c>
      <c r="O89" s="63">
        <v>112</v>
      </c>
      <c r="P89" s="26">
        <f t="shared" si="79"/>
        <v>7.0660799999999989E-3</v>
      </c>
      <c r="Q89" s="12">
        <f t="shared" si="80"/>
        <v>93.964767170400052</v>
      </c>
      <c r="R89" s="16">
        <f t="shared" si="81"/>
        <v>26.71730655968156</v>
      </c>
      <c r="S89" s="16">
        <f t="shared" si="104"/>
        <v>320621.12858234317</v>
      </c>
      <c r="T89" s="63">
        <v>52.4</v>
      </c>
      <c r="U89" s="26">
        <f t="shared" si="108"/>
        <v>11.333333333333334</v>
      </c>
      <c r="V89" s="63">
        <v>43.4</v>
      </c>
      <c r="W89" s="26">
        <f t="shared" si="109"/>
        <v>6.333333333333333</v>
      </c>
      <c r="X89" s="24"/>
      <c r="Y89" s="4">
        <f t="shared" si="110"/>
        <v>0</v>
      </c>
      <c r="Z89" s="3">
        <f t="shared" si="111"/>
        <v>633.04200000000003</v>
      </c>
      <c r="AA89" s="33">
        <v>180</v>
      </c>
      <c r="AB89" s="43">
        <f t="shared" si="112"/>
        <v>2160000</v>
      </c>
      <c r="AC89" s="24"/>
      <c r="AD89" s="4">
        <f t="shared" si="82"/>
        <v>-17.777777777777779</v>
      </c>
      <c r="AE89" s="24"/>
      <c r="AF89" s="4">
        <f t="shared" si="83"/>
        <v>-17.777777777777779</v>
      </c>
      <c r="AG89" s="19">
        <v>91.9</v>
      </c>
      <c r="AH89" s="4">
        <f t="shared" si="84"/>
        <v>5.7979709999999999E-3</v>
      </c>
      <c r="AI89" s="24">
        <f t="shared" si="85"/>
        <v>0</v>
      </c>
      <c r="AJ89" s="24">
        <f t="shared" si="86"/>
        <v>0</v>
      </c>
      <c r="AK89" s="24">
        <f t="shared" si="87"/>
        <v>0</v>
      </c>
      <c r="AL89" s="19">
        <v>43.4</v>
      </c>
      <c r="AM89" s="4">
        <f t="shared" si="88"/>
        <v>6.333333333333333</v>
      </c>
      <c r="AN89" s="19">
        <v>43.3</v>
      </c>
      <c r="AO89" s="4">
        <f t="shared" si="89"/>
        <v>6.2777777777777768</v>
      </c>
      <c r="AP89" s="19">
        <v>29</v>
      </c>
      <c r="AQ89" s="4">
        <f t="shared" si="90"/>
        <v>1.8296099999999997E-3</v>
      </c>
      <c r="AR89" s="12">
        <f t="shared" si="91"/>
        <v>0.42684496365000524</v>
      </c>
      <c r="AS89" s="16">
        <f t="shared" si="92"/>
        <v>0.12136621087574787</v>
      </c>
      <c r="AT89" s="16">
        <f t="shared" si="93"/>
        <v>1456.4556279586561</v>
      </c>
      <c r="AU89" s="63">
        <v>55.9</v>
      </c>
      <c r="AV89" s="26">
        <f t="shared" si="94"/>
        <v>13.277777777777777</v>
      </c>
      <c r="AW89" s="63">
        <v>42.2</v>
      </c>
      <c r="AX89" s="26">
        <f t="shared" si="95"/>
        <v>5.6666666666666687</v>
      </c>
      <c r="AY89" s="63">
        <v>236</v>
      </c>
      <c r="AZ89" s="26">
        <f t="shared" si="96"/>
        <v>1.4889239999999998E-2</v>
      </c>
      <c r="BA89" s="12">
        <f t="shared" si="105"/>
        <v>478.83563307484997</v>
      </c>
      <c r="BB89" s="12">
        <f t="shared" si="106"/>
        <v>136.15458333333333</v>
      </c>
      <c r="BC89" s="42">
        <v>1633855</v>
      </c>
      <c r="BD89" s="24"/>
      <c r="BE89" s="4">
        <f t="shared" si="97"/>
        <v>-17.777777777777779</v>
      </c>
      <c r="BF89" s="24"/>
      <c r="BG89" s="4">
        <f t="shared" si="98"/>
        <v>-17.777777777777779</v>
      </c>
      <c r="BH89" s="24"/>
      <c r="BI89" s="4">
        <f t="shared" si="99"/>
        <v>0</v>
      </c>
      <c r="BJ89" s="24">
        <f t="shared" si="100"/>
        <v>0</v>
      </c>
      <c r="BK89" s="24">
        <f t="shared" si="101"/>
        <v>0</v>
      </c>
      <c r="BL89" s="67">
        <f t="shared" si="102"/>
        <v>0</v>
      </c>
      <c r="BM89" s="68">
        <f t="shared" si="107"/>
        <v>-119.22619616173623</v>
      </c>
      <c r="BN89" s="69">
        <f>'Cooling (Chiller19)'!W89</f>
        <v>401.53089349933401</v>
      </c>
    </row>
    <row r="90" spans="1:66" x14ac:dyDescent="0.3">
      <c r="A90" s="5">
        <v>0.90625</v>
      </c>
      <c r="B90" s="19">
        <v>48.5</v>
      </c>
      <c r="C90" s="59">
        <f t="shared" si="72"/>
        <v>9.1666666666666679</v>
      </c>
      <c r="D90" s="19">
        <v>41.7</v>
      </c>
      <c r="E90" s="4">
        <f t="shared" si="73"/>
        <v>5.3888888888888911</v>
      </c>
      <c r="F90" s="19">
        <v>576</v>
      </c>
      <c r="G90" s="4">
        <f t="shared" si="74"/>
        <v>3.6339839999999998E-2</v>
      </c>
      <c r="H90" s="12">
        <f t="shared" si="75"/>
        <v>576.50563918079979</v>
      </c>
      <c r="I90" s="16">
        <f t="shared" si="76"/>
        <v>163.91971543383559</v>
      </c>
      <c r="J90" s="12">
        <f t="shared" si="103"/>
        <v>1967119.1046856525</v>
      </c>
      <c r="K90" s="63">
        <v>54.8</v>
      </c>
      <c r="L90" s="26">
        <f t="shared" si="77"/>
        <v>12.666666666666666</v>
      </c>
      <c r="M90" s="63">
        <v>42.9</v>
      </c>
      <c r="N90" s="26">
        <f t="shared" si="78"/>
        <v>6.0555555555555554</v>
      </c>
      <c r="O90" s="63">
        <v>104</v>
      </c>
      <c r="P90" s="26">
        <f t="shared" si="79"/>
        <v>6.5613599999999996E-3</v>
      </c>
      <c r="Q90" s="12">
        <f t="shared" si="80"/>
        <v>182.1597679356</v>
      </c>
      <c r="R90" s="16">
        <f t="shared" si="81"/>
        <v>51.794076751663354</v>
      </c>
      <c r="S90" s="16">
        <f t="shared" si="104"/>
        <v>621554.99488331401</v>
      </c>
      <c r="T90" s="63">
        <v>49.3</v>
      </c>
      <c r="U90" s="26">
        <f t="shared" si="108"/>
        <v>9.6111111111111107</v>
      </c>
      <c r="V90" s="63">
        <v>43.5</v>
      </c>
      <c r="W90" s="26">
        <f t="shared" si="109"/>
        <v>6.3888888888888893</v>
      </c>
      <c r="X90" s="24"/>
      <c r="Y90" s="4">
        <f t="shared" si="110"/>
        <v>0</v>
      </c>
      <c r="Z90" s="3">
        <f t="shared" si="111"/>
        <v>1055.07</v>
      </c>
      <c r="AA90" s="33">
        <v>300</v>
      </c>
      <c r="AB90" s="43">
        <f t="shared" si="112"/>
        <v>3600000</v>
      </c>
      <c r="AC90" s="24"/>
      <c r="AD90" s="4">
        <f t="shared" si="82"/>
        <v>-17.777777777777779</v>
      </c>
      <c r="AE90" s="24"/>
      <c r="AF90" s="4">
        <f t="shared" si="83"/>
        <v>-17.777777777777779</v>
      </c>
      <c r="AG90" s="19">
        <v>93.1</v>
      </c>
      <c r="AH90" s="4">
        <f t="shared" si="84"/>
        <v>5.8736789999999988E-3</v>
      </c>
      <c r="AI90" s="24">
        <f t="shared" si="85"/>
        <v>0</v>
      </c>
      <c r="AJ90" s="24">
        <f t="shared" si="86"/>
        <v>0</v>
      </c>
      <c r="AK90" s="24">
        <f t="shared" si="87"/>
        <v>0</v>
      </c>
      <c r="AL90" s="19">
        <v>43.8</v>
      </c>
      <c r="AM90" s="4">
        <f t="shared" si="88"/>
        <v>6.5555555555555545</v>
      </c>
      <c r="AN90" s="19">
        <v>43.6</v>
      </c>
      <c r="AO90" s="4">
        <f t="shared" si="89"/>
        <v>6.4444444444444455</v>
      </c>
      <c r="AP90" s="19">
        <v>31.3</v>
      </c>
      <c r="AQ90" s="4">
        <f t="shared" si="90"/>
        <v>1.974717E-3</v>
      </c>
      <c r="AR90" s="12">
        <f t="shared" si="91"/>
        <v>0.92139636980998196</v>
      </c>
      <c r="AS90" s="16">
        <f t="shared" si="92"/>
        <v>0.26198361382143359</v>
      </c>
      <c r="AT90" s="16">
        <f t="shared" si="93"/>
        <v>3143.9352520761713</v>
      </c>
      <c r="AU90" s="63">
        <v>53.1</v>
      </c>
      <c r="AV90" s="26">
        <f t="shared" si="94"/>
        <v>11.722222222222223</v>
      </c>
      <c r="AW90" s="63">
        <v>42.5</v>
      </c>
      <c r="AX90" s="26">
        <f t="shared" si="95"/>
        <v>5.8333333333333339</v>
      </c>
      <c r="AY90" s="63">
        <v>237</v>
      </c>
      <c r="AZ90" s="26">
        <f t="shared" si="96"/>
        <v>1.4952329999999998E-2</v>
      </c>
      <c r="BA90" s="12">
        <f t="shared" si="105"/>
        <v>368.66201187189</v>
      </c>
      <c r="BB90" s="12">
        <f t="shared" si="106"/>
        <v>104.82725000000001</v>
      </c>
      <c r="BC90" s="42">
        <v>1257927</v>
      </c>
      <c r="BD90" s="24"/>
      <c r="BE90" s="4">
        <f t="shared" si="97"/>
        <v>-17.777777777777779</v>
      </c>
      <c r="BF90" s="24"/>
      <c r="BG90" s="4">
        <f t="shared" si="98"/>
        <v>-17.777777777777779</v>
      </c>
      <c r="BH90" s="24"/>
      <c r="BI90" s="4">
        <f t="shared" si="99"/>
        <v>0</v>
      </c>
      <c r="BJ90" s="24">
        <f t="shared" si="100"/>
        <v>0</v>
      </c>
      <c r="BK90" s="24">
        <f t="shared" si="101"/>
        <v>0</v>
      </c>
      <c r="BL90" s="67">
        <f t="shared" si="102"/>
        <v>0</v>
      </c>
      <c r="BM90" s="68">
        <f t="shared" si="107"/>
        <v>-255.59457128093891</v>
      </c>
      <c r="BN90" s="69">
        <f>'Cooling (Chiller19)'!W90</f>
        <v>365.20845451838147</v>
      </c>
    </row>
    <row r="91" spans="1:66" x14ac:dyDescent="0.3">
      <c r="A91" s="6">
        <v>0.91666666666666696</v>
      </c>
      <c r="B91" s="19">
        <v>48.9</v>
      </c>
      <c r="C91" s="59">
        <f t="shared" si="72"/>
        <v>9.3888888888888893</v>
      </c>
      <c r="D91" s="19">
        <v>45.6</v>
      </c>
      <c r="E91" s="4">
        <f t="shared" si="73"/>
        <v>7.5555555555555562</v>
      </c>
      <c r="F91" s="19">
        <v>534</v>
      </c>
      <c r="G91" s="4">
        <f t="shared" si="74"/>
        <v>3.3690059999999994E-2</v>
      </c>
      <c r="H91" s="12">
        <f t="shared" si="75"/>
        <v>259.37454998069995</v>
      </c>
      <c r="I91" s="16">
        <f t="shared" si="76"/>
        <v>73.748805794910425</v>
      </c>
      <c r="J91" s="12">
        <f t="shared" si="103"/>
        <v>885022.79572024546</v>
      </c>
      <c r="K91" s="63">
        <v>46.2</v>
      </c>
      <c r="L91" s="26">
        <f t="shared" si="77"/>
        <v>7.8888888888888911</v>
      </c>
      <c r="M91" s="63">
        <v>43.1</v>
      </c>
      <c r="N91" s="26">
        <f t="shared" si="78"/>
        <v>6.1666666666666679</v>
      </c>
      <c r="O91" s="63">
        <v>92</v>
      </c>
      <c r="P91" s="26">
        <f t="shared" si="79"/>
        <v>5.8042799999999993E-3</v>
      </c>
      <c r="Q91" s="12">
        <f t="shared" si="80"/>
        <v>41.977994356200021</v>
      </c>
      <c r="R91" s="16">
        <f t="shared" si="81"/>
        <v>11.935739083366512</v>
      </c>
      <c r="S91" s="16">
        <f t="shared" si="104"/>
        <v>143234.87761855306</v>
      </c>
      <c r="T91" s="63">
        <v>48.4</v>
      </c>
      <c r="U91" s="26">
        <f t="shared" si="108"/>
        <v>9.1111111111111107</v>
      </c>
      <c r="V91" s="63">
        <v>43</v>
      </c>
      <c r="W91" s="26">
        <f t="shared" si="109"/>
        <v>6.1111111111111116</v>
      </c>
      <c r="X91" s="24"/>
      <c r="Y91" s="4">
        <f t="shared" si="110"/>
        <v>0</v>
      </c>
      <c r="Z91" s="3">
        <f t="shared" si="111"/>
        <v>911.58047999410439</v>
      </c>
      <c r="AA91" s="33">
        <v>259.19999999832362</v>
      </c>
      <c r="AB91" s="43">
        <f t="shared" si="112"/>
        <v>3110399.9999798834</v>
      </c>
      <c r="AC91" s="24"/>
      <c r="AD91" s="4">
        <f t="shared" si="82"/>
        <v>-17.777777777777779</v>
      </c>
      <c r="AE91" s="24"/>
      <c r="AF91" s="4">
        <f t="shared" si="83"/>
        <v>-17.777777777777779</v>
      </c>
      <c r="AG91" s="19">
        <v>91.6</v>
      </c>
      <c r="AH91" s="4">
        <f t="shared" si="84"/>
        <v>5.7790439999999988E-3</v>
      </c>
      <c r="AI91" s="24">
        <f t="shared" si="85"/>
        <v>0</v>
      </c>
      <c r="AJ91" s="24">
        <f t="shared" si="86"/>
        <v>0</v>
      </c>
      <c r="AK91" s="24">
        <f t="shared" si="87"/>
        <v>0</v>
      </c>
      <c r="AL91" s="19">
        <v>43.7</v>
      </c>
      <c r="AM91" s="4">
        <f t="shared" si="88"/>
        <v>6.5000000000000018</v>
      </c>
      <c r="AN91" s="19">
        <v>43.5</v>
      </c>
      <c r="AO91" s="4">
        <f t="shared" si="89"/>
        <v>6.3888888888888893</v>
      </c>
      <c r="AP91" s="19">
        <v>30</v>
      </c>
      <c r="AQ91" s="4">
        <f t="shared" si="90"/>
        <v>1.8926999999999998E-3</v>
      </c>
      <c r="AR91" s="12">
        <f t="shared" si="91"/>
        <v>0.88312751100001097</v>
      </c>
      <c r="AS91" s="16">
        <f t="shared" si="92"/>
        <v>0.25110250526016803</v>
      </c>
      <c r="AT91" s="16">
        <f t="shared" si="93"/>
        <v>3013.3564716385995</v>
      </c>
      <c r="AU91" s="63">
        <v>53.1</v>
      </c>
      <c r="AV91" s="26">
        <f t="shared" si="94"/>
        <v>11.722222222222223</v>
      </c>
      <c r="AW91" s="63">
        <v>42.5</v>
      </c>
      <c r="AX91" s="26">
        <f t="shared" si="95"/>
        <v>5.8333333333333339</v>
      </c>
      <c r="AY91" s="63">
        <v>230</v>
      </c>
      <c r="AZ91" s="26">
        <f t="shared" si="96"/>
        <v>1.4510699999999998E-2</v>
      </c>
      <c r="BA91" s="12">
        <f t="shared" si="105"/>
        <v>359.24856910349001</v>
      </c>
      <c r="BB91" s="12">
        <f t="shared" si="106"/>
        <v>102.15058333333333</v>
      </c>
      <c r="BC91" s="42">
        <v>1225807</v>
      </c>
      <c r="BD91" s="24"/>
      <c r="BE91" s="4">
        <f t="shared" si="97"/>
        <v>-17.777777777777779</v>
      </c>
      <c r="BF91" s="24"/>
      <c r="BG91" s="4">
        <f t="shared" si="98"/>
        <v>-17.777777777777779</v>
      </c>
      <c r="BH91" s="24"/>
      <c r="BI91" s="4">
        <f t="shared" si="99"/>
        <v>0</v>
      </c>
      <c r="BJ91" s="24">
        <f t="shared" si="100"/>
        <v>0</v>
      </c>
      <c r="BK91" s="24">
        <f t="shared" si="101"/>
        <v>0</v>
      </c>
      <c r="BL91" s="67">
        <f t="shared" si="102"/>
        <v>0</v>
      </c>
      <c r="BM91" s="68">
        <f t="shared" si="107"/>
        <v>-66.480107014850034</v>
      </c>
      <c r="BN91" s="69">
        <f>'Cooling (Chiller19)'!W91</f>
        <v>380.80612370034402</v>
      </c>
    </row>
    <row r="92" spans="1:66" x14ac:dyDescent="0.3">
      <c r="A92" s="5">
        <v>0.92708333333333304</v>
      </c>
      <c r="B92" s="19">
        <v>53.2</v>
      </c>
      <c r="C92" s="59">
        <f t="shared" si="72"/>
        <v>11.77777777777778</v>
      </c>
      <c r="D92" s="19">
        <v>42.7</v>
      </c>
      <c r="E92" s="4">
        <f t="shared" si="73"/>
        <v>5.9444444444444464</v>
      </c>
      <c r="F92" s="19">
        <v>678</v>
      </c>
      <c r="G92" s="4">
        <f t="shared" si="74"/>
        <v>4.2775019999999997E-2</v>
      </c>
      <c r="H92" s="12">
        <f t="shared" si="75"/>
        <v>1047.8307918015003</v>
      </c>
      <c r="I92" s="16">
        <f t="shared" si="76"/>
        <v>297.93312249118577</v>
      </c>
      <c r="J92" s="12">
        <f t="shared" si="103"/>
        <v>3575347.4535991545</v>
      </c>
      <c r="K92" s="63">
        <v>50.6</v>
      </c>
      <c r="L92" s="26">
        <f t="shared" si="77"/>
        <v>10.333333333333334</v>
      </c>
      <c r="M92" s="63">
        <v>43</v>
      </c>
      <c r="N92" s="26">
        <f t="shared" si="78"/>
        <v>6.1111111111111116</v>
      </c>
      <c r="O92" s="63">
        <v>77</v>
      </c>
      <c r="P92" s="26">
        <f t="shared" si="79"/>
        <v>4.8579299999999999E-3</v>
      </c>
      <c r="Q92" s="12">
        <f t="shared" si="80"/>
        <v>86.134369906199993</v>
      </c>
      <c r="R92" s="16">
        <f t="shared" si="81"/>
        <v>24.49086434637475</v>
      </c>
      <c r="S92" s="16">
        <f t="shared" si="104"/>
        <v>293902.70120048104</v>
      </c>
      <c r="T92" s="63">
        <v>48.6</v>
      </c>
      <c r="U92" s="26">
        <f t="shared" si="108"/>
        <v>9.2222222222222232</v>
      </c>
      <c r="V92" s="63">
        <v>42.9</v>
      </c>
      <c r="W92" s="26">
        <f t="shared" si="109"/>
        <v>6.0555555555555554</v>
      </c>
      <c r="X92" s="24"/>
      <c r="Y92" s="4">
        <f t="shared" si="110"/>
        <v>0</v>
      </c>
      <c r="Z92" s="3">
        <f t="shared" si="111"/>
        <v>776.53152000589569</v>
      </c>
      <c r="AA92" s="33">
        <v>220.80000000167638</v>
      </c>
      <c r="AB92" s="43">
        <f t="shared" si="112"/>
        <v>2649600.0000201166</v>
      </c>
      <c r="AC92" s="24"/>
      <c r="AD92" s="4">
        <f t="shared" si="82"/>
        <v>-17.777777777777779</v>
      </c>
      <c r="AE92" s="24"/>
      <c r="AF92" s="4">
        <f t="shared" si="83"/>
        <v>-17.777777777777779</v>
      </c>
      <c r="AG92" s="19">
        <v>92.7</v>
      </c>
      <c r="AH92" s="4">
        <f t="shared" si="84"/>
        <v>5.848443E-3</v>
      </c>
      <c r="AI92" s="24">
        <f t="shared" si="85"/>
        <v>0</v>
      </c>
      <c r="AJ92" s="24">
        <f t="shared" si="86"/>
        <v>0</v>
      </c>
      <c r="AK92" s="24">
        <f t="shared" si="87"/>
        <v>0</v>
      </c>
      <c r="AL92" s="19">
        <v>43.5</v>
      </c>
      <c r="AM92" s="4">
        <f t="shared" si="88"/>
        <v>6.3888888888888893</v>
      </c>
      <c r="AN92" s="19">
        <v>43.4</v>
      </c>
      <c r="AO92" s="4">
        <f t="shared" si="89"/>
        <v>6.333333333333333</v>
      </c>
      <c r="AP92" s="19">
        <v>30.5</v>
      </c>
      <c r="AQ92" s="4">
        <f t="shared" si="90"/>
        <v>1.9242449999999998E-3</v>
      </c>
      <c r="AR92" s="12">
        <f t="shared" si="91"/>
        <v>0.44892315142500555</v>
      </c>
      <c r="AS92" s="16">
        <f t="shared" si="92"/>
        <v>0.12764377350725209</v>
      </c>
      <c r="AT92" s="16">
        <f t="shared" si="93"/>
        <v>1531.7895397496211</v>
      </c>
      <c r="AU92" s="63">
        <v>52.8</v>
      </c>
      <c r="AV92" s="26">
        <f t="shared" si="94"/>
        <v>11.555555555555555</v>
      </c>
      <c r="AW92" s="63">
        <v>42.3</v>
      </c>
      <c r="AX92" s="26">
        <f t="shared" si="95"/>
        <v>5.7222222222222205</v>
      </c>
      <c r="AY92" s="63">
        <v>230</v>
      </c>
      <c r="AZ92" s="26">
        <f t="shared" si="96"/>
        <v>1.4510699999999998E-2</v>
      </c>
      <c r="BA92" s="12">
        <f t="shared" si="105"/>
        <v>355.53741014408001</v>
      </c>
      <c r="BB92" s="12">
        <f t="shared" si="106"/>
        <v>101.09533333333333</v>
      </c>
      <c r="BC92" s="42">
        <v>1213144</v>
      </c>
      <c r="BD92" s="24"/>
      <c r="BE92" s="4">
        <f t="shared" si="97"/>
        <v>-17.777777777777779</v>
      </c>
      <c r="BF92" s="24"/>
      <c r="BG92" s="4">
        <f t="shared" si="98"/>
        <v>-17.777777777777779</v>
      </c>
      <c r="BH92" s="24"/>
      <c r="BI92" s="4">
        <f t="shared" si="99"/>
        <v>0</v>
      </c>
      <c r="BJ92" s="24">
        <f t="shared" si="100"/>
        <v>0</v>
      </c>
      <c r="BK92" s="24">
        <f t="shared" si="101"/>
        <v>0</v>
      </c>
      <c r="BL92" s="67">
        <f t="shared" si="102"/>
        <v>0</v>
      </c>
      <c r="BM92" s="68">
        <f t="shared" si="107"/>
        <v>-304.31533759617071</v>
      </c>
      <c r="BN92" s="69">
        <f>'Cooling (Chiller19)'!W92</f>
        <v>340.13162634990675</v>
      </c>
    </row>
    <row r="93" spans="1:66" x14ac:dyDescent="0.3">
      <c r="A93" s="6">
        <v>0.9375</v>
      </c>
      <c r="B93" s="19">
        <v>48.1</v>
      </c>
      <c r="C93" s="59">
        <f t="shared" si="72"/>
        <v>8.9444444444444464</v>
      </c>
      <c r="D93" s="19">
        <v>42.8</v>
      </c>
      <c r="E93" s="4">
        <f t="shared" si="73"/>
        <v>5.9999999999999991</v>
      </c>
      <c r="F93" s="19">
        <v>594</v>
      </c>
      <c r="G93" s="4">
        <f t="shared" si="74"/>
        <v>3.7475459999999995E-2</v>
      </c>
      <c r="H93" s="12">
        <f t="shared" si="75"/>
        <v>463.37700502170043</v>
      </c>
      <c r="I93" s="16">
        <f t="shared" si="76"/>
        <v>131.75348451000866</v>
      </c>
      <c r="J93" s="12">
        <f t="shared" si="103"/>
        <v>1581108.1406687549</v>
      </c>
      <c r="K93" s="63">
        <v>49.6</v>
      </c>
      <c r="L93" s="26">
        <f t="shared" si="77"/>
        <v>9.7777777777777786</v>
      </c>
      <c r="M93" s="63">
        <v>43</v>
      </c>
      <c r="N93" s="26">
        <f t="shared" si="78"/>
        <v>6.1111111111111116</v>
      </c>
      <c r="O93" s="63">
        <v>81</v>
      </c>
      <c r="P93" s="26">
        <f t="shared" si="79"/>
        <v>5.1102899999999991E-3</v>
      </c>
      <c r="Q93" s="12">
        <f t="shared" si="80"/>
        <v>78.6866612301</v>
      </c>
      <c r="R93" s="16">
        <f t="shared" si="81"/>
        <v>22.373233218680696</v>
      </c>
      <c r="S93" s="16">
        <f t="shared" si="104"/>
        <v>268490.06162299588</v>
      </c>
      <c r="T93" s="63">
        <v>48.4</v>
      </c>
      <c r="U93" s="26">
        <f t="shared" si="108"/>
        <v>9.1111111111111107</v>
      </c>
      <c r="V93" s="63">
        <v>42.8</v>
      </c>
      <c r="W93" s="26">
        <f t="shared" si="109"/>
        <v>5.9999999999999991</v>
      </c>
      <c r="X93" s="24"/>
      <c r="Y93" s="4">
        <f t="shared" si="110"/>
        <v>0</v>
      </c>
      <c r="Z93" s="3">
        <f t="shared" si="111"/>
        <v>844.05600000000004</v>
      </c>
      <c r="AA93" s="33">
        <v>240</v>
      </c>
      <c r="AB93" s="43">
        <f t="shared" si="112"/>
        <v>2880000</v>
      </c>
      <c r="AC93" s="24"/>
      <c r="AD93" s="4">
        <f t="shared" si="82"/>
        <v>-17.777777777777779</v>
      </c>
      <c r="AE93" s="24"/>
      <c r="AF93" s="4">
        <f t="shared" si="83"/>
        <v>-17.777777777777779</v>
      </c>
      <c r="AG93" s="19">
        <v>89.3</v>
      </c>
      <c r="AH93" s="4">
        <f t="shared" si="84"/>
        <v>5.6339369999999995E-3</v>
      </c>
      <c r="AI93" s="24">
        <f t="shared" si="85"/>
        <v>0</v>
      </c>
      <c r="AJ93" s="24">
        <f t="shared" si="86"/>
        <v>0</v>
      </c>
      <c r="AK93" s="24">
        <f t="shared" si="87"/>
        <v>0</v>
      </c>
      <c r="AL93" s="19">
        <v>43.8</v>
      </c>
      <c r="AM93" s="4">
        <f t="shared" si="88"/>
        <v>6.5555555555555545</v>
      </c>
      <c r="AN93" s="19">
        <v>43.7</v>
      </c>
      <c r="AO93" s="4">
        <f t="shared" si="89"/>
        <v>6.5000000000000018</v>
      </c>
      <c r="AP93" s="19">
        <v>30.5</v>
      </c>
      <c r="AQ93" s="4">
        <f t="shared" si="90"/>
        <v>1.9242449999999998E-3</v>
      </c>
      <c r="AR93" s="12">
        <f t="shared" si="91"/>
        <v>0.44892315142497685</v>
      </c>
      <c r="AS93" s="16">
        <f t="shared" si="92"/>
        <v>0.12764377350724393</v>
      </c>
      <c r="AT93" s="16">
        <f t="shared" si="93"/>
        <v>1531.7895397495233</v>
      </c>
      <c r="AU93" s="63">
        <v>52.5</v>
      </c>
      <c r="AV93" s="26">
        <f t="shared" si="94"/>
        <v>11.388888888888889</v>
      </c>
      <c r="AW93" s="63">
        <v>42.7</v>
      </c>
      <c r="AX93" s="26">
        <f t="shared" si="95"/>
        <v>5.9444444444444464</v>
      </c>
      <c r="AY93" s="63">
        <v>228</v>
      </c>
      <c r="AZ93" s="26">
        <f t="shared" si="96"/>
        <v>1.4384519999999998E-2</v>
      </c>
      <c r="BA93" s="12">
        <f t="shared" si="105"/>
        <v>330.24654908735999</v>
      </c>
      <c r="BB93" s="12">
        <f t="shared" si="106"/>
        <v>93.903999999999996</v>
      </c>
      <c r="BC93" s="42">
        <v>1126848</v>
      </c>
      <c r="BD93" s="24"/>
      <c r="BE93" s="4">
        <f t="shared" si="97"/>
        <v>-17.777777777777779</v>
      </c>
      <c r="BF93" s="24"/>
      <c r="BG93" s="4">
        <f t="shared" si="98"/>
        <v>-17.777777777777779</v>
      </c>
      <c r="BH93" s="24"/>
      <c r="BI93" s="4">
        <f t="shared" si="99"/>
        <v>0</v>
      </c>
      <c r="BJ93" s="24">
        <f t="shared" si="100"/>
        <v>0</v>
      </c>
      <c r="BK93" s="24">
        <f t="shared" si="101"/>
        <v>0</v>
      </c>
      <c r="BL93" s="67">
        <f t="shared" si="102"/>
        <v>0</v>
      </c>
      <c r="BM93" s="68">
        <f t="shared" si="107"/>
        <v>-95.575463825523173</v>
      </c>
      <c r="BN93" s="69">
        <f>'Cooling (Chiller19)'!W93</f>
        <v>392.58289767667344</v>
      </c>
    </row>
    <row r="94" spans="1:66" x14ac:dyDescent="0.3">
      <c r="A94" s="5">
        <v>0.94791666666666696</v>
      </c>
      <c r="B94" s="19">
        <v>48.7</v>
      </c>
      <c r="C94" s="59">
        <f t="shared" si="72"/>
        <v>9.2777777777777803</v>
      </c>
      <c r="D94" s="19">
        <v>42.1</v>
      </c>
      <c r="E94" s="4">
        <f t="shared" si="73"/>
        <v>5.6111111111111125</v>
      </c>
      <c r="F94" s="19">
        <v>672</v>
      </c>
      <c r="G94" s="4">
        <f t="shared" si="74"/>
        <v>4.2396479999999993E-2</v>
      </c>
      <c r="H94" s="12">
        <f t="shared" si="75"/>
        <v>652.8078561312002</v>
      </c>
      <c r="I94" s="16">
        <f t="shared" si="76"/>
        <v>185.61497188831396</v>
      </c>
      <c r="J94" s="12">
        <f t="shared" si="103"/>
        <v>2227473.1038352256</v>
      </c>
      <c r="K94" s="63">
        <v>56.2</v>
      </c>
      <c r="L94" s="26">
        <f t="shared" si="77"/>
        <v>13.444444444444446</v>
      </c>
      <c r="M94" s="63">
        <v>43.3</v>
      </c>
      <c r="N94" s="26">
        <f t="shared" si="78"/>
        <v>6.2777777777777768</v>
      </c>
      <c r="O94" s="63">
        <v>81</v>
      </c>
      <c r="P94" s="26">
        <f t="shared" si="79"/>
        <v>5.1102899999999991E-3</v>
      </c>
      <c r="Q94" s="12">
        <f t="shared" si="80"/>
        <v>153.79665604065005</v>
      </c>
      <c r="R94" s="16">
        <f t="shared" si="81"/>
        <v>43.729501291057737</v>
      </c>
      <c r="S94" s="16">
        <f t="shared" si="104"/>
        <v>524776.02953585575</v>
      </c>
      <c r="T94" s="63">
        <v>48.2</v>
      </c>
      <c r="U94" s="26">
        <f t="shared" si="108"/>
        <v>9.0000000000000018</v>
      </c>
      <c r="V94" s="63">
        <v>42.7</v>
      </c>
      <c r="W94" s="26">
        <f t="shared" si="109"/>
        <v>5.9444444444444464</v>
      </c>
      <c r="X94" s="24"/>
      <c r="Y94" s="4">
        <f t="shared" si="110"/>
        <v>0</v>
      </c>
      <c r="Z94" s="3">
        <f t="shared" si="111"/>
        <v>844.05600000000004</v>
      </c>
      <c r="AA94" s="33">
        <v>240</v>
      </c>
      <c r="AB94" s="43">
        <f t="shared" si="112"/>
        <v>2880000</v>
      </c>
      <c r="AC94" s="24"/>
      <c r="AD94" s="4">
        <f t="shared" si="82"/>
        <v>-17.777777777777779</v>
      </c>
      <c r="AE94" s="24"/>
      <c r="AF94" s="4">
        <f t="shared" si="83"/>
        <v>-17.777777777777779</v>
      </c>
      <c r="AG94" s="19">
        <v>87.4</v>
      </c>
      <c r="AH94" s="4">
        <f t="shared" si="84"/>
        <v>5.5140659999999998E-3</v>
      </c>
      <c r="AI94" s="24">
        <f t="shared" si="85"/>
        <v>0</v>
      </c>
      <c r="AJ94" s="24">
        <f t="shared" si="86"/>
        <v>0</v>
      </c>
      <c r="AK94" s="24">
        <f t="shared" si="87"/>
        <v>0</v>
      </c>
      <c r="AL94" s="19">
        <v>43.7</v>
      </c>
      <c r="AM94" s="4">
        <f t="shared" si="88"/>
        <v>6.5000000000000018</v>
      </c>
      <c r="AN94" s="19">
        <v>43.7</v>
      </c>
      <c r="AO94" s="4">
        <f t="shared" si="89"/>
        <v>6.5000000000000018</v>
      </c>
      <c r="AP94" s="19">
        <v>28.4</v>
      </c>
      <c r="AQ94" s="4">
        <f t="shared" si="90"/>
        <v>1.7917559999999998E-3</v>
      </c>
      <c r="AR94" s="12">
        <f t="shared" si="91"/>
        <v>0</v>
      </c>
      <c r="AS94" s="16">
        <f t="shared" si="92"/>
        <v>0</v>
      </c>
      <c r="AT94" s="16">
        <f t="shared" si="93"/>
        <v>0</v>
      </c>
      <c r="AU94" s="63">
        <v>52.3</v>
      </c>
      <c r="AV94" s="26">
        <f t="shared" si="94"/>
        <v>11.277777777777777</v>
      </c>
      <c r="AW94" s="63">
        <v>42.6</v>
      </c>
      <c r="AX94" s="26">
        <f t="shared" si="95"/>
        <v>5.8888888888888902</v>
      </c>
      <c r="AY94" s="63">
        <v>236</v>
      </c>
      <c r="AZ94" s="26">
        <f t="shared" si="96"/>
        <v>1.4889239999999998E-2</v>
      </c>
      <c r="BA94" s="12">
        <f t="shared" si="105"/>
        <v>337.15364806511997</v>
      </c>
      <c r="BB94" s="12">
        <f t="shared" si="106"/>
        <v>95.867999999999995</v>
      </c>
      <c r="BC94" s="42">
        <v>1150416</v>
      </c>
      <c r="BD94" s="24"/>
      <c r="BE94" s="4">
        <f t="shared" si="97"/>
        <v>-17.777777777777779</v>
      </c>
      <c r="BF94" s="24"/>
      <c r="BG94" s="4">
        <f t="shared" si="98"/>
        <v>-17.777777777777779</v>
      </c>
      <c r="BH94" s="24"/>
      <c r="BI94" s="4">
        <f t="shared" si="99"/>
        <v>0</v>
      </c>
      <c r="BJ94" s="24">
        <f t="shared" si="100"/>
        <v>0</v>
      </c>
      <c r="BK94" s="24">
        <f t="shared" si="101"/>
        <v>0</v>
      </c>
      <c r="BL94" s="67">
        <f t="shared" si="102"/>
        <v>0</v>
      </c>
      <c r="BM94" s="68">
        <f t="shared" si="107"/>
        <v>-240.06749801706727</v>
      </c>
      <c r="BN94" s="69">
        <f>'Cooling (Chiller19)'!W94</f>
        <v>325.14497516230443</v>
      </c>
    </row>
    <row r="95" spans="1:66" x14ac:dyDescent="0.3">
      <c r="A95" s="6">
        <v>0.95833333333333304</v>
      </c>
      <c r="B95" s="19">
        <v>48.8</v>
      </c>
      <c r="C95" s="59">
        <f t="shared" si="72"/>
        <v>9.3333333333333321</v>
      </c>
      <c r="D95" s="19">
        <v>42.6</v>
      </c>
      <c r="E95" s="4">
        <f t="shared" si="73"/>
        <v>5.8888888888888902</v>
      </c>
      <c r="F95" s="19">
        <v>570</v>
      </c>
      <c r="G95" s="4">
        <f t="shared" si="74"/>
        <v>3.5961299999999995E-2</v>
      </c>
      <c r="H95" s="12">
        <f t="shared" si="75"/>
        <v>520.16210397899954</v>
      </c>
      <c r="I95" s="16">
        <f t="shared" si="76"/>
        <v>147.89937559823701</v>
      </c>
      <c r="J95" s="12">
        <f t="shared" si="103"/>
        <v>1774866.9617951114</v>
      </c>
      <c r="K95" s="63">
        <v>48.9</v>
      </c>
      <c r="L95" s="26">
        <f t="shared" si="77"/>
        <v>9.3888888888888893</v>
      </c>
      <c r="M95" s="63">
        <v>43.2</v>
      </c>
      <c r="N95" s="26">
        <f t="shared" si="78"/>
        <v>6.2222222222222241</v>
      </c>
      <c r="O95" s="63">
        <v>66</v>
      </c>
      <c r="P95" s="26">
        <f t="shared" si="79"/>
        <v>4.1639399999999997E-3</v>
      </c>
      <c r="Q95" s="12">
        <f t="shared" si="80"/>
        <v>55.37209493969997</v>
      </c>
      <c r="R95" s="16">
        <f t="shared" si="81"/>
        <v>15.744127079812332</v>
      </c>
      <c r="S95" s="16">
        <f t="shared" si="104"/>
        <v>188937.45077173773</v>
      </c>
      <c r="T95" s="63">
        <v>48.4</v>
      </c>
      <c r="U95" s="26">
        <f t="shared" si="108"/>
        <v>9.1111111111111107</v>
      </c>
      <c r="V95" s="63">
        <v>42.9</v>
      </c>
      <c r="W95" s="26">
        <f t="shared" si="109"/>
        <v>6.0555555555555554</v>
      </c>
      <c r="X95" s="24"/>
      <c r="Y95" s="4">
        <f t="shared" si="110"/>
        <v>0</v>
      </c>
      <c r="Z95" s="3">
        <f t="shared" si="111"/>
        <v>709.00704000196527</v>
      </c>
      <c r="AA95" s="33">
        <v>201.60000000055879</v>
      </c>
      <c r="AB95" s="43">
        <f t="shared" si="112"/>
        <v>2419200.0000067055</v>
      </c>
      <c r="AC95" s="24"/>
      <c r="AD95" s="4">
        <f t="shared" si="82"/>
        <v>-17.777777777777779</v>
      </c>
      <c r="AE95" s="24"/>
      <c r="AF95" s="4">
        <f t="shared" si="83"/>
        <v>-17.777777777777779</v>
      </c>
      <c r="AG95" s="19">
        <v>81.3</v>
      </c>
      <c r="AH95" s="4">
        <f t="shared" si="84"/>
        <v>5.1292169999999993E-3</v>
      </c>
      <c r="AI95" s="24">
        <f t="shared" si="85"/>
        <v>0</v>
      </c>
      <c r="AJ95" s="24">
        <f t="shared" si="86"/>
        <v>0</v>
      </c>
      <c r="AK95" s="24">
        <f t="shared" si="87"/>
        <v>0</v>
      </c>
      <c r="AL95" s="19">
        <v>43.7</v>
      </c>
      <c r="AM95" s="4">
        <f t="shared" si="88"/>
        <v>6.5000000000000018</v>
      </c>
      <c r="AN95" s="19">
        <v>43.6</v>
      </c>
      <c r="AO95" s="4">
        <f t="shared" si="89"/>
        <v>6.4444444444444455</v>
      </c>
      <c r="AP95" s="19">
        <v>30.1</v>
      </c>
      <c r="AQ95" s="4">
        <f t="shared" si="90"/>
        <v>1.8990089999999999E-3</v>
      </c>
      <c r="AR95" s="12">
        <f t="shared" si="91"/>
        <v>0.44303563468500551</v>
      </c>
      <c r="AS95" s="16">
        <f t="shared" si="92"/>
        <v>0.12596975680551764</v>
      </c>
      <c r="AT95" s="16">
        <f t="shared" si="93"/>
        <v>1511.7004966053639</v>
      </c>
      <c r="AU95" s="63">
        <v>52.5</v>
      </c>
      <c r="AV95" s="26">
        <f t="shared" si="94"/>
        <v>11.388888888888889</v>
      </c>
      <c r="AW95" s="63">
        <v>42.7</v>
      </c>
      <c r="AX95" s="26">
        <f t="shared" si="95"/>
        <v>5.9444444444444464</v>
      </c>
      <c r="AY95" s="63">
        <v>223</v>
      </c>
      <c r="AZ95" s="26">
        <f t="shared" si="96"/>
        <v>1.4069069999999999E-2</v>
      </c>
      <c r="BA95" s="12">
        <f t="shared" si="105"/>
        <v>321.59626338523998</v>
      </c>
      <c r="BB95" s="12">
        <f t="shared" si="106"/>
        <v>91.444333333333333</v>
      </c>
      <c r="BC95" s="42">
        <v>1097332</v>
      </c>
      <c r="BD95" s="24"/>
      <c r="BE95" s="4">
        <f t="shared" si="97"/>
        <v>-17.777777777777779</v>
      </c>
      <c r="BF95" s="24"/>
      <c r="BG95" s="4">
        <f t="shared" si="98"/>
        <v>-17.777777777777779</v>
      </c>
      <c r="BH95" s="24"/>
      <c r="BI95" s="4">
        <f t="shared" si="99"/>
        <v>0</v>
      </c>
      <c r="BJ95" s="24">
        <f t="shared" si="100"/>
        <v>0</v>
      </c>
      <c r="BK95" s="24">
        <f t="shared" si="101"/>
        <v>0</v>
      </c>
      <c r="BL95" s="67">
        <f t="shared" si="102"/>
        <v>0</v>
      </c>
      <c r="BM95" s="68">
        <f t="shared" si="107"/>
        <v>-110.91097894604866</v>
      </c>
      <c r="BN95" s="69">
        <f>'Cooling (Chiller19)'!W95</f>
        <v>345.90282682269833</v>
      </c>
    </row>
    <row r="96" spans="1:66" x14ac:dyDescent="0.3">
      <c r="A96" s="5">
        <v>0.96875</v>
      </c>
      <c r="B96" s="19">
        <v>48.2</v>
      </c>
      <c r="C96" s="59">
        <f t="shared" si="72"/>
        <v>9.0000000000000018</v>
      </c>
      <c r="D96" s="19">
        <v>42.2</v>
      </c>
      <c r="E96" s="4">
        <f t="shared" si="73"/>
        <v>5.6666666666666687</v>
      </c>
      <c r="F96" s="19">
        <v>502</v>
      </c>
      <c r="G96" s="4">
        <f t="shared" si="74"/>
        <v>3.167118E-2</v>
      </c>
      <c r="H96" s="12">
        <f t="shared" si="75"/>
        <v>443.33001052199995</v>
      </c>
      <c r="I96" s="16">
        <f t="shared" si="76"/>
        <v>126.05345764060277</v>
      </c>
      <c r="J96" s="12">
        <f t="shared" si="103"/>
        <v>1512704.9487625579</v>
      </c>
      <c r="K96" s="63">
        <v>51.1</v>
      </c>
      <c r="L96" s="26">
        <f t="shared" si="77"/>
        <v>10.611111111111112</v>
      </c>
      <c r="M96" s="63">
        <v>43.3</v>
      </c>
      <c r="N96" s="26">
        <f t="shared" si="78"/>
        <v>6.2777777777777768</v>
      </c>
      <c r="O96" s="63">
        <v>71</v>
      </c>
      <c r="P96" s="26">
        <f t="shared" si="79"/>
        <v>4.4793899999999998E-3</v>
      </c>
      <c r="Q96" s="12">
        <f t="shared" si="80"/>
        <v>81.512669265300048</v>
      </c>
      <c r="R96" s="16">
        <f t="shared" si="81"/>
        <v>23.176761235513236</v>
      </c>
      <c r="S96" s="16">
        <f t="shared" si="104"/>
        <v>278132.8023322394</v>
      </c>
      <c r="T96" s="63">
        <v>48.5</v>
      </c>
      <c r="U96" s="26">
        <f t="shared" si="108"/>
        <v>9.1666666666666679</v>
      </c>
      <c r="V96" s="63">
        <v>43</v>
      </c>
      <c r="W96" s="26">
        <f t="shared" si="109"/>
        <v>6.1111111111111116</v>
      </c>
      <c r="X96" s="24"/>
      <c r="Y96" s="4">
        <f t="shared" si="110"/>
        <v>0</v>
      </c>
      <c r="Z96" s="3">
        <f t="shared" si="111"/>
        <v>768.0909599980348</v>
      </c>
      <c r="AA96" s="33">
        <v>218.39999999944121</v>
      </c>
      <c r="AB96" s="43">
        <f t="shared" si="112"/>
        <v>2620799.9999932945</v>
      </c>
      <c r="AC96" s="24"/>
      <c r="AD96" s="4">
        <f t="shared" si="82"/>
        <v>-17.777777777777779</v>
      </c>
      <c r="AE96" s="24"/>
      <c r="AF96" s="4">
        <f t="shared" si="83"/>
        <v>-17.777777777777779</v>
      </c>
      <c r="AG96" s="19">
        <v>83.2</v>
      </c>
      <c r="AH96" s="4">
        <f t="shared" si="84"/>
        <v>5.2490879999999998E-3</v>
      </c>
      <c r="AI96" s="24">
        <f t="shared" si="85"/>
        <v>0</v>
      </c>
      <c r="AJ96" s="24">
        <f t="shared" si="86"/>
        <v>0</v>
      </c>
      <c r="AK96" s="24">
        <f t="shared" si="87"/>
        <v>0</v>
      </c>
      <c r="AL96" s="19">
        <v>43.7</v>
      </c>
      <c r="AM96" s="4">
        <f t="shared" si="88"/>
        <v>6.5000000000000018</v>
      </c>
      <c r="AN96" s="19">
        <v>43.6</v>
      </c>
      <c r="AO96" s="4">
        <f t="shared" si="89"/>
        <v>6.4444444444444455</v>
      </c>
      <c r="AP96" s="19">
        <v>29.5</v>
      </c>
      <c r="AQ96" s="4">
        <f t="shared" si="90"/>
        <v>1.8611549999999998E-3</v>
      </c>
      <c r="AR96" s="12">
        <f t="shared" si="91"/>
        <v>0.43420435957500542</v>
      </c>
      <c r="AS96" s="16">
        <f t="shared" si="92"/>
        <v>0.12345873175291595</v>
      </c>
      <c r="AT96" s="16">
        <f t="shared" si="93"/>
        <v>1481.5669318889782</v>
      </c>
      <c r="AU96" s="63">
        <v>52.7</v>
      </c>
      <c r="AV96" s="26">
        <f t="shared" si="94"/>
        <v>11.500000000000002</v>
      </c>
      <c r="AW96" s="63">
        <v>42.6</v>
      </c>
      <c r="AX96" s="26">
        <f t="shared" si="95"/>
        <v>5.8888888888888902</v>
      </c>
      <c r="AY96" s="63">
        <v>232</v>
      </c>
      <c r="AZ96" s="26">
        <f t="shared" si="96"/>
        <v>1.4636879999999998E-2</v>
      </c>
      <c r="BA96" s="12">
        <f t="shared" si="105"/>
        <v>344.76411761087996</v>
      </c>
      <c r="BB96" s="12">
        <f t="shared" si="106"/>
        <v>98.031999999999996</v>
      </c>
      <c r="BC96" s="42">
        <v>1176384</v>
      </c>
      <c r="BD96" s="24"/>
      <c r="BE96" s="4">
        <f t="shared" si="97"/>
        <v>-17.777777777777779</v>
      </c>
      <c r="BF96" s="24"/>
      <c r="BG96" s="4">
        <f t="shared" si="98"/>
        <v>-17.777777777777779</v>
      </c>
      <c r="BH96" s="24"/>
      <c r="BI96" s="4">
        <f t="shared" si="99"/>
        <v>0</v>
      </c>
      <c r="BJ96" s="24">
        <f t="shared" si="100"/>
        <v>0</v>
      </c>
      <c r="BK96" s="24">
        <f t="shared" si="101"/>
        <v>0</v>
      </c>
      <c r="BL96" s="67">
        <f t="shared" si="102"/>
        <v>0</v>
      </c>
      <c r="BM96" s="68">
        <f t="shared" si="107"/>
        <v>-120.3138616023884</v>
      </c>
      <c r="BN96" s="69">
        <f>'Cooling (Chiller19)'!W96</f>
        <v>345.47181600492172</v>
      </c>
    </row>
    <row r="97" spans="1:66" x14ac:dyDescent="0.3">
      <c r="A97" s="6">
        <v>0.97916666666666696</v>
      </c>
      <c r="B97" s="19">
        <v>48.1</v>
      </c>
      <c r="C97" s="59">
        <f t="shared" si="72"/>
        <v>8.9444444444444464</v>
      </c>
      <c r="D97" s="19">
        <v>42.3</v>
      </c>
      <c r="E97" s="4">
        <f t="shared" si="73"/>
        <v>5.7222222222222205</v>
      </c>
      <c r="F97" s="19">
        <v>472</v>
      </c>
      <c r="G97" s="4">
        <f t="shared" si="74"/>
        <v>2.9778479999999996E-2</v>
      </c>
      <c r="H97" s="12">
        <f t="shared" si="75"/>
        <v>402.94164568560046</v>
      </c>
      <c r="I97" s="16">
        <f t="shared" si="76"/>
        <v>114.56970306670472</v>
      </c>
      <c r="J97" s="12">
        <f t="shared" si="103"/>
        <v>1374894.1127929562</v>
      </c>
      <c r="K97" s="63">
        <v>50.4</v>
      </c>
      <c r="L97" s="26">
        <f t="shared" si="77"/>
        <v>10.222222222222221</v>
      </c>
      <c r="M97" s="63">
        <v>43.3</v>
      </c>
      <c r="N97" s="26">
        <f t="shared" si="78"/>
        <v>6.2777777777777768</v>
      </c>
      <c r="O97" s="63">
        <v>67</v>
      </c>
      <c r="P97" s="26">
        <f t="shared" si="79"/>
        <v>4.2270299999999997E-3</v>
      </c>
      <c r="Q97" s="12">
        <f t="shared" si="80"/>
        <v>70.017292830450018</v>
      </c>
      <c r="R97" s="16">
        <f t="shared" si="81"/>
        <v>19.908243625376748</v>
      </c>
      <c r="S97" s="16">
        <f t="shared" si="104"/>
        <v>238908.94559307737</v>
      </c>
      <c r="T97" s="63">
        <v>48.3</v>
      </c>
      <c r="U97" s="26">
        <f t="shared" si="108"/>
        <v>9.0555555555555536</v>
      </c>
      <c r="V97" s="63">
        <v>43</v>
      </c>
      <c r="W97" s="26">
        <f t="shared" si="109"/>
        <v>6.1111111111111116</v>
      </c>
      <c r="X97" s="24"/>
      <c r="Y97" s="4">
        <f t="shared" si="110"/>
        <v>0</v>
      </c>
      <c r="Z97" s="3">
        <f t="shared" si="111"/>
        <v>700.56647999410438</v>
      </c>
      <c r="AA97" s="33">
        <v>199.19999999832362</v>
      </c>
      <c r="AB97" s="43">
        <f t="shared" si="112"/>
        <v>2390399.9999798834</v>
      </c>
      <c r="AC97" s="24"/>
      <c r="AD97" s="4">
        <f t="shared" si="82"/>
        <v>-17.777777777777779</v>
      </c>
      <c r="AE97" s="24"/>
      <c r="AF97" s="4">
        <f t="shared" si="83"/>
        <v>-17.777777777777779</v>
      </c>
      <c r="AG97" s="19">
        <v>79.8</v>
      </c>
      <c r="AH97" s="4">
        <f t="shared" si="84"/>
        <v>5.0345819999999993E-3</v>
      </c>
      <c r="AI97" s="24">
        <f t="shared" si="85"/>
        <v>0</v>
      </c>
      <c r="AJ97" s="24">
        <f t="shared" si="86"/>
        <v>0</v>
      </c>
      <c r="AK97" s="24">
        <f t="shared" si="87"/>
        <v>0</v>
      </c>
      <c r="AL97" s="19">
        <v>43.7</v>
      </c>
      <c r="AM97" s="4">
        <f t="shared" si="88"/>
        <v>6.5000000000000018</v>
      </c>
      <c r="AN97" s="19">
        <v>43.6</v>
      </c>
      <c r="AO97" s="4">
        <f t="shared" si="89"/>
        <v>6.4444444444444455</v>
      </c>
      <c r="AP97" s="19">
        <v>30.6</v>
      </c>
      <c r="AQ97" s="4">
        <f t="shared" si="90"/>
        <v>1.9305539999999999E-3</v>
      </c>
      <c r="AR97" s="12">
        <f t="shared" si="91"/>
        <v>0.45039503061000558</v>
      </c>
      <c r="AS97" s="16">
        <f t="shared" si="92"/>
        <v>0.12806227768268569</v>
      </c>
      <c r="AT97" s="16">
        <f t="shared" si="93"/>
        <v>1536.8118005356855</v>
      </c>
      <c r="AU97" s="63">
        <v>52.4</v>
      </c>
      <c r="AV97" s="26">
        <f t="shared" si="94"/>
        <v>11.333333333333334</v>
      </c>
      <c r="AW97" s="63">
        <v>42.6</v>
      </c>
      <c r="AX97" s="26">
        <f t="shared" si="95"/>
        <v>5.8888888888888902</v>
      </c>
      <c r="AY97" s="63">
        <v>239</v>
      </c>
      <c r="AZ97" s="26">
        <f t="shared" si="96"/>
        <v>1.5078509999999998E-2</v>
      </c>
      <c r="BA97" s="12">
        <f t="shared" si="105"/>
        <v>343.81163663337998</v>
      </c>
      <c r="BB97" s="12">
        <f t="shared" si="106"/>
        <v>97.761166666666668</v>
      </c>
      <c r="BC97" s="42">
        <v>1173134</v>
      </c>
      <c r="BD97" s="24"/>
      <c r="BE97" s="4">
        <f t="shared" si="97"/>
        <v>-17.777777777777779</v>
      </c>
      <c r="BF97" s="24"/>
      <c r="BG97" s="4">
        <f t="shared" si="98"/>
        <v>-17.777777777777779</v>
      </c>
      <c r="BH97" s="24"/>
      <c r="BI97" s="4">
        <f t="shared" si="99"/>
        <v>0</v>
      </c>
      <c r="BJ97" s="24">
        <f t="shared" si="100"/>
        <v>0</v>
      </c>
      <c r="BK97" s="24">
        <f t="shared" si="101"/>
        <v>0</v>
      </c>
      <c r="BL97" s="67">
        <f t="shared" si="102"/>
        <v>0</v>
      </c>
      <c r="BM97" s="68">
        <f t="shared" si="107"/>
        <v>-104.94904126954344</v>
      </c>
      <c r="BN97" s="69">
        <f>'Cooling (Chiller19)'!W97</f>
        <v>326.61813436521101</v>
      </c>
    </row>
    <row r="98" spans="1:66" x14ac:dyDescent="0.3">
      <c r="A98" s="5">
        <v>0.98958333333333304</v>
      </c>
      <c r="B98" s="19">
        <v>48.4</v>
      </c>
      <c r="C98" s="59">
        <f t="shared" si="72"/>
        <v>9.1111111111111107</v>
      </c>
      <c r="D98" s="19">
        <v>42.5</v>
      </c>
      <c r="E98" s="4">
        <f t="shared" si="73"/>
        <v>5.8333333333333339</v>
      </c>
      <c r="F98" s="19">
        <v>587</v>
      </c>
      <c r="G98" s="4">
        <f t="shared" si="74"/>
        <v>3.7033829999999997E-2</v>
      </c>
      <c r="H98" s="12">
        <f t="shared" si="75"/>
        <v>509.75591814104985</v>
      </c>
      <c r="I98" s="16">
        <f t="shared" si="76"/>
        <v>144.9405510779215</v>
      </c>
      <c r="J98" s="12">
        <f t="shared" si="103"/>
        <v>1739359.578037638</v>
      </c>
      <c r="K98" s="63">
        <v>57</v>
      </c>
      <c r="L98" s="26">
        <f t="shared" si="77"/>
        <v>13.888888888888889</v>
      </c>
      <c r="M98" s="63">
        <v>43.3</v>
      </c>
      <c r="N98" s="26">
        <f t="shared" si="78"/>
        <v>6.2777777777777768</v>
      </c>
      <c r="O98" s="63">
        <v>60</v>
      </c>
      <c r="P98" s="26">
        <f t="shared" si="79"/>
        <v>3.7853999999999995E-3</v>
      </c>
      <c r="Q98" s="12">
        <f t="shared" si="80"/>
        <v>120.98846900700002</v>
      </c>
      <c r="R98" s="16">
        <f t="shared" si="81"/>
        <v>34.401043220642599</v>
      </c>
      <c r="S98" s="16">
        <f t="shared" si="104"/>
        <v>412829.83661448304</v>
      </c>
      <c r="T98" s="63">
        <v>48</v>
      </c>
      <c r="U98" s="26">
        <f t="shared" si="108"/>
        <v>8.8888888888888893</v>
      </c>
      <c r="V98" s="63">
        <v>43</v>
      </c>
      <c r="W98" s="26">
        <f t="shared" si="109"/>
        <v>6.1111111111111116</v>
      </c>
      <c r="X98" s="24"/>
      <c r="Y98" s="4">
        <f t="shared" si="110"/>
        <v>0</v>
      </c>
      <c r="Z98" s="3">
        <f t="shared" si="111"/>
        <v>709.00704000196527</v>
      </c>
      <c r="AA98" s="33">
        <v>201.60000000055879</v>
      </c>
      <c r="AB98" s="43">
        <f t="shared" si="112"/>
        <v>2419200.0000067055</v>
      </c>
      <c r="AC98" s="24"/>
      <c r="AD98" s="4">
        <f t="shared" si="82"/>
        <v>-17.777777777777779</v>
      </c>
      <c r="AE98" s="24"/>
      <c r="AF98" s="4">
        <f t="shared" si="83"/>
        <v>-17.777777777777779</v>
      </c>
      <c r="AG98" s="19">
        <v>83.6</v>
      </c>
      <c r="AH98" s="4">
        <f t="shared" si="84"/>
        <v>5.2743239999999995E-3</v>
      </c>
      <c r="AI98" s="24">
        <f t="shared" si="85"/>
        <v>0</v>
      </c>
      <c r="AJ98" s="24">
        <f t="shared" si="86"/>
        <v>0</v>
      </c>
      <c r="AK98" s="24">
        <f t="shared" si="87"/>
        <v>0</v>
      </c>
      <c r="AL98" s="19">
        <v>43.9</v>
      </c>
      <c r="AM98" s="4">
        <f t="shared" si="88"/>
        <v>6.6111111111111107</v>
      </c>
      <c r="AN98" s="19">
        <v>43.8</v>
      </c>
      <c r="AO98" s="4">
        <f t="shared" si="89"/>
        <v>6.5555555555555545</v>
      </c>
      <c r="AP98" s="19">
        <v>30.2</v>
      </c>
      <c r="AQ98" s="4">
        <f t="shared" si="90"/>
        <v>1.9053179999999998E-3</v>
      </c>
      <c r="AR98" s="12">
        <f t="shared" si="91"/>
        <v>0.44450751387000559</v>
      </c>
      <c r="AS98" s="16">
        <f t="shared" si="92"/>
        <v>0.12638826098095127</v>
      </c>
      <c r="AT98" s="16">
        <f t="shared" si="93"/>
        <v>1516.7227573914286</v>
      </c>
      <c r="AU98" s="63">
        <v>52.6</v>
      </c>
      <c r="AV98" s="26">
        <f t="shared" si="94"/>
        <v>11.444444444444446</v>
      </c>
      <c r="AW98" s="63">
        <v>42.9</v>
      </c>
      <c r="AX98" s="26">
        <f t="shared" si="95"/>
        <v>6.0555555555555554</v>
      </c>
      <c r="AY98" s="63">
        <v>236</v>
      </c>
      <c r="AZ98" s="26">
        <f t="shared" si="96"/>
        <v>1.4889239999999998E-2</v>
      </c>
      <c r="BA98" s="12">
        <f t="shared" si="105"/>
        <v>336.96432415390001</v>
      </c>
      <c r="BB98" s="12">
        <f t="shared" si="106"/>
        <v>95.814166666666665</v>
      </c>
      <c r="BC98" s="42">
        <v>1149770</v>
      </c>
      <c r="BD98" s="24"/>
      <c r="BE98" s="4">
        <f t="shared" si="97"/>
        <v>-17.777777777777779</v>
      </c>
      <c r="BF98" s="24"/>
      <c r="BG98" s="4">
        <f t="shared" si="98"/>
        <v>-17.777777777777779</v>
      </c>
      <c r="BH98" s="24"/>
      <c r="BI98" s="4">
        <f t="shared" si="99"/>
        <v>0</v>
      </c>
      <c r="BJ98" s="24">
        <f t="shared" si="100"/>
        <v>0</v>
      </c>
      <c r="BK98" s="24">
        <f t="shared" si="101"/>
        <v>0</v>
      </c>
      <c r="BL98" s="67">
        <f t="shared" si="102"/>
        <v>0</v>
      </c>
      <c r="BM98" s="68">
        <f t="shared" si="107"/>
        <v>-140.78905089421946</v>
      </c>
      <c r="BN98" s="69">
        <f>'Cooling (Chiller19)'!W98</f>
        <v>336.09309833255105</v>
      </c>
    </row>
    <row r="99" spans="1:66" x14ac:dyDescent="0.3">
      <c r="A99" s="5"/>
      <c r="B99" s="55">
        <v>47.9</v>
      </c>
      <c r="D99" s="55">
        <v>42.6</v>
      </c>
      <c r="E99" s="52"/>
      <c r="F99" s="55">
        <v>481</v>
      </c>
      <c r="G99" s="52"/>
      <c r="H99" s="13"/>
      <c r="I99" s="13"/>
      <c r="J99" s="55"/>
      <c r="K99" s="54"/>
      <c r="M99" s="54"/>
      <c r="O99" s="54"/>
      <c r="Q99" s="12"/>
      <c r="R99" s="30"/>
      <c r="S99" s="42"/>
      <c r="T99" s="21">
        <v>48.1</v>
      </c>
      <c r="V99" s="21">
        <v>43.3</v>
      </c>
      <c r="AA99" s="34">
        <v>177.60000000055879</v>
      </c>
      <c r="AC99" s="56"/>
      <c r="AD99" s="52"/>
      <c r="AE99" s="56"/>
      <c r="AF99" s="52"/>
      <c r="AG99" s="55"/>
      <c r="AH99" s="52"/>
      <c r="AI99" s="23"/>
      <c r="AJ99" s="23"/>
      <c r="AK99" s="56"/>
      <c r="AL99" s="55"/>
      <c r="AM99" s="52"/>
      <c r="AN99" s="55"/>
      <c r="AO99" s="52"/>
      <c r="AP99" s="55"/>
      <c r="AQ99" s="52"/>
      <c r="AR99" s="13"/>
      <c r="AS99" s="13"/>
      <c r="AT99" s="55"/>
      <c r="AU99" s="54"/>
      <c r="AV99" s="25"/>
      <c r="AW99" s="54"/>
      <c r="AX99" s="25"/>
      <c r="AY99" s="54"/>
      <c r="AZ99" s="25"/>
      <c r="BA99" s="12"/>
      <c r="BB99" s="12"/>
      <c r="BC99" s="42"/>
      <c r="BD99" s="56"/>
      <c r="BE99" s="52"/>
      <c r="BF99" s="56"/>
      <c r="BG99" s="52"/>
      <c r="BH99" s="56"/>
      <c r="BI99" s="52"/>
      <c r="BJ99" s="23"/>
      <c r="BK99" s="23"/>
      <c r="BL99" s="66"/>
      <c r="BM99" s="68">
        <f t="shared" si="107"/>
        <v>-177.60000000055879</v>
      </c>
    </row>
    <row r="100" spans="1:66" x14ac:dyDescent="0.3">
      <c r="A100" s="52"/>
      <c r="E100" s="52"/>
      <c r="G100" s="52"/>
      <c r="H100" s="52"/>
      <c r="I100" s="55"/>
      <c r="J100" s="55"/>
      <c r="Q100" s="12"/>
      <c r="R100" s="30"/>
      <c r="S100" s="42"/>
      <c r="AC100" s="56"/>
      <c r="AD100" s="52"/>
      <c r="AE100" s="56"/>
      <c r="AF100" s="52"/>
      <c r="AG100" s="55"/>
      <c r="AH100" s="52"/>
      <c r="AI100" s="56"/>
      <c r="AJ100" s="56"/>
      <c r="AK100" s="56"/>
      <c r="AL100" s="55"/>
      <c r="AM100" s="52"/>
      <c r="AN100" s="55"/>
      <c r="AO100" s="52"/>
      <c r="AP100" s="55"/>
      <c r="AQ100" s="52"/>
      <c r="AR100" s="52"/>
      <c r="AS100" s="52"/>
      <c r="AT100" s="52"/>
      <c r="AU100" s="53"/>
      <c r="AV100" s="25"/>
      <c r="AW100" s="53"/>
      <c r="AX100" s="25"/>
      <c r="AY100" s="53"/>
      <c r="AZ100" s="25"/>
      <c r="BA100" s="12"/>
      <c r="BB100" s="12"/>
      <c r="BC100" s="40"/>
      <c r="BD100" s="56"/>
      <c r="BE100" s="52"/>
      <c r="BF100" s="56"/>
      <c r="BG100" s="52"/>
      <c r="BH100" s="56"/>
      <c r="BI100" s="52"/>
      <c r="BJ100" s="56"/>
      <c r="BK100" s="56"/>
      <c r="BL100" s="66"/>
    </row>
    <row r="101" spans="1:66" x14ac:dyDescent="0.3">
      <c r="A101" s="52"/>
      <c r="E101" s="52"/>
      <c r="G101" s="52"/>
      <c r="H101" s="52"/>
      <c r="I101" s="55"/>
      <c r="J101" s="55"/>
      <c r="Q101" s="12"/>
      <c r="R101" s="30"/>
      <c r="S101" s="42"/>
      <c r="AC101" s="56"/>
      <c r="AD101" s="52"/>
      <c r="AE101" s="56"/>
      <c r="AF101" s="52"/>
      <c r="AG101" s="55"/>
      <c r="AH101" s="52"/>
      <c r="AI101" s="56"/>
      <c r="AJ101" s="56"/>
      <c r="AK101" s="56"/>
      <c r="AL101" s="55"/>
      <c r="AM101" s="52"/>
      <c r="AN101" s="55"/>
      <c r="AO101" s="52"/>
      <c r="AP101" s="55"/>
      <c r="AQ101" s="52"/>
      <c r="AR101" s="52"/>
      <c r="AS101" s="52"/>
      <c r="AT101" s="52"/>
      <c r="AU101" s="53"/>
      <c r="AV101" s="25"/>
      <c r="AW101" s="53"/>
      <c r="AX101" s="25"/>
      <c r="AY101" s="53"/>
      <c r="AZ101" s="25"/>
      <c r="BA101" s="12"/>
      <c r="BB101" s="12"/>
      <c r="BC101" s="40"/>
      <c r="BD101" s="56"/>
      <c r="BE101" s="52"/>
      <c r="BF101" s="56"/>
      <c r="BG101" s="52"/>
      <c r="BH101" s="56"/>
      <c r="BI101" s="52"/>
      <c r="BJ101" s="56"/>
      <c r="BK101" s="56"/>
      <c r="BL101" s="66"/>
    </row>
    <row r="102" spans="1:66" x14ac:dyDescent="0.3">
      <c r="A102" s="52"/>
      <c r="E102" s="52"/>
      <c r="G102" s="52"/>
      <c r="H102" s="52"/>
      <c r="I102" s="55"/>
      <c r="J102" s="55"/>
      <c r="Q102" s="12"/>
      <c r="R102" s="30"/>
      <c r="S102" s="42"/>
      <c r="AC102" s="56"/>
      <c r="AD102" s="52"/>
      <c r="AE102" s="56"/>
      <c r="AF102" s="52"/>
      <c r="AG102" s="55"/>
      <c r="AH102" s="52"/>
      <c r="AI102" s="56"/>
      <c r="AJ102" s="56"/>
      <c r="AK102" s="56"/>
      <c r="AL102" s="55"/>
      <c r="AM102" s="52"/>
      <c r="AN102" s="55"/>
      <c r="AO102" s="52"/>
      <c r="AP102" s="55"/>
      <c r="AQ102" s="52"/>
      <c r="AR102" s="52"/>
      <c r="AS102" s="52"/>
      <c r="AT102" s="52"/>
      <c r="AU102" s="53"/>
      <c r="AV102" s="25"/>
      <c r="AW102" s="53"/>
      <c r="AX102" s="25"/>
      <c r="AY102" s="53"/>
      <c r="AZ102" s="25"/>
      <c r="BA102" s="12"/>
      <c r="BB102" s="12"/>
      <c r="BC102" s="40"/>
      <c r="BD102" s="56"/>
      <c r="BE102" s="52"/>
      <c r="BF102" s="56"/>
      <c r="BG102" s="52"/>
      <c r="BH102" s="56"/>
      <c r="BI102" s="52"/>
      <c r="BJ102" s="56"/>
      <c r="BK102" s="56"/>
      <c r="BL102" s="66"/>
    </row>
    <row r="103" spans="1:66" x14ac:dyDescent="0.3">
      <c r="A103" s="52"/>
      <c r="E103" s="52"/>
      <c r="G103" s="52"/>
      <c r="H103" s="52"/>
      <c r="I103" s="55"/>
      <c r="J103" s="55"/>
      <c r="Q103" s="12"/>
      <c r="R103" s="30"/>
      <c r="S103" s="42"/>
      <c r="T103" s="53"/>
      <c r="U103" s="25"/>
      <c r="V103" s="53"/>
      <c r="W103" s="25"/>
      <c r="X103" s="56"/>
      <c r="Y103" s="52"/>
      <c r="Z103" s="3"/>
      <c r="AA103" s="32"/>
      <c r="AB103" s="53"/>
      <c r="AC103" s="56"/>
      <c r="AD103" s="52"/>
      <c r="AE103" s="56"/>
      <c r="AF103" s="52"/>
      <c r="AG103" s="55"/>
      <c r="AH103" s="52"/>
      <c r="AI103" s="56"/>
      <c r="AJ103" s="56"/>
      <c r="AK103" s="56"/>
      <c r="AL103" s="55"/>
      <c r="AM103" s="52"/>
      <c r="AN103" s="55"/>
      <c r="AO103" s="52"/>
      <c r="AP103" s="55"/>
      <c r="AQ103" s="52"/>
      <c r="AR103" s="52"/>
      <c r="AS103" s="52"/>
      <c r="AT103" s="52"/>
      <c r="AU103" s="53"/>
      <c r="AV103" s="25"/>
      <c r="AW103" s="53"/>
      <c r="AX103" s="25"/>
      <c r="AY103" s="53"/>
      <c r="AZ103" s="25"/>
      <c r="BA103" s="12"/>
      <c r="BB103" s="12"/>
      <c r="BC103" s="40"/>
      <c r="BD103" s="56"/>
      <c r="BE103" s="52"/>
      <c r="BF103" s="56"/>
      <c r="BG103" s="52"/>
      <c r="BH103" s="56"/>
      <c r="BI103" s="52"/>
      <c r="BJ103" s="56"/>
      <c r="BK103" s="56"/>
      <c r="BL103" s="66"/>
    </row>
    <row r="104" spans="1:66" x14ac:dyDescent="0.3">
      <c r="A104" s="52"/>
      <c r="E104" s="52"/>
      <c r="G104" s="52"/>
      <c r="H104" s="52"/>
      <c r="I104" s="55"/>
      <c r="J104" s="55"/>
      <c r="Q104" s="12"/>
      <c r="R104" s="30"/>
      <c r="S104" s="42"/>
      <c r="T104" s="53"/>
      <c r="U104" s="25"/>
      <c r="V104" s="53"/>
      <c r="W104" s="25"/>
      <c r="X104" s="56"/>
      <c r="Y104" s="52"/>
      <c r="Z104" s="3"/>
      <c r="AA104" s="32"/>
      <c r="AB104" s="53"/>
      <c r="AC104" s="56"/>
      <c r="AD104" s="52"/>
      <c r="AE104" s="56"/>
      <c r="AF104" s="52"/>
      <c r="AG104" s="55"/>
      <c r="AH104" s="52"/>
      <c r="AI104" s="56"/>
      <c r="AJ104" s="56"/>
      <c r="AK104" s="56"/>
      <c r="AL104" s="55"/>
      <c r="AM104" s="52"/>
      <c r="AN104" s="55"/>
      <c r="AO104" s="52"/>
      <c r="AP104" s="55"/>
      <c r="AQ104" s="52"/>
      <c r="AR104" s="52"/>
      <c r="AS104" s="52"/>
      <c r="AT104" s="52"/>
      <c r="AU104" s="53"/>
      <c r="AV104" s="25"/>
      <c r="AW104" s="53"/>
      <c r="AX104" s="25"/>
      <c r="AY104" s="53"/>
      <c r="AZ104" s="25"/>
      <c r="BA104" s="12"/>
      <c r="BB104" s="12"/>
      <c r="BC104" s="40"/>
      <c r="BD104" s="56"/>
      <c r="BE104" s="52"/>
      <c r="BF104" s="56"/>
      <c r="BG104" s="52"/>
      <c r="BH104" s="56"/>
      <c r="BI104" s="52"/>
      <c r="BJ104" s="56"/>
      <c r="BK104" s="56"/>
      <c r="BL104" s="66"/>
    </row>
    <row r="105" spans="1:66" x14ac:dyDescent="0.3">
      <c r="A105" s="52"/>
      <c r="E105" s="52"/>
      <c r="G105" s="52"/>
      <c r="H105" s="52"/>
      <c r="I105" s="55"/>
      <c r="J105" s="55"/>
      <c r="Q105" s="12"/>
      <c r="R105" s="30"/>
      <c r="S105" s="42"/>
      <c r="T105" s="53"/>
      <c r="U105" s="25"/>
      <c r="V105" s="53"/>
      <c r="W105" s="25"/>
      <c r="X105" s="56"/>
      <c r="Y105" s="52"/>
      <c r="Z105" s="3"/>
      <c r="AA105" s="32"/>
      <c r="AB105" s="53"/>
      <c r="AC105" s="56"/>
      <c r="AD105" s="52"/>
      <c r="AE105" s="56"/>
      <c r="AF105" s="52"/>
      <c r="AG105" s="55"/>
      <c r="AH105" s="52"/>
      <c r="AI105" s="56"/>
      <c r="AJ105" s="56"/>
      <c r="AK105" s="56"/>
      <c r="AL105" s="55"/>
      <c r="AM105" s="52"/>
      <c r="AN105" s="55"/>
      <c r="AO105" s="52"/>
      <c r="AP105" s="55"/>
      <c r="AQ105" s="52"/>
      <c r="AR105" s="52"/>
      <c r="AS105" s="52"/>
      <c r="AT105" s="52"/>
      <c r="AU105" s="53"/>
      <c r="AV105" s="25"/>
      <c r="AW105" s="53"/>
      <c r="AX105" s="25"/>
      <c r="AY105" s="53"/>
      <c r="AZ105" s="25"/>
      <c r="BA105" s="12"/>
      <c r="BB105" s="12"/>
      <c r="BC105" s="40"/>
      <c r="BD105" s="56"/>
      <c r="BE105" s="52"/>
      <c r="BF105" s="56"/>
      <c r="BG105" s="52"/>
      <c r="BH105" s="56"/>
      <c r="BI105" s="52"/>
      <c r="BJ105" s="56"/>
      <c r="BK105" s="56"/>
      <c r="BL105" s="66"/>
    </row>
    <row r="106" spans="1:66" x14ac:dyDescent="0.3">
      <c r="A106" s="52"/>
      <c r="E106" s="52"/>
      <c r="G106" s="52"/>
      <c r="H106" s="52"/>
      <c r="I106" s="55"/>
      <c r="J106" s="55"/>
      <c r="Q106" s="12"/>
      <c r="R106" s="30"/>
      <c r="S106" s="42"/>
      <c r="T106" s="53"/>
      <c r="U106" s="25"/>
      <c r="V106" s="53"/>
      <c r="W106" s="25"/>
      <c r="X106" s="56"/>
      <c r="Y106" s="52"/>
      <c r="Z106" s="3"/>
      <c r="AA106" s="32"/>
      <c r="AB106" s="53"/>
      <c r="AC106" s="56"/>
      <c r="AD106" s="52"/>
      <c r="AE106" s="56"/>
      <c r="AF106" s="52"/>
      <c r="AG106" s="55"/>
      <c r="AH106" s="52"/>
      <c r="AI106" s="56"/>
      <c r="AJ106" s="56"/>
      <c r="AK106" s="56"/>
      <c r="AL106" s="55"/>
      <c r="AM106" s="52"/>
      <c r="AN106" s="55"/>
      <c r="AO106" s="52"/>
      <c r="AP106" s="55"/>
      <c r="AQ106" s="52"/>
      <c r="AR106" s="52"/>
      <c r="AS106" s="52"/>
      <c r="AT106" s="52"/>
      <c r="AU106" s="53"/>
      <c r="AV106" s="25"/>
      <c r="AW106" s="53"/>
      <c r="AX106" s="25"/>
      <c r="AY106" s="53"/>
      <c r="AZ106" s="25"/>
      <c r="BA106" s="12"/>
      <c r="BB106" s="12"/>
      <c r="BC106" s="40"/>
      <c r="BD106" s="56"/>
      <c r="BE106" s="52"/>
      <c r="BF106" s="56"/>
      <c r="BG106" s="52"/>
      <c r="BH106" s="56"/>
      <c r="BI106" s="52"/>
      <c r="BJ106" s="56"/>
      <c r="BK106" s="56"/>
      <c r="BL106" s="66"/>
    </row>
    <row r="107" spans="1:66" x14ac:dyDescent="0.3">
      <c r="A107" s="52"/>
      <c r="E107" s="52"/>
      <c r="G107" s="52"/>
      <c r="H107" s="52"/>
      <c r="I107" s="55"/>
      <c r="J107" s="55"/>
      <c r="Q107" s="12"/>
      <c r="R107" s="30"/>
      <c r="S107" s="42"/>
      <c r="T107" s="53"/>
      <c r="U107" s="25"/>
      <c r="V107" s="53"/>
      <c r="W107" s="25"/>
      <c r="X107" s="56"/>
      <c r="Y107" s="52"/>
      <c r="Z107" s="3"/>
      <c r="AA107" s="32"/>
      <c r="AB107" s="53"/>
      <c r="AC107" s="56"/>
      <c r="AD107" s="52"/>
      <c r="AE107" s="56"/>
      <c r="AF107" s="52"/>
      <c r="AG107" s="55"/>
      <c r="AH107" s="52"/>
      <c r="AI107" s="56"/>
      <c r="AJ107" s="56"/>
      <c r="AK107" s="56"/>
      <c r="AL107" s="55"/>
      <c r="AM107" s="52"/>
      <c r="AN107" s="55"/>
      <c r="AO107" s="52"/>
      <c r="AP107" s="55"/>
      <c r="AQ107" s="52"/>
      <c r="AR107" s="52"/>
      <c r="AS107" s="52"/>
      <c r="AT107" s="52"/>
      <c r="AU107" s="53"/>
      <c r="AV107" s="25"/>
      <c r="AW107" s="53"/>
      <c r="AX107" s="25"/>
      <c r="AY107" s="53"/>
      <c r="AZ107" s="25"/>
      <c r="BA107" s="12"/>
      <c r="BB107" s="12"/>
      <c r="BC107" s="40"/>
      <c r="BD107" s="56"/>
      <c r="BE107" s="52"/>
      <c r="BF107" s="56"/>
      <c r="BG107" s="52"/>
      <c r="BH107" s="56"/>
      <c r="BI107" s="52"/>
      <c r="BJ107" s="56"/>
      <c r="BK107" s="56"/>
      <c r="BL107" s="66"/>
    </row>
    <row r="108" spans="1:66" x14ac:dyDescent="0.3">
      <c r="A108" s="52"/>
      <c r="E108" s="52"/>
      <c r="G108" s="52"/>
      <c r="H108" s="52"/>
      <c r="I108" s="55"/>
      <c r="J108" s="55"/>
      <c r="Q108" s="12"/>
      <c r="R108" s="30"/>
      <c r="S108" s="42"/>
      <c r="T108" s="53"/>
      <c r="U108" s="25"/>
      <c r="V108" s="53"/>
      <c r="W108" s="25"/>
      <c r="X108" s="56"/>
      <c r="Y108" s="52"/>
      <c r="Z108" s="3"/>
      <c r="AA108" s="32"/>
      <c r="AB108" s="53"/>
      <c r="AC108" s="56"/>
      <c r="AD108" s="52"/>
      <c r="AE108" s="56"/>
      <c r="AF108" s="52"/>
      <c r="AG108" s="55"/>
      <c r="AH108" s="52"/>
      <c r="AI108" s="56"/>
      <c r="AJ108" s="56"/>
      <c r="AK108" s="56"/>
      <c r="AL108" s="55"/>
      <c r="AM108" s="52"/>
      <c r="AN108" s="55"/>
      <c r="AO108" s="52"/>
      <c r="AP108" s="55"/>
      <c r="AQ108" s="52"/>
      <c r="AR108" s="52"/>
      <c r="AS108" s="52"/>
      <c r="AT108" s="52"/>
      <c r="AU108" s="53"/>
      <c r="AV108" s="25"/>
      <c r="AW108" s="53"/>
      <c r="AX108" s="25"/>
      <c r="AY108" s="53"/>
      <c r="AZ108" s="25"/>
      <c r="BA108" s="12"/>
      <c r="BB108" s="12"/>
      <c r="BC108" s="40"/>
      <c r="BD108" s="56"/>
      <c r="BE108" s="52"/>
      <c r="BF108" s="56"/>
      <c r="BG108" s="52"/>
      <c r="BH108" s="56"/>
      <c r="BI108" s="52"/>
      <c r="BJ108" s="56"/>
      <c r="BK108" s="56"/>
      <c r="BL108" s="66"/>
    </row>
    <row r="109" spans="1:66" x14ac:dyDescent="0.3">
      <c r="A109" s="52"/>
      <c r="E109" s="52"/>
      <c r="G109" s="52"/>
      <c r="H109" s="52"/>
      <c r="I109" s="55"/>
      <c r="J109" s="55"/>
      <c r="Q109" s="12"/>
      <c r="R109" s="30"/>
      <c r="S109" s="42"/>
      <c r="T109" s="53"/>
      <c r="U109" s="25"/>
      <c r="V109" s="53"/>
      <c r="W109" s="25"/>
      <c r="X109" s="56"/>
      <c r="Y109" s="52"/>
      <c r="Z109" s="3"/>
      <c r="AA109" s="32"/>
      <c r="AB109" s="53"/>
      <c r="AC109" s="56"/>
      <c r="AD109" s="52"/>
      <c r="AE109" s="56"/>
      <c r="AF109" s="52"/>
      <c r="AG109" s="55"/>
      <c r="AH109" s="52"/>
      <c r="AI109" s="56"/>
      <c r="AJ109" s="56"/>
      <c r="AK109" s="56"/>
      <c r="AL109" s="55"/>
      <c r="AM109" s="52"/>
      <c r="AN109" s="55"/>
      <c r="AO109" s="52"/>
      <c r="AP109" s="55"/>
      <c r="AQ109" s="52"/>
      <c r="AR109" s="52"/>
      <c r="AS109" s="52"/>
      <c r="AT109" s="52"/>
      <c r="AU109" s="53"/>
      <c r="AV109" s="25"/>
      <c r="AW109" s="53"/>
      <c r="AX109" s="25"/>
      <c r="AY109" s="53"/>
      <c r="AZ109" s="25"/>
      <c r="BA109" s="12"/>
      <c r="BB109" s="12"/>
      <c r="BC109" s="40"/>
      <c r="BD109" s="56"/>
      <c r="BE109" s="52"/>
      <c r="BF109" s="56"/>
      <c r="BG109" s="52"/>
      <c r="BH109" s="56"/>
      <c r="BI109" s="52"/>
      <c r="BJ109" s="56"/>
      <c r="BK109" s="56"/>
      <c r="BL109" s="66"/>
    </row>
    <row r="110" spans="1:66" x14ac:dyDescent="0.3">
      <c r="A110" s="52"/>
      <c r="E110" s="52"/>
      <c r="G110" s="52"/>
      <c r="H110" s="52"/>
      <c r="I110" s="55"/>
      <c r="J110" s="55"/>
      <c r="Q110" s="12"/>
      <c r="R110" s="30"/>
      <c r="S110" s="42"/>
      <c r="T110" s="53"/>
      <c r="U110" s="25"/>
      <c r="V110" s="53"/>
      <c r="W110" s="25"/>
      <c r="X110" s="56"/>
      <c r="Y110" s="52"/>
      <c r="Z110" s="3"/>
      <c r="AA110" s="32"/>
      <c r="AB110" s="53"/>
      <c r="AC110" s="56"/>
      <c r="AD110" s="52"/>
      <c r="AE110" s="56"/>
      <c r="AF110" s="52"/>
      <c r="AG110" s="55"/>
      <c r="AH110" s="52"/>
      <c r="AI110" s="56"/>
      <c r="AJ110" s="56"/>
      <c r="AK110" s="56"/>
      <c r="AL110" s="55"/>
      <c r="AM110" s="52"/>
      <c r="AN110" s="55"/>
      <c r="AO110" s="52"/>
      <c r="AP110" s="55"/>
      <c r="AQ110" s="52"/>
      <c r="AR110" s="52"/>
      <c r="AS110" s="52"/>
      <c r="AT110" s="52"/>
      <c r="AU110" s="53"/>
      <c r="AV110" s="25"/>
      <c r="AW110" s="53"/>
      <c r="AX110" s="25"/>
      <c r="AY110" s="53"/>
      <c r="AZ110" s="25"/>
      <c r="BA110" s="12"/>
      <c r="BB110" s="12"/>
      <c r="BC110" s="40"/>
      <c r="BD110" s="56"/>
      <c r="BE110" s="52"/>
      <c r="BF110" s="56"/>
      <c r="BG110" s="52"/>
      <c r="BH110" s="56"/>
      <c r="BI110" s="52"/>
      <c r="BJ110" s="56"/>
      <c r="BK110" s="56"/>
      <c r="BL110" s="66"/>
    </row>
    <row r="111" spans="1:66" x14ac:dyDescent="0.3">
      <c r="A111" s="52"/>
      <c r="E111" s="52"/>
      <c r="G111" s="52"/>
      <c r="H111" s="52"/>
      <c r="I111" s="55"/>
      <c r="J111" s="55"/>
      <c r="Q111" s="12"/>
      <c r="R111" s="30"/>
      <c r="S111" s="42"/>
      <c r="T111" s="53"/>
      <c r="U111" s="25"/>
      <c r="V111" s="53"/>
      <c r="W111" s="25"/>
      <c r="X111" s="56"/>
      <c r="Y111" s="52"/>
      <c r="Z111" s="3"/>
      <c r="AA111" s="32"/>
      <c r="AB111" s="53"/>
      <c r="AC111" s="56"/>
      <c r="AD111" s="52"/>
      <c r="AE111" s="56"/>
      <c r="AF111" s="52"/>
      <c r="AG111" s="55"/>
      <c r="AH111" s="52"/>
      <c r="AI111" s="56"/>
      <c r="AJ111" s="56"/>
      <c r="AK111" s="56"/>
      <c r="AL111" s="55"/>
      <c r="AM111" s="52"/>
      <c r="AN111" s="55"/>
      <c r="AO111" s="52"/>
      <c r="AP111" s="55"/>
      <c r="AQ111" s="52"/>
      <c r="AR111" s="52"/>
      <c r="AS111" s="52"/>
      <c r="AT111" s="52"/>
      <c r="AU111" s="53"/>
      <c r="AV111" s="25"/>
      <c r="AW111" s="53"/>
      <c r="AX111" s="25"/>
      <c r="AY111" s="53"/>
      <c r="AZ111" s="25"/>
      <c r="BA111" s="12"/>
      <c r="BB111" s="12"/>
      <c r="BC111" s="40"/>
      <c r="BD111" s="56"/>
      <c r="BE111" s="52"/>
      <c r="BF111" s="56"/>
      <c r="BG111" s="52"/>
      <c r="BH111" s="56"/>
      <c r="BI111" s="52"/>
      <c r="BJ111" s="56"/>
      <c r="BK111" s="56"/>
      <c r="BL111" s="66"/>
    </row>
    <row r="112" spans="1:66" x14ac:dyDescent="0.3">
      <c r="A112" s="52"/>
      <c r="E112" s="52"/>
      <c r="G112" s="52"/>
      <c r="H112" s="52"/>
      <c r="I112" s="55"/>
      <c r="J112" s="55"/>
      <c r="Q112" s="12"/>
      <c r="R112" s="30"/>
      <c r="S112" s="42"/>
      <c r="T112" s="53"/>
      <c r="U112" s="25"/>
      <c r="V112" s="53"/>
      <c r="W112" s="25"/>
      <c r="X112" s="56"/>
      <c r="Y112" s="52"/>
      <c r="Z112" s="3"/>
      <c r="AA112" s="32"/>
      <c r="AB112" s="53"/>
      <c r="AC112" s="56"/>
      <c r="AD112" s="52"/>
      <c r="AE112" s="56"/>
      <c r="AF112" s="52"/>
      <c r="AG112" s="55"/>
      <c r="AH112" s="52"/>
      <c r="AI112" s="56"/>
      <c r="AJ112" s="56"/>
      <c r="AK112" s="56"/>
      <c r="AL112" s="55"/>
      <c r="AM112" s="52"/>
      <c r="AN112" s="55"/>
      <c r="AO112" s="52"/>
      <c r="AP112" s="55"/>
      <c r="AQ112" s="52"/>
      <c r="AR112" s="52"/>
      <c r="AS112" s="52"/>
      <c r="AT112" s="52"/>
      <c r="AU112" s="53"/>
      <c r="AV112" s="25"/>
      <c r="AW112" s="53"/>
      <c r="AX112" s="25"/>
      <c r="AY112" s="53"/>
      <c r="AZ112" s="25"/>
      <c r="BA112" s="12"/>
      <c r="BB112" s="12"/>
      <c r="BC112" s="40"/>
      <c r="BD112" s="56"/>
      <c r="BE112" s="52"/>
      <c r="BF112" s="56"/>
      <c r="BG112" s="52"/>
      <c r="BH112" s="56"/>
      <c r="BI112" s="52"/>
      <c r="BJ112" s="56"/>
      <c r="BK112" s="56"/>
      <c r="BL112" s="66"/>
    </row>
    <row r="113" spans="1:64" x14ac:dyDescent="0.3">
      <c r="A113" s="52"/>
      <c r="E113" s="52"/>
      <c r="G113" s="52"/>
      <c r="H113" s="52"/>
      <c r="I113" s="55"/>
      <c r="J113" s="55"/>
      <c r="Q113" s="12"/>
      <c r="R113" s="30"/>
      <c r="S113" s="42"/>
      <c r="T113" s="53"/>
      <c r="U113" s="25"/>
      <c r="V113" s="53"/>
      <c r="W113" s="25"/>
      <c r="X113" s="56"/>
      <c r="Y113" s="52"/>
      <c r="Z113" s="3"/>
      <c r="AA113" s="32"/>
      <c r="AB113" s="53"/>
      <c r="AC113" s="56"/>
      <c r="AD113" s="52"/>
      <c r="AE113" s="56"/>
      <c r="AF113" s="52"/>
      <c r="AG113" s="55"/>
      <c r="AH113" s="52"/>
      <c r="AI113" s="56"/>
      <c r="AJ113" s="56"/>
      <c r="AK113" s="56"/>
      <c r="AL113" s="55"/>
      <c r="AM113" s="52"/>
      <c r="AN113" s="55"/>
      <c r="AO113" s="52"/>
      <c r="AP113" s="55"/>
      <c r="AQ113" s="52"/>
      <c r="AR113" s="52"/>
      <c r="AS113" s="52"/>
      <c r="AT113" s="52"/>
      <c r="AU113" s="53"/>
      <c r="AV113" s="25"/>
      <c r="AW113" s="53"/>
      <c r="AX113" s="25"/>
      <c r="AY113" s="53"/>
      <c r="AZ113" s="25"/>
      <c r="BA113" s="12"/>
      <c r="BB113" s="12"/>
      <c r="BC113" s="40"/>
      <c r="BD113" s="56"/>
      <c r="BE113" s="52"/>
      <c r="BF113" s="56"/>
      <c r="BG113" s="52"/>
      <c r="BH113" s="56"/>
      <c r="BI113" s="52"/>
      <c r="BJ113" s="56"/>
      <c r="BK113" s="56"/>
      <c r="BL113" s="66"/>
    </row>
    <row r="114" spans="1:64" x14ac:dyDescent="0.3">
      <c r="A114" s="52"/>
      <c r="E114" s="52"/>
      <c r="G114" s="52"/>
      <c r="H114" s="52"/>
      <c r="I114" s="55"/>
      <c r="J114" s="55"/>
      <c r="Q114" s="12"/>
      <c r="R114" s="30"/>
      <c r="S114" s="42"/>
      <c r="T114" s="53"/>
      <c r="U114" s="25"/>
      <c r="V114" s="53"/>
      <c r="W114" s="25"/>
      <c r="X114" s="56"/>
      <c r="Y114" s="52"/>
      <c r="Z114" s="3"/>
      <c r="AA114" s="32"/>
      <c r="AB114" s="53"/>
      <c r="AC114" s="56"/>
      <c r="AD114" s="52"/>
      <c r="AE114" s="56"/>
      <c r="AF114" s="52"/>
      <c r="AG114" s="55"/>
      <c r="AH114" s="52"/>
      <c r="AI114" s="56"/>
      <c r="AJ114" s="56"/>
      <c r="AK114" s="56"/>
      <c r="AL114" s="55"/>
      <c r="AM114" s="52"/>
      <c r="AN114" s="55"/>
      <c r="AO114" s="52"/>
      <c r="AP114" s="55"/>
      <c r="AQ114" s="52"/>
      <c r="AR114" s="52"/>
      <c r="AS114" s="52"/>
      <c r="AT114" s="52"/>
      <c r="AU114" s="53"/>
      <c r="AV114" s="25"/>
      <c r="AW114" s="53"/>
      <c r="AX114" s="25"/>
      <c r="AY114" s="53"/>
      <c r="AZ114" s="25"/>
      <c r="BA114" s="12"/>
      <c r="BB114" s="12"/>
      <c r="BC114" s="40"/>
      <c r="BD114" s="56"/>
      <c r="BE114" s="52"/>
      <c r="BF114" s="56"/>
      <c r="BG114" s="52"/>
      <c r="BH114" s="56"/>
      <c r="BI114" s="52"/>
      <c r="BJ114" s="56"/>
      <c r="BK114" s="56"/>
      <c r="BL114" s="66"/>
    </row>
    <row r="115" spans="1:64" x14ac:dyDescent="0.3">
      <c r="A115" s="52"/>
      <c r="E115" s="52"/>
      <c r="G115" s="52"/>
      <c r="H115" s="52"/>
      <c r="I115" s="55"/>
      <c r="J115" s="55"/>
      <c r="Q115" s="12"/>
      <c r="R115" s="30"/>
      <c r="S115" s="42"/>
      <c r="T115" s="53"/>
      <c r="U115" s="25"/>
      <c r="V115" s="53"/>
      <c r="W115" s="25"/>
      <c r="X115" s="56"/>
      <c r="Y115" s="52"/>
      <c r="Z115" s="3"/>
      <c r="AA115" s="32"/>
      <c r="AB115" s="53"/>
      <c r="AC115" s="56"/>
      <c r="AD115" s="52"/>
      <c r="AE115" s="56"/>
      <c r="AF115" s="52"/>
      <c r="AG115" s="55"/>
      <c r="AH115" s="52"/>
      <c r="AI115" s="56"/>
      <c r="AJ115" s="56"/>
      <c r="AK115" s="56"/>
      <c r="AL115" s="55"/>
      <c r="AM115" s="52"/>
      <c r="AN115" s="55"/>
      <c r="AO115" s="52"/>
      <c r="AP115" s="55"/>
      <c r="AQ115" s="52"/>
      <c r="AR115" s="52"/>
      <c r="AS115" s="52"/>
      <c r="AT115" s="52"/>
      <c r="AU115" s="53"/>
      <c r="AV115" s="25"/>
      <c r="AW115" s="53"/>
      <c r="AX115" s="25"/>
      <c r="AY115" s="53"/>
      <c r="AZ115" s="25"/>
      <c r="BA115" s="12"/>
      <c r="BB115" s="12"/>
      <c r="BC115" s="40"/>
      <c r="BD115" s="56"/>
      <c r="BE115" s="52"/>
      <c r="BF115" s="56"/>
      <c r="BG115" s="52"/>
      <c r="BH115" s="56"/>
      <c r="BI115" s="52"/>
      <c r="BJ115" s="56"/>
      <c r="BK115" s="56"/>
      <c r="BL115" s="66"/>
    </row>
    <row r="116" spans="1:64" x14ac:dyDescent="0.3">
      <c r="A116" s="52"/>
      <c r="E116" s="52"/>
      <c r="G116" s="52"/>
      <c r="H116" s="52"/>
      <c r="I116" s="55"/>
      <c r="J116" s="55"/>
      <c r="Q116" s="12"/>
      <c r="R116" s="30"/>
      <c r="S116" s="42"/>
      <c r="T116" s="53"/>
      <c r="U116" s="25"/>
      <c r="V116" s="53"/>
      <c r="W116" s="25"/>
      <c r="X116" s="56"/>
      <c r="Y116" s="52"/>
      <c r="Z116" s="3"/>
      <c r="AA116" s="32"/>
      <c r="AB116" s="53"/>
      <c r="AC116" s="56"/>
      <c r="AD116" s="52"/>
      <c r="AE116" s="56"/>
      <c r="AF116" s="52"/>
      <c r="AG116" s="55"/>
      <c r="AH116" s="52"/>
      <c r="AI116" s="56"/>
      <c r="AJ116" s="56"/>
      <c r="AK116" s="56"/>
      <c r="AL116" s="55"/>
      <c r="AM116" s="52"/>
      <c r="AN116" s="55"/>
      <c r="AO116" s="52"/>
      <c r="AP116" s="55"/>
      <c r="AQ116" s="52"/>
      <c r="AR116" s="52"/>
      <c r="AS116" s="52"/>
      <c r="AT116" s="52"/>
      <c r="AU116" s="53"/>
      <c r="AV116" s="25"/>
      <c r="AW116" s="53"/>
      <c r="AX116" s="25"/>
      <c r="AY116" s="53"/>
      <c r="AZ116" s="25"/>
      <c r="BA116" s="12"/>
      <c r="BB116" s="12"/>
      <c r="BC116" s="40"/>
      <c r="BD116" s="56"/>
      <c r="BE116" s="52"/>
      <c r="BF116" s="56"/>
      <c r="BG116" s="52"/>
      <c r="BH116" s="56"/>
      <c r="BI116" s="52"/>
      <c r="BJ116" s="56"/>
      <c r="BK116" s="56"/>
      <c r="BL116" s="66"/>
    </row>
    <row r="117" spans="1:64" x14ac:dyDescent="0.3">
      <c r="A117" s="52"/>
      <c r="E117" s="52"/>
      <c r="G117" s="52"/>
      <c r="H117" s="52"/>
      <c r="I117" s="55"/>
      <c r="J117" s="55"/>
      <c r="Q117" s="12"/>
      <c r="R117" s="30"/>
      <c r="S117" s="42"/>
      <c r="T117" s="53"/>
      <c r="U117" s="25"/>
      <c r="V117" s="53"/>
      <c r="W117" s="25"/>
      <c r="X117" s="56"/>
      <c r="Y117" s="52"/>
      <c r="Z117" s="3"/>
      <c r="AA117" s="32"/>
      <c r="AB117" s="53"/>
      <c r="AC117" s="56"/>
      <c r="AD117" s="52"/>
      <c r="AE117" s="56"/>
      <c r="AF117" s="52"/>
      <c r="AG117" s="55"/>
      <c r="AH117" s="52"/>
      <c r="AI117" s="56"/>
      <c r="AJ117" s="56"/>
      <c r="AK117" s="56"/>
      <c r="AL117" s="55"/>
      <c r="AM117" s="52"/>
      <c r="AN117" s="55"/>
      <c r="AO117" s="52"/>
      <c r="AP117" s="55"/>
      <c r="AQ117" s="52"/>
      <c r="AR117" s="52"/>
      <c r="AS117" s="52"/>
      <c r="AT117" s="52"/>
      <c r="AU117" s="53"/>
      <c r="AV117" s="25"/>
      <c r="AW117" s="53"/>
      <c r="AX117" s="25"/>
      <c r="AY117" s="53"/>
      <c r="AZ117" s="25"/>
      <c r="BA117" s="12"/>
      <c r="BB117" s="12"/>
      <c r="BC117" s="40"/>
      <c r="BD117" s="56"/>
      <c r="BE117" s="52"/>
      <c r="BF117" s="56"/>
      <c r="BG117" s="52"/>
      <c r="BH117" s="56"/>
      <c r="BI117" s="52"/>
      <c r="BJ117" s="56"/>
      <c r="BK117" s="56"/>
      <c r="BL117" s="66"/>
    </row>
    <row r="118" spans="1:64" x14ac:dyDescent="0.3">
      <c r="A118" s="52"/>
      <c r="E118" s="52"/>
      <c r="G118" s="52"/>
      <c r="H118" s="52"/>
      <c r="I118" s="55"/>
      <c r="J118" s="55"/>
      <c r="Q118" s="12"/>
      <c r="R118" s="30"/>
      <c r="S118" s="42"/>
      <c r="T118" s="53"/>
      <c r="U118" s="25"/>
      <c r="V118" s="53"/>
      <c r="W118" s="25"/>
      <c r="X118" s="56"/>
      <c r="Y118" s="52"/>
      <c r="Z118" s="3"/>
      <c r="AA118" s="32"/>
      <c r="AB118" s="53"/>
      <c r="AC118" s="56"/>
      <c r="AD118" s="52"/>
      <c r="AE118" s="56"/>
      <c r="AF118" s="52"/>
      <c r="AG118" s="55"/>
      <c r="AH118" s="52"/>
      <c r="AI118" s="56"/>
      <c r="AJ118" s="56"/>
      <c r="AK118" s="56"/>
      <c r="AL118" s="55"/>
      <c r="AM118" s="52"/>
      <c r="AN118" s="55"/>
      <c r="AO118" s="52"/>
      <c r="AP118" s="55"/>
      <c r="AQ118" s="52"/>
      <c r="AR118" s="52"/>
      <c r="AS118" s="52"/>
      <c r="AT118" s="52"/>
      <c r="AU118" s="53"/>
      <c r="AV118" s="25"/>
      <c r="AW118" s="53"/>
      <c r="AX118" s="25"/>
      <c r="AY118" s="53"/>
      <c r="AZ118" s="25"/>
      <c r="BA118" s="12"/>
      <c r="BB118" s="12"/>
      <c r="BC118" s="40"/>
      <c r="BD118" s="56"/>
      <c r="BE118" s="52"/>
      <c r="BF118" s="56"/>
      <c r="BG118" s="52"/>
      <c r="BH118" s="56"/>
      <c r="BI118" s="52"/>
      <c r="BJ118" s="56"/>
      <c r="BK118" s="56"/>
      <c r="BL118" s="66"/>
    </row>
    <row r="119" spans="1:64" x14ac:dyDescent="0.3">
      <c r="A119" s="52"/>
      <c r="E119" s="52"/>
      <c r="G119" s="52"/>
      <c r="H119" s="52"/>
      <c r="I119" s="55"/>
      <c r="J119" s="55"/>
      <c r="Q119" s="12"/>
      <c r="R119" s="30"/>
      <c r="S119" s="42"/>
      <c r="T119" s="53"/>
      <c r="U119" s="25"/>
      <c r="V119" s="53"/>
      <c r="W119" s="25"/>
      <c r="X119" s="56"/>
      <c r="Y119" s="52"/>
      <c r="Z119" s="3"/>
      <c r="AA119" s="32"/>
      <c r="AB119" s="53"/>
      <c r="AC119" s="56"/>
      <c r="AD119" s="52"/>
      <c r="AE119" s="56"/>
      <c r="AF119" s="52"/>
      <c r="AG119" s="55"/>
      <c r="AH119" s="52"/>
      <c r="AI119" s="56"/>
      <c r="AJ119" s="56"/>
      <c r="AK119" s="56"/>
      <c r="AL119" s="55"/>
      <c r="AM119" s="52"/>
      <c r="AN119" s="55"/>
      <c r="AO119" s="52"/>
      <c r="AP119" s="55"/>
      <c r="AQ119" s="52"/>
      <c r="AR119" s="52"/>
      <c r="AS119" s="52"/>
      <c r="AT119" s="52"/>
      <c r="AU119" s="53"/>
      <c r="AV119" s="25"/>
      <c r="AW119" s="53"/>
      <c r="AX119" s="25"/>
      <c r="AY119" s="53"/>
      <c r="AZ119" s="25"/>
      <c r="BA119" s="12"/>
      <c r="BB119" s="12"/>
      <c r="BC119" s="40"/>
      <c r="BD119" s="56"/>
      <c r="BE119" s="52"/>
      <c r="BF119" s="56"/>
      <c r="BG119" s="52"/>
      <c r="BH119" s="56"/>
      <c r="BI119" s="52"/>
      <c r="BJ119" s="56"/>
      <c r="BK119" s="56"/>
      <c r="BL119" s="66"/>
    </row>
    <row r="120" spans="1:64" x14ac:dyDescent="0.3">
      <c r="A120" s="52"/>
      <c r="E120" s="52"/>
      <c r="G120" s="52"/>
      <c r="H120" s="52"/>
      <c r="I120" s="55"/>
      <c r="J120" s="55"/>
      <c r="Q120" s="12"/>
      <c r="R120" s="30"/>
      <c r="S120" s="42"/>
      <c r="T120" s="53"/>
      <c r="U120" s="25"/>
      <c r="V120" s="53"/>
      <c r="W120" s="25"/>
      <c r="X120" s="56"/>
      <c r="Y120" s="52"/>
      <c r="Z120" s="3"/>
      <c r="AA120" s="32"/>
      <c r="AB120" s="53"/>
      <c r="AC120" s="56"/>
      <c r="AD120" s="52"/>
      <c r="AE120" s="56"/>
      <c r="AF120" s="52"/>
      <c r="AG120" s="55"/>
      <c r="AH120" s="52"/>
      <c r="AI120" s="56"/>
      <c r="AJ120" s="56"/>
      <c r="AK120" s="56"/>
      <c r="AL120" s="55"/>
      <c r="AM120" s="52"/>
      <c r="AN120" s="55"/>
      <c r="AO120" s="52"/>
      <c r="AP120" s="55"/>
      <c r="AQ120" s="52"/>
      <c r="AR120" s="52"/>
      <c r="AS120" s="52"/>
      <c r="AT120" s="52"/>
      <c r="AU120" s="53"/>
      <c r="AV120" s="25"/>
      <c r="AW120" s="53"/>
      <c r="AX120" s="25"/>
      <c r="AY120" s="53"/>
      <c r="AZ120" s="25"/>
      <c r="BA120" s="12"/>
      <c r="BB120" s="12"/>
      <c r="BC120" s="40"/>
      <c r="BD120" s="56"/>
      <c r="BE120" s="52"/>
      <c r="BF120" s="56"/>
      <c r="BG120" s="52"/>
      <c r="BH120" s="56"/>
      <c r="BI120" s="52"/>
      <c r="BJ120" s="56"/>
      <c r="BK120" s="56"/>
      <c r="BL120" s="66"/>
    </row>
    <row r="121" spans="1:64" x14ac:dyDescent="0.3">
      <c r="A121" s="52"/>
      <c r="E121" s="52"/>
      <c r="G121" s="52"/>
      <c r="H121" s="52"/>
      <c r="I121" s="55"/>
      <c r="J121" s="55"/>
      <c r="Q121" s="12"/>
      <c r="R121" s="30"/>
      <c r="S121" s="42"/>
      <c r="T121" s="53"/>
      <c r="U121" s="25"/>
      <c r="V121" s="53"/>
      <c r="W121" s="25"/>
      <c r="X121" s="56"/>
      <c r="Y121" s="52"/>
      <c r="Z121" s="3"/>
      <c r="AA121" s="32"/>
      <c r="AB121" s="53"/>
      <c r="AC121" s="56"/>
      <c r="AD121" s="52"/>
      <c r="AE121" s="56"/>
      <c r="AF121" s="52"/>
      <c r="AG121" s="55"/>
      <c r="AH121" s="52"/>
      <c r="AI121" s="56"/>
      <c r="AJ121" s="56"/>
      <c r="AK121" s="56"/>
      <c r="AL121" s="55"/>
      <c r="AM121" s="52"/>
      <c r="AN121" s="55"/>
      <c r="AO121" s="52"/>
      <c r="AP121" s="55"/>
      <c r="AQ121" s="52"/>
      <c r="AR121" s="52"/>
      <c r="AS121" s="52"/>
      <c r="AT121" s="52"/>
      <c r="AU121" s="53"/>
      <c r="AV121" s="25"/>
      <c r="AW121" s="53"/>
      <c r="AX121" s="25"/>
      <c r="AY121" s="53"/>
      <c r="AZ121" s="25"/>
      <c r="BA121" s="12"/>
      <c r="BB121" s="12"/>
      <c r="BC121" s="40"/>
      <c r="BD121" s="56"/>
      <c r="BE121" s="52"/>
      <c r="BF121" s="56"/>
      <c r="BG121" s="52"/>
      <c r="BH121" s="56"/>
      <c r="BI121" s="52"/>
      <c r="BJ121" s="56"/>
      <c r="BK121" s="56"/>
      <c r="BL121" s="66"/>
    </row>
    <row r="122" spans="1:64" x14ac:dyDescent="0.3">
      <c r="A122" s="52"/>
      <c r="E122" s="52"/>
      <c r="G122" s="52"/>
      <c r="H122" s="52"/>
      <c r="I122" s="55"/>
      <c r="J122" s="55"/>
      <c r="Q122" s="12"/>
      <c r="R122" s="30"/>
      <c r="S122" s="42"/>
      <c r="T122" s="53"/>
      <c r="U122" s="25"/>
      <c r="V122" s="53"/>
      <c r="W122" s="25"/>
      <c r="X122" s="56"/>
      <c r="Y122" s="52"/>
      <c r="Z122" s="3"/>
      <c r="AA122" s="32"/>
      <c r="AB122" s="53"/>
      <c r="AC122" s="56"/>
      <c r="AD122" s="52"/>
      <c r="AE122" s="56"/>
      <c r="AF122" s="52"/>
      <c r="AG122" s="55"/>
      <c r="AH122" s="52"/>
      <c r="AI122" s="56"/>
      <c r="AJ122" s="56"/>
      <c r="AK122" s="56"/>
      <c r="AL122" s="55"/>
      <c r="AM122" s="52"/>
      <c r="AN122" s="55"/>
      <c r="AO122" s="52"/>
      <c r="AP122" s="55"/>
      <c r="AQ122" s="52"/>
      <c r="AR122" s="52"/>
      <c r="AS122" s="52"/>
      <c r="AT122" s="52"/>
      <c r="AU122" s="53"/>
      <c r="AV122" s="25"/>
      <c r="AW122" s="53"/>
      <c r="AX122" s="25"/>
      <c r="AY122" s="53"/>
      <c r="AZ122" s="25"/>
      <c r="BA122" s="12"/>
      <c r="BB122" s="12"/>
      <c r="BC122" s="40"/>
      <c r="BD122" s="56"/>
      <c r="BE122" s="52"/>
      <c r="BF122" s="56"/>
      <c r="BG122" s="52"/>
      <c r="BH122" s="56"/>
      <c r="BI122" s="52"/>
      <c r="BJ122" s="56"/>
      <c r="BK122" s="56"/>
      <c r="BL122" s="66"/>
    </row>
    <row r="123" spans="1:64" x14ac:dyDescent="0.3">
      <c r="A123" s="52"/>
      <c r="E123" s="52"/>
      <c r="G123" s="52"/>
      <c r="H123" s="52"/>
      <c r="I123" s="55"/>
      <c r="J123" s="55"/>
      <c r="Q123" s="12"/>
      <c r="R123" s="30"/>
      <c r="S123" s="42"/>
      <c r="T123" s="53"/>
      <c r="U123" s="25"/>
      <c r="V123" s="53"/>
      <c r="W123" s="25"/>
      <c r="X123" s="56"/>
      <c r="Y123" s="52"/>
      <c r="Z123" s="3"/>
      <c r="AA123" s="32"/>
      <c r="AB123" s="53"/>
      <c r="AC123" s="56"/>
      <c r="AD123" s="52"/>
      <c r="AE123" s="56"/>
      <c r="AF123" s="52"/>
      <c r="AG123" s="55"/>
      <c r="AH123" s="52"/>
      <c r="AI123" s="56"/>
      <c r="AJ123" s="56"/>
      <c r="AK123" s="56"/>
      <c r="AL123" s="55"/>
      <c r="AM123" s="52"/>
      <c r="AN123" s="55"/>
      <c r="AO123" s="52"/>
      <c r="AP123" s="55"/>
      <c r="AQ123" s="52"/>
      <c r="AR123" s="52"/>
      <c r="AS123" s="52"/>
      <c r="AT123" s="52"/>
      <c r="AU123" s="53"/>
      <c r="AV123" s="25"/>
      <c r="AW123" s="53"/>
      <c r="AX123" s="25"/>
      <c r="AY123" s="53"/>
      <c r="AZ123" s="25"/>
      <c r="BA123" s="12"/>
      <c r="BB123" s="12"/>
      <c r="BC123" s="40"/>
      <c r="BD123" s="56"/>
      <c r="BE123" s="52"/>
      <c r="BF123" s="56"/>
      <c r="BG123" s="52"/>
      <c r="BH123" s="56"/>
      <c r="BI123" s="52"/>
      <c r="BJ123" s="56"/>
      <c r="BK123" s="56"/>
      <c r="BL123" s="66"/>
    </row>
    <row r="124" spans="1:64" x14ac:dyDescent="0.3">
      <c r="A124" s="52"/>
      <c r="E124" s="52"/>
      <c r="G124" s="52"/>
      <c r="H124" s="52"/>
      <c r="I124" s="55"/>
      <c r="J124" s="55"/>
      <c r="Q124" s="12"/>
      <c r="R124" s="30"/>
      <c r="S124" s="42"/>
      <c r="T124" s="53"/>
      <c r="U124" s="25"/>
      <c r="V124" s="53"/>
      <c r="W124" s="25"/>
      <c r="X124" s="56"/>
      <c r="Y124" s="52"/>
      <c r="Z124" s="3"/>
      <c r="AA124" s="32"/>
      <c r="AB124" s="53"/>
      <c r="AC124" s="56"/>
      <c r="AD124" s="52"/>
      <c r="AE124" s="56"/>
      <c r="AF124" s="52"/>
      <c r="AG124" s="55"/>
      <c r="AH124" s="52"/>
      <c r="AI124" s="56"/>
      <c r="AJ124" s="56"/>
      <c r="AK124" s="56"/>
      <c r="AL124" s="55"/>
      <c r="AM124" s="52"/>
      <c r="AN124" s="55"/>
      <c r="AO124" s="52"/>
      <c r="AP124" s="55"/>
      <c r="AQ124" s="52"/>
      <c r="AR124" s="52"/>
      <c r="AS124" s="52"/>
      <c r="AT124" s="52"/>
      <c r="AU124" s="53"/>
      <c r="AV124" s="25"/>
      <c r="AW124" s="53"/>
      <c r="AX124" s="25"/>
      <c r="AY124" s="53"/>
      <c r="AZ124" s="25"/>
      <c r="BA124" s="12"/>
      <c r="BB124" s="12"/>
      <c r="BC124" s="40"/>
      <c r="BD124" s="56"/>
      <c r="BE124" s="52"/>
      <c r="BF124" s="56"/>
      <c r="BG124" s="52"/>
      <c r="BH124" s="56"/>
      <c r="BI124" s="52"/>
      <c r="BJ124" s="56"/>
      <c r="BK124" s="56"/>
      <c r="BL124" s="66"/>
    </row>
    <row r="125" spans="1:64" x14ac:dyDescent="0.3">
      <c r="A125" s="52"/>
      <c r="E125" s="52"/>
      <c r="G125" s="52"/>
      <c r="H125" s="52"/>
      <c r="I125" s="55"/>
      <c r="J125" s="55"/>
      <c r="Q125" s="12"/>
      <c r="R125" s="30"/>
      <c r="S125" s="42"/>
      <c r="T125" s="53"/>
      <c r="U125" s="25"/>
      <c r="V125" s="53"/>
      <c r="W125" s="25"/>
      <c r="X125" s="56"/>
      <c r="Y125" s="52"/>
      <c r="Z125" s="3"/>
      <c r="AA125" s="32"/>
      <c r="AB125" s="53"/>
      <c r="AC125" s="56"/>
      <c r="AD125" s="52"/>
      <c r="AE125" s="56"/>
      <c r="AF125" s="52"/>
      <c r="AG125" s="55"/>
      <c r="AH125" s="52"/>
      <c r="AI125" s="56"/>
      <c r="AJ125" s="56"/>
      <c r="AK125" s="56"/>
      <c r="AL125" s="55"/>
      <c r="AM125" s="52"/>
      <c r="AN125" s="55"/>
      <c r="AO125" s="52"/>
      <c r="AP125" s="55"/>
      <c r="AQ125" s="52"/>
      <c r="AR125" s="52"/>
      <c r="AS125" s="52"/>
      <c r="AT125" s="52"/>
      <c r="AU125" s="53"/>
      <c r="AV125" s="25"/>
      <c r="AW125" s="53"/>
      <c r="AX125" s="25"/>
      <c r="AY125" s="53"/>
      <c r="AZ125" s="25"/>
      <c r="BA125" s="12"/>
      <c r="BB125" s="12"/>
      <c r="BC125" s="40"/>
      <c r="BD125" s="56"/>
      <c r="BE125" s="52"/>
      <c r="BF125" s="56"/>
      <c r="BG125" s="52"/>
      <c r="BH125" s="56"/>
      <c r="BI125" s="52"/>
      <c r="BJ125" s="56"/>
      <c r="BK125" s="56"/>
      <c r="BL125" s="66"/>
    </row>
    <row r="126" spans="1:64" x14ac:dyDescent="0.3">
      <c r="A126" s="52"/>
      <c r="E126" s="52"/>
      <c r="G126" s="52"/>
      <c r="H126" s="52"/>
      <c r="I126" s="55"/>
      <c r="J126" s="55"/>
      <c r="Q126" s="12"/>
      <c r="R126" s="30"/>
      <c r="S126" s="42"/>
      <c r="T126" s="53"/>
      <c r="U126" s="25"/>
      <c r="V126" s="53"/>
      <c r="W126" s="25"/>
      <c r="X126" s="56"/>
      <c r="Y126" s="52"/>
      <c r="Z126" s="3"/>
      <c r="AA126" s="32"/>
      <c r="AB126" s="53"/>
      <c r="AC126" s="56"/>
      <c r="AD126" s="52"/>
      <c r="AE126" s="56"/>
      <c r="AF126" s="52"/>
      <c r="AG126" s="55"/>
      <c r="AH126" s="52"/>
      <c r="AI126" s="56"/>
      <c r="AJ126" s="56"/>
      <c r="AK126" s="56"/>
      <c r="AL126" s="55"/>
      <c r="AM126" s="52"/>
      <c r="AN126" s="55"/>
      <c r="AO126" s="52"/>
      <c r="AP126" s="55"/>
      <c r="AQ126" s="52"/>
      <c r="AR126" s="52"/>
      <c r="AS126" s="52"/>
      <c r="AT126" s="52"/>
      <c r="AU126" s="53"/>
      <c r="AV126" s="25"/>
      <c r="AW126" s="53"/>
      <c r="AX126" s="25"/>
      <c r="AY126" s="53"/>
      <c r="AZ126" s="25"/>
      <c r="BA126" s="12"/>
      <c r="BB126" s="12"/>
      <c r="BC126" s="40"/>
      <c r="BD126" s="56"/>
      <c r="BE126" s="52"/>
      <c r="BF126" s="56"/>
      <c r="BG126" s="52"/>
      <c r="BH126" s="56"/>
      <c r="BI126" s="52"/>
      <c r="BJ126" s="56"/>
      <c r="BK126" s="56"/>
      <c r="BL126" s="66"/>
    </row>
    <row r="127" spans="1:64" x14ac:dyDescent="0.3">
      <c r="A127" s="52"/>
      <c r="E127" s="52"/>
      <c r="G127" s="52"/>
      <c r="H127" s="52"/>
      <c r="I127" s="55"/>
      <c r="J127" s="55"/>
      <c r="Q127" s="12"/>
      <c r="R127" s="30"/>
      <c r="S127" s="42"/>
      <c r="T127" s="53"/>
      <c r="U127" s="25"/>
      <c r="V127" s="53"/>
      <c r="W127" s="25"/>
      <c r="X127" s="56"/>
      <c r="Y127" s="52"/>
      <c r="Z127" s="3"/>
      <c r="AA127" s="32"/>
      <c r="AB127" s="53"/>
      <c r="AC127" s="56"/>
      <c r="AD127" s="52"/>
      <c r="AE127" s="56"/>
      <c r="AF127" s="52"/>
      <c r="AG127" s="55"/>
      <c r="AH127" s="52"/>
      <c r="AI127" s="56"/>
      <c r="AJ127" s="56"/>
      <c r="AK127" s="56"/>
      <c r="AL127" s="55"/>
      <c r="AM127" s="52"/>
      <c r="AN127" s="55"/>
      <c r="AO127" s="52"/>
      <c r="AP127" s="55"/>
      <c r="AQ127" s="52"/>
      <c r="AR127" s="52"/>
      <c r="AS127" s="52"/>
      <c r="AT127" s="52"/>
      <c r="AU127" s="53"/>
      <c r="AV127" s="25"/>
      <c r="AW127" s="53"/>
      <c r="AX127" s="25"/>
      <c r="AY127" s="53"/>
      <c r="AZ127" s="25"/>
      <c r="BA127" s="12"/>
      <c r="BB127" s="12"/>
      <c r="BC127" s="40"/>
      <c r="BD127" s="56"/>
      <c r="BE127" s="52"/>
      <c r="BF127" s="56"/>
      <c r="BG127" s="52"/>
      <c r="BH127" s="56"/>
      <c r="BI127" s="52"/>
      <c r="BJ127" s="56"/>
      <c r="BK127" s="56"/>
      <c r="BL127" s="66"/>
    </row>
    <row r="128" spans="1:64" x14ac:dyDescent="0.3">
      <c r="A128" s="52"/>
      <c r="E128" s="52"/>
      <c r="G128" s="52"/>
      <c r="H128" s="52"/>
      <c r="I128" s="55"/>
      <c r="J128" s="55"/>
      <c r="Q128" s="12"/>
      <c r="R128" s="30"/>
      <c r="S128" s="42"/>
      <c r="T128" s="53"/>
      <c r="U128" s="25"/>
      <c r="V128" s="53"/>
      <c r="W128" s="25"/>
      <c r="X128" s="56"/>
      <c r="Y128" s="52"/>
      <c r="Z128" s="3"/>
      <c r="AA128" s="32"/>
      <c r="AB128" s="53"/>
      <c r="AC128" s="56"/>
      <c r="AD128" s="52"/>
      <c r="AE128" s="56"/>
      <c r="AF128" s="52"/>
      <c r="AG128" s="55"/>
      <c r="AH128" s="52"/>
      <c r="AI128" s="56"/>
      <c r="AJ128" s="56"/>
      <c r="AK128" s="56"/>
      <c r="AL128" s="55"/>
      <c r="AM128" s="52"/>
      <c r="AN128" s="55"/>
      <c r="AO128" s="52"/>
      <c r="AP128" s="55"/>
      <c r="AQ128" s="52"/>
      <c r="AR128" s="52"/>
      <c r="AS128" s="52"/>
      <c r="AT128" s="52"/>
      <c r="AU128" s="53"/>
      <c r="AV128" s="25"/>
      <c r="AW128" s="53"/>
      <c r="AX128" s="25"/>
      <c r="AY128" s="53"/>
      <c r="AZ128" s="25"/>
      <c r="BA128" s="12"/>
      <c r="BB128" s="12"/>
      <c r="BC128" s="40"/>
      <c r="BD128" s="56"/>
      <c r="BE128" s="52"/>
      <c r="BF128" s="56"/>
      <c r="BG128" s="52"/>
      <c r="BH128" s="56"/>
      <c r="BI128" s="52"/>
      <c r="BJ128" s="56"/>
      <c r="BK128" s="56"/>
      <c r="BL128" s="66"/>
    </row>
    <row r="129" spans="1:64" x14ac:dyDescent="0.3">
      <c r="A129" s="52"/>
      <c r="E129" s="52"/>
      <c r="G129" s="52"/>
      <c r="H129" s="52"/>
      <c r="I129" s="55"/>
      <c r="J129" s="55"/>
      <c r="Q129" s="12"/>
      <c r="R129" s="30"/>
      <c r="S129" s="42"/>
      <c r="T129" s="53"/>
      <c r="U129" s="25"/>
      <c r="V129" s="53"/>
      <c r="W129" s="25"/>
      <c r="X129" s="56"/>
      <c r="Y129" s="52"/>
      <c r="Z129" s="3"/>
      <c r="AA129" s="32"/>
      <c r="AB129" s="53"/>
      <c r="AC129" s="56"/>
      <c r="AD129" s="52"/>
      <c r="AE129" s="56"/>
      <c r="AF129" s="52"/>
      <c r="AG129" s="55"/>
      <c r="AH129" s="52"/>
      <c r="AI129" s="56"/>
      <c r="AJ129" s="56"/>
      <c r="AK129" s="56"/>
      <c r="AL129" s="55"/>
      <c r="AM129" s="52"/>
      <c r="AN129" s="55"/>
      <c r="AO129" s="52"/>
      <c r="AP129" s="55"/>
      <c r="AQ129" s="52"/>
      <c r="AR129" s="52"/>
      <c r="AS129" s="52"/>
      <c r="AT129" s="52"/>
      <c r="AU129" s="53"/>
      <c r="AV129" s="25"/>
      <c r="AW129" s="53"/>
      <c r="AX129" s="25"/>
      <c r="AY129" s="53"/>
      <c r="AZ129" s="25"/>
      <c r="BA129" s="12"/>
      <c r="BB129" s="12"/>
      <c r="BC129" s="40"/>
      <c r="BD129" s="56"/>
      <c r="BE129" s="52"/>
      <c r="BF129" s="56"/>
      <c r="BG129" s="52"/>
      <c r="BH129" s="56"/>
      <c r="BI129" s="52"/>
      <c r="BJ129" s="56"/>
      <c r="BK129" s="56"/>
      <c r="BL129" s="66"/>
    </row>
    <row r="130" spans="1:64" x14ac:dyDescent="0.3">
      <c r="A130" s="52"/>
      <c r="E130" s="52"/>
      <c r="G130" s="52"/>
      <c r="H130" s="52"/>
      <c r="I130" s="55"/>
      <c r="J130" s="55"/>
      <c r="Q130" s="12"/>
      <c r="R130" s="30"/>
      <c r="S130" s="42"/>
      <c r="T130" s="53"/>
      <c r="U130" s="25"/>
      <c r="V130" s="53"/>
      <c r="W130" s="25"/>
      <c r="X130" s="56"/>
      <c r="Y130" s="52"/>
      <c r="Z130" s="3"/>
      <c r="AA130" s="32"/>
      <c r="AB130" s="53"/>
      <c r="AC130" s="56"/>
      <c r="AD130" s="52"/>
      <c r="AE130" s="56"/>
      <c r="AF130" s="52"/>
      <c r="AG130" s="55"/>
      <c r="AH130" s="52"/>
      <c r="AI130" s="56"/>
      <c r="AJ130" s="56"/>
      <c r="AK130" s="56"/>
      <c r="AL130" s="55"/>
      <c r="AM130" s="52"/>
      <c r="AN130" s="55"/>
      <c r="AO130" s="52"/>
      <c r="AP130" s="55"/>
      <c r="AQ130" s="52"/>
      <c r="AR130" s="52"/>
      <c r="AS130" s="52"/>
      <c r="AT130" s="52"/>
      <c r="AU130" s="53"/>
      <c r="AV130" s="25"/>
      <c r="AW130" s="53"/>
      <c r="AX130" s="25"/>
      <c r="AY130" s="53"/>
      <c r="AZ130" s="25"/>
      <c r="BA130" s="12"/>
      <c r="BB130" s="12"/>
      <c r="BC130" s="40"/>
      <c r="BD130" s="56"/>
      <c r="BE130" s="52"/>
      <c r="BF130" s="56"/>
      <c r="BG130" s="52"/>
      <c r="BH130" s="56"/>
      <c r="BI130" s="52"/>
      <c r="BJ130" s="56"/>
      <c r="BK130" s="56"/>
      <c r="BL130" s="66"/>
    </row>
    <row r="131" spans="1:64" x14ac:dyDescent="0.3">
      <c r="A131" s="52"/>
      <c r="E131" s="52"/>
      <c r="G131" s="52"/>
      <c r="H131" s="52"/>
      <c r="I131" s="55"/>
      <c r="J131" s="55"/>
      <c r="Q131" s="12"/>
      <c r="R131" s="30"/>
      <c r="S131" s="42"/>
      <c r="T131" s="53"/>
      <c r="U131" s="25"/>
      <c r="V131" s="53"/>
      <c r="W131" s="25"/>
      <c r="X131" s="56"/>
      <c r="Y131" s="52"/>
      <c r="Z131" s="3"/>
      <c r="AA131" s="32"/>
      <c r="AB131" s="53"/>
      <c r="AC131" s="56"/>
      <c r="AD131" s="52"/>
      <c r="AE131" s="56"/>
      <c r="AF131" s="52"/>
      <c r="AG131" s="55"/>
      <c r="AH131" s="52"/>
      <c r="AI131" s="56"/>
      <c r="AJ131" s="56"/>
      <c r="AK131" s="56"/>
      <c r="AL131" s="55"/>
      <c r="AM131" s="52"/>
      <c r="AN131" s="55"/>
      <c r="AO131" s="52"/>
      <c r="AP131" s="55"/>
      <c r="AQ131" s="52"/>
      <c r="AR131" s="52"/>
      <c r="AS131" s="52"/>
      <c r="AT131" s="52"/>
      <c r="AU131" s="53"/>
      <c r="AV131" s="25"/>
      <c r="AW131" s="53"/>
      <c r="AX131" s="25"/>
      <c r="AY131" s="53"/>
      <c r="AZ131" s="25"/>
      <c r="BA131" s="12"/>
      <c r="BB131" s="12"/>
      <c r="BC131" s="40"/>
      <c r="BD131" s="56"/>
      <c r="BE131" s="52"/>
      <c r="BF131" s="56"/>
      <c r="BG131" s="52"/>
      <c r="BH131" s="56"/>
      <c r="BI131" s="52"/>
      <c r="BJ131" s="56"/>
      <c r="BK131" s="56"/>
      <c r="BL131" s="66"/>
    </row>
    <row r="132" spans="1:64" x14ac:dyDescent="0.3">
      <c r="A132" s="52"/>
      <c r="E132" s="52"/>
      <c r="G132" s="52"/>
      <c r="H132" s="52"/>
      <c r="I132" s="55"/>
      <c r="J132" s="55"/>
      <c r="Q132" s="12"/>
      <c r="R132" s="30"/>
      <c r="S132" s="42"/>
      <c r="T132" s="53"/>
      <c r="U132" s="25"/>
      <c r="V132" s="53"/>
      <c r="W132" s="25"/>
      <c r="X132" s="56"/>
      <c r="Y132" s="52"/>
      <c r="Z132" s="3"/>
      <c r="AA132" s="32"/>
      <c r="AB132" s="53"/>
      <c r="AC132" s="56"/>
      <c r="AD132" s="52"/>
      <c r="AE132" s="56"/>
      <c r="AF132" s="52"/>
      <c r="AG132" s="55"/>
      <c r="AH132" s="52"/>
      <c r="AI132" s="56"/>
      <c r="AJ132" s="56"/>
      <c r="AK132" s="56"/>
      <c r="AL132" s="55"/>
      <c r="AM132" s="52"/>
      <c r="AN132" s="55"/>
      <c r="AO132" s="52"/>
      <c r="AP132" s="55"/>
      <c r="AQ132" s="52"/>
      <c r="AR132" s="52"/>
      <c r="AS132" s="52"/>
      <c r="AT132" s="52"/>
      <c r="AU132" s="53"/>
      <c r="AV132" s="25"/>
      <c r="AW132" s="53"/>
      <c r="AX132" s="25"/>
      <c r="AY132" s="53"/>
      <c r="AZ132" s="25"/>
      <c r="BA132" s="12"/>
      <c r="BB132" s="12"/>
      <c r="BC132" s="40"/>
      <c r="BD132" s="56"/>
      <c r="BE132" s="52"/>
      <c r="BF132" s="56"/>
      <c r="BG132" s="52"/>
      <c r="BH132" s="56"/>
      <c r="BI132" s="52"/>
      <c r="BJ132" s="56"/>
      <c r="BK132" s="56"/>
      <c r="BL132" s="66"/>
    </row>
    <row r="133" spans="1:64" x14ac:dyDescent="0.3">
      <c r="A133" s="52"/>
      <c r="E133" s="52"/>
      <c r="G133" s="52"/>
      <c r="H133" s="52"/>
      <c r="I133" s="55"/>
      <c r="J133" s="55"/>
      <c r="Q133" s="12"/>
      <c r="R133" s="30"/>
      <c r="S133" s="42"/>
      <c r="T133" s="53"/>
      <c r="U133" s="25"/>
      <c r="V133" s="53"/>
      <c r="W133" s="25"/>
      <c r="X133" s="56"/>
      <c r="Y133" s="52"/>
      <c r="Z133" s="3"/>
      <c r="AA133" s="32"/>
      <c r="AB133" s="53"/>
      <c r="AC133" s="56"/>
      <c r="AD133" s="52"/>
      <c r="AE133" s="56"/>
      <c r="AF133" s="52"/>
      <c r="AG133" s="55"/>
      <c r="AH133" s="52"/>
      <c r="AI133" s="56"/>
      <c r="AJ133" s="56"/>
      <c r="AK133" s="56"/>
      <c r="AL133" s="55"/>
      <c r="AM133" s="52"/>
      <c r="AN133" s="55"/>
      <c r="AO133" s="52"/>
      <c r="AP133" s="55"/>
      <c r="AQ133" s="52"/>
      <c r="AR133" s="52"/>
      <c r="AS133" s="52"/>
      <c r="AT133" s="52"/>
      <c r="AU133" s="53"/>
      <c r="AV133" s="25"/>
      <c r="AW133" s="53"/>
      <c r="AX133" s="25"/>
      <c r="AY133" s="53"/>
      <c r="AZ133" s="25"/>
      <c r="BA133" s="12"/>
      <c r="BB133" s="12"/>
      <c r="BC133" s="40"/>
      <c r="BD133" s="56"/>
      <c r="BE133" s="52"/>
      <c r="BF133" s="56"/>
      <c r="BG133" s="52"/>
      <c r="BH133" s="56"/>
      <c r="BI133" s="52"/>
      <c r="BJ133" s="56"/>
      <c r="BK133" s="56"/>
      <c r="BL133" s="66"/>
    </row>
    <row r="134" spans="1:64" x14ac:dyDescent="0.3">
      <c r="A134" s="52"/>
      <c r="E134" s="52"/>
      <c r="G134" s="52"/>
      <c r="H134" s="52"/>
      <c r="I134" s="55"/>
      <c r="J134" s="55"/>
      <c r="Q134" s="12"/>
      <c r="R134" s="30"/>
      <c r="S134" s="42"/>
      <c r="T134" s="53"/>
      <c r="U134" s="25"/>
      <c r="V134" s="53"/>
      <c r="W134" s="25"/>
      <c r="X134" s="56"/>
      <c r="Y134" s="52"/>
      <c r="Z134" s="3"/>
      <c r="AA134" s="32"/>
      <c r="AB134" s="53"/>
      <c r="AC134" s="56"/>
      <c r="AD134" s="52"/>
      <c r="AE134" s="56"/>
      <c r="AF134" s="52"/>
      <c r="AG134" s="55"/>
      <c r="AH134" s="52"/>
      <c r="AI134" s="56"/>
      <c r="AJ134" s="56"/>
      <c r="AK134" s="56"/>
      <c r="AL134" s="55"/>
      <c r="AM134" s="52"/>
      <c r="AN134" s="55"/>
      <c r="AO134" s="52"/>
      <c r="AP134" s="55"/>
      <c r="AQ134" s="52"/>
      <c r="AR134" s="52"/>
      <c r="AS134" s="52"/>
      <c r="AT134" s="52"/>
      <c r="AU134" s="53"/>
      <c r="AV134" s="25"/>
      <c r="AW134" s="53"/>
      <c r="AX134" s="25"/>
      <c r="AY134" s="53"/>
      <c r="AZ134" s="25"/>
      <c r="BA134" s="12"/>
      <c r="BB134" s="12"/>
      <c r="BC134" s="40"/>
      <c r="BD134" s="56"/>
      <c r="BE134" s="52"/>
      <c r="BF134" s="56"/>
      <c r="BG134" s="52"/>
      <c r="BH134" s="56"/>
      <c r="BI134" s="52"/>
      <c r="BJ134" s="56"/>
      <c r="BK134" s="56"/>
      <c r="BL134" s="66"/>
    </row>
    <row r="135" spans="1:64" x14ac:dyDescent="0.3">
      <c r="A135" s="52"/>
      <c r="E135" s="52"/>
      <c r="G135" s="52"/>
      <c r="H135" s="52"/>
      <c r="I135" s="55"/>
      <c r="J135" s="55"/>
      <c r="Q135" s="12"/>
      <c r="R135" s="30"/>
      <c r="S135" s="42"/>
      <c r="T135" s="53"/>
      <c r="U135" s="25"/>
      <c r="V135" s="53"/>
      <c r="W135" s="25"/>
      <c r="X135" s="56"/>
      <c r="Y135" s="52"/>
      <c r="Z135" s="3"/>
      <c r="AA135" s="32"/>
      <c r="AB135" s="53"/>
      <c r="AC135" s="56"/>
      <c r="AD135" s="52"/>
      <c r="AE135" s="56"/>
      <c r="AF135" s="52"/>
      <c r="AG135" s="55"/>
      <c r="AH135" s="52"/>
      <c r="AI135" s="56"/>
      <c r="AJ135" s="56"/>
      <c r="AK135" s="56"/>
      <c r="AL135" s="55"/>
      <c r="AM135" s="52"/>
      <c r="AN135" s="55"/>
      <c r="AO135" s="52"/>
      <c r="AP135" s="55"/>
      <c r="AQ135" s="52"/>
      <c r="AR135" s="52"/>
      <c r="AS135" s="52"/>
      <c r="AT135" s="52"/>
      <c r="AU135" s="53"/>
      <c r="AV135" s="25"/>
      <c r="AW135" s="53"/>
      <c r="AX135" s="25"/>
      <c r="AY135" s="53"/>
      <c r="AZ135" s="25"/>
      <c r="BA135" s="12"/>
      <c r="BB135" s="12"/>
      <c r="BC135" s="40"/>
      <c r="BD135" s="56"/>
      <c r="BE135" s="52"/>
      <c r="BF135" s="56"/>
      <c r="BG135" s="52"/>
      <c r="BH135" s="56"/>
      <c r="BI135" s="52"/>
      <c r="BJ135" s="56"/>
      <c r="BK135" s="56"/>
      <c r="BL135" s="66"/>
    </row>
    <row r="136" spans="1:64" x14ac:dyDescent="0.3">
      <c r="A136" s="52"/>
      <c r="E136" s="52"/>
      <c r="G136" s="52"/>
      <c r="H136" s="52"/>
      <c r="I136" s="55"/>
      <c r="J136" s="55"/>
      <c r="Q136" s="12"/>
      <c r="R136" s="30"/>
      <c r="S136" s="42"/>
      <c r="T136" s="53"/>
      <c r="U136" s="25"/>
      <c r="V136" s="53"/>
      <c r="W136" s="25"/>
      <c r="X136" s="56"/>
      <c r="Y136" s="52"/>
      <c r="Z136" s="3"/>
      <c r="AA136" s="32"/>
      <c r="AB136" s="53"/>
      <c r="AC136" s="56"/>
      <c r="AD136" s="52"/>
      <c r="AE136" s="56"/>
      <c r="AF136" s="52"/>
      <c r="AG136" s="55"/>
      <c r="AH136" s="52"/>
      <c r="AI136" s="56"/>
      <c r="AJ136" s="56"/>
      <c r="AK136" s="56"/>
      <c r="AL136" s="55"/>
      <c r="AM136" s="52"/>
      <c r="AN136" s="55"/>
      <c r="AO136" s="52"/>
      <c r="AP136" s="55"/>
      <c r="AQ136" s="52"/>
      <c r="AR136" s="52"/>
      <c r="AS136" s="52"/>
      <c r="AT136" s="52"/>
      <c r="AU136" s="53"/>
      <c r="AV136" s="25"/>
      <c r="AW136" s="53"/>
      <c r="AX136" s="25"/>
      <c r="AY136" s="53"/>
      <c r="AZ136" s="25"/>
      <c r="BA136" s="12"/>
      <c r="BB136" s="12"/>
      <c r="BC136" s="40"/>
      <c r="BD136" s="56"/>
      <c r="BE136" s="52"/>
      <c r="BF136" s="56"/>
      <c r="BG136" s="52"/>
      <c r="BH136" s="56"/>
      <c r="BI136" s="52"/>
      <c r="BJ136" s="56"/>
      <c r="BK136" s="56"/>
      <c r="BL136" s="66"/>
    </row>
    <row r="137" spans="1:64" x14ac:dyDescent="0.3">
      <c r="A137" s="52"/>
      <c r="E137" s="52"/>
      <c r="G137" s="52"/>
      <c r="H137" s="52"/>
      <c r="I137" s="55"/>
      <c r="J137" s="55"/>
      <c r="Q137" s="12"/>
      <c r="R137" s="30"/>
      <c r="S137" s="42"/>
      <c r="T137" s="53"/>
      <c r="U137" s="25"/>
      <c r="V137" s="53"/>
      <c r="W137" s="25"/>
      <c r="X137" s="56"/>
      <c r="Y137" s="52"/>
      <c r="Z137" s="3"/>
      <c r="AA137" s="32"/>
      <c r="AB137" s="53"/>
      <c r="AC137" s="56"/>
      <c r="AD137" s="52"/>
      <c r="AE137" s="56"/>
      <c r="AF137" s="52"/>
      <c r="AG137" s="55"/>
      <c r="AH137" s="52"/>
      <c r="AI137" s="56"/>
      <c r="AJ137" s="56"/>
      <c r="AK137" s="56"/>
      <c r="AL137" s="55"/>
      <c r="AM137" s="52"/>
      <c r="AN137" s="55"/>
      <c r="AO137" s="52"/>
      <c r="AP137" s="55"/>
      <c r="AQ137" s="52"/>
      <c r="AR137" s="52"/>
      <c r="AS137" s="52"/>
      <c r="AT137" s="52"/>
      <c r="AU137" s="53"/>
      <c r="AV137" s="25"/>
      <c r="AW137" s="53"/>
      <c r="AX137" s="25"/>
      <c r="AY137" s="53"/>
      <c r="AZ137" s="25"/>
      <c r="BA137" s="12"/>
      <c r="BB137" s="12"/>
      <c r="BC137" s="40"/>
      <c r="BD137" s="56"/>
      <c r="BE137" s="52"/>
      <c r="BF137" s="56"/>
      <c r="BG137" s="52"/>
      <c r="BH137" s="56"/>
      <c r="BI137" s="52"/>
      <c r="BJ137" s="56"/>
      <c r="BK137" s="56"/>
      <c r="BL137" s="66"/>
    </row>
    <row r="138" spans="1:64" x14ac:dyDescent="0.3">
      <c r="A138" s="52"/>
      <c r="E138" s="52"/>
      <c r="G138" s="52"/>
      <c r="H138" s="52"/>
      <c r="I138" s="55"/>
      <c r="J138" s="55"/>
      <c r="Q138" s="12"/>
      <c r="R138" s="30"/>
      <c r="S138" s="42"/>
      <c r="T138" s="53"/>
      <c r="U138" s="25"/>
      <c r="V138" s="53"/>
      <c r="W138" s="25"/>
      <c r="X138" s="56"/>
      <c r="Y138" s="52"/>
      <c r="Z138" s="3"/>
      <c r="AA138" s="32"/>
      <c r="AB138" s="53"/>
      <c r="AC138" s="56"/>
      <c r="AD138" s="52"/>
      <c r="AE138" s="56"/>
      <c r="AF138" s="52"/>
      <c r="AG138" s="55"/>
      <c r="AH138" s="52"/>
      <c r="AI138" s="56"/>
      <c r="AJ138" s="56"/>
      <c r="AK138" s="56"/>
      <c r="AL138" s="55"/>
      <c r="AM138" s="52"/>
      <c r="AN138" s="55"/>
      <c r="AO138" s="52"/>
      <c r="AP138" s="55"/>
      <c r="AQ138" s="52"/>
      <c r="AR138" s="52"/>
      <c r="AS138" s="52"/>
      <c r="AT138" s="52"/>
      <c r="AU138" s="53"/>
      <c r="AV138" s="25"/>
      <c r="AW138" s="53"/>
      <c r="AX138" s="25"/>
      <c r="AY138" s="53"/>
      <c r="AZ138" s="25"/>
      <c r="BA138" s="12"/>
      <c r="BB138" s="12"/>
      <c r="BC138" s="40"/>
      <c r="BD138" s="56"/>
      <c r="BE138" s="52"/>
      <c r="BF138" s="56"/>
      <c r="BG138" s="52"/>
      <c r="BH138" s="56"/>
      <c r="BI138" s="52"/>
      <c r="BJ138" s="56"/>
      <c r="BK138" s="56"/>
      <c r="BL138" s="66"/>
    </row>
    <row r="139" spans="1:64" x14ac:dyDescent="0.3">
      <c r="A139" s="52"/>
      <c r="E139" s="52"/>
      <c r="G139" s="52"/>
      <c r="H139" s="52"/>
      <c r="I139" s="55"/>
      <c r="J139" s="55"/>
      <c r="Q139" s="12"/>
      <c r="R139" s="30"/>
      <c r="S139" s="42"/>
      <c r="T139" s="53"/>
      <c r="U139" s="25"/>
      <c r="V139" s="53"/>
      <c r="W139" s="25"/>
      <c r="X139" s="56"/>
      <c r="Y139" s="52"/>
      <c r="Z139" s="3"/>
      <c r="AA139" s="32"/>
      <c r="AB139" s="53"/>
      <c r="AC139" s="56"/>
      <c r="AD139" s="52"/>
      <c r="AE139" s="56"/>
      <c r="AF139" s="52"/>
      <c r="AG139" s="55"/>
      <c r="AH139" s="52"/>
      <c r="AI139" s="56"/>
      <c r="AJ139" s="56"/>
      <c r="AK139" s="56"/>
      <c r="AL139" s="55"/>
      <c r="AM139" s="52"/>
      <c r="AN139" s="55"/>
      <c r="AO139" s="52"/>
      <c r="AP139" s="55"/>
      <c r="AQ139" s="52"/>
      <c r="AR139" s="52"/>
      <c r="AS139" s="52"/>
      <c r="AT139" s="52"/>
      <c r="AU139" s="53"/>
      <c r="AV139" s="25"/>
      <c r="AW139" s="53"/>
      <c r="AX139" s="25"/>
      <c r="AY139" s="53"/>
      <c r="AZ139" s="25"/>
      <c r="BA139" s="12"/>
      <c r="BB139" s="12"/>
      <c r="BC139" s="40"/>
      <c r="BD139" s="56"/>
      <c r="BE139" s="52"/>
      <c r="BF139" s="56"/>
      <c r="BG139" s="52"/>
      <c r="BH139" s="56"/>
      <c r="BI139" s="52"/>
      <c r="BJ139" s="56"/>
      <c r="BK139" s="56"/>
      <c r="BL139" s="66"/>
    </row>
    <row r="140" spans="1:64" x14ac:dyDescent="0.3">
      <c r="A140" s="52"/>
      <c r="E140" s="52"/>
      <c r="G140" s="52"/>
      <c r="H140" s="52"/>
      <c r="I140" s="55"/>
      <c r="J140" s="55"/>
      <c r="Q140" s="12"/>
      <c r="R140" s="30"/>
      <c r="S140" s="42"/>
      <c r="T140" s="53"/>
      <c r="U140" s="25"/>
      <c r="V140" s="53"/>
      <c r="W140" s="25"/>
      <c r="X140" s="56"/>
      <c r="Y140" s="52"/>
      <c r="Z140" s="3"/>
      <c r="AA140" s="32"/>
      <c r="AB140" s="53"/>
      <c r="AC140" s="56"/>
      <c r="AD140" s="52"/>
      <c r="AE140" s="56"/>
      <c r="AF140" s="52"/>
      <c r="AG140" s="55"/>
      <c r="AH140" s="52"/>
      <c r="AI140" s="56"/>
      <c r="AJ140" s="56"/>
      <c r="AK140" s="56"/>
      <c r="AL140" s="55"/>
      <c r="AM140" s="52"/>
      <c r="AN140" s="55"/>
      <c r="AO140" s="52"/>
      <c r="AP140" s="55"/>
      <c r="AQ140" s="52"/>
      <c r="AR140" s="52"/>
      <c r="AS140" s="52"/>
      <c r="AT140" s="52"/>
      <c r="AU140" s="53"/>
      <c r="AV140" s="25"/>
      <c r="AW140" s="53"/>
      <c r="AX140" s="25"/>
      <c r="AY140" s="53"/>
      <c r="AZ140" s="25"/>
      <c r="BA140" s="12"/>
      <c r="BB140" s="12"/>
      <c r="BC140" s="40"/>
      <c r="BD140" s="56"/>
      <c r="BE140" s="52"/>
      <c r="BF140" s="56"/>
      <c r="BG140" s="52"/>
      <c r="BH140" s="56"/>
      <c r="BI140" s="52"/>
      <c r="BJ140" s="56"/>
      <c r="BK140" s="56"/>
      <c r="BL140" s="66"/>
    </row>
    <row r="141" spans="1:64" x14ac:dyDescent="0.3">
      <c r="A141" s="52"/>
      <c r="E141" s="52"/>
      <c r="G141" s="52"/>
      <c r="H141" s="52"/>
      <c r="I141" s="55"/>
      <c r="J141" s="55"/>
      <c r="Q141" s="12"/>
      <c r="R141" s="30"/>
      <c r="S141" s="42"/>
      <c r="T141" s="53"/>
      <c r="U141" s="25"/>
      <c r="V141" s="53"/>
      <c r="W141" s="25"/>
      <c r="X141" s="56"/>
      <c r="Y141" s="52"/>
      <c r="Z141" s="3"/>
      <c r="AA141" s="32"/>
      <c r="AB141" s="53"/>
      <c r="AC141" s="56"/>
      <c r="AD141" s="52"/>
      <c r="AE141" s="56"/>
      <c r="AF141" s="52"/>
      <c r="AG141" s="55"/>
      <c r="AH141" s="52"/>
      <c r="AI141" s="56"/>
      <c r="AJ141" s="56"/>
      <c r="AK141" s="56"/>
      <c r="AL141" s="55"/>
      <c r="AM141" s="52"/>
      <c r="AN141" s="55"/>
      <c r="AO141" s="52"/>
      <c r="AP141" s="55"/>
      <c r="AQ141" s="52"/>
      <c r="AR141" s="52"/>
      <c r="AS141" s="52"/>
      <c r="AT141" s="52"/>
      <c r="AU141" s="53"/>
      <c r="AV141" s="25"/>
      <c r="AW141" s="53"/>
      <c r="AX141" s="25"/>
      <c r="AY141" s="53"/>
      <c r="AZ141" s="25"/>
      <c r="BA141" s="12"/>
      <c r="BB141" s="12"/>
      <c r="BC141" s="40"/>
      <c r="BD141" s="56"/>
      <c r="BE141" s="52"/>
      <c r="BF141" s="56"/>
      <c r="BG141" s="52"/>
      <c r="BH141" s="56"/>
      <c r="BI141" s="52"/>
      <c r="BJ141" s="56"/>
      <c r="BK141" s="56"/>
      <c r="BL141" s="66"/>
    </row>
    <row r="142" spans="1:64" x14ac:dyDescent="0.3">
      <c r="A142" s="52"/>
      <c r="E142" s="52"/>
      <c r="G142" s="52"/>
      <c r="H142" s="52"/>
      <c r="I142" s="55"/>
      <c r="J142" s="55"/>
      <c r="Q142" s="12"/>
      <c r="R142" s="30"/>
      <c r="S142" s="42"/>
      <c r="T142" s="53"/>
      <c r="U142" s="25"/>
      <c r="V142" s="53"/>
      <c r="W142" s="25"/>
      <c r="X142" s="56"/>
      <c r="Y142" s="52"/>
      <c r="Z142" s="3"/>
      <c r="AA142" s="32"/>
      <c r="AB142" s="53"/>
      <c r="AC142" s="56"/>
      <c r="AD142" s="52"/>
      <c r="AE142" s="56"/>
      <c r="AF142" s="52"/>
      <c r="AG142" s="55"/>
      <c r="AH142" s="52"/>
      <c r="AI142" s="56"/>
      <c r="AJ142" s="56"/>
      <c r="AK142" s="56"/>
      <c r="AL142" s="55"/>
      <c r="AM142" s="52"/>
      <c r="AN142" s="55"/>
      <c r="AO142" s="52"/>
      <c r="AP142" s="55"/>
      <c r="AQ142" s="52"/>
      <c r="AR142" s="52"/>
      <c r="AS142" s="52"/>
      <c r="AT142" s="52"/>
      <c r="AU142" s="53"/>
      <c r="AV142" s="25"/>
      <c r="AW142" s="53"/>
      <c r="AX142" s="25"/>
      <c r="AY142" s="53"/>
      <c r="AZ142" s="25"/>
      <c r="BA142" s="12"/>
      <c r="BB142" s="12"/>
      <c r="BC142" s="40"/>
      <c r="BD142" s="56"/>
      <c r="BE142" s="52"/>
      <c r="BF142" s="56"/>
      <c r="BG142" s="52"/>
      <c r="BH142" s="56"/>
      <c r="BI142" s="52"/>
      <c r="BJ142" s="56"/>
      <c r="BK142" s="56"/>
      <c r="BL142" s="66"/>
    </row>
    <row r="143" spans="1:64" x14ac:dyDescent="0.3">
      <c r="A143" s="52"/>
      <c r="E143" s="52"/>
      <c r="G143" s="52"/>
      <c r="H143" s="52"/>
      <c r="I143" s="55"/>
      <c r="J143" s="55"/>
      <c r="Q143" s="12"/>
      <c r="R143" s="30"/>
      <c r="S143" s="42"/>
      <c r="T143" s="53"/>
      <c r="U143" s="25"/>
      <c r="V143" s="53"/>
      <c r="W143" s="25"/>
      <c r="X143" s="56"/>
      <c r="Y143" s="52"/>
      <c r="Z143" s="3"/>
      <c r="AA143" s="32"/>
      <c r="AB143" s="53"/>
      <c r="AC143" s="56"/>
      <c r="AD143" s="52"/>
      <c r="AE143" s="56"/>
      <c r="AF143" s="52"/>
      <c r="AG143" s="55"/>
      <c r="AH143" s="52"/>
      <c r="AI143" s="56"/>
      <c r="AJ143" s="56"/>
      <c r="AK143" s="56"/>
      <c r="AL143" s="55"/>
      <c r="AM143" s="52"/>
      <c r="AN143" s="55"/>
      <c r="AO143" s="52"/>
      <c r="AP143" s="55"/>
      <c r="AQ143" s="52"/>
      <c r="AR143" s="52"/>
      <c r="AS143" s="52"/>
      <c r="AT143" s="52"/>
      <c r="AU143" s="53"/>
      <c r="AV143" s="25"/>
      <c r="AW143" s="53"/>
      <c r="AX143" s="25"/>
      <c r="AY143" s="53"/>
      <c r="AZ143" s="25"/>
      <c r="BA143" s="12"/>
      <c r="BB143" s="12"/>
      <c r="BC143" s="40"/>
      <c r="BD143" s="56"/>
      <c r="BE143" s="52"/>
      <c r="BF143" s="56"/>
      <c r="BG143" s="52"/>
      <c r="BH143" s="56"/>
      <c r="BI143" s="52"/>
      <c r="BJ143" s="56"/>
      <c r="BK143" s="56"/>
      <c r="BL143" s="66"/>
    </row>
    <row r="144" spans="1:64" x14ac:dyDescent="0.3">
      <c r="A144" s="52"/>
      <c r="E144" s="52"/>
      <c r="G144" s="52"/>
      <c r="H144" s="52"/>
      <c r="I144" s="55"/>
      <c r="J144" s="55"/>
      <c r="Q144" s="12"/>
      <c r="R144" s="30"/>
      <c r="S144" s="42"/>
      <c r="T144" s="53"/>
      <c r="U144" s="25"/>
      <c r="V144" s="53"/>
      <c r="W144" s="25"/>
      <c r="X144" s="56"/>
      <c r="Y144" s="52"/>
      <c r="Z144" s="3"/>
      <c r="AA144" s="32"/>
      <c r="AB144" s="53"/>
      <c r="AC144" s="56"/>
      <c r="AD144" s="52"/>
      <c r="AE144" s="56"/>
      <c r="AF144" s="52"/>
      <c r="AG144" s="55"/>
      <c r="AH144" s="52"/>
      <c r="AI144" s="56"/>
      <c r="AJ144" s="56"/>
      <c r="AK144" s="56"/>
      <c r="AL144" s="55"/>
      <c r="AM144" s="52"/>
      <c r="AN144" s="55"/>
      <c r="AO144" s="52"/>
      <c r="AP144" s="55"/>
      <c r="AQ144" s="52"/>
      <c r="AR144" s="52"/>
      <c r="AS144" s="52"/>
      <c r="AT144" s="52"/>
      <c r="AU144" s="53"/>
      <c r="AV144" s="25"/>
      <c r="AW144" s="53"/>
      <c r="AX144" s="25"/>
      <c r="AY144" s="53"/>
      <c r="AZ144" s="25"/>
      <c r="BA144" s="12"/>
      <c r="BB144" s="12"/>
      <c r="BC144" s="40"/>
      <c r="BD144" s="56"/>
      <c r="BE144" s="52"/>
      <c r="BF144" s="56"/>
      <c r="BG144" s="52"/>
      <c r="BH144" s="56"/>
      <c r="BI144" s="52"/>
      <c r="BJ144" s="56"/>
      <c r="BK144" s="56"/>
      <c r="BL144" s="66"/>
    </row>
    <row r="145" spans="1:64" x14ac:dyDescent="0.3">
      <c r="A145" s="52"/>
      <c r="E145" s="52"/>
      <c r="G145" s="52"/>
      <c r="H145" s="52"/>
      <c r="I145" s="55"/>
      <c r="J145" s="55"/>
      <c r="Q145" s="12"/>
      <c r="R145" s="30"/>
      <c r="S145" s="42"/>
      <c r="T145" s="53"/>
      <c r="U145" s="25"/>
      <c r="V145" s="53"/>
      <c r="W145" s="25"/>
      <c r="X145" s="56"/>
      <c r="Y145" s="52"/>
      <c r="Z145" s="3"/>
      <c r="AA145" s="32"/>
      <c r="AB145" s="53"/>
      <c r="AC145" s="56"/>
      <c r="AD145" s="52"/>
      <c r="AE145" s="56"/>
      <c r="AF145" s="52"/>
      <c r="AG145" s="55"/>
      <c r="AH145" s="52"/>
      <c r="AI145" s="56"/>
      <c r="AJ145" s="56"/>
      <c r="AK145" s="56"/>
      <c r="AL145" s="55"/>
      <c r="AM145" s="52"/>
      <c r="AN145" s="55"/>
      <c r="AO145" s="52"/>
      <c r="AP145" s="55"/>
      <c r="AQ145" s="52"/>
      <c r="AR145" s="52"/>
      <c r="AS145" s="52"/>
      <c r="AT145" s="52"/>
      <c r="AU145" s="53"/>
      <c r="AV145" s="25"/>
      <c r="AW145" s="53"/>
      <c r="AX145" s="25"/>
      <c r="AY145" s="53"/>
      <c r="AZ145" s="25"/>
      <c r="BA145" s="12"/>
      <c r="BB145" s="12"/>
      <c r="BC145" s="40"/>
      <c r="BD145" s="56"/>
      <c r="BE145" s="52"/>
      <c r="BF145" s="56"/>
      <c r="BG145" s="52"/>
      <c r="BH145" s="56"/>
      <c r="BI145" s="52"/>
      <c r="BJ145" s="56"/>
      <c r="BK145" s="56"/>
      <c r="BL145" s="66"/>
    </row>
    <row r="146" spans="1:64" x14ac:dyDescent="0.3">
      <c r="A146" s="52"/>
      <c r="E146" s="52"/>
      <c r="G146" s="52"/>
      <c r="H146" s="52"/>
      <c r="I146" s="55"/>
      <c r="J146" s="55"/>
      <c r="Q146" s="12"/>
      <c r="R146" s="30"/>
      <c r="S146" s="42"/>
      <c r="T146" s="53"/>
      <c r="U146" s="25"/>
      <c r="V146" s="53"/>
      <c r="W146" s="25"/>
      <c r="X146" s="56"/>
      <c r="Y146" s="52"/>
      <c r="Z146" s="3"/>
      <c r="AA146" s="32"/>
      <c r="AB146" s="53"/>
      <c r="AC146" s="56"/>
      <c r="AD146" s="52"/>
      <c r="AE146" s="56"/>
      <c r="AF146" s="52"/>
      <c r="AG146" s="55"/>
      <c r="AH146" s="52"/>
      <c r="AI146" s="56"/>
      <c r="AJ146" s="56"/>
      <c r="AK146" s="56"/>
      <c r="AL146" s="55"/>
      <c r="AM146" s="52"/>
      <c r="AN146" s="55"/>
      <c r="AO146" s="52"/>
      <c r="AP146" s="55"/>
      <c r="AQ146" s="52"/>
      <c r="AR146" s="52"/>
      <c r="AS146" s="52"/>
      <c r="AT146" s="52"/>
      <c r="AU146" s="53"/>
      <c r="AV146" s="25"/>
      <c r="AW146" s="53"/>
      <c r="AX146" s="25"/>
      <c r="AY146" s="53"/>
      <c r="AZ146" s="25"/>
      <c r="BA146" s="12"/>
      <c r="BB146" s="12"/>
      <c r="BC146" s="40"/>
      <c r="BD146" s="56"/>
      <c r="BE146" s="52"/>
      <c r="BF146" s="56"/>
      <c r="BG146" s="52"/>
      <c r="BH146" s="56"/>
      <c r="BI146" s="52"/>
      <c r="BJ146" s="56"/>
      <c r="BK146" s="56"/>
      <c r="BL146" s="66"/>
    </row>
    <row r="147" spans="1:64" x14ac:dyDescent="0.3">
      <c r="A147" s="52"/>
      <c r="E147" s="52"/>
      <c r="G147" s="52"/>
      <c r="H147" s="52"/>
      <c r="I147" s="55"/>
      <c r="J147" s="55"/>
      <c r="Q147" s="12"/>
      <c r="R147" s="30"/>
      <c r="S147" s="42"/>
      <c r="T147" s="53"/>
      <c r="U147" s="25"/>
      <c r="V147" s="53"/>
      <c r="W147" s="25"/>
      <c r="X147" s="56"/>
      <c r="Y147" s="52"/>
      <c r="Z147" s="3"/>
      <c r="AA147" s="32"/>
      <c r="AB147" s="53"/>
      <c r="AC147" s="56"/>
      <c r="AD147" s="52"/>
      <c r="AE147" s="56"/>
      <c r="AF147" s="52"/>
      <c r="AG147" s="55"/>
      <c r="AH147" s="52"/>
      <c r="AI147" s="56"/>
      <c r="AJ147" s="56"/>
      <c r="AK147" s="56"/>
      <c r="AL147" s="55"/>
      <c r="AM147" s="52"/>
      <c r="AN147" s="55"/>
      <c r="AO147" s="52"/>
      <c r="AP147" s="55"/>
      <c r="AQ147" s="52"/>
      <c r="AR147" s="52"/>
      <c r="AS147" s="52"/>
      <c r="AT147" s="52"/>
      <c r="AU147" s="53"/>
      <c r="AV147" s="25"/>
      <c r="AW147" s="53"/>
      <c r="AX147" s="25"/>
      <c r="AY147" s="53"/>
      <c r="AZ147" s="25"/>
      <c r="BA147" s="12"/>
      <c r="BB147" s="12"/>
      <c r="BC147" s="40"/>
      <c r="BD147" s="56"/>
      <c r="BE147" s="52"/>
      <c r="BF147" s="56"/>
      <c r="BG147" s="52"/>
      <c r="BH147" s="56"/>
      <c r="BI147" s="52"/>
      <c r="BJ147" s="56"/>
      <c r="BK147" s="56"/>
      <c r="BL147" s="66"/>
    </row>
    <row r="148" spans="1:64" x14ac:dyDescent="0.3">
      <c r="A148" s="52"/>
      <c r="E148" s="52"/>
      <c r="G148" s="52"/>
      <c r="H148" s="52"/>
      <c r="I148" s="55"/>
      <c r="J148" s="55"/>
      <c r="Q148" s="12"/>
      <c r="R148" s="30"/>
      <c r="S148" s="42"/>
      <c r="T148" s="53"/>
      <c r="U148" s="25"/>
      <c r="V148" s="53"/>
      <c r="W148" s="25"/>
      <c r="X148" s="56"/>
      <c r="Y148" s="52"/>
      <c r="Z148" s="3"/>
      <c r="AA148" s="32"/>
      <c r="AB148" s="53"/>
      <c r="AC148" s="56"/>
      <c r="AD148" s="52"/>
      <c r="AE148" s="56"/>
      <c r="AF148" s="52"/>
      <c r="AG148" s="55"/>
      <c r="AH148" s="52"/>
      <c r="AI148" s="56"/>
      <c r="AJ148" s="56"/>
      <c r="AK148" s="56"/>
      <c r="AL148" s="55"/>
      <c r="AM148" s="52"/>
      <c r="AN148" s="55"/>
      <c r="AO148" s="52"/>
      <c r="AP148" s="55"/>
      <c r="AQ148" s="52"/>
      <c r="AR148" s="52"/>
      <c r="AS148" s="52"/>
      <c r="AT148" s="52"/>
      <c r="AU148" s="53"/>
      <c r="AV148" s="25"/>
      <c r="AW148" s="53"/>
      <c r="AX148" s="25"/>
      <c r="AY148" s="53"/>
      <c r="AZ148" s="25"/>
      <c r="BA148" s="12"/>
      <c r="BB148" s="12"/>
      <c r="BC148" s="40"/>
      <c r="BD148" s="56"/>
      <c r="BE148" s="52"/>
      <c r="BF148" s="56"/>
      <c r="BG148" s="52"/>
      <c r="BH148" s="56"/>
      <c r="BI148" s="52"/>
      <c r="BJ148" s="56"/>
      <c r="BK148" s="56"/>
      <c r="BL148" s="66"/>
    </row>
    <row r="149" spans="1:64" x14ac:dyDescent="0.3">
      <c r="A149" s="52"/>
      <c r="E149" s="52"/>
      <c r="G149" s="52"/>
      <c r="H149" s="52"/>
      <c r="I149" s="55"/>
      <c r="J149" s="55"/>
      <c r="Q149" s="12"/>
      <c r="R149" s="30"/>
      <c r="S149" s="42"/>
      <c r="T149" s="53"/>
      <c r="U149" s="25"/>
      <c r="V149" s="53"/>
      <c r="W149" s="25"/>
      <c r="X149" s="56"/>
      <c r="Y149" s="52"/>
      <c r="Z149" s="3"/>
      <c r="AA149" s="32"/>
      <c r="AB149" s="53"/>
      <c r="AC149" s="56"/>
      <c r="AD149" s="52"/>
      <c r="AE149" s="56"/>
      <c r="AF149" s="52"/>
      <c r="AG149" s="55"/>
      <c r="AH149" s="52"/>
      <c r="AI149" s="56"/>
      <c r="AJ149" s="56"/>
      <c r="AK149" s="56"/>
      <c r="AL149" s="55"/>
      <c r="AM149" s="52"/>
      <c r="AN149" s="55"/>
      <c r="AO149" s="52"/>
      <c r="AP149" s="55"/>
      <c r="AQ149" s="52"/>
      <c r="AR149" s="52"/>
      <c r="AS149" s="52"/>
      <c r="AT149" s="52"/>
      <c r="AU149" s="53"/>
      <c r="AV149" s="25"/>
      <c r="AW149" s="53"/>
      <c r="AX149" s="25"/>
      <c r="AY149" s="53"/>
      <c r="AZ149" s="25"/>
      <c r="BA149" s="12"/>
      <c r="BB149" s="12"/>
      <c r="BC149" s="40"/>
      <c r="BD149" s="56"/>
      <c r="BE149" s="52"/>
      <c r="BF149" s="56"/>
      <c r="BG149" s="52"/>
      <c r="BH149" s="56"/>
      <c r="BI149" s="52"/>
      <c r="BJ149" s="56"/>
      <c r="BK149" s="56"/>
      <c r="BL149" s="66"/>
    </row>
    <row r="150" spans="1:64" x14ac:dyDescent="0.3">
      <c r="A150" s="52"/>
      <c r="E150" s="52"/>
      <c r="G150" s="52"/>
      <c r="H150" s="52"/>
      <c r="I150" s="55"/>
      <c r="J150" s="55"/>
      <c r="Q150" s="12"/>
      <c r="R150" s="30"/>
      <c r="S150" s="42"/>
      <c r="T150" s="53"/>
      <c r="U150" s="25"/>
      <c r="V150" s="53"/>
      <c r="W150" s="25"/>
      <c r="X150" s="56"/>
      <c r="Y150" s="52"/>
      <c r="Z150" s="3"/>
      <c r="AA150" s="32"/>
      <c r="AB150" s="53"/>
      <c r="AC150" s="56"/>
      <c r="AD150" s="52"/>
      <c r="AE150" s="56"/>
      <c r="AF150" s="52"/>
      <c r="AG150" s="55"/>
      <c r="AH150" s="52"/>
      <c r="AI150" s="56"/>
      <c r="AJ150" s="56"/>
      <c r="AK150" s="56"/>
      <c r="AL150" s="55"/>
      <c r="AM150" s="52"/>
      <c r="AN150" s="55"/>
      <c r="AO150" s="52"/>
      <c r="AP150" s="55"/>
      <c r="AQ150" s="52"/>
      <c r="AR150" s="52"/>
      <c r="AS150" s="52"/>
      <c r="AT150" s="52"/>
      <c r="AU150" s="53"/>
      <c r="AV150" s="25"/>
      <c r="AW150" s="53"/>
      <c r="AX150" s="25"/>
      <c r="AY150" s="53"/>
      <c r="AZ150" s="25"/>
      <c r="BA150" s="12"/>
      <c r="BB150" s="12"/>
      <c r="BC150" s="40"/>
      <c r="BD150" s="56"/>
      <c r="BE150" s="52"/>
      <c r="BF150" s="56"/>
      <c r="BG150" s="52"/>
      <c r="BH150" s="56"/>
      <c r="BI150" s="52"/>
      <c r="BJ150" s="56"/>
      <c r="BK150" s="56"/>
      <c r="BL150" s="66"/>
    </row>
    <row r="151" spans="1:64" x14ac:dyDescent="0.3">
      <c r="A151" s="52"/>
      <c r="E151" s="52"/>
      <c r="G151" s="52"/>
      <c r="H151" s="52"/>
      <c r="I151" s="55"/>
      <c r="J151" s="55"/>
      <c r="Q151" s="12"/>
      <c r="R151" s="30"/>
      <c r="S151" s="42"/>
      <c r="T151" s="53"/>
      <c r="U151" s="25"/>
      <c r="V151" s="53"/>
      <c r="W151" s="25"/>
      <c r="X151" s="56"/>
      <c r="Y151" s="52"/>
      <c r="Z151" s="3"/>
      <c r="AA151" s="32"/>
      <c r="AB151" s="53"/>
      <c r="AC151" s="56"/>
      <c r="AD151" s="52"/>
      <c r="AE151" s="56"/>
      <c r="AF151" s="52"/>
      <c r="AG151" s="55"/>
      <c r="AH151" s="52"/>
      <c r="AI151" s="56"/>
      <c r="AJ151" s="56"/>
      <c r="AK151" s="56"/>
      <c r="AL151" s="55"/>
      <c r="AM151" s="52"/>
      <c r="AN151" s="55"/>
      <c r="AO151" s="52"/>
      <c r="AP151" s="55"/>
      <c r="AQ151" s="52"/>
      <c r="AR151" s="52"/>
      <c r="AS151" s="52"/>
      <c r="AT151" s="52"/>
      <c r="AU151" s="53"/>
      <c r="AV151" s="25"/>
      <c r="AW151" s="53"/>
      <c r="AX151" s="25"/>
      <c r="AY151" s="53"/>
      <c r="AZ151" s="25"/>
      <c r="BA151" s="12"/>
      <c r="BB151" s="12"/>
      <c r="BC151" s="40"/>
      <c r="BD151" s="56"/>
      <c r="BE151" s="52"/>
      <c r="BF151" s="56"/>
      <c r="BG151" s="52"/>
      <c r="BH151" s="56"/>
      <c r="BI151" s="52"/>
      <c r="BJ151" s="56"/>
      <c r="BK151" s="56"/>
      <c r="BL151" s="66"/>
    </row>
    <row r="152" spans="1:64" x14ac:dyDescent="0.3">
      <c r="A152" s="52"/>
      <c r="E152" s="52"/>
      <c r="G152" s="52"/>
      <c r="H152" s="52"/>
      <c r="I152" s="55"/>
      <c r="J152" s="55"/>
      <c r="Q152" s="12"/>
      <c r="R152" s="30"/>
      <c r="S152" s="42"/>
      <c r="T152" s="53"/>
      <c r="U152" s="25"/>
      <c r="V152" s="53"/>
      <c r="W152" s="25"/>
      <c r="X152" s="56"/>
      <c r="Y152" s="52"/>
      <c r="Z152" s="3"/>
      <c r="AA152" s="32"/>
      <c r="AB152" s="53"/>
      <c r="AC152" s="56"/>
      <c r="AD152" s="52"/>
      <c r="AE152" s="56"/>
      <c r="AF152" s="52"/>
      <c r="AG152" s="55"/>
      <c r="AH152" s="52"/>
      <c r="AI152" s="56"/>
      <c r="AJ152" s="56"/>
      <c r="AK152" s="56"/>
      <c r="AL152" s="55"/>
      <c r="AM152" s="52"/>
      <c r="AN152" s="55"/>
      <c r="AO152" s="52"/>
      <c r="AP152" s="55"/>
      <c r="AQ152" s="52"/>
      <c r="AR152" s="52"/>
      <c r="AS152" s="52"/>
      <c r="AT152" s="52"/>
      <c r="AU152" s="53"/>
      <c r="AV152" s="25"/>
      <c r="AW152" s="53"/>
      <c r="AX152" s="25"/>
      <c r="AY152" s="53"/>
      <c r="AZ152" s="25"/>
      <c r="BA152" s="12"/>
      <c r="BB152" s="12"/>
      <c r="BC152" s="40"/>
      <c r="BD152" s="56"/>
      <c r="BE152" s="52"/>
      <c r="BF152" s="56"/>
      <c r="BG152" s="52"/>
      <c r="BH152" s="56"/>
      <c r="BI152" s="52"/>
      <c r="BJ152" s="56"/>
      <c r="BK152" s="56"/>
      <c r="BL152" s="66"/>
    </row>
    <row r="153" spans="1:64" x14ac:dyDescent="0.3">
      <c r="A153" s="52"/>
      <c r="E153" s="52"/>
      <c r="G153" s="52"/>
      <c r="H153" s="52"/>
      <c r="I153" s="55"/>
      <c r="J153" s="55"/>
      <c r="Q153" s="12"/>
      <c r="R153" s="30"/>
      <c r="S153" s="42"/>
      <c r="T153" s="53"/>
      <c r="U153" s="25"/>
      <c r="V153" s="53"/>
      <c r="W153" s="25"/>
      <c r="X153" s="56"/>
      <c r="Y153" s="52"/>
      <c r="Z153" s="3"/>
      <c r="AA153" s="32"/>
      <c r="AB153" s="53"/>
      <c r="AC153" s="56"/>
      <c r="AD153" s="52"/>
      <c r="AE153" s="56"/>
      <c r="AF153" s="52"/>
      <c r="AG153" s="55"/>
      <c r="AH153" s="52"/>
      <c r="AI153" s="56"/>
      <c r="AJ153" s="56"/>
      <c r="AK153" s="56"/>
      <c r="AL153" s="55"/>
      <c r="AM153" s="52"/>
      <c r="AN153" s="55"/>
      <c r="AO153" s="52"/>
      <c r="AP153" s="55"/>
      <c r="AQ153" s="52"/>
      <c r="AR153" s="52"/>
      <c r="AS153" s="52"/>
      <c r="AT153" s="52"/>
      <c r="AU153" s="53"/>
      <c r="AV153" s="25"/>
      <c r="AW153" s="53"/>
      <c r="AX153" s="25"/>
      <c r="AY153" s="53"/>
      <c r="AZ153" s="25"/>
      <c r="BA153" s="12"/>
      <c r="BB153" s="12"/>
      <c r="BC153" s="40"/>
      <c r="BD153" s="56"/>
      <c r="BE153" s="52"/>
      <c r="BF153" s="56"/>
      <c r="BG153" s="52"/>
      <c r="BH153" s="56"/>
      <c r="BI153" s="52"/>
      <c r="BJ153" s="56"/>
      <c r="BK153" s="56"/>
      <c r="BL153" s="66"/>
    </row>
    <row r="154" spans="1:64" x14ac:dyDescent="0.3">
      <c r="A154" s="52"/>
      <c r="E154" s="52"/>
      <c r="G154" s="52"/>
      <c r="H154" s="52"/>
      <c r="I154" s="55"/>
      <c r="J154" s="55"/>
      <c r="Q154" s="12"/>
      <c r="R154" s="30"/>
      <c r="S154" s="42"/>
      <c r="T154" s="53"/>
      <c r="U154" s="25"/>
      <c r="V154" s="53"/>
      <c r="W154" s="25"/>
      <c r="X154" s="56"/>
      <c r="Y154" s="52"/>
      <c r="Z154" s="3"/>
      <c r="AA154" s="32"/>
      <c r="AB154" s="53"/>
      <c r="AC154" s="56"/>
      <c r="AD154" s="52"/>
      <c r="AE154" s="56"/>
      <c r="AF154" s="52"/>
      <c r="AG154" s="55"/>
      <c r="AH154" s="52"/>
      <c r="AI154" s="56"/>
      <c r="AJ154" s="56"/>
      <c r="AK154" s="56"/>
      <c r="AL154" s="55"/>
      <c r="AM154" s="52"/>
      <c r="AN154" s="55"/>
      <c r="AO154" s="52"/>
      <c r="AP154" s="55"/>
      <c r="AQ154" s="52"/>
      <c r="AR154" s="52"/>
      <c r="AS154" s="52"/>
      <c r="AT154" s="52"/>
      <c r="AU154" s="53"/>
      <c r="AV154" s="25"/>
      <c r="AW154" s="53"/>
      <c r="AX154" s="25"/>
      <c r="AY154" s="53"/>
      <c r="AZ154" s="25"/>
      <c r="BA154" s="12"/>
      <c r="BB154" s="12"/>
      <c r="BC154" s="40"/>
      <c r="BD154" s="56"/>
      <c r="BE154" s="52"/>
      <c r="BF154" s="56"/>
      <c r="BG154" s="52"/>
      <c r="BH154" s="56"/>
      <c r="BI154" s="52"/>
      <c r="BJ154" s="56"/>
      <c r="BK154" s="56"/>
      <c r="BL154" s="66"/>
    </row>
    <row r="155" spans="1:64" x14ac:dyDescent="0.3">
      <c r="A155" s="52"/>
      <c r="E155" s="52"/>
      <c r="G155" s="52"/>
      <c r="H155" s="52"/>
      <c r="I155" s="55"/>
      <c r="J155" s="55"/>
      <c r="Q155" s="12"/>
      <c r="R155" s="30"/>
      <c r="S155" s="42"/>
      <c r="T155" s="53"/>
      <c r="U155" s="25"/>
      <c r="V155" s="53"/>
      <c r="W155" s="25"/>
      <c r="X155" s="56"/>
      <c r="Y155" s="52"/>
      <c r="Z155" s="3"/>
      <c r="AA155" s="32"/>
      <c r="AB155" s="53"/>
      <c r="AC155" s="56"/>
      <c r="AD155" s="52"/>
      <c r="AE155" s="56"/>
      <c r="AF155" s="52"/>
      <c r="AG155" s="55"/>
      <c r="AH155" s="52"/>
      <c r="AI155" s="56"/>
      <c r="AJ155" s="56"/>
      <c r="AK155" s="56"/>
      <c r="AL155" s="55"/>
      <c r="AM155" s="52"/>
      <c r="AN155" s="55"/>
      <c r="AO155" s="52"/>
      <c r="AP155" s="55"/>
      <c r="AQ155" s="52"/>
      <c r="AR155" s="52"/>
      <c r="AS155" s="52"/>
      <c r="AT155" s="52"/>
      <c r="AU155" s="53"/>
      <c r="AV155" s="25"/>
      <c r="AW155" s="53"/>
      <c r="AX155" s="25"/>
      <c r="AY155" s="53"/>
      <c r="AZ155" s="25"/>
      <c r="BA155" s="12"/>
      <c r="BB155" s="12"/>
      <c r="BC155" s="40"/>
      <c r="BD155" s="56"/>
      <c r="BE155" s="52"/>
      <c r="BF155" s="56"/>
      <c r="BG155" s="52"/>
      <c r="BH155" s="56"/>
      <c r="BI155" s="52"/>
      <c r="BJ155" s="56"/>
      <c r="BK155" s="56"/>
      <c r="BL155" s="66"/>
    </row>
    <row r="156" spans="1:64" x14ac:dyDescent="0.3">
      <c r="A156" s="52"/>
      <c r="E156" s="52"/>
      <c r="G156" s="52"/>
      <c r="H156" s="52"/>
      <c r="I156" s="55"/>
      <c r="J156" s="55"/>
      <c r="Q156" s="12"/>
      <c r="R156" s="30"/>
      <c r="S156" s="42"/>
      <c r="T156" s="53"/>
      <c r="U156" s="25"/>
      <c r="V156" s="53"/>
      <c r="W156" s="25"/>
      <c r="X156" s="56"/>
      <c r="Y156" s="52"/>
      <c r="Z156" s="3"/>
      <c r="AA156" s="32"/>
      <c r="AB156" s="53"/>
      <c r="AC156" s="56"/>
      <c r="AD156" s="52"/>
      <c r="AE156" s="56"/>
      <c r="AF156" s="52"/>
      <c r="AG156" s="55"/>
      <c r="AH156" s="52"/>
      <c r="AI156" s="56"/>
      <c r="AJ156" s="56"/>
      <c r="AK156" s="56"/>
      <c r="AL156" s="55"/>
      <c r="AM156" s="52"/>
      <c r="AN156" s="55"/>
      <c r="AO156" s="52"/>
      <c r="AP156" s="55"/>
      <c r="AQ156" s="52"/>
      <c r="AR156" s="52"/>
      <c r="AS156" s="52"/>
      <c r="AT156" s="52"/>
      <c r="AU156" s="53"/>
      <c r="AV156" s="25"/>
      <c r="AW156" s="53"/>
      <c r="AX156" s="25"/>
      <c r="AY156" s="53"/>
      <c r="AZ156" s="25"/>
      <c r="BA156" s="12"/>
      <c r="BB156" s="12"/>
      <c r="BC156" s="40"/>
      <c r="BD156" s="56"/>
      <c r="BE156" s="52"/>
      <c r="BF156" s="56"/>
      <c r="BG156" s="52"/>
      <c r="BH156" s="56"/>
      <c r="BI156" s="52"/>
      <c r="BJ156" s="56"/>
      <c r="BK156" s="56"/>
      <c r="BL156" s="66"/>
    </row>
    <row r="157" spans="1:64" x14ac:dyDescent="0.3">
      <c r="A157" s="52"/>
      <c r="E157" s="52"/>
      <c r="G157" s="52"/>
      <c r="H157" s="52"/>
      <c r="I157" s="55"/>
      <c r="J157" s="55"/>
      <c r="Q157" s="12"/>
      <c r="R157" s="30"/>
      <c r="S157" s="42"/>
      <c r="T157" s="53"/>
      <c r="U157" s="25"/>
      <c r="V157" s="53"/>
      <c r="W157" s="25"/>
      <c r="X157" s="56"/>
      <c r="Y157" s="52"/>
      <c r="Z157" s="3"/>
      <c r="AA157" s="32"/>
      <c r="AB157" s="53"/>
      <c r="AC157" s="56"/>
      <c r="AD157" s="52"/>
      <c r="AE157" s="56"/>
      <c r="AF157" s="52"/>
      <c r="AG157" s="55"/>
      <c r="AH157" s="52"/>
      <c r="AI157" s="56"/>
      <c r="AJ157" s="56"/>
      <c r="AK157" s="56"/>
      <c r="AL157" s="55"/>
      <c r="AM157" s="52"/>
      <c r="AN157" s="55"/>
      <c r="AO157" s="52"/>
      <c r="AP157" s="55"/>
      <c r="AQ157" s="52"/>
      <c r="AR157" s="52"/>
      <c r="AS157" s="52"/>
      <c r="AT157" s="52"/>
      <c r="AU157" s="53"/>
      <c r="AV157" s="25"/>
      <c r="AW157" s="53"/>
      <c r="AX157" s="25"/>
      <c r="AY157" s="53"/>
      <c r="AZ157" s="25"/>
      <c r="BA157" s="12"/>
      <c r="BB157" s="12"/>
      <c r="BC157" s="40"/>
      <c r="BD157" s="56"/>
      <c r="BE157" s="52"/>
      <c r="BF157" s="56"/>
      <c r="BG157" s="52"/>
      <c r="BH157" s="56"/>
      <c r="BI157" s="52"/>
      <c r="BJ157" s="56"/>
      <c r="BK157" s="56"/>
      <c r="BL157" s="66"/>
    </row>
    <row r="158" spans="1:64" x14ac:dyDescent="0.3">
      <c r="A158" s="52"/>
      <c r="E158" s="52"/>
      <c r="G158" s="52"/>
      <c r="H158" s="52"/>
      <c r="I158" s="55"/>
      <c r="J158" s="55"/>
      <c r="Q158" s="12"/>
      <c r="R158" s="30"/>
      <c r="S158" s="42"/>
      <c r="T158" s="53"/>
      <c r="U158" s="25"/>
      <c r="V158" s="53"/>
      <c r="W158" s="25"/>
      <c r="X158" s="56"/>
      <c r="Y158" s="52"/>
      <c r="Z158" s="3"/>
      <c r="AA158" s="32"/>
      <c r="AB158" s="53"/>
      <c r="AC158" s="56"/>
      <c r="AD158" s="52"/>
      <c r="AE158" s="56"/>
      <c r="AF158" s="52"/>
      <c r="AG158" s="55"/>
      <c r="AH158" s="52"/>
      <c r="AI158" s="56"/>
      <c r="AJ158" s="56"/>
      <c r="AK158" s="56"/>
      <c r="AL158" s="55"/>
      <c r="AM158" s="52"/>
      <c r="AN158" s="55"/>
      <c r="AO158" s="52"/>
      <c r="AP158" s="55"/>
      <c r="AQ158" s="52"/>
      <c r="AR158" s="52"/>
      <c r="AS158" s="52"/>
      <c r="AT158" s="52"/>
      <c r="AU158" s="53"/>
      <c r="AV158" s="25"/>
      <c r="AW158" s="53"/>
      <c r="AX158" s="25"/>
      <c r="AY158" s="53"/>
      <c r="AZ158" s="25"/>
      <c r="BA158" s="12"/>
      <c r="BB158" s="12"/>
      <c r="BC158" s="40"/>
      <c r="BD158" s="56"/>
      <c r="BE158" s="52"/>
      <c r="BF158" s="56"/>
      <c r="BG158" s="52"/>
      <c r="BH158" s="56"/>
      <c r="BI158" s="52"/>
      <c r="BJ158" s="56"/>
      <c r="BK158" s="56"/>
      <c r="BL158" s="66"/>
    </row>
    <row r="159" spans="1:64" x14ac:dyDescent="0.3">
      <c r="A159" s="52"/>
      <c r="E159" s="52"/>
      <c r="G159" s="52"/>
      <c r="H159" s="52"/>
      <c r="I159" s="55"/>
      <c r="J159" s="55"/>
      <c r="Q159" s="12"/>
      <c r="R159" s="30"/>
      <c r="S159" s="42"/>
      <c r="T159" s="53"/>
      <c r="U159" s="25"/>
      <c r="V159" s="53"/>
      <c r="W159" s="25"/>
      <c r="X159" s="56"/>
      <c r="Y159" s="52"/>
      <c r="Z159" s="3"/>
      <c r="AA159" s="32"/>
      <c r="AB159" s="53"/>
      <c r="AC159" s="56"/>
      <c r="AD159" s="52"/>
      <c r="AE159" s="56"/>
      <c r="AF159" s="52"/>
      <c r="AG159" s="55"/>
      <c r="AH159" s="52"/>
      <c r="AI159" s="56"/>
      <c r="AJ159" s="56"/>
      <c r="AK159" s="56"/>
      <c r="AL159" s="55"/>
      <c r="AM159" s="52"/>
      <c r="AN159" s="55"/>
      <c r="AO159" s="52"/>
      <c r="AP159" s="55"/>
      <c r="AQ159" s="52"/>
      <c r="AR159" s="52"/>
      <c r="AS159" s="52"/>
      <c r="AT159" s="52"/>
      <c r="AU159" s="53"/>
      <c r="AV159" s="25"/>
      <c r="AW159" s="53"/>
      <c r="AX159" s="25"/>
      <c r="AY159" s="53"/>
      <c r="AZ159" s="25"/>
      <c r="BA159" s="12"/>
      <c r="BB159" s="12"/>
      <c r="BC159" s="40"/>
      <c r="BD159" s="56"/>
      <c r="BE159" s="52"/>
      <c r="BF159" s="56"/>
      <c r="BG159" s="52"/>
      <c r="BH159" s="56"/>
      <c r="BI159" s="52"/>
      <c r="BJ159" s="56"/>
      <c r="BK159" s="56"/>
      <c r="BL159" s="66"/>
    </row>
    <row r="160" spans="1:64" x14ac:dyDescent="0.3">
      <c r="A160" s="52"/>
      <c r="E160" s="52"/>
      <c r="G160" s="52"/>
      <c r="H160" s="52"/>
      <c r="I160" s="55"/>
      <c r="J160" s="55"/>
      <c r="Q160" s="12"/>
      <c r="R160" s="30"/>
      <c r="S160" s="42"/>
      <c r="T160" s="53"/>
      <c r="U160" s="25"/>
      <c r="V160" s="53"/>
      <c r="W160" s="25"/>
      <c r="X160" s="56"/>
      <c r="Y160" s="52"/>
      <c r="Z160" s="3"/>
      <c r="AA160" s="32"/>
      <c r="AB160" s="53"/>
      <c r="AC160" s="56"/>
      <c r="AD160" s="52"/>
      <c r="AE160" s="56"/>
      <c r="AF160" s="52"/>
      <c r="AG160" s="55"/>
      <c r="AH160" s="52"/>
      <c r="AI160" s="56"/>
      <c r="AJ160" s="56"/>
      <c r="AK160" s="56"/>
      <c r="AL160" s="55"/>
      <c r="AM160" s="52"/>
      <c r="AN160" s="55"/>
      <c r="AO160" s="52"/>
      <c r="AP160" s="55"/>
      <c r="AQ160" s="52"/>
      <c r="AR160" s="52"/>
      <c r="AS160" s="52"/>
      <c r="AT160" s="52"/>
      <c r="AU160" s="53"/>
      <c r="AV160" s="25"/>
      <c r="AW160" s="53"/>
      <c r="AX160" s="25"/>
      <c r="AY160" s="53"/>
      <c r="AZ160" s="25"/>
      <c r="BA160" s="12"/>
      <c r="BB160" s="12"/>
      <c r="BC160" s="40"/>
      <c r="BD160" s="56"/>
      <c r="BE160" s="52"/>
      <c r="BF160" s="56"/>
      <c r="BG160" s="52"/>
      <c r="BH160" s="56"/>
      <c r="BI160" s="52"/>
      <c r="BJ160" s="56"/>
      <c r="BK160" s="56"/>
      <c r="BL160" s="66"/>
    </row>
    <row r="161" spans="1:64" x14ac:dyDescent="0.3">
      <c r="A161" s="52"/>
      <c r="E161" s="52"/>
      <c r="G161" s="52"/>
      <c r="H161" s="52"/>
      <c r="I161" s="55"/>
      <c r="J161" s="55"/>
      <c r="Q161" s="12"/>
      <c r="R161" s="30"/>
      <c r="S161" s="42"/>
      <c r="T161" s="53"/>
      <c r="U161" s="25"/>
      <c r="V161" s="53"/>
      <c r="W161" s="25"/>
      <c r="X161" s="56"/>
      <c r="Y161" s="52"/>
      <c r="Z161" s="3"/>
      <c r="AA161" s="32"/>
      <c r="AB161" s="53"/>
      <c r="AC161" s="56"/>
      <c r="AD161" s="52"/>
      <c r="AE161" s="56"/>
      <c r="AF161" s="52"/>
      <c r="AG161" s="55"/>
      <c r="AH161" s="52"/>
      <c r="AI161" s="56"/>
      <c r="AJ161" s="56"/>
      <c r="AK161" s="56"/>
      <c r="AL161" s="55"/>
      <c r="AM161" s="52"/>
      <c r="AN161" s="55"/>
      <c r="AO161" s="52"/>
      <c r="AP161" s="55"/>
      <c r="AQ161" s="52"/>
      <c r="AR161" s="52"/>
      <c r="AS161" s="52"/>
      <c r="AT161" s="52"/>
      <c r="AU161" s="53"/>
      <c r="AV161" s="25"/>
      <c r="AW161" s="53"/>
      <c r="AX161" s="25"/>
      <c r="AY161" s="53"/>
      <c r="AZ161" s="25"/>
      <c r="BA161" s="12"/>
      <c r="BB161" s="12"/>
      <c r="BC161" s="40"/>
      <c r="BD161" s="56"/>
      <c r="BE161" s="52"/>
      <c r="BF161" s="56"/>
      <c r="BG161" s="52"/>
      <c r="BH161" s="56"/>
      <c r="BI161" s="52"/>
      <c r="BJ161" s="56"/>
      <c r="BK161" s="56"/>
      <c r="BL161" s="66"/>
    </row>
    <row r="162" spans="1:64" x14ac:dyDescent="0.3">
      <c r="A162" s="52"/>
      <c r="E162" s="52"/>
      <c r="G162" s="52"/>
      <c r="H162" s="52"/>
      <c r="I162" s="55"/>
      <c r="J162" s="55"/>
      <c r="Q162" s="12"/>
      <c r="R162" s="30"/>
      <c r="S162" s="42"/>
      <c r="T162" s="53"/>
      <c r="U162" s="25"/>
      <c r="V162" s="53"/>
      <c r="W162" s="25"/>
      <c r="X162" s="56"/>
      <c r="Y162" s="52"/>
      <c r="Z162" s="3"/>
      <c r="AA162" s="32"/>
      <c r="AB162" s="53"/>
      <c r="AC162" s="56"/>
      <c r="AD162" s="52"/>
      <c r="AE162" s="56"/>
      <c r="AF162" s="52"/>
      <c r="AG162" s="55"/>
      <c r="AH162" s="52"/>
      <c r="AI162" s="56"/>
      <c r="AJ162" s="56"/>
      <c r="AK162" s="56"/>
      <c r="AL162" s="55"/>
      <c r="AM162" s="52"/>
      <c r="AN162" s="55"/>
      <c r="AO162" s="52"/>
      <c r="AP162" s="55"/>
      <c r="AQ162" s="52"/>
      <c r="AR162" s="52"/>
      <c r="AS162" s="52"/>
      <c r="AT162" s="52"/>
      <c r="AU162" s="53"/>
      <c r="AV162" s="25"/>
      <c r="AW162" s="53"/>
      <c r="AX162" s="25"/>
      <c r="AY162" s="53"/>
      <c r="AZ162" s="25"/>
      <c r="BA162" s="12"/>
      <c r="BB162" s="12"/>
      <c r="BC162" s="40"/>
      <c r="BD162" s="56"/>
      <c r="BE162" s="52"/>
      <c r="BF162" s="56"/>
      <c r="BG162" s="52"/>
      <c r="BH162" s="56"/>
      <c r="BI162" s="52"/>
      <c r="BJ162" s="56"/>
      <c r="BK162" s="56"/>
      <c r="BL162" s="66"/>
    </row>
    <row r="163" spans="1:64" x14ac:dyDescent="0.3">
      <c r="A163" s="52"/>
      <c r="E163" s="52"/>
      <c r="G163" s="52"/>
      <c r="H163" s="52"/>
      <c r="I163" s="55"/>
      <c r="J163" s="55"/>
      <c r="Q163" s="12"/>
      <c r="R163" s="30"/>
      <c r="S163" s="42"/>
      <c r="T163" s="53"/>
      <c r="U163" s="25"/>
      <c r="V163" s="53"/>
      <c r="W163" s="25"/>
      <c r="X163" s="56"/>
      <c r="Y163" s="52"/>
      <c r="Z163" s="3"/>
      <c r="AA163" s="32"/>
      <c r="AB163" s="53"/>
      <c r="AC163" s="56"/>
      <c r="AD163" s="52"/>
      <c r="AE163" s="56"/>
      <c r="AF163" s="52"/>
      <c r="AG163" s="55"/>
      <c r="AH163" s="52"/>
      <c r="AI163" s="56"/>
      <c r="AJ163" s="56"/>
      <c r="AK163" s="56"/>
      <c r="AL163" s="55"/>
      <c r="AM163" s="52"/>
      <c r="AN163" s="55"/>
      <c r="AO163" s="52"/>
      <c r="AP163" s="55"/>
      <c r="AQ163" s="52"/>
      <c r="AR163" s="52"/>
      <c r="AS163" s="52"/>
      <c r="AT163" s="52"/>
      <c r="AU163" s="53"/>
      <c r="AV163" s="25"/>
      <c r="AW163" s="53"/>
      <c r="AX163" s="25"/>
      <c r="AY163" s="53"/>
      <c r="AZ163" s="25"/>
      <c r="BA163" s="12"/>
      <c r="BB163" s="12"/>
      <c r="BC163" s="40"/>
      <c r="BD163" s="56"/>
      <c r="BE163" s="52"/>
      <c r="BF163" s="56"/>
      <c r="BG163" s="52"/>
      <c r="BH163" s="56"/>
      <c r="BI163" s="52"/>
      <c r="BJ163" s="56"/>
      <c r="BK163" s="56"/>
      <c r="BL163" s="66"/>
    </row>
    <row r="164" spans="1:64" x14ac:dyDescent="0.3">
      <c r="A164" s="52"/>
      <c r="E164" s="52"/>
      <c r="G164" s="52"/>
      <c r="H164" s="52"/>
      <c r="I164" s="55"/>
      <c r="J164" s="55"/>
      <c r="Q164" s="12"/>
      <c r="R164" s="30"/>
      <c r="S164" s="42"/>
      <c r="T164" s="53"/>
      <c r="U164" s="25"/>
      <c r="V164" s="53"/>
      <c r="W164" s="25"/>
      <c r="X164" s="56"/>
      <c r="Y164" s="52"/>
      <c r="Z164" s="3"/>
      <c r="AA164" s="32"/>
      <c r="AB164" s="53"/>
      <c r="AC164" s="56"/>
      <c r="AD164" s="52"/>
      <c r="AE164" s="56"/>
      <c r="AF164" s="52"/>
      <c r="AG164" s="55"/>
      <c r="AH164" s="52"/>
      <c r="AI164" s="56"/>
      <c r="AJ164" s="56"/>
      <c r="AK164" s="56"/>
      <c r="AL164" s="55"/>
      <c r="AM164" s="52"/>
      <c r="AN164" s="55"/>
      <c r="AO164" s="52"/>
      <c r="AP164" s="55"/>
      <c r="AQ164" s="52"/>
      <c r="AR164" s="52"/>
      <c r="AS164" s="52"/>
      <c r="AT164" s="52"/>
      <c r="AU164" s="53"/>
      <c r="AV164" s="25"/>
      <c r="AW164" s="53"/>
      <c r="AX164" s="25"/>
      <c r="AY164" s="53"/>
      <c r="AZ164" s="25"/>
      <c r="BA164" s="12"/>
      <c r="BB164" s="12"/>
      <c r="BC164" s="40"/>
      <c r="BD164" s="56"/>
      <c r="BE164" s="52"/>
      <c r="BF164" s="56"/>
      <c r="BG164" s="52"/>
      <c r="BH164" s="56"/>
      <c r="BI164" s="52"/>
      <c r="BJ164" s="56"/>
      <c r="BK164" s="56"/>
      <c r="BL164" s="66"/>
    </row>
    <row r="165" spans="1:64" x14ac:dyDescent="0.3">
      <c r="A165" s="52"/>
      <c r="E165" s="52"/>
      <c r="G165" s="52"/>
      <c r="H165" s="52"/>
      <c r="I165" s="55"/>
      <c r="J165" s="55"/>
      <c r="Q165" s="12"/>
      <c r="R165" s="30"/>
      <c r="S165" s="42"/>
      <c r="T165" s="53"/>
      <c r="U165" s="25"/>
      <c r="V165" s="53"/>
      <c r="W165" s="25"/>
      <c r="X165" s="56"/>
      <c r="Y165" s="52"/>
      <c r="Z165" s="3"/>
      <c r="AA165" s="32"/>
      <c r="AB165" s="53"/>
      <c r="AC165" s="56"/>
      <c r="AD165" s="52"/>
      <c r="AE165" s="56"/>
      <c r="AF165" s="52"/>
      <c r="AG165" s="55"/>
      <c r="AH165" s="52"/>
      <c r="AI165" s="56"/>
      <c r="AJ165" s="56"/>
      <c r="AK165" s="56"/>
      <c r="AL165" s="55"/>
      <c r="AM165" s="52"/>
      <c r="AN165" s="55"/>
      <c r="AO165" s="52"/>
      <c r="AP165" s="55"/>
      <c r="AQ165" s="52"/>
      <c r="AR165" s="52"/>
      <c r="AS165" s="52"/>
      <c r="AT165" s="52"/>
      <c r="AU165" s="53"/>
      <c r="AV165" s="25"/>
      <c r="AW165" s="53"/>
      <c r="AX165" s="25"/>
      <c r="AY165" s="53"/>
      <c r="AZ165" s="25"/>
      <c r="BA165" s="12"/>
      <c r="BB165" s="12"/>
      <c r="BC165" s="40"/>
      <c r="BD165" s="56"/>
      <c r="BE165" s="52"/>
      <c r="BF165" s="56"/>
      <c r="BG165" s="52"/>
      <c r="BH165" s="56"/>
      <c r="BI165" s="52"/>
      <c r="BJ165" s="56"/>
      <c r="BK165" s="56"/>
      <c r="BL165" s="66"/>
    </row>
    <row r="166" spans="1:64" x14ac:dyDescent="0.3">
      <c r="A166" s="52"/>
      <c r="E166" s="52"/>
      <c r="G166" s="52"/>
      <c r="H166" s="52"/>
      <c r="I166" s="55"/>
      <c r="J166" s="55"/>
      <c r="Q166" s="12"/>
      <c r="R166" s="30"/>
      <c r="S166" s="42"/>
      <c r="T166" s="53"/>
      <c r="U166" s="25"/>
      <c r="V166" s="53"/>
      <c r="W166" s="25"/>
      <c r="X166" s="56"/>
      <c r="Y166" s="52"/>
      <c r="Z166" s="3"/>
      <c r="AA166" s="32"/>
      <c r="AB166" s="53"/>
      <c r="AC166" s="56"/>
      <c r="AD166" s="52"/>
      <c r="AE166" s="56"/>
      <c r="AF166" s="52"/>
      <c r="AG166" s="55"/>
      <c r="AH166" s="52"/>
      <c r="AI166" s="56"/>
      <c r="AJ166" s="56"/>
      <c r="AK166" s="56"/>
      <c r="AL166" s="55"/>
      <c r="AM166" s="52"/>
      <c r="AN166" s="55"/>
      <c r="AO166" s="52"/>
      <c r="AP166" s="55"/>
      <c r="AQ166" s="52"/>
      <c r="AR166" s="52"/>
      <c r="AS166" s="52"/>
      <c r="AT166" s="52"/>
      <c r="AU166" s="53"/>
      <c r="AV166" s="25"/>
      <c r="AW166" s="53"/>
      <c r="AX166" s="25"/>
      <c r="AY166" s="53"/>
      <c r="AZ166" s="25"/>
      <c r="BA166" s="12"/>
      <c r="BB166" s="12"/>
      <c r="BC166" s="40"/>
      <c r="BD166" s="56"/>
      <c r="BE166" s="52"/>
      <c r="BF166" s="56"/>
      <c r="BG166" s="52"/>
      <c r="BH166" s="56"/>
      <c r="BI166" s="52"/>
      <c r="BJ166" s="56"/>
      <c r="BK166" s="56"/>
      <c r="BL166" s="66"/>
    </row>
    <row r="167" spans="1:64" x14ac:dyDescent="0.3">
      <c r="A167" s="52"/>
      <c r="E167" s="52"/>
      <c r="G167" s="52"/>
      <c r="H167" s="52"/>
      <c r="I167" s="55"/>
      <c r="J167" s="55"/>
      <c r="Q167" s="12"/>
      <c r="R167" s="30"/>
      <c r="S167" s="42"/>
      <c r="T167" s="53"/>
      <c r="U167" s="25"/>
      <c r="V167" s="53"/>
      <c r="W167" s="25"/>
      <c r="X167" s="56"/>
      <c r="Y167" s="52"/>
      <c r="Z167" s="3"/>
      <c r="AA167" s="32"/>
      <c r="AB167" s="53"/>
      <c r="AC167" s="56"/>
      <c r="AD167" s="52"/>
      <c r="AE167" s="56"/>
      <c r="AF167" s="52"/>
      <c r="AG167" s="55"/>
      <c r="AH167" s="52"/>
      <c r="AI167" s="56"/>
      <c r="AJ167" s="56"/>
      <c r="AK167" s="56"/>
      <c r="AL167" s="55"/>
      <c r="AM167" s="52"/>
      <c r="AN167" s="55"/>
      <c r="AO167" s="52"/>
      <c r="AP167" s="55"/>
      <c r="AQ167" s="52"/>
      <c r="AR167" s="52"/>
      <c r="AS167" s="52"/>
      <c r="AT167" s="52"/>
      <c r="AU167" s="53"/>
      <c r="AV167" s="25"/>
      <c r="AW167" s="53"/>
      <c r="AX167" s="25"/>
      <c r="AY167" s="53"/>
      <c r="AZ167" s="25"/>
      <c r="BA167" s="12"/>
      <c r="BB167" s="12"/>
      <c r="BC167" s="40"/>
      <c r="BD167" s="56"/>
      <c r="BE167" s="52"/>
      <c r="BF167" s="56"/>
      <c r="BG167" s="52"/>
      <c r="BH167" s="56"/>
      <c r="BI167" s="52"/>
      <c r="BJ167" s="56"/>
      <c r="BK167" s="56"/>
      <c r="BL167" s="66"/>
    </row>
    <row r="168" spans="1:64" x14ac:dyDescent="0.3">
      <c r="A168" s="52"/>
      <c r="E168" s="52"/>
      <c r="G168" s="52"/>
      <c r="H168" s="52"/>
      <c r="I168" s="55"/>
      <c r="J168" s="55"/>
      <c r="Q168" s="12"/>
      <c r="R168" s="30"/>
      <c r="S168" s="42"/>
      <c r="T168" s="53"/>
      <c r="U168" s="25"/>
      <c r="V168" s="53"/>
      <c r="W168" s="25"/>
      <c r="X168" s="56"/>
      <c r="Y168" s="52"/>
      <c r="Z168" s="3"/>
      <c r="AA168" s="32"/>
      <c r="AB168" s="53"/>
      <c r="AC168" s="56"/>
      <c r="AD168" s="52"/>
      <c r="AE168" s="56"/>
      <c r="AF168" s="52"/>
      <c r="AG168" s="55"/>
      <c r="AH168" s="52"/>
      <c r="AI168" s="56"/>
      <c r="AJ168" s="56"/>
      <c r="AK168" s="56"/>
      <c r="AL168" s="55"/>
      <c r="AM168" s="52"/>
      <c r="AN168" s="55"/>
      <c r="AO168" s="52"/>
      <c r="AP168" s="55"/>
      <c r="AQ168" s="52"/>
      <c r="AR168" s="52"/>
      <c r="AS168" s="52"/>
      <c r="AT168" s="52"/>
      <c r="AU168" s="53"/>
      <c r="AV168" s="25"/>
      <c r="AW168" s="53"/>
      <c r="AX168" s="25"/>
      <c r="AY168" s="53"/>
      <c r="AZ168" s="25"/>
      <c r="BA168" s="12"/>
      <c r="BB168" s="12"/>
      <c r="BC168" s="40"/>
      <c r="BD168" s="56"/>
      <c r="BE168" s="52"/>
      <c r="BF168" s="56"/>
      <c r="BG168" s="52"/>
      <c r="BH168" s="56"/>
      <c r="BI168" s="52"/>
      <c r="BJ168" s="56"/>
      <c r="BK168" s="56"/>
      <c r="BL168" s="66"/>
    </row>
    <row r="169" spans="1:64" x14ac:dyDescent="0.3">
      <c r="A169" s="52"/>
      <c r="E169" s="52"/>
      <c r="G169" s="52"/>
      <c r="H169" s="52"/>
      <c r="I169" s="55"/>
      <c r="J169" s="55"/>
      <c r="Q169" s="12"/>
      <c r="R169" s="30"/>
      <c r="S169" s="42"/>
      <c r="T169" s="53"/>
      <c r="U169" s="25"/>
      <c r="V169" s="53"/>
      <c r="W169" s="25"/>
      <c r="X169" s="56"/>
      <c r="Y169" s="52"/>
      <c r="Z169" s="3"/>
      <c r="AA169" s="32"/>
      <c r="AB169" s="53"/>
      <c r="AC169" s="56"/>
      <c r="AD169" s="52"/>
      <c r="AE169" s="56"/>
      <c r="AF169" s="52"/>
      <c r="AG169" s="55"/>
      <c r="AH169" s="52"/>
      <c r="AI169" s="56"/>
      <c r="AJ169" s="56"/>
      <c r="AK169" s="56"/>
      <c r="AL169" s="55"/>
      <c r="AM169" s="52"/>
      <c r="AN169" s="55"/>
      <c r="AO169" s="52"/>
      <c r="AP169" s="55"/>
      <c r="AQ169" s="52"/>
      <c r="AR169" s="52"/>
      <c r="AS169" s="52"/>
      <c r="AT169" s="52"/>
      <c r="AU169" s="53"/>
      <c r="AV169" s="25"/>
      <c r="AW169" s="53"/>
      <c r="AX169" s="25"/>
      <c r="AY169" s="53"/>
      <c r="AZ169" s="25"/>
      <c r="BA169" s="12"/>
      <c r="BB169" s="12"/>
      <c r="BC169" s="40"/>
      <c r="BD169" s="56"/>
      <c r="BE169" s="52"/>
      <c r="BF169" s="56"/>
      <c r="BG169" s="52"/>
      <c r="BH169" s="56"/>
      <c r="BI169" s="52"/>
      <c r="BJ169" s="56"/>
      <c r="BK169" s="56"/>
      <c r="BL169" s="66"/>
    </row>
    <row r="170" spans="1:64" x14ac:dyDescent="0.3">
      <c r="A170" s="52"/>
      <c r="E170" s="52"/>
      <c r="G170" s="52"/>
      <c r="H170" s="52"/>
      <c r="I170" s="55"/>
      <c r="J170" s="55"/>
      <c r="Q170" s="12"/>
      <c r="R170" s="30"/>
      <c r="S170" s="42"/>
      <c r="T170" s="53"/>
      <c r="U170" s="25"/>
      <c r="V170" s="53"/>
      <c r="W170" s="25"/>
      <c r="X170" s="56"/>
      <c r="Y170" s="52"/>
      <c r="Z170" s="3"/>
      <c r="AA170" s="32"/>
      <c r="AB170" s="53"/>
      <c r="AC170" s="56"/>
      <c r="AD170" s="52"/>
      <c r="AE170" s="56"/>
      <c r="AF170" s="52"/>
      <c r="AG170" s="55"/>
      <c r="AH170" s="52"/>
      <c r="AI170" s="56"/>
      <c r="AJ170" s="56"/>
      <c r="AK170" s="56"/>
      <c r="AL170" s="55"/>
      <c r="AM170" s="52"/>
      <c r="AN170" s="55"/>
      <c r="AO170" s="52"/>
      <c r="AP170" s="55"/>
      <c r="AQ170" s="52"/>
      <c r="AR170" s="52"/>
      <c r="AS170" s="52"/>
      <c r="AT170" s="52"/>
      <c r="AU170" s="53"/>
      <c r="AV170" s="25"/>
      <c r="AW170" s="53"/>
      <c r="AX170" s="25"/>
      <c r="AY170" s="53"/>
      <c r="AZ170" s="25"/>
      <c r="BA170" s="12"/>
      <c r="BB170" s="12"/>
      <c r="BC170" s="40"/>
      <c r="BD170" s="56"/>
      <c r="BE170" s="52"/>
      <c r="BF170" s="56"/>
      <c r="BG170" s="52"/>
      <c r="BH170" s="56"/>
      <c r="BI170" s="52"/>
      <c r="BJ170" s="56"/>
      <c r="BK170" s="56"/>
      <c r="BL170" s="66"/>
    </row>
    <row r="171" spans="1:64" x14ac:dyDescent="0.3">
      <c r="A171" s="52"/>
      <c r="E171" s="52"/>
      <c r="G171" s="52"/>
      <c r="H171" s="52"/>
      <c r="I171" s="55"/>
      <c r="J171" s="55"/>
      <c r="Q171" s="12"/>
      <c r="R171" s="30"/>
      <c r="S171" s="42"/>
      <c r="T171" s="53"/>
      <c r="U171" s="25"/>
      <c r="V171" s="53"/>
      <c r="W171" s="25"/>
      <c r="X171" s="56"/>
      <c r="Y171" s="52"/>
      <c r="Z171" s="3"/>
      <c r="AA171" s="32"/>
      <c r="AB171" s="53"/>
      <c r="AC171" s="56"/>
      <c r="AD171" s="52"/>
      <c r="AE171" s="56"/>
      <c r="AF171" s="52"/>
      <c r="AG171" s="55"/>
      <c r="AH171" s="52"/>
      <c r="AI171" s="56"/>
      <c r="AJ171" s="56"/>
      <c r="AK171" s="56"/>
      <c r="AL171" s="55"/>
      <c r="AM171" s="52"/>
      <c r="AN171" s="55"/>
      <c r="AO171" s="52"/>
      <c r="AP171" s="55"/>
      <c r="AQ171" s="52"/>
      <c r="AR171" s="52"/>
      <c r="AS171" s="52"/>
      <c r="AT171" s="52"/>
      <c r="AU171" s="53"/>
      <c r="AV171" s="25"/>
      <c r="AW171" s="53"/>
      <c r="AX171" s="25"/>
      <c r="AY171" s="53"/>
      <c r="AZ171" s="25"/>
      <c r="BA171" s="12"/>
      <c r="BB171" s="12"/>
      <c r="BC171" s="40"/>
      <c r="BD171" s="56"/>
      <c r="BE171" s="52"/>
      <c r="BF171" s="56"/>
      <c r="BG171" s="52"/>
      <c r="BH171" s="56"/>
      <c r="BI171" s="52"/>
      <c r="BJ171" s="56"/>
      <c r="BK171" s="56"/>
      <c r="BL171" s="66"/>
    </row>
    <row r="172" spans="1:64" x14ac:dyDescent="0.3">
      <c r="A172" s="52"/>
      <c r="E172" s="52"/>
      <c r="G172" s="52"/>
      <c r="H172" s="52"/>
      <c r="I172" s="55"/>
      <c r="J172" s="55"/>
      <c r="Q172" s="12"/>
      <c r="R172" s="30"/>
      <c r="S172" s="42"/>
      <c r="T172" s="53"/>
      <c r="U172" s="25"/>
      <c r="V172" s="53"/>
      <c r="W172" s="25"/>
      <c r="X172" s="56"/>
      <c r="Y172" s="52"/>
      <c r="Z172" s="3"/>
      <c r="AA172" s="32"/>
      <c r="AB172" s="53"/>
      <c r="AC172" s="56"/>
      <c r="AD172" s="52"/>
      <c r="AE172" s="56"/>
      <c r="AF172" s="52"/>
      <c r="AG172" s="55"/>
      <c r="AH172" s="52"/>
      <c r="AI172" s="56"/>
      <c r="AJ172" s="56"/>
      <c r="AK172" s="56"/>
      <c r="AL172" s="55"/>
      <c r="AM172" s="52"/>
      <c r="AN172" s="55"/>
      <c r="AO172" s="52"/>
      <c r="AP172" s="55"/>
      <c r="AQ172" s="52"/>
      <c r="AR172" s="52"/>
      <c r="AS172" s="52"/>
      <c r="AT172" s="52"/>
      <c r="AU172" s="53"/>
      <c r="AV172" s="25"/>
      <c r="AW172" s="53"/>
      <c r="AX172" s="25"/>
      <c r="AY172" s="53"/>
      <c r="AZ172" s="25"/>
      <c r="BA172" s="12"/>
      <c r="BB172" s="12"/>
      <c r="BC172" s="40"/>
      <c r="BD172" s="56"/>
      <c r="BE172" s="52"/>
      <c r="BF172" s="56"/>
      <c r="BG172" s="52"/>
      <c r="BH172" s="56"/>
      <c r="BI172" s="52"/>
      <c r="BJ172" s="56"/>
      <c r="BK172" s="56"/>
      <c r="BL172" s="66"/>
    </row>
    <row r="173" spans="1:64" x14ac:dyDescent="0.3">
      <c r="A173" s="52"/>
      <c r="E173" s="52"/>
      <c r="G173" s="52"/>
      <c r="H173" s="52"/>
      <c r="I173" s="55"/>
      <c r="J173" s="55"/>
      <c r="Q173" s="12"/>
      <c r="R173" s="30"/>
      <c r="S173" s="42"/>
      <c r="T173" s="53"/>
      <c r="U173" s="25"/>
      <c r="V173" s="53"/>
      <c r="W173" s="25"/>
      <c r="X173" s="56"/>
      <c r="Y173" s="52"/>
      <c r="Z173" s="3"/>
      <c r="AA173" s="32"/>
      <c r="AB173" s="53"/>
      <c r="AC173" s="56"/>
      <c r="AD173" s="52"/>
      <c r="AE173" s="56"/>
      <c r="AF173" s="52"/>
      <c r="AG173" s="55"/>
      <c r="AH173" s="52"/>
      <c r="AI173" s="56"/>
      <c r="AJ173" s="56"/>
      <c r="AK173" s="56"/>
      <c r="AL173" s="55"/>
      <c r="AM173" s="52"/>
      <c r="AN173" s="55"/>
      <c r="AO173" s="52"/>
      <c r="AP173" s="55"/>
      <c r="AQ173" s="52"/>
      <c r="AR173" s="52"/>
      <c r="AS173" s="52"/>
      <c r="AT173" s="52"/>
      <c r="AU173" s="53"/>
      <c r="AV173" s="25"/>
      <c r="AW173" s="53"/>
      <c r="AX173" s="25"/>
      <c r="AY173" s="53"/>
      <c r="AZ173" s="25"/>
      <c r="BA173" s="12"/>
      <c r="BB173" s="12"/>
      <c r="BC173" s="40"/>
      <c r="BD173" s="56"/>
      <c r="BE173" s="52"/>
      <c r="BF173" s="56"/>
      <c r="BG173" s="52"/>
      <c r="BH173" s="56"/>
      <c r="BI173" s="52"/>
      <c r="BJ173" s="56"/>
      <c r="BK173" s="56"/>
      <c r="BL173" s="66"/>
    </row>
    <row r="174" spans="1:64" x14ac:dyDescent="0.3">
      <c r="A174" s="52"/>
      <c r="E174" s="52"/>
      <c r="G174" s="52"/>
      <c r="H174" s="52"/>
      <c r="I174" s="55"/>
      <c r="J174" s="55"/>
      <c r="Q174" s="12"/>
      <c r="R174" s="30"/>
      <c r="S174" s="42"/>
      <c r="T174" s="53"/>
      <c r="U174" s="25"/>
      <c r="V174" s="53"/>
      <c r="W174" s="25"/>
      <c r="X174" s="56"/>
      <c r="Y174" s="52"/>
      <c r="Z174" s="3"/>
      <c r="AA174" s="32"/>
      <c r="AB174" s="53"/>
      <c r="AC174" s="56"/>
      <c r="AD174" s="52"/>
      <c r="AE174" s="56"/>
      <c r="AF174" s="52"/>
      <c r="AG174" s="55"/>
      <c r="AH174" s="52"/>
      <c r="AI174" s="56"/>
      <c r="AJ174" s="56"/>
      <c r="AK174" s="56"/>
      <c r="AL174" s="55"/>
      <c r="AM174" s="52"/>
      <c r="AN174" s="55"/>
      <c r="AO174" s="52"/>
      <c r="AP174" s="55"/>
      <c r="AQ174" s="52"/>
      <c r="AR174" s="52"/>
      <c r="AS174" s="52"/>
      <c r="AT174" s="52"/>
      <c r="AU174" s="53"/>
      <c r="AV174" s="25"/>
      <c r="AW174" s="53"/>
      <c r="AX174" s="25"/>
      <c r="AY174" s="53"/>
      <c r="AZ174" s="25"/>
      <c r="BA174" s="12"/>
      <c r="BB174" s="12"/>
      <c r="BC174" s="40"/>
      <c r="BD174" s="56"/>
      <c r="BE174" s="52"/>
      <c r="BF174" s="56"/>
      <c r="BG174" s="52"/>
      <c r="BH174" s="56"/>
      <c r="BI174" s="52"/>
      <c r="BJ174" s="56"/>
      <c r="BK174" s="56"/>
      <c r="BL174" s="66"/>
    </row>
    <row r="175" spans="1:64" x14ac:dyDescent="0.3">
      <c r="A175" s="52"/>
      <c r="E175" s="52"/>
      <c r="G175" s="52"/>
      <c r="H175" s="52"/>
      <c r="I175" s="55"/>
      <c r="J175" s="55"/>
      <c r="Q175" s="12"/>
      <c r="R175" s="30"/>
      <c r="S175" s="42"/>
      <c r="T175" s="53"/>
      <c r="U175" s="25"/>
      <c r="V175" s="53"/>
      <c r="W175" s="25"/>
      <c r="X175" s="56"/>
      <c r="Y175" s="52"/>
      <c r="Z175" s="3"/>
      <c r="AA175" s="32"/>
      <c r="AB175" s="53"/>
      <c r="AC175" s="56"/>
      <c r="AD175" s="52"/>
      <c r="AE175" s="56"/>
      <c r="AF175" s="52"/>
      <c r="AG175" s="55"/>
      <c r="AH175" s="52"/>
      <c r="AI175" s="56"/>
      <c r="AJ175" s="56"/>
      <c r="AK175" s="56"/>
      <c r="AL175" s="55"/>
      <c r="AM175" s="52"/>
      <c r="AN175" s="55"/>
      <c r="AO175" s="52"/>
      <c r="AP175" s="55"/>
      <c r="AQ175" s="52"/>
      <c r="AR175" s="52"/>
      <c r="AS175" s="52"/>
      <c r="AT175" s="52"/>
      <c r="AU175" s="53"/>
      <c r="AV175" s="25"/>
      <c r="AW175" s="53"/>
      <c r="AX175" s="25"/>
      <c r="AY175" s="53"/>
      <c r="AZ175" s="25"/>
      <c r="BA175" s="12"/>
      <c r="BB175" s="12"/>
      <c r="BC175" s="40"/>
      <c r="BD175" s="56"/>
      <c r="BE175" s="52"/>
      <c r="BF175" s="56"/>
      <c r="BG175" s="52"/>
      <c r="BH175" s="56"/>
      <c r="BI175" s="52"/>
      <c r="BJ175" s="56"/>
      <c r="BK175" s="56"/>
      <c r="BL175" s="66"/>
    </row>
    <row r="176" spans="1:64" x14ac:dyDescent="0.3">
      <c r="A176" s="52"/>
      <c r="E176" s="52"/>
      <c r="G176" s="52"/>
      <c r="H176" s="52"/>
      <c r="I176" s="55"/>
      <c r="J176" s="55"/>
      <c r="Q176" s="12"/>
      <c r="R176" s="30"/>
      <c r="S176" s="42"/>
      <c r="T176" s="53"/>
      <c r="U176" s="25"/>
      <c r="V176" s="53"/>
      <c r="W176" s="25"/>
      <c r="X176" s="56"/>
      <c r="Y176" s="52"/>
      <c r="Z176" s="3"/>
      <c r="AA176" s="32"/>
      <c r="AB176" s="53"/>
      <c r="AC176" s="56"/>
      <c r="AD176" s="52"/>
      <c r="AE176" s="56"/>
      <c r="AF176" s="52"/>
      <c r="AG176" s="55"/>
      <c r="AH176" s="52"/>
      <c r="AI176" s="56"/>
      <c r="AJ176" s="56"/>
      <c r="AK176" s="56"/>
      <c r="AL176" s="55"/>
      <c r="AM176" s="52"/>
      <c r="AN176" s="55"/>
      <c r="AO176" s="52"/>
      <c r="AP176" s="55"/>
      <c r="AQ176" s="52"/>
      <c r="AR176" s="52"/>
      <c r="AS176" s="52"/>
      <c r="AT176" s="52"/>
      <c r="AU176" s="53"/>
      <c r="AV176" s="25"/>
      <c r="AW176" s="53"/>
      <c r="AX176" s="25"/>
      <c r="AY176" s="53"/>
      <c r="AZ176" s="25"/>
      <c r="BA176" s="12"/>
      <c r="BB176" s="12"/>
      <c r="BC176" s="40"/>
      <c r="BD176" s="56"/>
      <c r="BE176" s="52"/>
      <c r="BF176" s="56"/>
      <c r="BG176" s="52"/>
      <c r="BH176" s="56"/>
      <c r="BI176" s="52"/>
      <c r="BJ176" s="56"/>
      <c r="BK176" s="56"/>
      <c r="BL176" s="66"/>
    </row>
    <row r="177" spans="1:64" x14ac:dyDescent="0.3">
      <c r="A177" s="52"/>
      <c r="E177" s="52"/>
      <c r="G177" s="52"/>
      <c r="H177" s="52"/>
      <c r="I177" s="55"/>
      <c r="J177" s="55"/>
      <c r="Q177" s="12"/>
      <c r="R177" s="30"/>
      <c r="S177" s="42"/>
      <c r="T177" s="53"/>
      <c r="U177" s="25"/>
      <c r="V177" s="53"/>
      <c r="W177" s="25"/>
      <c r="X177" s="56"/>
      <c r="Y177" s="52"/>
      <c r="Z177" s="3"/>
      <c r="AA177" s="32"/>
      <c r="AB177" s="53"/>
      <c r="AC177" s="56"/>
      <c r="AD177" s="52"/>
      <c r="AE177" s="56"/>
      <c r="AF177" s="52"/>
      <c r="AG177" s="55"/>
      <c r="AH177" s="52"/>
      <c r="AI177" s="56"/>
      <c r="AJ177" s="56"/>
      <c r="AK177" s="56"/>
      <c r="AL177" s="55"/>
      <c r="AM177" s="52"/>
      <c r="AN177" s="55"/>
      <c r="AO177" s="52"/>
      <c r="AP177" s="55"/>
      <c r="AQ177" s="52"/>
      <c r="AR177" s="52"/>
      <c r="AS177" s="52"/>
      <c r="AT177" s="52"/>
      <c r="AU177" s="53"/>
      <c r="AV177" s="25"/>
      <c r="AW177" s="53"/>
      <c r="AX177" s="25"/>
      <c r="AY177" s="53"/>
      <c r="AZ177" s="25"/>
      <c r="BA177" s="12"/>
      <c r="BB177" s="12"/>
      <c r="BC177" s="40"/>
      <c r="BD177" s="56"/>
      <c r="BE177" s="52"/>
      <c r="BF177" s="56"/>
      <c r="BG177" s="52"/>
      <c r="BH177" s="56"/>
      <c r="BI177" s="52"/>
      <c r="BJ177" s="56"/>
      <c r="BK177" s="56"/>
      <c r="BL177" s="66"/>
    </row>
    <row r="178" spans="1:64" x14ac:dyDescent="0.3">
      <c r="A178" s="52"/>
      <c r="E178" s="52"/>
      <c r="G178" s="52"/>
      <c r="H178" s="52"/>
      <c r="I178" s="55"/>
      <c r="J178" s="55"/>
      <c r="Q178" s="12"/>
      <c r="R178" s="30"/>
      <c r="S178" s="42"/>
      <c r="T178" s="53"/>
      <c r="U178" s="25"/>
      <c r="V178" s="53"/>
      <c r="W178" s="25"/>
      <c r="X178" s="56"/>
      <c r="Y178" s="52"/>
      <c r="Z178" s="3"/>
      <c r="AA178" s="32"/>
      <c r="AB178" s="53"/>
      <c r="AC178" s="56"/>
      <c r="AD178" s="52"/>
      <c r="AE178" s="56"/>
      <c r="AF178" s="52"/>
      <c r="AG178" s="55"/>
      <c r="AH178" s="52"/>
      <c r="AI178" s="56"/>
      <c r="AJ178" s="56"/>
      <c r="AK178" s="56"/>
      <c r="AL178" s="55"/>
      <c r="AM178" s="52"/>
      <c r="AN178" s="55"/>
      <c r="AO178" s="52"/>
      <c r="AP178" s="55"/>
      <c r="AQ178" s="52"/>
      <c r="AR178" s="52"/>
      <c r="AS178" s="52"/>
      <c r="AT178" s="52"/>
      <c r="AU178" s="53"/>
      <c r="AV178" s="25"/>
      <c r="AW178" s="53"/>
      <c r="AX178" s="25"/>
      <c r="AY178" s="53"/>
      <c r="AZ178" s="25"/>
      <c r="BA178" s="12"/>
      <c r="BB178" s="12"/>
      <c r="BC178" s="40"/>
      <c r="BD178" s="56"/>
      <c r="BE178" s="52"/>
      <c r="BF178" s="56"/>
      <c r="BG178" s="52"/>
      <c r="BH178" s="56"/>
      <c r="BI178" s="52"/>
      <c r="BJ178" s="56"/>
      <c r="BK178" s="56"/>
      <c r="BL178" s="66"/>
    </row>
    <row r="179" spans="1:64" x14ac:dyDescent="0.3">
      <c r="A179" s="52"/>
      <c r="E179" s="52"/>
      <c r="G179" s="52"/>
      <c r="H179" s="52"/>
      <c r="I179" s="55"/>
      <c r="J179" s="55"/>
      <c r="Q179" s="12"/>
      <c r="R179" s="30"/>
      <c r="S179" s="42"/>
      <c r="T179" s="53"/>
      <c r="U179" s="25"/>
      <c r="V179" s="53"/>
      <c r="W179" s="25"/>
      <c r="X179" s="56"/>
      <c r="Y179" s="52"/>
      <c r="Z179" s="3"/>
      <c r="AA179" s="32"/>
      <c r="AB179" s="53"/>
      <c r="AC179" s="56"/>
      <c r="AD179" s="52"/>
      <c r="AE179" s="56"/>
      <c r="AF179" s="52"/>
      <c r="AG179" s="55"/>
      <c r="AH179" s="52"/>
      <c r="AI179" s="56"/>
      <c r="AJ179" s="56"/>
      <c r="AK179" s="56"/>
      <c r="AL179" s="55"/>
      <c r="AM179" s="52"/>
      <c r="AN179" s="55"/>
      <c r="AO179" s="52"/>
      <c r="AP179" s="55"/>
      <c r="AQ179" s="52"/>
      <c r="AR179" s="52"/>
      <c r="AS179" s="52"/>
      <c r="AT179" s="52"/>
      <c r="AU179" s="53"/>
      <c r="AV179" s="25"/>
      <c r="AW179" s="53"/>
      <c r="AX179" s="25"/>
      <c r="AY179" s="53"/>
      <c r="AZ179" s="25"/>
      <c r="BA179" s="12"/>
      <c r="BB179" s="12"/>
      <c r="BC179" s="40"/>
      <c r="BD179" s="56"/>
      <c r="BE179" s="52"/>
      <c r="BF179" s="56"/>
      <c r="BG179" s="52"/>
      <c r="BH179" s="56"/>
      <c r="BI179" s="52"/>
      <c r="BJ179" s="56"/>
      <c r="BK179" s="56"/>
      <c r="BL179" s="66"/>
    </row>
    <row r="180" spans="1:64" x14ac:dyDescent="0.3">
      <c r="A180" s="52"/>
      <c r="E180" s="52"/>
      <c r="G180" s="52"/>
      <c r="H180" s="52"/>
      <c r="I180" s="55"/>
      <c r="J180" s="55"/>
      <c r="Q180" s="12"/>
      <c r="R180" s="30"/>
      <c r="S180" s="42"/>
      <c r="T180" s="53"/>
      <c r="U180" s="25"/>
      <c r="V180" s="53"/>
      <c r="W180" s="25"/>
      <c r="X180" s="56"/>
      <c r="Y180" s="52"/>
      <c r="Z180" s="3"/>
      <c r="AA180" s="32"/>
      <c r="AB180" s="53"/>
      <c r="AC180" s="56"/>
      <c r="AD180" s="52"/>
      <c r="AE180" s="56"/>
      <c r="AF180" s="52"/>
      <c r="AG180" s="55"/>
      <c r="AH180" s="52"/>
      <c r="AI180" s="56"/>
      <c r="AJ180" s="56"/>
      <c r="AK180" s="56"/>
      <c r="AL180" s="55"/>
      <c r="AM180" s="52"/>
      <c r="AN180" s="55"/>
      <c r="AO180" s="52"/>
      <c r="AP180" s="55"/>
      <c r="AQ180" s="52"/>
      <c r="AR180" s="52"/>
      <c r="AS180" s="52"/>
      <c r="AT180" s="52"/>
      <c r="AU180" s="53"/>
      <c r="AV180" s="25"/>
      <c r="AW180" s="53"/>
      <c r="AX180" s="25"/>
      <c r="AY180" s="53"/>
      <c r="AZ180" s="25"/>
      <c r="BA180" s="12"/>
      <c r="BB180" s="12"/>
      <c r="BC180" s="40"/>
      <c r="BD180" s="56"/>
      <c r="BE180" s="52"/>
      <c r="BF180" s="56"/>
      <c r="BG180" s="52"/>
      <c r="BH180" s="56"/>
      <c r="BI180" s="52"/>
      <c r="BJ180" s="56"/>
      <c r="BK180" s="56"/>
      <c r="BL180" s="66"/>
    </row>
    <row r="181" spans="1:64" x14ac:dyDescent="0.3">
      <c r="A181" s="52"/>
      <c r="E181" s="52"/>
      <c r="G181" s="52"/>
      <c r="H181" s="52"/>
      <c r="I181" s="55"/>
      <c r="J181" s="55"/>
      <c r="Q181" s="12"/>
      <c r="R181" s="30"/>
      <c r="S181" s="42"/>
      <c r="T181" s="53"/>
      <c r="U181" s="25"/>
      <c r="V181" s="53"/>
      <c r="W181" s="25"/>
      <c r="X181" s="56"/>
      <c r="Y181" s="52"/>
      <c r="Z181" s="3"/>
      <c r="AA181" s="32"/>
      <c r="AB181" s="53"/>
      <c r="AC181" s="56"/>
      <c r="AD181" s="52"/>
      <c r="AE181" s="56"/>
      <c r="AF181" s="52"/>
      <c r="AG181" s="55"/>
      <c r="AH181" s="52"/>
      <c r="AI181" s="56"/>
      <c r="AJ181" s="56"/>
      <c r="AK181" s="56"/>
      <c r="AL181" s="55"/>
      <c r="AM181" s="52"/>
      <c r="AN181" s="55"/>
      <c r="AO181" s="52"/>
      <c r="AP181" s="55"/>
      <c r="AQ181" s="52"/>
      <c r="AR181" s="52"/>
      <c r="AS181" s="52"/>
      <c r="AT181" s="52"/>
      <c r="AU181" s="53"/>
      <c r="AV181" s="25"/>
      <c r="AW181" s="53"/>
      <c r="AX181" s="25"/>
      <c r="AY181" s="53"/>
      <c r="AZ181" s="25"/>
      <c r="BA181" s="12"/>
      <c r="BB181" s="12"/>
      <c r="BC181" s="40"/>
      <c r="BD181" s="56"/>
      <c r="BE181" s="52"/>
      <c r="BF181" s="56"/>
      <c r="BG181" s="52"/>
      <c r="BH181" s="56"/>
      <c r="BI181" s="52"/>
      <c r="BJ181" s="56"/>
      <c r="BK181" s="56"/>
      <c r="BL181" s="66"/>
    </row>
    <row r="182" spans="1:64" x14ac:dyDescent="0.3">
      <c r="A182" s="52"/>
      <c r="E182" s="52"/>
      <c r="G182" s="52"/>
      <c r="H182" s="52"/>
      <c r="I182" s="55"/>
      <c r="J182" s="55"/>
      <c r="Q182" s="12"/>
      <c r="R182" s="30"/>
      <c r="S182" s="42"/>
      <c r="T182" s="53"/>
      <c r="U182" s="25"/>
      <c r="V182" s="53"/>
      <c r="W182" s="25"/>
      <c r="X182" s="56"/>
      <c r="Y182" s="52"/>
      <c r="Z182" s="3"/>
      <c r="AA182" s="32"/>
      <c r="AB182" s="53"/>
      <c r="AC182" s="56"/>
      <c r="AD182" s="52"/>
      <c r="AE182" s="56"/>
      <c r="AF182" s="52"/>
      <c r="AG182" s="55"/>
      <c r="AH182" s="52"/>
      <c r="AI182" s="56"/>
      <c r="AJ182" s="56"/>
      <c r="AK182" s="56"/>
      <c r="AL182" s="55"/>
      <c r="AM182" s="52"/>
      <c r="AN182" s="55"/>
      <c r="AO182" s="52"/>
      <c r="AP182" s="55"/>
      <c r="AQ182" s="52"/>
      <c r="AR182" s="52"/>
      <c r="AS182" s="52"/>
      <c r="AT182" s="52"/>
      <c r="AU182" s="53"/>
      <c r="AV182" s="25"/>
      <c r="AW182" s="53"/>
      <c r="AX182" s="25"/>
      <c r="AY182" s="53"/>
      <c r="AZ182" s="25"/>
      <c r="BA182" s="12"/>
      <c r="BB182" s="12"/>
      <c r="BC182" s="40"/>
      <c r="BD182" s="56"/>
      <c r="BE182" s="52"/>
      <c r="BF182" s="56"/>
      <c r="BG182" s="52"/>
      <c r="BH182" s="56"/>
      <c r="BI182" s="52"/>
      <c r="BJ182" s="56"/>
      <c r="BK182" s="56"/>
      <c r="BL182" s="66"/>
    </row>
    <row r="183" spans="1:64" x14ac:dyDescent="0.3">
      <c r="A183" s="52"/>
      <c r="E183" s="52"/>
      <c r="G183" s="52"/>
      <c r="H183" s="52"/>
      <c r="I183" s="55"/>
      <c r="J183" s="55"/>
      <c r="Q183" s="12"/>
      <c r="R183" s="30"/>
      <c r="S183" s="42"/>
      <c r="T183" s="53"/>
      <c r="U183" s="25"/>
      <c r="V183" s="53"/>
      <c r="W183" s="25"/>
      <c r="X183" s="56"/>
      <c r="Y183" s="52"/>
      <c r="Z183" s="3"/>
      <c r="AA183" s="32"/>
      <c r="AB183" s="53"/>
      <c r="AC183" s="56"/>
      <c r="AD183" s="52"/>
      <c r="AE183" s="56"/>
      <c r="AF183" s="52"/>
      <c r="AG183" s="55"/>
      <c r="AH183" s="52"/>
      <c r="AI183" s="56"/>
      <c r="AJ183" s="56"/>
      <c r="AK183" s="56"/>
      <c r="AL183" s="55"/>
      <c r="AM183" s="52"/>
      <c r="AN183" s="55"/>
      <c r="AO183" s="52"/>
      <c r="AP183" s="55"/>
      <c r="AQ183" s="52"/>
      <c r="AR183" s="52"/>
      <c r="AS183" s="52"/>
      <c r="AT183" s="52"/>
      <c r="AU183" s="53"/>
      <c r="AV183" s="25"/>
      <c r="AW183" s="53"/>
      <c r="AX183" s="25"/>
      <c r="AY183" s="53"/>
      <c r="AZ183" s="25"/>
      <c r="BA183" s="12"/>
      <c r="BB183" s="12"/>
      <c r="BC183" s="40"/>
      <c r="BD183" s="56"/>
      <c r="BE183" s="52"/>
      <c r="BF183" s="56"/>
      <c r="BG183" s="52"/>
      <c r="BH183" s="56"/>
      <c r="BI183" s="52"/>
      <c r="BJ183" s="56"/>
      <c r="BK183" s="56"/>
      <c r="BL183" s="66"/>
    </row>
    <row r="184" spans="1:64" x14ac:dyDescent="0.3">
      <c r="A184" s="52"/>
      <c r="E184" s="52"/>
      <c r="G184" s="52"/>
      <c r="H184" s="52"/>
      <c r="I184" s="55"/>
      <c r="J184" s="55"/>
      <c r="Q184" s="12"/>
      <c r="R184" s="30"/>
      <c r="S184" s="42"/>
      <c r="T184" s="53"/>
      <c r="U184" s="25"/>
      <c r="V184" s="53"/>
      <c r="W184" s="25"/>
      <c r="X184" s="56"/>
      <c r="Y184" s="52"/>
      <c r="Z184" s="3"/>
      <c r="AA184" s="32"/>
      <c r="AB184" s="53"/>
      <c r="AC184" s="56"/>
      <c r="AD184" s="52"/>
      <c r="AE184" s="56"/>
      <c r="AF184" s="52"/>
      <c r="AG184" s="55"/>
      <c r="AH184" s="52"/>
      <c r="AI184" s="56"/>
      <c r="AJ184" s="56"/>
      <c r="AK184" s="56"/>
      <c r="AL184" s="55"/>
      <c r="AM184" s="52"/>
      <c r="AN184" s="55"/>
      <c r="AO184" s="52"/>
      <c r="AP184" s="55"/>
      <c r="AQ184" s="52"/>
      <c r="AR184" s="52"/>
      <c r="AS184" s="52"/>
      <c r="AT184" s="52"/>
      <c r="AU184" s="53"/>
      <c r="AV184" s="25"/>
      <c r="AW184" s="53"/>
      <c r="AX184" s="25"/>
      <c r="AY184" s="53"/>
      <c r="AZ184" s="25"/>
      <c r="BA184" s="12"/>
      <c r="BB184" s="12"/>
      <c r="BC184" s="40"/>
      <c r="BD184" s="56"/>
      <c r="BE184" s="52"/>
      <c r="BF184" s="56"/>
      <c r="BG184" s="52"/>
      <c r="BH184" s="56"/>
      <c r="BI184" s="52"/>
      <c r="BJ184" s="56"/>
      <c r="BK184" s="56"/>
      <c r="BL184" s="66"/>
    </row>
    <row r="185" spans="1:64" x14ac:dyDescent="0.3">
      <c r="A185" s="52"/>
      <c r="E185" s="52"/>
      <c r="G185" s="52"/>
      <c r="H185" s="52"/>
      <c r="I185" s="55"/>
      <c r="J185" s="55"/>
      <c r="Q185" s="12"/>
      <c r="R185" s="30"/>
      <c r="S185" s="42"/>
      <c r="T185" s="53"/>
      <c r="U185" s="25"/>
      <c r="V185" s="53"/>
      <c r="W185" s="25"/>
      <c r="X185" s="56"/>
      <c r="Y185" s="52"/>
      <c r="Z185" s="3"/>
      <c r="AA185" s="32"/>
      <c r="AB185" s="53"/>
      <c r="AC185" s="56"/>
      <c r="AD185" s="52"/>
      <c r="AE185" s="56"/>
      <c r="AF185" s="52"/>
      <c r="AG185" s="55"/>
      <c r="AH185" s="52"/>
      <c r="AI185" s="56"/>
      <c r="AJ185" s="56"/>
      <c r="AK185" s="56"/>
      <c r="AL185" s="55"/>
      <c r="AM185" s="52"/>
      <c r="AN185" s="55"/>
      <c r="AO185" s="52"/>
      <c r="AP185" s="55"/>
      <c r="AQ185" s="52"/>
      <c r="AR185" s="52"/>
      <c r="AS185" s="52"/>
      <c r="AT185" s="52"/>
      <c r="AU185" s="53"/>
      <c r="AV185" s="25"/>
      <c r="AW185" s="53"/>
      <c r="AX185" s="25"/>
      <c r="AY185" s="53"/>
      <c r="AZ185" s="25"/>
      <c r="BA185" s="12"/>
      <c r="BB185" s="12"/>
      <c r="BC185" s="40"/>
      <c r="BD185" s="56"/>
      <c r="BE185" s="52"/>
      <c r="BF185" s="56"/>
      <c r="BG185" s="52"/>
      <c r="BH185" s="56"/>
      <c r="BI185" s="52"/>
      <c r="BJ185" s="56"/>
      <c r="BK185" s="56"/>
      <c r="BL185" s="66"/>
    </row>
    <row r="186" spans="1:64" x14ac:dyDescent="0.3">
      <c r="A186" s="52"/>
      <c r="E186" s="52"/>
      <c r="G186" s="52"/>
      <c r="H186" s="52"/>
      <c r="I186" s="55"/>
      <c r="J186" s="55"/>
      <c r="Q186" s="12"/>
      <c r="R186" s="30"/>
      <c r="S186" s="42"/>
      <c r="T186" s="53"/>
      <c r="U186" s="25"/>
      <c r="V186" s="53"/>
      <c r="W186" s="25"/>
      <c r="X186" s="56"/>
      <c r="Y186" s="52"/>
      <c r="Z186" s="3"/>
      <c r="AA186" s="32"/>
      <c r="AB186" s="53"/>
      <c r="AC186" s="56"/>
      <c r="AD186" s="52"/>
      <c r="AE186" s="56"/>
      <c r="AF186" s="52"/>
      <c r="AG186" s="55"/>
      <c r="AH186" s="52"/>
      <c r="AI186" s="56"/>
      <c r="AJ186" s="56"/>
      <c r="AK186" s="56"/>
      <c r="AL186" s="55"/>
      <c r="AM186" s="52"/>
      <c r="AN186" s="55"/>
      <c r="AO186" s="52"/>
      <c r="AP186" s="55"/>
      <c r="AQ186" s="52"/>
      <c r="AR186" s="52"/>
      <c r="AS186" s="52"/>
      <c r="AT186" s="52"/>
      <c r="AU186" s="53"/>
      <c r="AV186" s="25"/>
      <c r="AW186" s="53"/>
      <c r="AX186" s="25"/>
      <c r="AY186" s="53"/>
      <c r="AZ186" s="25"/>
      <c r="BA186" s="12"/>
      <c r="BB186" s="12"/>
      <c r="BC186" s="40"/>
      <c r="BD186" s="56"/>
      <c r="BE186" s="52"/>
      <c r="BF186" s="56"/>
      <c r="BG186" s="52"/>
      <c r="BH186" s="56"/>
      <c r="BI186" s="52"/>
      <c r="BJ186" s="56"/>
      <c r="BK186" s="56"/>
      <c r="BL186" s="66"/>
    </row>
    <row r="187" spans="1:64" x14ac:dyDescent="0.3">
      <c r="A187" s="52"/>
      <c r="E187" s="52"/>
      <c r="G187" s="52"/>
      <c r="H187" s="52"/>
      <c r="I187" s="55"/>
      <c r="J187" s="55"/>
      <c r="Q187" s="12"/>
      <c r="R187" s="30"/>
      <c r="S187" s="42"/>
      <c r="T187" s="53"/>
      <c r="U187" s="25"/>
      <c r="V187" s="53"/>
      <c r="W187" s="25"/>
      <c r="X187" s="56"/>
      <c r="Y187" s="52"/>
      <c r="Z187" s="3"/>
      <c r="AA187" s="32"/>
      <c r="AB187" s="53"/>
      <c r="AC187" s="56"/>
      <c r="AD187" s="52"/>
      <c r="AE187" s="56"/>
      <c r="AF187" s="52"/>
      <c r="AG187" s="55"/>
      <c r="AH187" s="52"/>
      <c r="AI187" s="56"/>
      <c r="AJ187" s="56"/>
      <c r="AK187" s="56"/>
      <c r="AL187" s="55"/>
      <c r="AM187" s="52"/>
      <c r="AN187" s="55"/>
      <c r="AO187" s="52"/>
      <c r="AP187" s="55"/>
      <c r="AQ187" s="52"/>
      <c r="AR187" s="52"/>
      <c r="AS187" s="52"/>
      <c r="AT187" s="52"/>
      <c r="AU187" s="53"/>
      <c r="AV187" s="25"/>
      <c r="AW187" s="53"/>
      <c r="AX187" s="25"/>
      <c r="AY187" s="53"/>
      <c r="AZ187" s="25"/>
      <c r="BA187" s="12"/>
      <c r="BB187" s="12"/>
      <c r="BC187" s="40"/>
      <c r="BD187" s="56"/>
      <c r="BE187" s="52"/>
      <c r="BF187" s="56"/>
      <c r="BG187" s="52"/>
      <c r="BH187" s="56"/>
      <c r="BI187" s="52"/>
      <c r="BJ187" s="56"/>
      <c r="BK187" s="56"/>
      <c r="BL187" s="66"/>
    </row>
    <row r="188" spans="1:64" x14ac:dyDescent="0.3">
      <c r="A188" s="52"/>
      <c r="E188" s="52"/>
      <c r="G188" s="52"/>
      <c r="H188" s="52"/>
      <c r="I188" s="55"/>
      <c r="J188" s="55"/>
      <c r="Q188" s="12"/>
      <c r="R188" s="30"/>
      <c r="S188" s="42"/>
      <c r="T188" s="53"/>
      <c r="U188" s="25"/>
      <c r="V188" s="53"/>
      <c r="W188" s="25"/>
      <c r="X188" s="56"/>
      <c r="Y188" s="52"/>
      <c r="Z188" s="3"/>
      <c r="AA188" s="32"/>
      <c r="AB188" s="53"/>
      <c r="AC188" s="56"/>
      <c r="AD188" s="52"/>
      <c r="AE188" s="56"/>
      <c r="AF188" s="52"/>
      <c r="AG188" s="55"/>
      <c r="AH188" s="52"/>
      <c r="AI188" s="56"/>
      <c r="AJ188" s="56"/>
      <c r="AK188" s="56"/>
      <c r="AL188" s="55"/>
      <c r="AM188" s="52"/>
      <c r="AN188" s="55"/>
      <c r="AO188" s="52"/>
      <c r="AP188" s="55"/>
      <c r="AQ188" s="52"/>
      <c r="AR188" s="52"/>
      <c r="AS188" s="52"/>
      <c r="AT188" s="52"/>
      <c r="AU188" s="53"/>
      <c r="AV188" s="25"/>
      <c r="AW188" s="53"/>
      <c r="AX188" s="25"/>
      <c r="AY188" s="53"/>
      <c r="AZ188" s="25"/>
      <c r="BA188" s="12"/>
      <c r="BB188" s="12"/>
      <c r="BC188" s="40"/>
      <c r="BD188" s="56"/>
      <c r="BE188" s="52"/>
      <c r="BF188" s="56"/>
      <c r="BG188" s="52"/>
      <c r="BH188" s="56"/>
      <c r="BI188" s="52"/>
      <c r="BJ188" s="56"/>
      <c r="BK188" s="56"/>
      <c r="BL188" s="66"/>
    </row>
    <row r="189" spans="1:64" x14ac:dyDescent="0.3">
      <c r="A189" s="52"/>
      <c r="E189" s="52"/>
      <c r="G189" s="52"/>
      <c r="H189" s="52"/>
      <c r="I189" s="55"/>
      <c r="J189" s="55"/>
      <c r="Q189" s="12"/>
      <c r="R189" s="30"/>
      <c r="S189" s="42"/>
      <c r="T189" s="53"/>
      <c r="U189" s="25"/>
      <c r="V189" s="53"/>
      <c r="W189" s="25"/>
      <c r="X189" s="56"/>
      <c r="Y189" s="52"/>
      <c r="Z189" s="3"/>
      <c r="AA189" s="32"/>
      <c r="AB189" s="53"/>
      <c r="AC189" s="56"/>
      <c r="AD189" s="52"/>
      <c r="AE189" s="56"/>
      <c r="AF189" s="52"/>
      <c r="AG189" s="55"/>
      <c r="AH189" s="52"/>
      <c r="AI189" s="56"/>
      <c r="AJ189" s="56"/>
      <c r="AK189" s="56"/>
      <c r="AL189" s="55"/>
      <c r="AM189" s="52"/>
      <c r="AN189" s="55"/>
      <c r="AO189" s="52"/>
      <c r="AP189" s="55"/>
      <c r="AQ189" s="52"/>
      <c r="AR189" s="52"/>
      <c r="AS189" s="52"/>
      <c r="AT189" s="52"/>
      <c r="AU189" s="53"/>
      <c r="AV189" s="25"/>
      <c r="AW189" s="53"/>
      <c r="AX189" s="25"/>
      <c r="AY189" s="53"/>
      <c r="AZ189" s="25"/>
      <c r="BA189" s="12"/>
      <c r="BB189" s="12"/>
      <c r="BC189" s="40"/>
      <c r="BD189" s="56"/>
      <c r="BE189" s="52"/>
      <c r="BF189" s="56"/>
      <c r="BG189" s="52"/>
      <c r="BH189" s="56"/>
      <c r="BI189" s="52"/>
      <c r="BJ189" s="56"/>
      <c r="BK189" s="56"/>
      <c r="BL189" s="66"/>
    </row>
    <row r="190" spans="1:64" x14ac:dyDescent="0.3">
      <c r="A190" s="52"/>
      <c r="E190" s="52"/>
      <c r="G190" s="52"/>
      <c r="H190" s="52"/>
      <c r="I190" s="55"/>
      <c r="J190" s="55"/>
      <c r="Q190" s="12"/>
      <c r="R190" s="30"/>
      <c r="S190" s="42"/>
      <c r="T190" s="53"/>
      <c r="U190" s="25"/>
      <c r="V190" s="53"/>
      <c r="W190" s="25"/>
      <c r="X190" s="56"/>
      <c r="Y190" s="52"/>
      <c r="Z190" s="3"/>
      <c r="AA190" s="32"/>
      <c r="AB190" s="53"/>
      <c r="AC190" s="56"/>
      <c r="AD190" s="52"/>
      <c r="AE190" s="56"/>
      <c r="AF190" s="52"/>
      <c r="AG190" s="55"/>
      <c r="AH190" s="52"/>
      <c r="AI190" s="56"/>
      <c r="AJ190" s="56"/>
      <c r="AK190" s="56"/>
      <c r="AL190" s="55"/>
      <c r="AM190" s="52"/>
      <c r="AN190" s="55"/>
      <c r="AO190" s="52"/>
      <c r="AP190" s="55"/>
      <c r="AQ190" s="52"/>
      <c r="AR190" s="52"/>
      <c r="AS190" s="52"/>
      <c r="AT190" s="52"/>
      <c r="AU190" s="53"/>
      <c r="AV190" s="25"/>
      <c r="AW190" s="53"/>
      <c r="AX190" s="25"/>
      <c r="AY190" s="53"/>
      <c r="AZ190" s="25"/>
      <c r="BA190" s="12"/>
      <c r="BB190" s="12"/>
      <c r="BC190" s="40"/>
      <c r="BD190" s="56"/>
      <c r="BE190" s="52"/>
      <c r="BF190" s="56"/>
      <c r="BG190" s="52"/>
      <c r="BH190" s="56"/>
      <c r="BI190" s="52"/>
      <c r="BJ190" s="56"/>
      <c r="BK190" s="56"/>
      <c r="BL190" s="66"/>
    </row>
    <row r="191" spans="1:64" x14ac:dyDescent="0.3">
      <c r="A191" s="52"/>
      <c r="E191" s="52"/>
      <c r="G191" s="52"/>
      <c r="H191" s="52"/>
      <c r="I191" s="55"/>
      <c r="J191" s="55"/>
      <c r="Q191" s="12"/>
      <c r="R191" s="30"/>
      <c r="S191" s="42"/>
      <c r="T191" s="53"/>
      <c r="U191" s="25"/>
      <c r="V191" s="53"/>
      <c r="W191" s="25"/>
      <c r="X191" s="56"/>
      <c r="Y191" s="52"/>
      <c r="Z191" s="3"/>
      <c r="AA191" s="32"/>
      <c r="AB191" s="53"/>
      <c r="AC191" s="56"/>
      <c r="AD191" s="52"/>
      <c r="AE191" s="56"/>
      <c r="AF191" s="52"/>
      <c r="AG191" s="55"/>
      <c r="AH191" s="52"/>
      <c r="AI191" s="56"/>
      <c r="AJ191" s="56"/>
      <c r="AK191" s="56"/>
      <c r="AL191" s="55"/>
      <c r="AM191" s="52"/>
      <c r="AN191" s="55"/>
      <c r="AO191" s="52"/>
      <c r="AP191" s="55"/>
      <c r="AQ191" s="52"/>
      <c r="AR191" s="52"/>
      <c r="AS191" s="52"/>
      <c r="AT191" s="52"/>
      <c r="AU191" s="53"/>
      <c r="AV191" s="25"/>
      <c r="AW191" s="53"/>
      <c r="AX191" s="25"/>
      <c r="AY191" s="53"/>
      <c r="AZ191" s="25"/>
      <c r="BA191" s="12"/>
      <c r="BB191" s="12"/>
      <c r="BC191" s="40"/>
      <c r="BD191" s="56"/>
      <c r="BE191" s="52"/>
      <c r="BF191" s="56"/>
      <c r="BG191" s="52"/>
      <c r="BH191" s="56"/>
      <c r="BI191" s="52"/>
      <c r="BJ191" s="56"/>
      <c r="BK191" s="56"/>
      <c r="BL191" s="66"/>
    </row>
    <row r="192" spans="1:64" x14ac:dyDescent="0.3">
      <c r="A192" s="52"/>
      <c r="E192" s="52"/>
      <c r="G192" s="52"/>
      <c r="H192" s="52"/>
      <c r="I192" s="55"/>
      <c r="J192" s="55"/>
      <c r="Q192" s="12"/>
      <c r="R192" s="30"/>
      <c r="S192" s="42"/>
      <c r="T192" s="53"/>
      <c r="U192" s="25"/>
      <c r="V192" s="53"/>
      <c r="W192" s="25"/>
      <c r="X192" s="56"/>
      <c r="Y192" s="52"/>
      <c r="Z192" s="3"/>
      <c r="AA192" s="32"/>
      <c r="AB192" s="53"/>
      <c r="AC192" s="56"/>
      <c r="AD192" s="52"/>
      <c r="AE192" s="56"/>
      <c r="AF192" s="52"/>
      <c r="AG192" s="55"/>
      <c r="AH192" s="52"/>
      <c r="AI192" s="56"/>
      <c r="AJ192" s="56"/>
      <c r="AK192" s="56"/>
      <c r="AL192" s="55"/>
      <c r="AM192" s="52"/>
      <c r="AN192" s="55"/>
      <c r="AO192" s="52"/>
      <c r="AP192" s="55"/>
      <c r="AQ192" s="52"/>
      <c r="AR192" s="52"/>
      <c r="AS192" s="52"/>
      <c r="AT192" s="52"/>
      <c r="AU192" s="53"/>
      <c r="AV192" s="25"/>
      <c r="AW192" s="53"/>
      <c r="AX192" s="25"/>
      <c r="AY192" s="53"/>
      <c r="AZ192" s="25"/>
      <c r="BA192" s="12"/>
      <c r="BB192" s="12"/>
      <c r="BC192" s="40"/>
      <c r="BD192" s="56"/>
      <c r="BE192" s="52"/>
      <c r="BF192" s="56"/>
      <c r="BG192" s="52"/>
      <c r="BH192" s="56"/>
      <c r="BI192" s="52"/>
      <c r="BJ192" s="56"/>
      <c r="BK192" s="56"/>
      <c r="BL192" s="66"/>
    </row>
    <row r="193" spans="1:64" x14ac:dyDescent="0.3">
      <c r="A193" s="52"/>
      <c r="E193" s="52"/>
      <c r="G193" s="52"/>
      <c r="H193" s="52"/>
      <c r="I193" s="55"/>
      <c r="J193" s="55"/>
      <c r="Q193" s="12"/>
      <c r="R193" s="30"/>
      <c r="S193" s="42"/>
      <c r="T193" s="53"/>
      <c r="U193" s="25"/>
      <c r="V193" s="53"/>
      <c r="W193" s="25"/>
      <c r="X193" s="56"/>
      <c r="Y193" s="52"/>
      <c r="Z193" s="3"/>
      <c r="AA193" s="32"/>
      <c r="AB193" s="53"/>
      <c r="AC193" s="56"/>
      <c r="AD193" s="52"/>
      <c r="AE193" s="56"/>
      <c r="AF193" s="52"/>
      <c r="AG193" s="55"/>
      <c r="AH193" s="52"/>
      <c r="AI193" s="56"/>
      <c r="AJ193" s="56"/>
      <c r="AK193" s="56"/>
      <c r="AL193" s="55"/>
      <c r="AM193" s="52"/>
      <c r="AN193" s="55"/>
      <c r="AO193" s="52"/>
      <c r="AP193" s="55"/>
      <c r="AQ193" s="52"/>
      <c r="AR193" s="52"/>
      <c r="AS193" s="52"/>
      <c r="AT193" s="52"/>
      <c r="AU193" s="53"/>
      <c r="AV193" s="25"/>
      <c r="AW193" s="53"/>
      <c r="AX193" s="25"/>
      <c r="AY193" s="53"/>
      <c r="AZ193" s="25"/>
      <c r="BA193" s="12"/>
      <c r="BB193" s="12"/>
      <c r="BC193" s="40"/>
      <c r="BD193" s="56"/>
      <c r="BE193" s="52"/>
      <c r="BF193" s="56"/>
      <c r="BG193" s="52"/>
      <c r="BH193" s="56"/>
      <c r="BI193" s="52"/>
      <c r="BJ193" s="56"/>
      <c r="BK193" s="56"/>
      <c r="BL193" s="66"/>
    </row>
    <row r="194" spans="1:64" x14ac:dyDescent="0.3">
      <c r="A194" s="52"/>
      <c r="E194" s="52"/>
      <c r="G194" s="52"/>
      <c r="H194" s="52"/>
      <c r="I194" s="55"/>
      <c r="J194" s="55"/>
      <c r="Q194" s="12"/>
      <c r="R194" s="30"/>
      <c r="S194" s="42"/>
      <c r="T194" s="53"/>
      <c r="U194" s="25"/>
      <c r="V194" s="53"/>
      <c r="W194" s="25"/>
      <c r="X194" s="56"/>
      <c r="Y194" s="52"/>
      <c r="Z194" s="3"/>
      <c r="AA194" s="32"/>
      <c r="AB194" s="53"/>
      <c r="AC194" s="56"/>
      <c r="AD194" s="52"/>
      <c r="AE194" s="56"/>
      <c r="AF194" s="52"/>
      <c r="AG194" s="55"/>
      <c r="AH194" s="52"/>
      <c r="AI194" s="56"/>
      <c r="AJ194" s="56"/>
      <c r="AK194" s="56"/>
      <c r="AL194" s="55"/>
      <c r="AM194" s="52"/>
      <c r="AN194" s="55"/>
      <c r="AO194" s="52"/>
      <c r="AP194" s="55"/>
      <c r="AQ194" s="52"/>
      <c r="AR194" s="52"/>
      <c r="AS194" s="52"/>
      <c r="AT194" s="52"/>
      <c r="AU194" s="53"/>
      <c r="AV194" s="25"/>
      <c r="AW194" s="53"/>
      <c r="AX194" s="25"/>
      <c r="AY194" s="53"/>
      <c r="AZ194" s="25"/>
      <c r="BA194" s="12"/>
      <c r="BB194" s="12"/>
      <c r="BC194" s="40"/>
      <c r="BD194" s="56"/>
      <c r="BE194" s="52"/>
      <c r="BF194" s="56"/>
      <c r="BG194" s="52"/>
      <c r="BH194" s="56"/>
      <c r="BI194" s="52"/>
      <c r="BJ194" s="56"/>
      <c r="BK194" s="56"/>
      <c r="BL194" s="66"/>
    </row>
    <row r="195" spans="1:64" x14ac:dyDescent="0.3">
      <c r="A195" s="52"/>
      <c r="E195" s="52"/>
      <c r="G195" s="52"/>
      <c r="H195" s="52"/>
      <c r="I195" s="55"/>
      <c r="J195" s="55"/>
      <c r="Q195" s="12"/>
      <c r="R195" s="30"/>
      <c r="S195" s="42"/>
      <c r="T195" s="53"/>
      <c r="U195" s="25"/>
      <c r="V195" s="53"/>
      <c r="W195" s="25"/>
      <c r="X195" s="56"/>
      <c r="Y195" s="52"/>
      <c r="Z195" s="3"/>
      <c r="AA195" s="32"/>
      <c r="AB195" s="53"/>
      <c r="AC195" s="56"/>
      <c r="AD195" s="52"/>
      <c r="AE195" s="56"/>
      <c r="AF195" s="52"/>
      <c r="AG195" s="55"/>
      <c r="AH195" s="52"/>
      <c r="AI195" s="56"/>
      <c r="AJ195" s="56"/>
      <c r="AK195" s="56"/>
      <c r="AL195" s="55"/>
      <c r="AM195" s="52"/>
      <c r="AN195" s="55"/>
      <c r="AO195" s="52"/>
      <c r="AP195" s="55"/>
      <c r="AQ195" s="52"/>
      <c r="AR195" s="52"/>
      <c r="AS195" s="52"/>
      <c r="AT195" s="52"/>
      <c r="AU195" s="53"/>
      <c r="AV195" s="25"/>
      <c r="AW195" s="53"/>
      <c r="AX195" s="25"/>
      <c r="AY195" s="53"/>
      <c r="AZ195" s="25"/>
      <c r="BA195" s="12"/>
      <c r="BB195" s="12"/>
      <c r="BC195" s="40"/>
      <c r="BD195" s="56"/>
      <c r="BE195" s="52"/>
      <c r="BF195" s="56"/>
      <c r="BG195" s="52"/>
      <c r="BH195" s="56"/>
      <c r="BI195" s="52"/>
      <c r="BJ195" s="56"/>
      <c r="BK195" s="56"/>
      <c r="BL195" s="66"/>
    </row>
    <row r="196" spans="1:64" x14ac:dyDescent="0.3">
      <c r="A196" s="52"/>
      <c r="E196" s="52"/>
      <c r="G196" s="52"/>
      <c r="H196" s="52"/>
      <c r="I196" s="55"/>
      <c r="J196" s="55"/>
      <c r="Q196" s="12"/>
      <c r="R196" s="30"/>
      <c r="S196" s="42"/>
      <c r="T196" s="53"/>
      <c r="U196" s="25"/>
      <c r="V196" s="53"/>
      <c r="W196" s="25"/>
      <c r="X196" s="56"/>
      <c r="Y196" s="52"/>
      <c r="Z196" s="3"/>
      <c r="AA196" s="32"/>
      <c r="AB196" s="53"/>
      <c r="AC196" s="56"/>
      <c r="AD196" s="52"/>
      <c r="AE196" s="56"/>
      <c r="AF196" s="52"/>
      <c r="AG196" s="55"/>
      <c r="AH196" s="52"/>
      <c r="AI196" s="56"/>
      <c r="AJ196" s="56"/>
      <c r="AK196" s="56"/>
      <c r="AL196" s="55"/>
      <c r="AM196" s="52"/>
      <c r="AN196" s="55"/>
      <c r="AO196" s="52"/>
      <c r="AP196" s="55"/>
      <c r="AQ196" s="52"/>
      <c r="AR196" s="52"/>
      <c r="AS196" s="52"/>
      <c r="AT196" s="52"/>
      <c r="AU196" s="53"/>
      <c r="AV196" s="25"/>
      <c r="AW196" s="53"/>
      <c r="AX196" s="25"/>
      <c r="AY196" s="53"/>
      <c r="AZ196" s="25"/>
      <c r="BA196" s="12"/>
      <c r="BB196" s="12"/>
      <c r="BC196" s="40"/>
      <c r="BD196" s="56"/>
      <c r="BE196" s="52"/>
      <c r="BF196" s="56"/>
      <c r="BG196" s="52"/>
      <c r="BH196" s="56"/>
      <c r="BI196" s="52"/>
      <c r="BJ196" s="56"/>
      <c r="BK196" s="56"/>
      <c r="BL196" s="66"/>
    </row>
    <row r="197" spans="1:64" x14ac:dyDescent="0.3">
      <c r="A197" s="52"/>
      <c r="E197" s="52"/>
      <c r="G197" s="52"/>
      <c r="H197" s="52"/>
      <c r="I197" s="55"/>
      <c r="J197" s="55"/>
      <c r="Q197" s="12"/>
      <c r="R197" s="30"/>
      <c r="S197" s="42"/>
      <c r="T197" s="53"/>
      <c r="U197" s="25"/>
      <c r="V197" s="53"/>
      <c r="W197" s="25"/>
      <c r="X197" s="56"/>
      <c r="Y197" s="52"/>
      <c r="Z197" s="3"/>
      <c r="AA197" s="32"/>
      <c r="AB197" s="53"/>
      <c r="AC197" s="56"/>
      <c r="AD197" s="52"/>
      <c r="AE197" s="56"/>
      <c r="AF197" s="52"/>
      <c r="AG197" s="55"/>
      <c r="AH197" s="52"/>
      <c r="AI197" s="56"/>
      <c r="AJ197" s="56"/>
      <c r="AK197" s="56"/>
      <c r="AL197" s="55"/>
      <c r="AM197" s="52"/>
      <c r="AN197" s="55"/>
      <c r="AO197" s="52"/>
      <c r="AP197" s="55"/>
      <c r="AQ197" s="52"/>
      <c r="AR197" s="52"/>
      <c r="AS197" s="52"/>
      <c r="AT197" s="52"/>
      <c r="AU197" s="53"/>
      <c r="AV197" s="25"/>
      <c r="AW197" s="53"/>
      <c r="AX197" s="25"/>
      <c r="AY197" s="53"/>
      <c r="AZ197" s="25"/>
      <c r="BA197" s="12"/>
      <c r="BB197" s="12"/>
      <c r="BC197" s="40"/>
      <c r="BD197" s="56"/>
      <c r="BE197" s="52"/>
      <c r="BF197" s="56"/>
      <c r="BG197" s="52"/>
      <c r="BH197" s="56"/>
      <c r="BI197" s="52"/>
      <c r="BJ197" s="56"/>
      <c r="BK197" s="56"/>
      <c r="BL197" s="66"/>
    </row>
    <row r="198" spans="1:64" x14ac:dyDescent="0.3">
      <c r="A198" s="52"/>
      <c r="E198" s="52"/>
      <c r="G198" s="52"/>
      <c r="H198" s="52"/>
      <c r="I198" s="55"/>
      <c r="J198" s="55"/>
      <c r="Q198" s="12"/>
      <c r="R198" s="30"/>
      <c r="S198" s="42"/>
      <c r="T198" s="53"/>
      <c r="U198" s="25"/>
      <c r="V198" s="53"/>
      <c r="W198" s="25"/>
      <c r="X198" s="56"/>
      <c r="Y198" s="52"/>
      <c r="Z198" s="3"/>
      <c r="AA198" s="32"/>
      <c r="AB198" s="53"/>
      <c r="AC198" s="56"/>
      <c r="AD198" s="52"/>
      <c r="AE198" s="56"/>
      <c r="AF198" s="52"/>
      <c r="AG198" s="55"/>
      <c r="AH198" s="52"/>
      <c r="AI198" s="56"/>
      <c r="AJ198" s="56"/>
      <c r="AK198" s="56"/>
      <c r="AL198" s="55"/>
      <c r="AM198" s="52"/>
      <c r="AN198" s="55"/>
      <c r="AO198" s="52"/>
      <c r="AP198" s="55"/>
      <c r="AQ198" s="52"/>
      <c r="AR198" s="52"/>
      <c r="AS198" s="52"/>
      <c r="AT198" s="52"/>
      <c r="AU198" s="53"/>
      <c r="AV198" s="25"/>
      <c r="AW198" s="53"/>
      <c r="AX198" s="25"/>
      <c r="AY198" s="53"/>
      <c r="AZ198" s="25"/>
      <c r="BA198" s="12"/>
      <c r="BB198" s="12"/>
      <c r="BC198" s="40"/>
      <c r="BD198" s="56"/>
      <c r="BE198" s="52"/>
      <c r="BF198" s="56"/>
      <c r="BG198" s="52"/>
      <c r="BH198" s="56"/>
      <c r="BI198" s="52"/>
      <c r="BJ198" s="56"/>
      <c r="BK198" s="56"/>
      <c r="BL198" s="66"/>
    </row>
    <row r="199" spans="1:64" x14ac:dyDescent="0.3">
      <c r="A199" s="52"/>
      <c r="E199" s="52"/>
      <c r="G199" s="52"/>
      <c r="H199" s="52"/>
      <c r="I199" s="55"/>
      <c r="J199" s="55"/>
      <c r="Q199" s="12"/>
      <c r="R199" s="30"/>
      <c r="S199" s="42"/>
      <c r="T199" s="53"/>
      <c r="U199" s="25"/>
      <c r="V199" s="53"/>
      <c r="W199" s="25"/>
      <c r="X199" s="56"/>
      <c r="Y199" s="52"/>
      <c r="Z199" s="3"/>
      <c r="AA199" s="32"/>
      <c r="AB199" s="53"/>
      <c r="AC199" s="56"/>
      <c r="AD199" s="52"/>
      <c r="AE199" s="56"/>
      <c r="AF199" s="52"/>
      <c r="AG199" s="55"/>
      <c r="AH199" s="52"/>
      <c r="AI199" s="56"/>
      <c r="AJ199" s="56"/>
      <c r="AK199" s="56"/>
      <c r="AL199" s="55"/>
      <c r="AM199" s="52"/>
      <c r="AN199" s="55"/>
      <c r="AO199" s="52"/>
      <c r="AP199" s="55"/>
      <c r="AQ199" s="52"/>
      <c r="AR199" s="52"/>
      <c r="AS199" s="52"/>
      <c r="AT199" s="52"/>
      <c r="AU199" s="53"/>
      <c r="AV199" s="25"/>
      <c r="AW199" s="53"/>
      <c r="AX199" s="25"/>
      <c r="AY199" s="53"/>
      <c r="AZ199" s="25"/>
      <c r="BA199" s="12"/>
      <c r="BB199" s="12"/>
      <c r="BC199" s="40"/>
      <c r="BD199" s="56"/>
      <c r="BE199" s="52"/>
      <c r="BF199" s="56"/>
      <c r="BG199" s="52"/>
      <c r="BH199" s="56"/>
      <c r="BI199" s="52"/>
      <c r="BJ199" s="56"/>
      <c r="BK199" s="56"/>
      <c r="BL199" s="66"/>
    </row>
    <row r="200" spans="1:64" x14ac:dyDescent="0.3">
      <c r="A200" s="52"/>
      <c r="E200" s="52"/>
      <c r="G200" s="52"/>
      <c r="H200" s="52"/>
      <c r="I200" s="55"/>
      <c r="J200" s="55"/>
      <c r="Q200" s="12"/>
      <c r="R200" s="30"/>
      <c r="S200" s="42"/>
      <c r="T200" s="53"/>
      <c r="U200" s="25"/>
      <c r="V200" s="53"/>
      <c r="W200" s="25"/>
      <c r="X200" s="56"/>
      <c r="Y200" s="52"/>
      <c r="Z200" s="3"/>
      <c r="AA200" s="32"/>
      <c r="AB200" s="53"/>
      <c r="AC200" s="56"/>
      <c r="AD200" s="52"/>
      <c r="AE200" s="56"/>
      <c r="AF200" s="52"/>
      <c r="AG200" s="55"/>
      <c r="AH200" s="52"/>
      <c r="AI200" s="56"/>
      <c r="AJ200" s="56"/>
      <c r="AK200" s="56"/>
      <c r="AL200" s="55"/>
      <c r="AM200" s="52"/>
      <c r="AN200" s="55"/>
      <c r="AO200" s="52"/>
      <c r="AP200" s="55"/>
      <c r="AQ200" s="52"/>
      <c r="AR200" s="52"/>
      <c r="AS200" s="52"/>
      <c r="AT200" s="52"/>
      <c r="AU200" s="53"/>
      <c r="AV200" s="25"/>
      <c r="AW200" s="53"/>
      <c r="AX200" s="25"/>
      <c r="AY200" s="53"/>
      <c r="AZ200" s="25"/>
      <c r="BA200" s="12"/>
      <c r="BB200" s="12"/>
      <c r="BC200" s="40"/>
      <c r="BD200" s="56"/>
      <c r="BE200" s="52"/>
      <c r="BF200" s="56"/>
      <c r="BG200" s="52"/>
      <c r="BH200" s="56"/>
      <c r="BI200" s="52"/>
      <c r="BJ200" s="56"/>
      <c r="BK200" s="56"/>
      <c r="BL200" s="66"/>
    </row>
    <row r="201" spans="1:64" x14ac:dyDescent="0.3">
      <c r="A201" s="52"/>
      <c r="E201" s="52"/>
      <c r="G201" s="52"/>
      <c r="H201" s="52"/>
      <c r="I201" s="55"/>
      <c r="J201" s="55"/>
      <c r="Q201" s="12"/>
      <c r="R201" s="30"/>
      <c r="S201" s="42"/>
      <c r="T201" s="53"/>
      <c r="U201" s="25"/>
      <c r="V201" s="53"/>
      <c r="W201" s="25"/>
      <c r="X201" s="56"/>
      <c r="Y201" s="52"/>
      <c r="Z201" s="3"/>
      <c r="AA201" s="32"/>
      <c r="AB201" s="53"/>
      <c r="AC201" s="56"/>
      <c r="AD201" s="52"/>
      <c r="AE201" s="56"/>
      <c r="AF201" s="52"/>
      <c r="AG201" s="55"/>
      <c r="AH201" s="52"/>
      <c r="AI201" s="56"/>
      <c r="AJ201" s="56"/>
      <c r="AK201" s="56"/>
      <c r="AL201" s="55"/>
      <c r="AM201" s="52"/>
      <c r="AN201" s="55"/>
      <c r="AO201" s="52"/>
      <c r="AP201" s="55"/>
      <c r="AQ201" s="52"/>
      <c r="AR201" s="52"/>
      <c r="AS201" s="52"/>
      <c r="AT201" s="52"/>
      <c r="AU201" s="53"/>
      <c r="AV201" s="25"/>
      <c r="AW201" s="53"/>
      <c r="AX201" s="25"/>
      <c r="AY201" s="53"/>
      <c r="AZ201" s="25"/>
      <c r="BA201" s="12"/>
      <c r="BB201" s="12"/>
      <c r="BC201" s="40"/>
      <c r="BD201" s="56"/>
      <c r="BE201" s="52"/>
      <c r="BF201" s="56"/>
      <c r="BG201" s="52"/>
      <c r="BH201" s="56"/>
      <c r="BI201" s="52"/>
      <c r="BJ201" s="56"/>
      <c r="BK201" s="56"/>
      <c r="BL201" s="66"/>
    </row>
    <row r="202" spans="1:64" x14ac:dyDescent="0.3">
      <c r="A202" s="52"/>
      <c r="E202" s="52"/>
      <c r="G202" s="52"/>
      <c r="H202" s="52"/>
      <c r="I202" s="55"/>
      <c r="J202" s="55"/>
      <c r="Q202" s="12"/>
      <c r="R202" s="30"/>
      <c r="S202" s="42"/>
      <c r="T202" s="53"/>
      <c r="U202" s="25"/>
      <c r="V202" s="53"/>
      <c r="W202" s="25"/>
      <c r="X202" s="56"/>
      <c r="Y202" s="52"/>
      <c r="Z202" s="3"/>
      <c r="AA202" s="32"/>
      <c r="AB202" s="53"/>
      <c r="AC202" s="56"/>
      <c r="AD202" s="52"/>
      <c r="AE202" s="56"/>
      <c r="AF202" s="52"/>
      <c r="AG202" s="55"/>
      <c r="AH202" s="52"/>
      <c r="AI202" s="56"/>
      <c r="AJ202" s="56"/>
      <c r="AK202" s="56"/>
      <c r="AL202" s="55"/>
      <c r="AM202" s="52"/>
      <c r="AN202" s="55"/>
      <c r="AO202" s="52"/>
      <c r="AP202" s="55"/>
      <c r="AQ202" s="52"/>
      <c r="AR202" s="52"/>
      <c r="AS202" s="52"/>
      <c r="AT202" s="52"/>
      <c r="AU202" s="53"/>
      <c r="AV202" s="25"/>
      <c r="AW202" s="53"/>
      <c r="AX202" s="25"/>
      <c r="AY202" s="53"/>
      <c r="AZ202" s="25"/>
      <c r="BA202" s="12"/>
      <c r="BB202" s="12"/>
      <c r="BC202" s="40"/>
      <c r="BD202" s="56"/>
      <c r="BE202" s="52"/>
      <c r="BF202" s="56"/>
      <c r="BG202" s="52"/>
      <c r="BH202" s="56"/>
      <c r="BI202" s="52"/>
      <c r="BJ202" s="56"/>
      <c r="BK202" s="56"/>
      <c r="BL202" s="66"/>
    </row>
    <row r="203" spans="1:64" x14ac:dyDescent="0.3">
      <c r="A203" s="52"/>
      <c r="E203" s="52"/>
      <c r="G203" s="52"/>
      <c r="H203" s="52"/>
      <c r="I203" s="55"/>
      <c r="J203" s="55"/>
      <c r="Q203" s="12"/>
      <c r="R203" s="30"/>
      <c r="S203" s="42"/>
      <c r="T203" s="53"/>
      <c r="U203" s="25"/>
      <c r="V203" s="53"/>
      <c r="W203" s="25"/>
      <c r="X203" s="56"/>
      <c r="Y203" s="52"/>
      <c r="Z203" s="3"/>
      <c r="AA203" s="32"/>
      <c r="AB203" s="53"/>
      <c r="AC203" s="56"/>
      <c r="AD203" s="52"/>
      <c r="AE203" s="56"/>
      <c r="AF203" s="52"/>
      <c r="AG203" s="55"/>
      <c r="AH203" s="52"/>
      <c r="AI203" s="56"/>
      <c r="AJ203" s="56"/>
      <c r="AK203" s="56"/>
      <c r="AL203" s="55"/>
      <c r="AM203" s="52"/>
      <c r="AN203" s="55"/>
      <c r="AO203" s="52"/>
      <c r="AP203" s="55"/>
      <c r="AQ203" s="52"/>
      <c r="AR203" s="52"/>
      <c r="AS203" s="52"/>
      <c r="AT203" s="52"/>
      <c r="AU203" s="53"/>
      <c r="AV203" s="25"/>
      <c r="AW203" s="53"/>
      <c r="AX203" s="25"/>
      <c r="AY203" s="53"/>
      <c r="AZ203" s="25"/>
      <c r="BA203" s="12"/>
      <c r="BB203" s="12"/>
      <c r="BC203" s="40"/>
      <c r="BD203" s="56"/>
      <c r="BE203" s="52"/>
      <c r="BF203" s="56"/>
      <c r="BG203" s="52"/>
      <c r="BH203" s="56"/>
      <c r="BI203" s="52"/>
      <c r="BJ203" s="56"/>
      <c r="BK203" s="56"/>
      <c r="BL203" s="66"/>
    </row>
    <row r="204" spans="1:64" x14ac:dyDescent="0.3">
      <c r="A204" s="52"/>
      <c r="E204" s="52"/>
      <c r="G204" s="52"/>
      <c r="H204" s="52"/>
      <c r="I204" s="55"/>
      <c r="J204" s="55"/>
      <c r="Q204" s="12"/>
      <c r="R204" s="30"/>
      <c r="S204" s="42"/>
      <c r="T204" s="53"/>
      <c r="U204" s="25"/>
      <c r="V204" s="53"/>
      <c r="W204" s="25"/>
      <c r="X204" s="56"/>
      <c r="Y204" s="52"/>
      <c r="Z204" s="3"/>
      <c r="AA204" s="32"/>
      <c r="AB204" s="53"/>
      <c r="AC204" s="56"/>
      <c r="AD204" s="52"/>
      <c r="AE204" s="56"/>
      <c r="AF204" s="52"/>
      <c r="AG204" s="55"/>
      <c r="AH204" s="52"/>
      <c r="AI204" s="56"/>
      <c r="AJ204" s="56"/>
      <c r="AK204" s="56"/>
      <c r="AL204" s="55"/>
      <c r="AM204" s="52"/>
      <c r="AN204" s="55"/>
      <c r="AO204" s="52"/>
      <c r="AP204" s="55"/>
      <c r="AQ204" s="52"/>
      <c r="AR204" s="52"/>
      <c r="AS204" s="52"/>
      <c r="AT204" s="52"/>
      <c r="AU204" s="53"/>
      <c r="AV204" s="25"/>
      <c r="AW204" s="53"/>
      <c r="AX204" s="25"/>
      <c r="AY204" s="53"/>
      <c r="AZ204" s="25"/>
      <c r="BA204" s="12"/>
      <c r="BB204" s="12"/>
      <c r="BC204" s="40"/>
      <c r="BD204" s="56"/>
      <c r="BE204" s="52"/>
      <c r="BF204" s="56"/>
      <c r="BG204" s="52"/>
      <c r="BH204" s="56"/>
      <c r="BI204" s="52"/>
      <c r="BJ204" s="56"/>
      <c r="BK204" s="56"/>
      <c r="BL204" s="66"/>
    </row>
    <row r="205" spans="1:64" x14ac:dyDescent="0.3">
      <c r="A205" s="52"/>
      <c r="E205" s="52"/>
      <c r="G205" s="52"/>
      <c r="H205" s="52"/>
      <c r="I205" s="55"/>
      <c r="J205" s="55"/>
      <c r="Q205" s="12"/>
      <c r="R205" s="30"/>
      <c r="S205" s="42"/>
      <c r="T205" s="53"/>
      <c r="U205" s="25"/>
      <c r="V205" s="53"/>
      <c r="W205" s="25"/>
      <c r="X205" s="56"/>
      <c r="Y205" s="52"/>
      <c r="Z205" s="3"/>
      <c r="AA205" s="32"/>
      <c r="AB205" s="53"/>
      <c r="AC205" s="56"/>
      <c r="AD205" s="52"/>
      <c r="AE205" s="56"/>
      <c r="AF205" s="52"/>
      <c r="AG205" s="55"/>
      <c r="AH205" s="52"/>
      <c r="AI205" s="56"/>
      <c r="AJ205" s="56"/>
      <c r="AK205" s="56"/>
      <c r="AL205" s="55"/>
      <c r="AM205" s="52"/>
      <c r="AN205" s="55"/>
      <c r="AO205" s="52"/>
      <c r="AP205" s="55"/>
      <c r="AQ205" s="52"/>
      <c r="AR205" s="52"/>
      <c r="AS205" s="52"/>
      <c r="AT205" s="52"/>
      <c r="AU205" s="53"/>
      <c r="AV205" s="25"/>
      <c r="AW205" s="53"/>
      <c r="AX205" s="25"/>
      <c r="AY205" s="53"/>
      <c r="AZ205" s="25"/>
      <c r="BA205" s="12"/>
      <c r="BB205" s="12"/>
      <c r="BC205" s="40"/>
      <c r="BD205" s="56"/>
      <c r="BE205" s="52"/>
      <c r="BF205" s="56"/>
      <c r="BG205" s="52"/>
      <c r="BH205" s="56"/>
      <c r="BI205" s="52"/>
      <c r="BJ205" s="56"/>
      <c r="BK205" s="56"/>
      <c r="BL205" s="66"/>
    </row>
    <row r="206" spans="1:64" x14ac:dyDescent="0.3">
      <c r="A206" s="52"/>
      <c r="E206" s="52"/>
      <c r="G206" s="52"/>
      <c r="H206" s="52"/>
      <c r="I206" s="55"/>
      <c r="J206" s="55"/>
      <c r="Q206" s="12"/>
      <c r="R206" s="30"/>
      <c r="S206" s="42"/>
      <c r="T206" s="53"/>
      <c r="U206" s="25"/>
      <c r="V206" s="53"/>
      <c r="W206" s="25"/>
      <c r="X206" s="56"/>
      <c r="Y206" s="52"/>
      <c r="Z206" s="3"/>
      <c r="AA206" s="32"/>
      <c r="AB206" s="53"/>
      <c r="AC206" s="56"/>
      <c r="AD206" s="52"/>
      <c r="AE206" s="56"/>
      <c r="AF206" s="52"/>
      <c r="AG206" s="55"/>
      <c r="AH206" s="52"/>
      <c r="AI206" s="56"/>
      <c r="AJ206" s="56"/>
      <c r="AK206" s="56"/>
      <c r="AL206" s="55"/>
      <c r="AM206" s="52"/>
      <c r="AN206" s="55"/>
      <c r="AO206" s="52"/>
      <c r="AP206" s="55"/>
      <c r="AQ206" s="52"/>
      <c r="AR206" s="52"/>
      <c r="AS206" s="52"/>
      <c r="AT206" s="52"/>
      <c r="AU206" s="53"/>
      <c r="AV206" s="25"/>
      <c r="AW206" s="53"/>
      <c r="AX206" s="25"/>
      <c r="AY206" s="53"/>
      <c r="AZ206" s="25"/>
      <c r="BA206" s="12"/>
      <c r="BB206" s="12"/>
      <c r="BC206" s="40"/>
      <c r="BD206" s="56"/>
      <c r="BE206" s="52"/>
      <c r="BF206" s="56"/>
      <c r="BG206" s="52"/>
      <c r="BH206" s="56"/>
      <c r="BI206" s="52"/>
      <c r="BJ206" s="56"/>
      <c r="BK206" s="56"/>
      <c r="BL206" s="66"/>
    </row>
    <row r="207" spans="1:64" x14ac:dyDescent="0.3">
      <c r="A207" s="52"/>
      <c r="E207" s="52"/>
      <c r="G207" s="52"/>
      <c r="H207" s="52"/>
      <c r="I207" s="55"/>
      <c r="J207" s="55"/>
      <c r="Q207" s="12"/>
      <c r="R207" s="30"/>
      <c r="S207" s="42"/>
      <c r="T207" s="53"/>
      <c r="U207" s="25"/>
      <c r="V207" s="53"/>
      <c r="W207" s="25"/>
      <c r="X207" s="56"/>
      <c r="Y207" s="52"/>
      <c r="Z207" s="3"/>
      <c r="AA207" s="32"/>
      <c r="AB207" s="53"/>
      <c r="AC207" s="56"/>
      <c r="AD207" s="52"/>
      <c r="AE207" s="56"/>
      <c r="AF207" s="52"/>
      <c r="AG207" s="55"/>
      <c r="AH207" s="52"/>
      <c r="AI207" s="56"/>
      <c r="AJ207" s="56"/>
      <c r="AK207" s="56"/>
      <c r="AL207" s="55"/>
      <c r="AM207" s="52"/>
      <c r="AN207" s="55"/>
      <c r="AO207" s="52"/>
      <c r="AP207" s="55"/>
      <c r="AQ207" s="52"/>
      <c r="AR207" s="52"/>
      <c r="AS207" s="52"/>
      <c r="AT207" s="52"/>
      <c r="AU207" s="53"/>
      <c r="AV207" s="25"/>
      <c r="AW207" s="53"/>
      <c r="AX207" s="25"/>
      <c r="AY207" s="53"/>
      <c r="AZ207" s="25"/>
      <c r="BA207" s="12"/>
      <c r="BB207" s="12"/>
      <c r="BC207" s="40"/>
      <c r="BD207" s="56"/>
      <c r="BE207" s="52"/>
      <c r="BF207" s="56"/>
      <c r="BG207" s="52"/>
      <c r="BH207" s="56"/>
      <c r="BI207" s="52"/>
      <c r="BJ207" s="56"/>
      <c r="BK207" s="56"/>
      <c r="BL207" s="66"/>
    </row>
    <row r="208" spans="1:64" x14ac:dyDescent="0.3">
      <c r="A208" s="52"/>
      <c r="E208" s="52"/>
      <c r="G208" s="52"/>
      <c r="H208" s="52"/>
      <c r="I208" s="55"/>
      <c r="J208" s="55"/>
      <c r="Q208" s="12"/>
      <c r="R208" s="30"/>
      <c r="S208" s="42"/>
      <c r="T208" s="53"/>
      <c r="U208" s="25"/>
      <c r="V208" s="53"/>
      <c r="W208" s="25"/>
      <c r="X208" s="56"/>
      <c r="Y208" s="52"/>
      <c r="Z208" s="3"/>
      <c r="AA208" s="32"/>
      <c r="AB208" s="53"/>
      <c r="AC208" s="56"/>
      <c r="AD208" s="52"/>
      <c r="AE208" s="56"/>
      <c r="AF208" s="52"/>
      <c r="AG208" s="55"/>
      <c r="AH208" s="52"/>
      <c r="AI208" s="56"/>
      <c r="AJ208" s="56"/>
      <c r="AK208" s="56"/>
      <c r="AL208" s="55"/>
      <c r="AM208" s="52"/>
      <c r="AN208" s="55"/>
      <c r="AO208" s="52"/>
      <c r="AP208" s="55"/>
      <c r="AQ208" s="52"/>
      <c r="AR208" s="52"/>
      <c r="AS208" s="52"/>
      <c r="AT208" s="52"/>
      <c r="AU208" s="53"/>
      <c r="AV208" s="25"/>
      <c r="AW208" s="53"/>
      <c r="AX208" s="25"/>
      <c r="AY208" s="53"/>
      <c r="AZ208" s="25"/>
      <c r="BA208" s="12"/>
      <c r="BB208" s="12"/>
      <c r="BC208" s="40"/>
      <c r="BD208" s="56"/>
      <c r="BE208" s="52"/>
      <c r="BF208" s="56"/>
      <c r="BG208" s="52"/>
      <c r="BH208" s="56"/>
      <c r="BI208" s="52"/>
      <c r="BJ208" s="56"/>
      <c r="BK208" s="56"/>
      <c r="BL208" s="66"/>
    </row>
    <row r="209" spans="1:64" x14ac:dyDescent="0.3">
      <c r="A209" s="52"/>
      <c r="E209" s="52"/>
      <c r="G209" s="52"/>
      <c r="H209" s="52"/>
      <c r="I209" s="55"/>
      <c r="J209" s="55"/>
      <c r="Q209" s="12"/>
      <c r="R209" s="30"/>
      <c r="S209" s="42"/>
      <c r="T209" s="53"/>
      <c r="U209" s="25"/>
      <c r="V209" s="53"/>
      <c r="W209" s="25"/>
      <c r="X209" s="56"/>
      <c r="Y209" s="52"/>
      <c r="Z209" s="3"/>
      <c r="AA209" s="32"/>
      <c r="AB209" s="53"/>
      <c r="AC209" s="56"/>
      <c r="AD209" s="52"/>
      <c r="AE209" s="56"/>
      <c r="AF209" s="52"/>
      <c r="AG209" s="55"/>
      <c r="AH209" s="52"/>
      <c r="AI209" s="56"/>
      <c r="AJ209" s="56"/>
      <c r="AK209" s="56"/>
      <c r="AL209" s="55"/>
      <c r="AM209" s="52"/>
      <c r="AN209" s="55"/>
      <c r="AO209" s="52"/>
      <c r="AP209" s="55"/>
      <c r="AQ209" s="52"/>
      <c r="AR209" s="52"/>
      <c r="AS209" s="52"/>
      <c r="AT209" s="52"/>
      <c r="AU209" s="53"/>
      <c r="AV209" s="25"/>
      <c r="AW209" s="53"/>
      <c r="AX209" s="25"/>
      <c r="AY209" s="53"/>
      <c r="AZ209" s="25"/>
      <c r="BA209" s="12"/>
      <c r="BB209" s="12"/>
      <c r="BC209" s="40"/>
      <c r="BD209" s="56"/>
      <c r="BE209" s="52"/>
      <c r="BF209" s="56"/>
      <c r="BG209" s="52"/>
      <c r="BH209" s="56"/>
      <c r="BI209" s="52"/>
      <c r="BJ209" s="56"/>
      <c r="BK209" s="56"/>
      <c r="BL209" s="66"/>
    </row>
    <row r="210" spans="1:64" x14ac:dyDescent="0.3">
      <c r="A210" s="52"/>
      <c r="E210" s="52"/>
      <c r="G210" s="52"/>
      <c r="H210" s="52"/>
      <c r="I210" s="55"/>
      <c r="J210" s="55"/>
      <c r="Q210" s="12"/>
      <c r="R210" s="30"/>
      <c r="S210" s="42"/>
      <c r="T210" s="53"/>
      <c r="U210" s="25"/>
      <c r="V210" s="53"/>
      <c r="W210" s="25"/>
      <c r="X210" s="56"/>
      <c r="Y210" s="52"/>
      <c r="Z210" s="3"/>
      <c r="AA210" s="32"/>
      <c r="AB210" s="53"/>
      <c r="AC210" s="56"/>
      <c r="AD210" s="52"/>
      <c r="AE210" s="56"/>
      <c r="AF210" s="52"/>
      <c r="AG210" s="55"/>
      <c r="AH210" s="52"/>
      <c r="AI210" s="56"/>
      <c r="AJ210" s="56"/>
      <c r="AK210" s="56"/>
      <c r="AL210" s="55"/>
      <c r="AM210" s="52"/>
      <c r="AN210" s="55"/>
      <c r="AO210" s="52"/>
      <c r="AP210" s="55"/>
      <c r="AQ210" s="52"/>
      <c r="AR210" s="52"/>
      <c r="AS210" s="52"/>
      <c r="AT210" s="52"/>
      <c r="AU210" s="53"/>
      <c r="AV210" s="25"/>
      <c r="AW210" s="53"/>
      <c r="AX210" s="25"/>
      <c r="AY210" s="53"/>
      <c r="AZ210" s="25"/>
      <c r="BA210" s="12"/>
      <c r="BB210" s="12"/>
      <c r="BC210" s="40"/>
      <c r="BD210" s="56"/>
      <c r="BE210" s="52"/>
      <c r="BF210" s="56"/>
      <c r="BG210" s="52"/>
      <c r="BH210" s="56"/>
      <c r="BI210" s="52"/>
      <c r="BJ210" s="56"/>
      <c r="BK210" s="56"/>
      <c r="BL210" s="66"/>
    </row>
    <row r="211" spans="1:64" x14ac:dyDescent="0.3">
      <c r="A211" s="52"/>
      <c r="E211" s="52"/>
      <c r="G211" s="52"/>
      <c r="H211" s="52"/>
      <c r="I211" s="55"/>
      <c r="J211" s="55"/>
      <c r="Q211" s="12"/>
      <c r="R211" s="30"/>
      <c r="S211" s="42"/>
      <c r="T211" s="53"/>
      <c r="U211" s="25"/>
      <c r="V211" s="53"/>
      <c r="W211" s="25"/>
      <c r="X211" s="56"/>
      <c r="Y211" s="52"/>
      <c r="Z211" s="3"/>
      <c r="AA211" s="32"/>
      <c r="AB211" s="53"/>
      <c r="AC211" s="56"/>
      <c r="AD211" s="52"/>
      <c r="AE211" s="56"/>
      <c r="AF211" s="52"/>
      <c r="AG211" s="55"/>
      <c r="AH211" s="52"/>
      <c r="AI211" s="56"/>
      <c r="AJ211" s="56"/>
      <c r="AK211" s="56"/>
      <c r="AL211" s="55"/>
      <c r="AM211" s="52"/>
      <c r="AN211" s="55"/>
      <c r="AO211" s="52"/>
      <c r="AP211" s="55"/>
      <c r="AQ211" s="52"/>
      <c r="AR211" s="52"/>
      <c r="AS211" s="52"/>
      <c r="AT211" s="52"/>
      <c r="AU211" s="53"/>
      <c r="AV211" s="25"/>
      <c r="AW211" s="53"/>
      <c r="AX211" s="25"/>
      <c r="AY211" s="53"/>
      <c r="AZ211" s="25"/>
      <c r="BA211" s="12"/>
      <c r="BB211" s="12"/>
      <c r="BC211" s="40"/>
      <c r="BD211" s="56"/>
      <c r="BE211" s="52"/>
      <c r="BF211" s="56"/>
      <c r="BG211" s="52"/>
      <c r="BH211" s="56"/>
      <c r="BI211" s="52"/>
      <c r="BJ211" s="56"/>
      <c r="BK211" s="56"/>
      <c r="BL211" s="66"/>
    </row>
    <row r="212" spans="1:64" x14ac:dyDescent="0.3">
      <c r="A212" s="52"/>
      <c r="E212" s="52"/>
      <c r="G212" s="52"/>
      <c r="H212" s="52"/>
      <c r="I212" s="55"/>
      <c r="J212" s="55"/>
      <c r="Q212" s="12"/>
      <c r="R212" s="30"/>
      <c r="S212" s="42"/>
      <c r="T212" s="53"/>
      <c r="U212" s="25"/>
      <c r="V212" s="53"/>
      <c r="W212" s="25"/>
      <c r="X212" s="56"/>
      <c r="Y212" s="52"/>
      <c r="Z212" s="3"/>
      <c r="AA212" s="32"/>
      <c r="AB212" s="53"/>
      <c r="AC212" s="56"/>
      <c r="AD212" s="52"/>
      <c r="AE212" s="56"/>
      <c r="AF212" s="52"/>
      <c r="AG212" s="55"/>
      <c r="AH212" s="52"/>
      <c r="AI212" s="56"/>
      <c r="AJ212" s="56"/>
      <c r="AK212" s="56"/>
      <c r="AL212" s="55"/>
      <c r="AM212" s="52"/>
      <c r="AN212" s="55"/>
      <c r="AO212" s="52"/>
      <c r="AP212" s="55"/>
      <c r="AQ212" s="52"/>
      <c r="AR212" s="52"/>
      <c r="AS212" s="52"/>
      <c r="AT212" s="52"/>
      <c r="AU212" s="53"/>
      <c r="AV212" s="25"/>
      <c r="AW212" s="53"/>
      <c r="AX212" s="25"/>
      <c r="AY212" s="53"/>
      <c r="AZ212" s="25"/>
      <c r="BA212" s="12"/>
      <c r="BB212" s="12"/>
      <c r="BC212" s="40"/>
      <c r="BD212" s="56"/>
      <c r="BE212" s="52"/>
      <c r="BF212" s="56"/>
      <c r="BG212" s="52"/>
      <c r="BH212" s="56"/>
      <c r="BI212" s="52"/>
      <c r="BJ212" s="56"/>
      <c r="BK212" s="56"/>
      <c r="BL212" s="66"/>
    </row>
    <row r="213" spans="1:64" x14ac:dyDescent="0.3">
      <c r="A213" s="52"/>
      <c r="E213" s="52"/>
      <c r="G213" s="52"/>
      <c r="H213" s="52"/>
      <c r="I213" s="55"/>
      <c r="J213" s="55"/>
      <c r="Q213" s="12"/>
      <c r="R213" s="30"/>
      <c r="S213" s="42"/>
      <c r="T213" s="53"/>
      <c r="U213" s="25"/>
      <c r="V213" s="53"/>
      <c r="W213" s="25"/>
      <c r="X213" s="56"/>
      <c r="Y213" s="52"/>
      <c r="Z213" s="3"/>
      <c r="AA213" s="32"/>
      <c r="AB213" s="53"/>
      <c r="AC213" s="56"/>
      <c r="AD213" s="52"/>
      <c r="AE213" s="56"/>
      <c r="AF213" s="52"/>
      <c r="AG213" s="55"/>
      <c r="AH213" s="52"/>
      <c r="AI213" s="56"/>
      <c r="AJ213" s="56"/>
      <c r="AK213" s="56"/>
      <c r="AL213" s="55"/>
      <c r="AM213" s="52"/>
      <c r="AN213" s="55"/>
      <c r="AO213" s="52"/>
      <c r="AP213" s="55"/>
      <c r="AQ213" s="52"/>
      <c r="AR213" s="52"/>
      <c r="AS213" s="52"/>
      <c r="AT213" s="52"/>
      <c r="AU213" s="53"/>
      <c r="AV213" s="25"/>
      <c r="AW213" s="53"/>
      <c r="AX213" s="25"/>
      <c r="AY213" s="53"/>
      <c r="AZ213" s="25"/>
      <c r="BA213" s="12"/>
      <c r="BB213" s="12"/>
      <c r="BC213" s="40"/>
      <c r="BD213" s="56"/>
      <c r="BE213" s="52"/>
      <c r="BF213" s="56"/>
      <c r="BG213" s="52"/>
      <c r="BH213" s="56"/>
      <c r="BI213" s="52"/>
      <c r="BJ213" s="56"/>
      <c r="BK213" s="56"/>
      <c r="BL213" s="66"/>
    </row>
    <row r="214" spans="1:64" x14ac:dyDescent="0.3">
      <c r="A214" s="52"/>
      <c r="E214" s="52"/>
      <c r="G214" s="52"/>
      <c r="H214" s="52"/>
      <c r="I214" s="55"/>
      <c r="J214" s="55"/>
      <c r="Q214" s="12"/>
      <c r="R214" s="30"/>
      <c r="S214" s="42"/>
      <c r="T214" s="53"/>
      <c r="U214" s="25"/>
      <c r="V214" s="53"/>
      <c r="W214" s="25"/>
      <c r="X214" s="56"/>
      <c r="Y214" s="52"/>
      <c r="Z214" s="3"/>
      <c r="AA214" s="32"/>
      <c r="AB214" s="53"/>
      <c r="AC214" s="56"/>
      <c r="AD214" s="52"/>
      <c r="AE214" s="56"/>
      <c r="AF214" s="52"/>
      <c r="AG214" s="55"/>
      <c r="AH214" s="52"/>
      <c r="AI214" s="56"/>
      <c r="AJ214" s="56"/>
      <c r="AK214" s="56"/>
      <c r="AL214" s="55"/>
      <c r="AM214" s="52"/>
      <c r="AN214" s="55"/>
      <c r="AO214" s="52"/>
      <c r="AP214" s="55"/>
      <c r="AQ214" s="52"/>
      <c r="AR214" s="52"/>
      <c r="AS214" s="52"/>
      <c r="AT214" s="52"/>
      <c r="AU214" s="53"/>
      <c r="AV214" s="25"/>
      <c r="AW214" s="53"/>
      <c r="AX214" s="25"/>
      <c r="AY214" s="53"/>
      <c r="AZ214" s="25"/>
      <c r="BA214" s="12"/>
      <c r="BB214" s="12"/>
      <c r="BC214" s="40"/>
      <c r="BD214" s="56"/>
      <c r="BE214" s="52"/>
      <c r="BF214" s="56"/>
      <c r="BG214" s="52"/>
      <c r="BH214" s="56"/>
      <c r="BI214" s="52"/>
      <c r="BJ214" s="56"/>
      <c r="BK214" s="56"/>
      <c r="BL214" s="66"/>
    </row>
    <row r="215" spans="1:64" x14ac:dyDescent="0.3">
      <c r="A215" s="52"/>
      <c r="E215" s="52"/>
      <c r="G215" s="52"/>
      <c r="H215" s="52"/>
      <c r="I215" s="55"/>
      <c r="J215" s="55"/>
      <c r="Q215" s="12"/>
      <c r="R215" s="30"/>
      <c r="S215" s="42"/>
      <c r="T215" s="53"/>
      <c r="U215" s="25"/>
      <c r="V215" s="53"/>
      <c r="W215" s="25"/>
      <c r="X215" s="56"/>
      <c r="Y215" s="52"/>
      <c r="Z215" s="3"/>
      <c r="AA215" s="32"/>
      <c r="AB215" s="53"/>
      <c r="AC215" s="56"/>
      <c r="AD215" s="52"/>
      <c r="AE215" s="56"/>
      <c r="AF215" s="52"/>
      <c r="AG215" s="55"/>
      <c r="AH215" s="52"/>
      <c r="AI215" s="56"/>
      <c r="AJ215" s="56"/>
      <c r="AK215" s="56"/>
      <c r="AL215" s="55"/>
      <c r="AM215" s="52"/>
      <c r="AN215" s="55"/>
      <c r="AO215" s="52"/>
      <c r="AP215" s="55"/>
      <c r="AQ215" s="52"/>
      <c r="AR215" s="52"/>
      <c r="AS215" s="52"/>
      <c r="AT215" s="52"/>
      <c r="AU215" s="53"/>
      <c r="AV215" s="25"/>
      <c r="AW215" s="53"/>
      <c r="AX215" s="25"/>
      <c r="AY215" s="53"/>
      <c r="AZ215" s="25"/>
      <c r="BA215" s="12"/>
      <c r="BB215" s="12"/>
      <c r="BC215" s="40"/>
      <c r="BD215" s="56"/>
      <c r="BE215" s="52"/>
      <c r="BF215" s="56"/>
      <c r="BG215" s="52"/>
      <c r="BH215" s="56"/>
      <c r="BI215" s="52"/>
      <c r="BJ215" s="56"/>
      <c r="BK215" s="56"/>
      <c r="BL215" s="66"/>
    </row>
    <row r="216" spans="1:64" x14ac:dyDescent="0.3">
      <c r="A216" s="52"/>
      <c r="E216" s="52"/>
      <c r="G216" s="52"/>
      <c r="H216" s="52"/>
      <c r="I216" s="55"/>
      <c r="J216" s="55"/>
      <c r="Q216" s="12"/>
      <c r="R216" s="30"/>
      <c r="S216" s="42"/>
      <c r="T216" s="53"/>
      <c r="U216" s="25"/>
      <c r="V216" s="53"/>
      <c r="W216" s="25"/>
      <c r="X216" s="56"/>
      <c r="Y216" s="52"/>
      <c r="Z216" s="3"/>
      <c r="AA216" s="32"/>
      <c r="AB216" s="53"/>
      <c r="AC216" s="56"/>
      <c r="AD216" s="52"/>
      <c r="AE216" s="56"/>
      <c r="AF216" s="52"/>
      <c r="AG216" s="55"/>
      <c r="AH216" s="52"/>
      <c r="AI216" s="56"/>
      <c r="AJ216" s="56"/>
      <c r="AK216" s="56"/>
      <c r="AL216" s="55"/>
      <c r="AM216" s="52"/>
      <c r="AN216" s="55"/>
      <c r="AO216" s="52"/>
      <c r="AP216" s="55"/>
      <c r="AQ216" s="52"/>
      <c r="AR216" s="52"/>
      <c r="AS216" s="52"/>
      <c r="AT216" s="52"/>
      <c r="AU216" s="53"/>
      <c r="AV216" s="25"/>
      <c r="AW216" s="53"/>
      <c r="AX216" s="25"/>
      <c r="AY216" s="53"/>
      <c r="AZ216" s="25"/>
      <c r="BA216" s="12"/>
      <c r="BB216" s="12"/>
      <c r="BC216" s="40"/>
      <c r="BD216" s="56"/>
      <c r="BE216" s="52"/>
      <c r="BF216" s="56"/>
      <c r="BG216" s="52"/>
      <c r="BH216" s="56"/>
      <c r="BI216" s="52"/>
      <c r="BJ216" s="56"/>
      <c r="BK216" s="56"/>
      <c r="BL216" s="66"/>
    </row>
    <row r="217" spans="1:64" x14ac:dyDescent="0.3">
      <c r="A217" s="52"/>
      <c r="E217" s="52"/>
      <c r="G217" s="52"/>
      <c r="H217" s="52"/>
      <c r="I217" s="55"/>
      <c r="J217" s="55"/>
      <c r="Q217" s="12"/>
      <c r="R217" s="30"/>
      <c r="S217" s="42"/>
      <c r="T217" s="53"/>
      <c r="U217" s="25"/>
      <c r="V217" s="53"/>
      <c r="W217" s="25"/>
      <c r="X217" s="56"/>
      <c r="Y217" s="52"/>
      <c r="Z217" s="3"/>
      <c r="AA217" s="32"/>
      <c r="AB217" s="53"/>
      <c r="AC217" s="56"/>
      <c r="AD217" s="52"/>
      <c r="AE217" s="56"/>
      <c r="AF217" s="52"/>
      <c r="AG217" s="55"/>
      <c r="AH217" s="52"/>
      <c r="AI217" s="56"/>
      <c r="AJ217" s="56"/>
      <c r="AK217" s="56"/>
      <c r="AL217" s="55"/>
      <c r="AM217" s="52"/>
      <c r="AN217" s="55"/>
      <c r="AO217" s="52"/>
      <c r="AP217" s="55"/>
      <c r="AQ217" s="52"/>
      <c r="AR217" s="52"/>
      <c r="AS217" s="52"/>
      <c r="AT217" s="52"/>
      <c r="AU217" s="53"/>
      <c r="AV217" s="25"/>
      <c r="AW217" s="53"/>
      <c r="AX217" s="25"/>
      <c r="AY217" s="53"/>
      <c r="AZ217" s="25"/>
      <c r="BA217" s="12"/>
      <c r="BB217" s="12"/>
      <c r="BC217" s="40"/>
      <c r="BD217" s="56"/>
      <c r="BE217" s="52"/>
      <c r="BF217" s="56"/>
      <c r="BG217" s="52"/>
      <c r="BH217" s="56"/>
      <c r="BI217" s="52"/>
      <c r="BJ217" s="56"/>
      <c r="BK217" s="56"/>
      <c r="BL217" s="66"/>
    </row>
    <row r="218" spans="1:64" x14ac:dyDescent="0.3">
      <c r="A218" s="52"/>
      <c r="E218" s="52"/>
      <c r="G218" s="52"/>
      <c r="H218" s="52"/>
      <c r="I218" s="55"/>
      <c r="J218" s="55"/>
      <c r="Q218" s="12"/>
      <c r="R218" s="30"/>
      <c r="S218" s="42"/>
      <c r="T218" s="53"/>
      <c r="U218" s="25"/>
      <c r="V218" s="53"/>
      <c r="W218" s="25"/>
      <c r="X218" s="56"/>
      <c r="Y218" s="52"/>
      <c r="Z218" s="3"/>
      <c r="AA218" s="32"/>
      <c r="AB218" s="53"/>
      <c r="AC218" s="56"/>
      <c r="AD218" s="52"/>
      <c r="AE218" s="56"/>
      <c r="AF218" s="52"/>
      <c r="AG218" s="55"/>
      <c r="AH218" s="52"/>
      <c r="AI218" s="56"/>
      <c r="AJ218" s="56"/>
      <c r="AK218" s="56"/>
      <c r="AL218" s="55"/>
      <c r="AM218" s="52"/>
      <c r="AN218" s="55"/>
      <c r="AO218" s="52"/>
      <c r="AP218" s="55"/>
      <c r="AQ218" s="52"/>
      <c r="AR218" s="52"/>
      <c r="AS218" s="52"/>
      <c r="AT218" s="52"/>
      <c r="AU218" s="53"/>
      <c r="AV218" s="25"/>
      <c r="AW218" s="53"/>
      <c r="AX218" s="25"/>
      <c r="AY218" s="53"/>
      <c r="AZ218" s="25"/>
      <c r="BA218" s="12"/>
      <c r="BB218" s="12"/>
      <c r="BC218" s="40"/>
      <c r="BD218" s="56"/>
      <c r="BE218" s="52"/>
      <c r="BF218" s="56"/>
      <c r="BG218" s="52"/>
      <c r="BH218" s="56"/>
      <c r="BI218" s="52"/>
      <c r="BJ218" s="56"/>
      <c r="BK218" s="56"/>
      <c r="BL218" s="66"/>
    </row>
    <row r="219" spans="1:64" x14ac:dyDescent="0.3">
      <c r="A219" s="52"/>
      <c r="E219" s="52"/>
      <c r="G219" s="52"/>
      <c r="H219" s="52"/>
      <c r="I219" s="55"/>
      <c r="J219" s="55"/>
      <c r="Q219" s="12"/>
      <c r="R219" s="30"/>
      <c r="S219" s="42"/>
      <c r="T219" s="53"/>
      <c r="U219" s="25"/>
      <c r="V219" s="53"/>
      <c r="W219" s="25"/>
      <c r="X219" s="56"/>
      <c r="Y219" s="52"/>
      <c r="Z219" s="3"/>
      <c r="AA219" s="32"/>
      <c r="AB219" s="53"/>
      <c r="AC219" s="56"/>
      <c r="AD219" s="52"/>
      <c r="AE219" s="56"/>
      <c r="AF219" s="52"/>
      <c r="AG219" s="55"/>
      <c r="AH219" s="52"/>
      <c r="AI219" s="56"/>
      <c r="AJ219" s="56"/>
      <c r="AK219" s="56"/>
      <c r="AL219" s="55"/>
      <c r="AM219" s="52"/>
      <c r="AN219" s="55"/>
      <c r="AO219" s="52"/>
      <c r="AP219" s="55"/>
      <c r="AQ219" s="52"/>
      <c r="AR219" s="52"/>
      <c r="AS219" s="52"/>
      <c r="AT219" s="52"/>
      <c r="AU219" s="53"/>
      <c r="AV219" s="25"/>
      <c r="AW219" s="53"/>
      <c r="AX219" s="25"/>
      <c r="AY219" s="53"/>
      <c r="AZ219" s="25"/>
      <c r="BA219" s="12"/>
      <c r="BB219" s="12"/>
      <c r="BC219" s="40"/>
      <c r="BD219" s="56"/>
      <c r="BE219" s="52"/>
      <c r="BF219" s="56"/>
      <c r="BG219" s="52"/>
      <c r="BH219" s="56"/>
      <c r="BI219" s="52"/>
      <c r="BJ219" s="56"/>
      <c r="BK219" s="56"/>
      <c r="BL219" s="66"/>
    </row>
    <row r="220" spans="1:64" x14ac:dyDescent="0.3">
      <c r="A220" s="52"/>
      <c r="E220" s="52"/>
      <c r="G220" s="52"/>
      <c r="H220" s="52"/>
      <c r="I220" s="55"/>
      <c r="J220" s="55"/>
      <c r="Q220" s="12"/>
      <c r="R220" s="30"/>
      <c r="S220" s="42"/>
      <c r="T220" s="53"/>
      <c r="U220" s="25"/>
      <c r="V220" s="53"/>
      <c r="W220" s="25"/>
      <c r="X220" s="56"/>
      <c r="Y220" s="52"/>
      <c r="Z220" s="3"/>
      <c r="AA220" s="32"/>
      <c r="AB220" s="53"/>
      <c r="AC220" s="56"/>
      <c r="AD220" s="52"/>
      <c r="AE220" s="56"/>
      <c r="AF220" s="52"/>
      <c r="AG220" s="55"/>
      <c r="AH220" s="52"/>
      <c r="AI220" s="56"/>
      <c r="AJ220" s="56"/>
      <c r="AK220" s="56"/>
      <c r="AL220" s="55"/>
      <c r="AM220" s="52"/>
      <c r="AN220" s="55"/>
      <c r="AO220" s="52"/>
      <c r="AP220" s="55"/>
      <c r="AQ220" s="52"/>
      <c r="AR220" s="52"/>
      <c r="AS220" s="52"/>
      <c r="AT220" s="52"/>
      <c r="AU220" s="53"/>
      <c r="AV220" s="25"/>
      <c r="AW220" s="53"/>
      <c r="AX220" s="25"/>
      <c r="AY220" s="53"/>
      <c r="AZ220" s="25"/>
      <c r="BA220" s="12"/>
      <c r="BB220" s="12"/>
      <c r="BC220" s="40"/>
      <c r="BD220" s="56"/>
      <c r="BE220" s="52"/>
      <c r="BF220" s="56"/>
      <c r="BG220" s="52"/>
      <c r="BH220" s="56"/>
      <c r="BI220" s="52"/>
      <c r="BJ220" s="56"/>
      <c r="BK220" s="56"/>
      <c r="BL220" s="66"/>
    </row>
    <row r="221" spans="1:64" x14ac:dyDescent="0.3">
      <c r="A221" s="52"/>
      <c r="E221" s="52"/>
      <c r="G221" s="52"/>
      <c r="H221" s="52"/>
      <c r="I221" s="55"/>
      <c r="J221" s="55"/>
      <c r="Q221" s="12"/>
      <c r="R221" s="30"/>
      <c r="S221" s="42"/>
      <c r="T221" s="53"/>
      <c r="U221" s="25"/>
      <c r="V221" s="53"/>
      <c r="W221" s="25"/>
      <c r="X221" s="56"/>
      <c r="Y221" s="52"/>
      <c r="Z221" s="3"/>
      <c r="AA221" s="32"/>
      <c r="AB221" s="53"/>
      <c r="AC221" s="56"/>
      <c r="AD221" s="52"/>
      <c r="AE221" s="56"/>
      <c r="AF221" s="52"/>
      <c r="AG221" s="55"/>
      <c r="AH221" s="52"/>
      <c r="AI221" s="56"/>
      <c r="AJ221" s="56"/>
      <c r="AK221" s="56"/>
      <c r="AL221" s="55"/>
      <c r="AM221" s="52"/>
      <c r="AN221" s="55"/>
      <c r="AO221" s="52"/>
      <c r="AP221" s="55"/>
      <c r="AQ221" s="52"/>
      <c r="AR221" s="52"/>
      <c r="AS221" s="52"/>
      <c r="AT221" s="52"/>
      <c r="AU221" s="53"/>
      <c r="AV221" s="25"/>
      <c r="AW221" s="53"/>
      <c r="AX221" s="25"/>
      <c r="AY221" s="53"/>
      <c r="AZ221" s="25"/>
      <c r="BA221" s="12"/>
      <c r="BB221" s="12"/>
      <c r="BC221" s="40"/>
      <c r="BD221" s="56"/>
      <c r="BE221" s="52"/>
      <c r="BF221" s="56"/>
      <c r="BG221" s="52"/>
      <c r="BH221" s="56"/>
      <c r="BI221" s="52"/>
      <c r="BJ221" s="56"/>
      <c r="BK221" s="56"/>
      <c r="BL221" s="66"/>
    </row>
    <row r="222" spans="1:64" x14ac:dyDescent="0.3">
      <c r="A222" s="52"/>
      <c r="E222" s="52"/>
      <c r="G222" s="52"/>
      <c r="H222" s="52"/>
      <c r="I222" s="55"/>
      <c r="J222" s="55"/>
      <c r="Q222" s="12"/>
      <c r="R222" s="30"/>
      <c r="S222" s="42"/>
      <c r="T222" s="53"/>
      <c r="U222" s="25"/>
      <c r="V222" s="53"/>
      <c r="W222" s="25"/>
      <c r="X222" s="56"/>
      <c r="Y222" s="52"/>
      <c r="Z222" s="3"/>
      <c r="AA222" s="32"/>
      <c r="AB222" s="53"/>
      <c r="AC222" s="56"/>
      <c r="AD222" s="52"/>
      <c r="AE222" s="56"/>
      <c r="AF222" s="52"/>
      <c r="AG222" s="55"/>
      <c r="AH222" s="52"/>
      <c r="AI222" s="56"/>
      <c r="AJ222" s="56"/>
      <c r="AK222" s="56"/>
      <c r="AL222" s="55"/>
      <c r="AM222" s="52"/>
      <c r="AN222" s="55"/>
      <c r="AO222" s="52"/>
      <c r="AP222" s="55"/>
      <c r="AQ222" s="52"/>
      <c r="AR222" s="52"/>
      <c r="AS222" s="52"/>
      <c r="AT222" s="52"/>
      <c r="AU222" s="53"/>
      <c r="AV222" s="25"/>
      <c r="AW222" s="53"/>
      <c r="AX222" s="25"/>
      <c r="AY222" s="53"/>
      <c r="AZ222" s="25"/>
      <c r="BA222" s="12"/>
      <c r="BB222" s="12"/>
      <c r="BC222" s="40"/>
      <c r="BD222" s="56"/>
      <c r="BE222" s="52"/>
      <c r="BF222" s="56"/>
      <c r="BG222" s="52"/>
      <c r="BH222" s="56"/>
      <c r="BI222" s="52"/>
      <c r="BJ222" s="56"/>
      <c r="BK222" s="56"/>
      <c r="BL222" s="66"/>
    </row>
    <row r="223" spans="1:64" x14ac:dyDescent="0.3">
      <c r="A223" s="52"/>
      <c r="E223" s="52"/>
      <c r="G223" s="52"/>
      <c r="H223" s="52"/>
      <c r="I223" s="55"/>
      <c r="J223" s="55"/>
      <c r="Q223" s="12"/>
      <c r="R223" s="30"/>
      <c r="S223" s="42"/>
      <c r="T223" s="53"/>
      <c r="U223" s="25"/>
      <c r="V223" s="53"/>
      <c r="W223" s="25"/>
      <c r="X223" s="56"/>
      <c r="Y223" s="52"/>
      <c r="Z223" s="3"/>
      <c r="AA223" s="32"/>
      <c r="AB223" s="53"/>
      <c r="AC223" s="56"/>
      <c r="AD223" s="52"/>
      <c r="AE223" s="56"/>
      <c r="AF223" s="52"/>
      <c r="AG223" s="55"/>
      <c r="AH223" s="52"/>
      <c r="AI223" s="56"/>
      <c r="AJ223" s="56"/>
      <c r="AK223" s="56"/>
      <c r="AL223" s="55"/>
      <c r="AM223" s="52"/>
      <c r="AN223" s="55"/>
      <c r="AO223" s="52"/>
      <c r="AP223" s="55"/>
      <c r="AQ223" s="52"/>
      <c r="AR223" s="52"/>
      <c r="AS223" s="52"/>
      <c r="AT223" s="52"/>
      <c r="AU223" s="53"/>
      <c r="AV223" s="25"/>
      <c r="AW223" s="53"/>
      <c r="AX223" s="25"/>
      <c r="AY223" s="53"/>
      <c r="AZ223" s="25"/>
      <c r="BA223" s="12"/>
      <c r="BB223" s="12"/>
      <c r="BC223" s="40"/>
      <c r="BD223" s="56"/>
      <c r="BE223" s="52"/>
      <c r="BF223" s="56"/>
      <c r="BG223" s="52"/>
      <c r="BH223" s="56"/>
      <c r="BI223" s="52"/>
      <c r="BJ223" s="56"/>
      <c r="BK223" s="56"/>
      <c r="BL223" s="66"/>
    </row>
    <row r="224" spans="1:64" x14ac:dyDescent="0.3">
      <c r="A224" s="52"/>
      <c r="E224" s="52"/>
      <c r="G224" s="52"/>
      <c r="H224" s="52"/>
      <c r="I224" s="55"/>
      <c r="J224" s="55"/>
      <c r="Q224" s="12"/>
      <c r="R224" s="30"/>
      <c r="S224" s="42"/>
      <c r="T224" s="53"/>
      <c r="U224" s="25"/>
      <c r="V224" s="53"/>
      <c r="W224" s="25"/>
      <c r="X224" s="56"/>
      <c r="Y224" s="52"/>
      <c r="Z224" s="3"/>
      <c r="AA224" s="32"/>
      <c r="AB224" s="53"/>
      <c r="AC224" s="56"/>
      <c r="AD224" s="52"/>
      <c r="AE224" s="56"/>
      <c r="AF224" s="52"/>
      <c r="AG224" s="55"/>
      <c r="AH224" s="52"/>
      <c r="AI224" s="56"/>
      <c r="AJ224" s="56"/>
      <c r="AK224" s="56"/>
      <c r="AL224" s="55"/>
      <c r="AM224" s="52"/>
      <c r="AN224" s="55"/>
      <c r="AO224" s="52"/>
      <c r="AP224" s="55"/>
      <c r="AQ224" s="52"/>
      <c r="AR224" s="52"/>
      <c r="AS224" s="52"/>
      <c r="AT224" s="52"/>
      <c r="AU224" s="53"/>
      <c r="AV224" s="25"/>
      <c r="AW224" s="53"/>
      <c r="AX224" s="25"/>
      <c r="AY224" s="53"/>
      <c r="AZ224" s="25"/>
      <c r="BA224" s="12"/>
      <c r="BB224" s="12"/>
      <c r="BC224" s="40"/>
      <c r="BD224" s="56"/>
      <c r="BE224" s="52"/>
      <c r="BF224" s="56"/>
      <c r="BG224" s="52"/>
      <c r="BH224" s="56"/>
      <c r="BI224" s="52"/>
      <c r="BJ224" s="56"/>
      <c r="BK224" s="56"/>
      <c r="BL224" s="66"/>
    </row>
    <row r="225" spans="1:64" x14ac:dyDescent="0.3">
      <c r="A225" s="52"/>
      <c r="E225" s="52"/>
      <c r="G225" s="52"/>
      <c r="H225" s="52"/>
      <c r="I225" s="55"/>
      <c r="J225" s="55"/>
      <c r="Q225" s="12"/>
      <c r="R225" s="30"/>
      <c r="S225" s="42"/>
      <c r="T225" s="53"/>
      <c r="U225" s="25"/>
      <c r="V225" s="53"/>
      <c r="W225" s="25"/>
      <c r="X225" s="56"/>
      <c r="Y225" s="52"/>
      <c r="Z225" s="3"/>
      <c r="AA225" s="32"/>
      <c r="AB225" s="53"/>
      <c r="AC225" s="56"/>
      <c r="AD225" s="52"/>
      <c r="AE225" s="56"/>
      <c r="AF225" s="52"/>
      <c r="AG225" s="55"/>
      <c r="AH225" s="52"/>
      <c r="AI225" s="56"/>
      <c r="AJ225" s="56"/>
      <c r="AK225" s="56"/>
      <c r="AL225" s="55"/>
      <c r="AM225" s="52"/>
      <c r="AN225" s="55"/>
      <c r="AO225" s="52"/>
      <c r="AP225" s="55"/>
      <c r="AQ225" s="52"/>
      <c r="AR225" s="52"/>
      <c r="AS225" s="52"/>
      <c r="AT225" s="52"/>
      <c r="AU225" s="53"/>
      <c r="AV225" s="25"/>
      <c r="AW225" s="53"/>
      <c r="AX225" s="25"/>
      <c r="AY225" s="53"/>
      <c r="AZ225" s="25"/>
      <c r="BA225" s="12"/>
      <c r="BB225" s="12"/>
      <c r="BC225" s="40"/>
      <c r="BD225" s="56"/>
      <c r="BE225" s="52"/>
      <c r="BF225" s="56"/>
      <c r="BG225" s="52"/>
      <c r="BH225" s="56"/>
      <c r="BI225" s="52"/>
      <c r="BJ225" s="56"/>
      <c r="BK225" s="56"/>
      <c r="BL225" s="66"/>
    </row>
    <row r="226" spans="1:64" x14ac:dyDescent="0.3">
      <c r="A226" s="52"/>
      <c r="E226" s="52"/>
      <c r="G226" s="52"/>
      <c r="H226" s="52"/>
      <c r="I226" s="55"/>
      <c r="J226" s="55"/>
      <c r="Q226" s="12"/>
      <c r="R226" s="30"/>
      <c r="S226" s="42"/>
      <c r="T226" s="53"/>
      <c r="U226" s="25"/>
      <c r="V226" s="53"/>
      <c r="W226" s="25"/>
      <c r="X226" s="56"/>
      <c r="Y226" s="52"/>
      <c r="Z226" s="3"/>
      <c r="AA226" s="32"/>
      <c r="AB226" s="53"/>
      <c r="AC226" s="56"/>
      <c r="AD226" s="52"/>
      <c r="AE226" s="56"/>
      <c r="AF226" s="52"/>
      <c r="AG226" s="55"/>
      <c r="AH226" s="52"/>
      <c r="AI226" s="56"/>
      <c r="AJ226" s="56"/>
      <c r="AK226" s="56"/>
      <c r="AL226" s="55"/>
      <c r="AM226" s="52"/>
      <c r="AN226" s="55"/>
      <c r="AO226" s="52"/>
      <c r="AP226" s="55"/>
      <c r="AQ226" s="52"/>
      <c r="AR226" s="52"/>
      <c r="AS226" s="52"/>
      <c r="AT226" s="52"/>
      <c r="AU226" s="53"/>
      <c r="AV226" s="25"/>
      <c r="AW226" s="53"/>
      <c r="AX226" s="25"/>
      <c r="AY226" s="53"/>
      <c r="AZ226" s="25"/>
      <c r="BA226" s="12"/>
      <c r="BB226" s="12"/>
      <c r="BC226" s="40"/>
      <c r="BD226" s="56"/>
      <c r="BE226" s="52"/>
      <c r="BF226" s="56"/>
      <c r="BG226" s="52"/>
      <c r="BH226" s="56"/>
      <c r="BI226" s="52"/>
      <c r="BJ226" s="56"/>
      <c r="BK226" s="56"/>
      <c r="BL226" s="66"/>
    </row>
    <row r="227" spans="1:64" x14ac:dyDescent="0.3">
      <c r="A227" s="52"/>
      <c r="E227" s="52"/>
      <c r="G227" s="52"/>
      <c r="H227" s="52"/>
      <c r="I227" s="55"/>
      <c r="J227" s="55"/>
      <c r="Q227" s="12"/>
      <c r="R227" s="30"/>
      <c r="S227" s="42"/>
      <c r="T227" s="53"/>
      <c r="U227" s="25"/>
      <c r="V227" s="53"/>
      <c r="W227" s="25"/>
      <c r="X227" s="56"/>
      <c r="Y227" s="52"/>
      <c r="Z227" s="3"/>
      <c r="AA227" s="32"/>
      <c r="AB227" s="53"/>
      <c r="AC227" s="56"/>
      <c r="AD227" s="52"/>
      <c r="AE227" s="56"/>
      <c r="AF227" s="52"/>
      <c r="AG227" s="55"/>
      <c r="AH227" s="52"/>
      <c r="AI227" s="56"/>
      <c r="AJ227" s="56"/>
      <c r="AK227" s="56"/>
      <c r="AL227" s="55"/>
      <c r="AM227" s="52"/>
      <c r="AN227" s="55"/>
      <c r="AO227" s="52"/>
      <c r="AP227" s="55"/>
      <c r="AQ227" s="52"/>
      <c r="AR227" s="52"/>
      <c r="AS227" s="52"/>
      <c r="AT227" s="52"/>
      <c r="AU227" s="53"/>
      <c r="AV227" s="25"/>
      <c r="AW227" s="53"/>
      <c r="AX227" s="25"/>
      <c r="AY227" s="53"/>
      <c r="AZ227" s="25"/>
      <c r="BA227" s="12"/>
      <c r="BB227" s="12"/>
      <c r="BC227" s="40"/>
      <c r="BD227" s="56"/>
      <c r="BE227" s="52"/>
      <c r="BF227" s="56"/>
      <c r="BG227" s="52"/>
      <c r="BH227" s="56"/>
      <c r="BI227" s="52"/>
      <c r="BJ227" s="56"/>
      <c r="BK227" s="56"/>
      <c r="BL227" s="66"/>
    </row>
    <row r="228" spans="1:64" x14ac:dyDescent="0.3">
      <c r="A228" s="52"/>
      <c r="E228" s="52"/>
      <c r="G228" s="52"/>
      <c r="H228" s="52"/>
      <c r="I228" s="55"/>
      <c r="J228" s="55"/>
      <c r="Q228" s="12"/>
      <c r="R228" s="30"/>
      <c r="S228" s="42"/>
      <c r="T228" s="53"/>
      <c r="U228" s="25"/>
      <c r="V228" s="53"/>
      <c r="W228" s="25"/>
      <c r="X228" s="56"/>
      <c r="Y228" s="52"/>
      <c r="Z228" s="3"/>
      <c r="AA228" s="32"/>
      <c r="AB228" s="53"/>
      <c r="AC228" s="56"/>
      <c r="AD228" s="52"/>
      <c r="AE228" s="56"/>
      <c r="AF228" s="52"/>
      <c r="AG228" s="55"/>
      <c r="AH228" s="52"/>
      <c r="AI228" s="56"/>
      <c r="AJ228" s="56"/>
      <c r="AK228" s="56"/>
      <c r="AL228" s="55"/>
      <c r="AM228" s="52"/>
      <c r="AN228" s="55"/>
      <c r="AO228" s="52"/>
      <c r="AP228" s="55"/>
      <c r="AQ228" s="52"/>
      <c r="AR228" s="52"/>
      <c r="AS228" s="52"/>
      <c r="AT228" s="52"/>
      <c r="AU228" s="53"/>
      <c r="AV228" s="25"/>
      <c r="AW228" s="53"/>
      <c r="AX228" s="25"/>
      <c r="AY228" s="53"/>
      <c r="AZ228" s="25"/>
      <c r="BA228" s="12"/>
      <c r="BB228" s="12"/>
      <c r="BC228" s="40"/>
      <c r="BD228" s="56"/>
      <c r="BE228" s="52"/>
      <c r="BF228" s="56"/>
      <c r="BG228" s="52"/>
      <c r="BH228" s="56"/>
      <c r="BI228" s="52"/>
      <c r="BJ228" s="56"/>
      <c r="BK228" s="56"/>
      <c r="BL228" s="66"/>
    </row>
    <row r="229" spans="1:64" x14ac:dyDescent="0.3">
      <c r="A229" s="52"/>
      <c r="E229" s="52"/>
      <c r="G229" s="52"/>
      <c r="H229" s="52"/>
      <c r="I229" s="55"/>
      <c r="J229" s="55"/>
      <c r="Q229" s="12"/>
      <c r="R229" s="30"/>
      <c r="S229" s="42"/>
      <c r="T229" s="53"/>
      <c r="U229" s="25"/>
      <c r="V229" s="53"/>
      <c r="W229" s="25"/>
      <c r="X229" s="56"/>
      <c r="Y229" s="52"/>
      <c r="Z229" s="3"/>
      <c r="AA229" s="32"/>
      <c r="AB229" s="53"/>
      <c r="AC229" s="56"/>
      <c r="AD229" s="52"/>
      <c r="AE229" s="56"/>
      <c r="AF229" s="52"/>
      <c r="AG229" s="55"/>
      <c r="AH229" s="52"/>
      <c r="AI229" s="56"/>
      <c r="AJ229" s="56"/>
      <c r="AK229" s="56"/>
      <c r="AL229" s="55"/>
      <c r="AM229" s="52"/>
      <c r="AN229" s="55"/>
      <c r="AO229" s="52"/>
      <c r="AP229" s="55"/>
      <c r="AQ229" s="52"/>
      <c r="AR229" s="52"/>
      <c r="AS229" s="52"/>
      <c r="AT229" s="52"/>
      <c r="AU229" s="53"/>
      <c r="AV229" s="25"/>
      <c r="AW229" s="53"/>
      <c r="AX229" s="25"/>
      <c r="AY229" s="53"/>
      <c r="AZ229" s="25"/>
      <c r="BA229" s="12"/>
      <c r="BB229" s="12"/>
      <c r="BC229" s="40"/>
      <c r="BD229" s="56"/>
      <c r="BE229" s="52"/>
      <c r="BF229" s="56"/>
      <c r="BG229" s="52"/>
      <c r="BH229" s="56"/>
      <c r="BI229" s="52"/>
      <c r="BJ229" s="56"/>
      <c r="BK229" s="56"/>
      <c r="BL229" s="66"/>
    </row>
    <row r="230" spans="1:64" x14ac:dyDescent="0.3">
      <c r="A230" s="52"/>
      <c r="E230" s="52"/>
      <c r="G230" s="52"/>
      <c r="H230" s="52"/>
      <c r="I230" s="55"/>
      <c r="J230" s="55"/>
      <c r="Q230" s="12"/>
      <c r="R230" s="30"/>
      <c r="S230" s="42"/>
      <c r="T230" s="53"/>
      <c r="U230" s="25"/>
      <c r="V230" s="53"/>
      <c r="W230" s="25"/>
      <c r="X230" s="56"/>
      <c r="Y230" s="52"/>
      <c r="Z230" s="3"/>
      <c r="AA230" s="32"/>
      <c r="AB230" s="53"/>
      <c r="AC230" s="56"/>
      <c r="AD230" s="52"/>
      <c r="AE230" s="56"/>
      <c r="AF230" s="52"/>
      <c r="AG230" s="55"/>
      <c r="AH230" s="52"/>
      <c r="AI230" s="56"/>
      <c r="AJ230" s="56"/>
      <c r="AK230" s="56"/>
      <c r="AL230" s="55"/>
      <c r="AM230" s="52"/>
      <c r="AN230" s="55"/>
      <c r="AO230" s="52"/>
      <c r="AP230" s="55"/>
      <c r="AQ230" s="52"/>
      <c r="AR230" s="52"/>
      <c r="AS230" s="52"/>
      <c r="AT230" s="52"/>
      <c r="AU230" s="53"/>
      <c r="AV230" s="25"/>
      <c r="AW230" s="53"/>
      <c r="AX230" s="25"/>
      <c r="AY230" s="53"/>
      <c r="AZ230" s="25"/>
      <c r="BA230" s="12"/>
      <c r="BB230" s="12"/>
      <c r="BC230" s="40"/>
      <c r="BD230" s="56"/>
      <c r="BE230" s="52"/>
      <c r="BF230" s="56"/>
      <c r="BG230" s="52"/>
      <c r="BH230" s="56"/>
      <c r="BI230" s="52"/>
      <c r="BJ230" s="56"/>
      <c r="BK230" s="56"/>
      <c r="BL230" s="66"/>
    </row>
    <row r="231" spans="1:64" x14ac:dyDescent="0.3">
      <c r="A231" s="52"/>
      <c r="E231" s="52"/>
      <c r="G231" s="52"/>
      <c r="H231" s="52"/>
      <c r="I231" s="55"/>
      <c r="J231" s="55"/>
      <c r="Q231" s="12"/>
      <c r="R231" s="30"/>
      <c r="S231" s="42"/>
      <c r="T231" s="53"/>
      <c r="U231" s="25"/>
      <c r="V231" s="53"/>
      <c r="W231" s="25"/>
      <c r="X231" s="56"/>
      <c r="Y231" s="52"/>
      <c r="Z231" s="3"/>
      <c r="AA231" s="32"/>
      <c r="AB231" s="53"/>
      <c r="AC231" s="56"/>
      <c r="AD231" s="52"/>
      <c r="AE231" s="56"/>
      <c r="AF231" s="52"/>
      <c r="AG231" s="55"/>
      <c r="AH231" s="52"/>
      <c r="AI231" s="56"/>
      <c r="AJ231" s="56"/>
      <c r="AK231" s="56"/>
      <c r="AL231" s="55"/>
      <c r="AM231" s="52"/>
      <c r="AN231" s="55"/>
      <c r="AO231" s="52"/>
      <c r="AP231" s="55"/>
      <c r="AQ231" s="52"/>
      <c r="AR231" s="52"/>
      <c r="AS231" s="52"/>
      <c r="AT231" s="52"/>
      <c r="AU231" s="53"/>
      <c r="AV231" s="25"/>
      <c r="AW231" s="53"/>
      <c r="AX231" s="25"/>
      <c r="AY231" s="53"/>
      <c r="AZ231" s="25"/>
      <c r="BA231" s="12"/>
      <c r="BB231" s="12"/>
      <c r="BC231" s="40"/>
      <c r="BD231" s="56"/>
      <c r="BE231" s="52"/>
      <c r="BF231" s="56"/>
      <c r="BG231" s="52"/>
      <c r="BH231" s="56"/>
      <c r="BI231" s="52"/>
      <c r="BJ231" s="56"/>
      <c r="BK231" s="56"/>
      <c r="BL231" s="66"/>
    </row>
    <row r="232" spans="1:64" x14ac:dyDescent="0.3">
      <c r="A232" s="52"/>
      <c r="E232" s="52"/>
      <c r="G232" s="52"/>
      <c r="H232" s="52"/>
      <c r="I232" s="55"/>
      <c r="J232" s="55"/>
      <c r="Q232" s="12"/>
      <c r="R232" s="30"/>
      <c r="S232" s="42"/>
      <c r="T232" s="53"/>
      <c r="U232" s="25"/>
      <c r="V232" s="53"/>
      <c r="W232" s="25"/>
      <c r="X232" s="56"/>
      <c r="Y232" s="52"/>
      <c r="Z232" s="3"/>
      <c r="AA232" s="32"/>
      <c r="AB232" s="53"/>
      <c r="AC232" s="56"/>
      <c r="AD232" s="52"/>
      <c r="AE232" s="56"/>
      <c r="AF232" s="52"/>
      <c r="AG232" s="55"/>
      <c r="AH232" s="52"/>
      <c r="AI232" s="56"/>
      <c r="AJ232" s="56"/>
      <c r="AK232" s="56"/>
      <c r="AL232" s="55"/>
      <c r="AM232" s="52"/>
      <c r="AN232" s="55"/>
      <c r="AO232" s="52"/>
      <c r="AP232" s="55"/>
      <c r="AQ232" s="52"/>
      <c r="AR232" s="52"/>
      <c r="AS232" s="52"/>
      <c r="AT232" s="52"/>
      <c r="AU232" s="53"/>
      <c r="AV232" s="25"/>
      <c r="AW232" s="53"/>
      <c r="AX232" s="25"/>
      <c r="AY232" s="53"/>
      <c r="AZ232" s="25"/>
      <c r="BA232" s="12"/>
      <c r="BB232" s="12"/>
      <c r="BC232" s="40"/>
      <c r="BD232" s="56"/>
      <c r="BE232" s="52"/>
      <c r="BF232" s="56"/>
      <c r="BG232" s="52"/>
      <c r="BH232" s="56"/>
      <c r="BI232" s="52"/>
      <c r="BJ232" s="56"/>
      <c r="BK232" s="56"/>
      <c r="BL232" s="66"/>
    </row>
    <row r="233" spans="1:64" x14ac:dyDescent="0.3">
      <c r="A233" s="52"/>
      <c r="E233" s="52"/>
      <c r="G233" s="52"/>
      <c r="H233" s="52"/>
      <c r="I233" s="55"/>
      <c r="J233" s="55"/>
      <c r="Q233" s="12"/>
      <c r="R233" s="30"/>
      <c r="S233" s="42"/>
      <c r="T233" s="53"/>
      <c r="U233" s="25"/>
      <c r="V233" s="53"/>
      <c r="W233" s="25"/>
      <c r="X233" s="56"/>
      <c r="Y233" s="52"/>
      <c r="Z233" s="3"/>
      <c r="AA233" s="32"/>
      <c r="AB233" s="53"/>
      <c r="AC233" s="56"/>
      <c r="AD233" s="52"/>
      <c r="AE233" s="56"/>
      <c r="AF233" s="52"/>
      <c r="AG233" s="55"/>
      <c r="AH233" s="52"/>
      <c r="AI233" s="56"/>
      <c r="AJ233" s="56"/>
      <c r="AK233" s="56"/>
      <c r="AL233" s="55"/>
      <c r="AM233" s="52"/>
      <c r="AN233" s="55"/>
      <c r="AO233" s="52"/>
      <c r="AP233" s="55"/>
      <c r="AQ233" s="52"/>
      <c r="AR233" s="52"/>
      <c r="AS233" s="52"/>
      <c r="AT233" s="52"/>
      <c r="AU233" s="53"/>
      <c r="AV233" s="25"/>
      <c r="AW233" s="53"/>
      <c r="AX233" s="25"/>
      <c r="AY233" s="53"/>
      <c r="AZ233" s="25"/>
      <c r="BA233" s="12"/>
      <c r="BB233" s="12"/>
      <c r="BC233" s="40"/>
      <c r="BD233" s="56"/>
      <c r="BE233" s="52"/>
      <c r="BF233" s="56"/>
      <c r="BG233" s="52"/>
      <c r="BH233" s="56"/>
      <c r="BI233" s="52"/>
      <c r="BJ233" s="56"/>
      <c r="BK233" s="56"/>
      <c r="BL233" s="66"/>
    </row>
    <row r="234" spans="1:64" x14ac:dyDescent="0.3">
      <c r="A234" s="52"/>
      <c r="E234" s="52"/>
      <c r="G234" s="52"/>
      <c r="H234" s="52"/>
      <c r="I234" s="55"/>
      <c r="J234" s="55"/>
      <c r="Q234" s="12"/>
      <c r="R234" s="30"/>
      <c r="S234" s="42"/>
      <c r="T234" s="53"/>
      <c r="U234" s="25"/>
      <c r="V234" s="53"/>
      <c r="W234" s="25"/>
      <c r="X234" s="56"/>
      <c r="Y234" s="52"/>
      <c r="Z234" s="3"/>
      <c r="AA234" s="32"/>
      <c r="AB234" s="53"/>
      <c r="AC234" s="56"/>
      <c r="AD234" s="52"/>
      <c r="AE234" s="56"/>
      <c r="AF234" s="52"/>
      <c r="AG234" s="55"/>
      <c r="AH234" s="52"/>
      <c r="AI234" s="56"/>
      <c r="AJ234" s="56"/>
      <c r="AK234" s="56"/>
      <c r="AL234" s="55"/>
      <c r="AM234" s="52"/>
      <c r="AN234" s="55"/>
      <c r="AO234" s="52"/>
      <c r="AP234" s="55"/>
      <c r="AQ234" s="52"/>
      <c r="AR234" s="52"/>
      <c r="AS234" s="52"/>
      <c r="AT234" s="52"/>
      <c r="AU234" s="53"/>
      <c r="AV234" s="25"/>
      <c r="AW234" s="53"/>
      <c r="AX234" s="25"/>
      <c r="AY234" s="53"/>
      <c r="AZ234" s="25"/>
      <c r="BA234" s="12"/>
      <c r="BB234" s="12"/>
      <c r="BC234" s="40"/>
      <c r="BD234" s="56"/>
      <c r="BE234" s="52"/>
      <c r="BF234" s="56"/>
      <c r="BG234" s="52"/>
      <c r="BH234" s="56"/>
      <c r="BI234" s="52"/>
      <c r="BJ234" s="56"/>
      <c r="BK234" s="56"/>
      <c r="BL234" s="66"/>
    </row>
    <row r="235" spans="1:64" x14ac:dyDescent="0.3">
      <c r="A235" s="52"/>
      <c r="E235" s="52"/>
      <c r="G235" s="52"/>
      <c r="H235" s="52"/>
      <c r="I235" s="55"/>
      <c r="J235" s="55"/>
      <c r="Q235" s="12"/>
      <c r="R235" s="30"/>
      <c r="S235" s="42"/>
      <c r="T235" s="53"/>
      <c r="U235" s="25"/>
      <c r="V235" s="53"/>
      <c r="W235" s="25"/>
      <c r="X235" s="56"/>
      <c r="Y235" s="52"/>
      <c r="Z235" s="3"/>
      <c r="AA235" s="32"/>
      <c r="AB235" s="53"/>
      <c r="AC235" s="56"/>
      <c r="AD235" s="52"/>
      <c r="AE235" s="56"/>
      <c r="AF235" s="52"/>
      <c r="AG235" s="55"/>
      <c r="AH235" s="52"/>
      <c r="AI235" s="56"/>
      <c r="AJ235" s="56"/>
      <c r="AK235" s="56"/>
      <c r="AL235" s="55"/>
      <c r="AM235" s="52"/>
      <c r="AN235" s="55"/>
      <c r="AO235" s="52"/>
      <c r="AP235" s="55"/>
      <c r="AQ235" s="52"/>
      <c r="AR235" s="52"/>
      <c r="AS235" s="52"/>
      <c r="AT235" s="52"/>
      <c r="AU235" s="53"/>
      <c r="AV235" s="25"/>
      <c r="AW235" s="53"/>
      <c r="AX235" s="25"/>
      <c r="AY235" s="53"/>
      <c r="AZ235" s="25"/>
      <c r="BA235" s="12"/>
      <c r="BB235" s="12"/>
      <c r="BC235" s="40"/>
      <c r="BD235" s="56"/>
      <c r="BE235" s="52"/>
      <c r="BF235" s="56"/>
      <c r="BG235" s="52"/>
      <c r="BH235" s="56"/>
      <c r="BI235" s="52"/>
      <c r="BJ235" s="56"/>
      <c r="BK235" s="56"/>
      <c r="BL235" s="66"/>
    </row>
    <row r="236" spans="1:64" x14ac:dyDescent="0.3">
      <c r="A236" s="52"/>
      <c r="E236" s="52"/>
      <c r="G236" s="52"/>
      <c r="H236" s="52"/>
      <c r="I236" s="55"/>
      <c r="J236" s="55"/>
      <c r="Q236" s="12"/>
      <c r="R236" s="30"/>
      <c r="S236" s="42"/>
      <c r="T236" s="53"/>
      <c r="U236" s="25"/>
      <c r="V236" s="53"/>
      <c r="W236" s="25"/>
      <c r="X236" s="56"/>
      <c r="Y236" s="52"/>
      <c r="Z236" s="3"/>
      <c r="AA236" s="32"/>
      <c r="AB236" s="53"/>
      <c r="AC236" s="56"/>
      <c r="AD236" s="52"/>
      <c r="AE236" s="56"/>
      <c r="AF236" s="52"/>
      <c r="AG236" s="55"/>
      <c r="AH236" s="52"/>
      <c r="AI236" s="56"/>
      <c r="AJ236" s="56"/>
      <c r="AK236" s="56"/>
      <c r="AL236" s="55"/>
      <c r="AM236" s="52"/>
      <c r="AN236" s="55"/>
      <c r="AO236" s="52"/>
      <c r="AP236" s="55"/>
      <c r="AQ236" s="52"/>
      <c r="AR236" s="52"/>
      <c r="AS236" s="52"/>
      <c r="AT236" s="52"/>
      <c r="AU236" s="53"/>
      <c r="AV236" s="25"/>
      <c r="AW236" s="53"/>
      <c r="AX236" s="25"/>
      <c r="AY236" s="53"/>
      <c r="AZ236" s="25"/>
      <c r="BA236" s="12"/>
      <c r="BB236" s="12"/>
      <c r="BC236" s="40"/>
      <c r="BD236" s="56"/>
      <c r="BE236" s="52"/>
      <c r="BF236" s="56"/>
      <c r="BG236" s="52"/>
      <c r="BH236" s="56"/>
      <c r="BI236" s="52"/>
      <c r="BJ236" s="56"/>
      <c r="BK236" s="56"/>
      <c r="BL236" s="66"/>
    </row>
    <row r="237" spans="1:64" x14ac:dyDescent="0.3">
      <c r="A237" s="52"/>
      <c r="E237" s="52"/>
      <c r="G237" s="52"/>
      <c r="H237" s="52"/>
      <c r="I237" s="55"/>
      <c r="J237" s="55"/>
      <c r="Q237" s="12"/>
      <c r="R237" s="30"/>
      <c r="S237" s="42"/>
      <c r="T237" s="53"/>
      <c r="U237" s="25"/>
      <c r="V237" s="53"/>
      <c r="W237" s="25"/>
      <c r="X237" s="56"/>
      <c r="Y237" s="52"/>
      <c r="Z237" s="3"/>
      <c r="AA237" s="32"/>
      <c r="AB237" s="53"/>
      <c r="AC237" s="56"/>
      <c r="AD237" s="52"/>
      <c r="AE237" s="56"/>
      <c r="AF237" s="52"/>
      <c r="AG237" s="55"/>
      <c r="AH237" s="52"/>
      <c r="AI237" s="56"/>
      <c r="AJ237" s="56"/>
      <c r="AK237" s="56"/>
      <c r="AL237" s="55"/>
      <c r="AM237" s="52"/>
      <c r="AN237" s="55"/>
      <c r="AO237" s="52"/>
      <c r="AP237" s="55"/>
      <c r="AQ237" s="52"/>
      <c r="AR237" s="52"/>
      <c r="AS237" s="52"/>
      <c r="AT237" s="52"/>
      <c r="AU237" s="53"/>
      <c r="AV237" s="25"/>
      <c r="AW237" s="53"/>
      <c r="AX237" s="25"/>
      <c r="AY237" s="53"/>
      <c r="AZ237" s="25"/>
      <c r="BA237" s="12"/>
      <c r="BB237" s="12"/>
      <c r="BC237" s="40"/>
      <c r="BD237" s="56"/>
      <c r="BE237" s="52"/>
      <c r="BF237" s="56"/>
      <c r="BG237" s="52"/>
      <c r="BH237" s="56"/>
      <c r="BI237" s="52"/>
      <c r="BJ237" s="56"/>
      <c r="BK237" s="56"/>
      <c r="BL237" s="66"/>
    </row>
    <row r="238" spans="1:64" x14ac:dyDescent="0.3">
      <c r="A238" s="52"/>
      <c r="E238" s="52"/>
      <c r="G238" s="52"/>
      <c r="H238" s="52"/>
      <c r="I238" s="55"/>
      <c r="J238" s="55"/>
      <c r="Q238" s="12"/>
      <c r="R238" s="30"/>
      <c r="S238" s="42"/>
      <c r="T238" s="53"/>
      <c r="U238" s="25"/>
      <c r="V238" s="53"/>
      <c r="W238" s="25"/>
      <c r="X238" s="56"/>
      <c r="Y238" s="52"/>
      <c r="Z238" s="3"/>
      <c r="AA238" s="32"/>
      <c r="AB238" s="53"/>
      <c r="AC238" s="56"/>
      <c r="AD238" s="52"/>
      <c r="AE238" s="56"/>
      <c r="AF238" s="52"/>
      <c r="AG238" s="55"/>
      <c r="AH238" s="52"/>
      <c r="AI238" s="56"/>
      <c r="AJ238" s="56"/>
      <c r="AK238" s="56"/>
      <c r="AL238" s="55"/>
      <c r="AM238" s="52"/>
      <c r="AN238" s="55"/>
      <c r="AO238" s="52"/>
      <c r="AP238" s="55"/>
      <c r="AQ238" s="52"/>
      <c r="AR238" s="52"/>
      <c r="AS238" s="52"/>
      <c r="AT238" s="52"/>
      <c r="AU238" s="53"/>
      <c r="AV238" s="25"/>
      <c r="AW238" s="53"/>
      <c r="AX238" s="25"/>
      <c r="AY238" s="53"/>
      <c r="AZ238" s="25"/>
      <c r="BA238" s="12"/>
      <c r="BB238" s="12"/>
      <c r="BC238" s="40"/>
      <c r="BD238" s="56"/>
      <c r="BE238" s="52"/>
      <c r="BF238" s="56"/>
      <c r="BG238" s="52"/>
      <c r="BH238" s="56"/>
      <c r="BI238" s="52"/>
      <c r="BJ238" s="56"/>
      <c r="BK238" s="56"/>
      <c r="BL238" s="66"/>
    </row>
    <row r="239" spans="1:64" x14ac:dyDescent="0.3">
      <c r="A239" s="52"/>
      <c r="E239" s="52"/>
      <c r="G239" s="52"/>
      <c r="H239" s="52"/>
      <c r="I239" s="55"/>
      <c r="J239" s="55"/>
      <c r="Q239" s="12"/>
      <c r="R239" s="30"/>
      <c r="S239" s="42"/>
      <c r="T239" s="53"/>
      <c r="U239" s="25"/>
      <c r="V239" s="53"/>
      <c r="W239" s="25"/>
      <c r="X239" s="56"/>
      <c r="Y239" s="52"/>
      <c r="Z239" s="3"/>
      <c r="AA239" s="32"/>
      <c r="AB239" s="53"/>
      <c r="AC239" s="56"/>
      <c r="AD239" s="52"/>
      <c r="AE239" s="56"/>
      <c r="AF239" s="52"/>
      <c r="AG239" s="55"/>
      <c r="AH239" s="52"/>
      <c r="AI239" s="56"/>
      <c r="AJ239" s="56"/>
      <c r="AK239" s="56"/>
      <c r="AL239" s="55"/>
      <c r="AM239" s="52"/>
      <c r="AN239" s="55"/>
      <c r="AO239" s="52"/>
      <c r="AP239" s="55"/>
      <c r="AQ239" s="52"/>
      <c r="AR239" s="52"/>
      <c r="AS239" s="52"/>
      <c r="AT239" s="52"/>
      <c r="AU239" s="53"/>
      <c r="AV239" s="25"/>
      <c r="AW239" s="53"/>
      <c r="AX239" s="25"/>
      <c r="AY239" s="53"/>
      <c r="AZ239" s="25"/>
      <c r="BA239" s="12"/>
      <c r="BB239" s="12"/>
      <c r="BC239" s="40"/>
      <c r="BD239" s="56"/>
      <c r="BE239" s="52"/>
      <c r="BF239" s="56"/>
      <c r="BG239" s="52"/>
      <c r="BH239" s="56"/>
      <c r="BI239" s="52"/>
      <c r="BJ239" s="56"/>
      <c r="BK239" s="56"/>
      <c r="BL239" s="66"/>
    </row>
    <row r="240" spans="1:64" x14ac:dyDescent="0.3">
      <c r="A240" s="52"/>
      <c r="E240" s="52"/>
      <c r="G240" s="52"/>
      <c r="H240" s="52"/>
      <c r="I240" s="55"/>
      <c r="J240" s="55"/>
      <c r="Q240" s="12"/>
      <c r="R240" s="30"/>
      <c r="S240" s="42"/>
      <c r="T240" s="53"/>
      <c r="U240" s="25"/>
      <c r="V240" s="53"/>
      <c r="W240" s="25"/>
      <c r="X240" s="56"/>
      <c r="Y240" s="52"/>
      <c r="Z240" s="3"/>
      <c r="AA240" s="32"/>
      <c r="AB240" s="53"/>
      <c r="AC240" s="56"/>
      <c r="AD240" s="52"/>
      <c r="AE240" s="56"/>
      <c r="AF240" s="52"/>
      <c r="AG240" s="55"/>
      <c r="AH240" s="52"/>
      <c r="AI240" s="56"/>
      <c r="AJ240" s="56"/>
      <c r="AK240" s="56"/>
      <c r="AL240" s="55"/>
      <c r="AM240" s="52"/>
      <c r="AN240" s="55"/>
      <c r="AO240" s="52"/>
      <c r="AP240" s="55"/>
      <c r="AQ240" s="52"/>
      <c r="AR240" s="52"/>
      <c r="AS240" s="52"/>
      <c r="AT240" s="52"/>
      <c r="AU240" s="53"/>
      <c r="AV240" s="25"/>
      <c r="AW240" s="53"/>
      <c r="AX240" s="25"/>
      <c r="AY240" s="53"/>
      <c r="AZ240" s="25"/>
      <c r="BA240" s="12"/>
      <c r="BB240" s="12"/>
      <c r="BC240" s="40"/>
      <c r="BD240" s="56"/>
      <c r="BE240" s="52"/>
      <c r="BF240" s="56"/>
      <c r="BG240" s="52"/>
      <c r="BH240" s="56"/>
      <c r="BI240" s="52"/>
      <c r="BJ240" s="56"/>
      <c r="BK240" s="56"/>
      <c r="BL240" s="66"/>
    </row>
    <row r="241" spans="1:64" x14ac:dyDescent="0.3">
      <c r="A241" s="52"/>
      <c r="E241" s="52"/>
      <c r="G241" s="52"/>
      <c r="H241" s="52"/>
      <c r="I241" s="55"/>
      <c r="J241" s="55"/>
      <c r="Q241" s="12"/>
      <c r="R241" s="30"/>
      <c r="S241" s="42"/>
      <c r="T241" s="53"/>
      <c r="U241" s="25"/>
      <c r="V241" s="53"/>
      <c r="W241" s="25"/>
      <c r="X241" s="56"/>
      <c r="Y241" s="52"/>
      <c r="Z241" s="3"/>
      <c r="AA241" s="32"/>
      <c r="AB241" s="53"/>
      <c r="AC241" s="56"/>
      <c r="AD241" s="52"/>
      <c r="AE241" s="56"/>
      <c r="AF241" s="52"/>
      <c r="AG241" s="55"/>
      <c r="AH241" s="52"/>
      <c r="AI241" s="56"/>
      <c r="AJ241" s="56"/>
      <c r="AK241" s="56"/>
      <c r="AL241" s="55"/>
      <c r="AM241" s="52"/>
      <c r="AN241" s="55"/>
      <c r="AO241" s="52"/>
      <c r="AP241" s="55"/>
      <c r="AQ241" s="52"/>
      <c r="AR241" s="52"/>
      <c r="AS241" s="52"/>
      <c r="AT241" s="52"/>
      <c r="AU241" s="53"/>
      <c r="AV241" s="25"/>
      <c r="AW241" s="53"/>
      <c r="AX241" s="25"/>
      <c r="AY241" s="53"/>
      <c r="AZ241" s="25"/>
      <c r="BA241" s="12"/>
      <c r="BB241" s="12"/>
      <c r="BC241" s="40"/>
      <c r="BD241" s="56"/>
      <c r="BE241" s="52"/>
      <c r="BF241" s="56"/>
      <c r="BG241" s="52"/>
      <c r="BH241" s="56"/>
      <c r="BI241" s="52"/>
      <c r="BJ241" s="56"/>
      <c r="BK241" s="56"/>
      <c r="BL241" s="66"/>
    </row>
    <row r="242" spans="1:64" x14ac:dyDescent="0.3">
      <c r="A242" s="52"/>
      <c r="E242" s="52"/>
      <c r="G242" s="52"/>
      <c r="H242" s="52"/>
      <c r="I242" s="55"/>
      <c r="J242" s="55"/>
      <c r="Q242" s="12"/>
      <c r="R242" s="30"/>
      <c r="S242" s="42"/>
      <c r="T242" s="53"/>
      <c r="U242" s="25"/>
      <c r="V242" s="53"/>
      <c r="W242" s="25"/>
      <c r="X242" s="56"/>
      <c r="Y242" s="52"/>
      <c r="Z242" s="3"/>
      <c r="AA242" s="32"/>
      <c r="AB242" s="53"/>
      <c r="AC242" s="56"/>
      <c r="AD242" s="52"/>
      <c r="AE242" s="56"/>
      <c r="AF242" s="52"/>
      <c r="AG242" s="55"/>
      <c r="AH242" s="52"/>
      <c r="AI242" s="56"/>
      <c r="AJ242" s="56"/>
      <c r="AK242" s="56"/>
      <c r="AL242" s="55"/>
      <c r="AM242" s="52"/>
      <c r="AN242" s="55"/>
      <c r="AO242" s="52"/>
      <c r="AP242" s="55"/>
      <c r="AQ242" s="52"/>
      <c r="AR242" s="52"/>
      <c r="AS242" s="52"/>
      <c r="AT242" s="52"/>
      <c r="AU242" s="53"/>
      <c r="AV242" s="25"/>
      <c r="AW242" s="53"/>
      <c r="AX242" s="25"/>
      <c r="AY242" s="53"/>
      <c r="AZ242" s="25"/>
      <c r="BA242" s="12"/>
      <c r="BB242" s="12"/>
      <c r="BC242" s="40"/>
      <c r="BD242" s="56"/>
      <c r="BE242" s="52"/>
      <c r="BF242" s="56"/>
      <c r="BG242" s="52"/>
      <c r="BH242" s="56"/>
      <c r="BI242" s="52"/>
      <c r="BJ242" s="56"/>
      <c r="BK242" s="56"/>
      <c r="BL242" s="66"/>
    </row>
    <row r="243" spans="1:64" x14ac:dyDescent="0.3">
      <c r="A243" s="52"/>
      <c r="E243" s="52"/>
      <c r="G243" s="52"/>
      <c r="H243" s="52"/>
      <c r="I243" s="55"/>
      <c r="J243" s="55"/>
      <c r="Q243" s="12"/>
      <c r="R243" s="30"/>
      <c r="S243" s="42"/>
      <c r="T243" s="53"/>
      <c r="U243" s="25"/>
      <c r="V243" s="53"/>
      <c r="W243" s="25"/>
      <c r="X243" s="56"/>
      <c r="Y243" s="52"/>
      <c r="Z243" s="3"/>
      <c r="AA243" s="32"/>
      <c r="AB243" s="53"/>
      <c r="AC243" s="56"/>
      <c r="AD243" s="52"/>
      <c r="AE243" s="56"/>
      <c r="AF243" s="52"/>
      <c r="AG243" s="55"/>
      <c r="AH243" s="52"/>
      <c r="AI243" s="56"/>
      <c r="AJ243" s="56"/>
      <c r="AK243" s="56"/>
      <c r="AL243" s="55"/>
      <c r="AM243" s="52"/>
      <c r="AN243" s="55"/>
      <c r="AO243" s="52"/>
      <c r="AP243" s="55"/>
      <c r="AQ243" s="52"/>
      <c r="AR243" s="52"/>
      <c r="AS243" s="52"/>
      <c r="AT243" s="52"/>
      <c r="AU243" s="53"/>
      <c r="AV243" s="25"/>
      <c r="AW243" s="53"/>
      <c r="AX243" s="25"/>
      <c r="AY243" s="53"/>
      <c r="AZ243" s="25"/>
      <c r="BA243" s="12"/>
      <c r="BB243" s="12"/>
      <c r="BC243" s="40"/>
      <c r="BD243" s="56"/>
      <c r="BE243" s="52"/>
      <c r="BF243" s="56"/>
      <c r="BG243" s="52"/>
      <c r="BH243" s="56"/>
      <c r="BI243" s="52"/>
      <c r="BJ243" s="56"/>
      <c r="BK243" s="56"/>
      <c r="BL243" s="66"/>
    </row>
    <row r="244" spans="1:64" x14ac:dyDescent="0.3">
      <c r="A244" s="52"/>
      <c r="E244" s="52"/>
      <c r="G244" s="52"/>
      <c r="H244" s="52"/>
      <c r="I244" s="55"/>
      <c r="J244" s="55"/>
      <c r="Q244" s="12"/>
      <c r="R244" s="30"/>
      <c r="S244" s="42"/>
      <c r="T244" s="53"/>
      <c r="U244" s="25"/>
      <c r="V244" s="53"/>
      <c r="W244" s="25"/>
      <c r="X244" s="56"/>
      <c r="Y244" s="52"/>
      <c r="Z244" s="3"/>
      <c r="AA244" s="32"/>
      <c r="AB244" s="53"/>
      <c r="AC244" s="56"/>
      <c r="AD244" s="52"/>
      <c r="AE244" s="56"/>
      <c r="AF244" s="52"/>
      <c r="AG244" s="55"/>
      <c r="AH244" s="52"/>
      <c r="AI244" s="56"/>
      <c r="AJ244" s="56"/>
      <c r="AK244" s="56"/>
      <c r="AL244" s="55"/>
      <c r="AM244" s="52"/>
      <c r="AN244" s="55"/>
      <c r="AO244" s="52"/>
      <c r="AP244" s="55"/>
      <c r="AQ244" s="52"/>
      <c r="AR244" s="52"/>
      <c r="AS244" s="52"/>
      <c r="AT244" s="52"/>
      <c r="AU244" s="53"/>
      <c r="AV244" s="25"/>
      <c r="AW244" s="53"/>
      <c r="AX244" s="25"/>
      <c r="AY244" s="53"/>
      <c r="AZ244" s="25"/>
      <c r="BA244" s="12"/>
      <c r="BB244" s="12"/>
      <c r="BC244" s="40"/>
      <c r="BD244" s="56"/>
      <c r="BE244" s="52"/>
      <c r="BF244" s="56"/>
      <c r="BG244" s="52"/>
      <c r="BH244" s="56"/>
      <c r="BI244" s="52"/>
      <c r="BJ244" s="56"/>
      <c r="BK244" s="56"/>
      <c r="BL244" s="66"/>
    </row>
    <row r="245" spans="1:64" x14ac:dyDescent="0.3">
      <c r="A245" s="52"/>
      <c r="E245" s="52"/>
      <c r="G245" s="52"/>
      <c r="H245" s="52"/>
      <c r="I245" s="55"/>
      <c r="J245" s="55"/>
      <c r="Q245" s="12"/>
      <c r="R245" s="30"/>
      <c r="S245" s="42"/>
      <c r="T245" s="53"/>
      <c r="U245" s="25"/>
      <c r="V245" s="53"/>
      <c r="W245" s="25"/>
      <c r="X245" s="56"/>
      <c r="Y245" s="52"/>
      <c r="Z245" s="3"/>
      <c r="AA245" s="32"/>
      <c r="AB245" s="53"/>
      <c r="AC245" s="56"/>
      <c r="AD245" s="52"/>
      <c r="AE245" s="56"/>
      <c r="AF245" s="52"/>
      <c r="AG245" s="55"/>
      <c r="AH245" s="52"/>
      <c r="AI245" s="56"/>
      <c r="AJ245" s="56"/>
      <c r="AK245" s="56"/>
      <c r="AL245" s="55"/>
      <c r="AM245" s="52"/>
      <c r="AN245" s="55"/>
      <c r="AO245" s="52"/>
      <c r="AP245" s="55"/>
      <c r="AQ245" s="52"/>
      <c r="AR245" s="52"/>
      <c r="AS245" s="52"/>
      <c r="AT245" s="52"/>
      <c r="AU245" s="53"/>
      <c r="AV245" s="25"/>
      <c r="AW245" s="53"/>
      <c r="AX245" s="25"/>
      <c r="AY245" s="53"/>
      <c r="AZ245" s="25"/>
      <c r="BA245" s="12"/>
      <c r="BB245" s="12"/>
      <c r="BC245" s="40"/>
      <c r="BD245" s="56"/>
      <c r="BE245" s="52"/>
      <c r="BF245" s="56"/>
      <c r="BG245" s="52"/>
      <c r="BH245" s="56"/>
      <c r="BI245" s="52"/>
      <c r="BJ245" s="56"/>
      <c r="BK245" s="56"/>
      <c r="BL245" s="66"/>
    </row>
    <row r="246" spans="1:64" x14ac:dyDescent="0.3">
      <c r="A246" s="52"/>
      <c r="E246" s="52"/>
      <c r="G246" s="52"/>
      <c r="H246" s="52"/>
      <c r="I246" s="55"/>
      <c r="J246" s="55"/>
      <c r="Q246" s="12"/>
      <c r="R246" s="30"/>
      <c r="S246" s="42"/>
      <c r="T246" s="53"/>
      <c r="U246" s="25"/>
      <c r="V246" s="53"/>
      <c r="W246" s="25"/>
      <c r="X246" s="56"/>
      <c r="Y246" s="52"/>
      <c r="Z246" s="3"/>
      <c r="AA246" s="32"/>
      <c r="AB246" s="53"/>
      <c r="AC246" s="56"/>
      <c r="AD246" s="52"/>
      <c r="AE246" s="56"/>
      <c r="AF246" s="52"/>
      <c r="AG246" s="55"/>
      <c r="AH246" s="52"/>
      <c r="AI246" s="56"/>
      <c r="AJ246" s="56"/>
      <c r="AK246" s="56"/>
      <c r="AL246" s="55"/>
      <c r="AM246" s="52"/>
      <c r="AN246" s="55"/>
      <c r="AO246" s="52"/>
      <c r="AP246" s="55"/>
      <c r="AQ246" s="52"/>
      <c r="AR246" s="52"/>
      <c r="AS246" s="52"/>
      <c r="AT246" s="52"/>
      <c r="AU246" s="53"/>
      <c r="AV246" s="25"/>
      <c r="AW246" s="53"/>
      <c r="AX246" s="25"/>
      <c r="AY246" s="53"/>
      <c r="AZ246" s="25"/>
      <c r="BA246" s="12"/>
      <c r="BB246" s="12"/>
      <c r="BC246" s="40"/>
      <c r="BD246" s="56"/>
      <c r="BE246" s="52"/>
      <c r="BF246" s="56"/>
      <c r="BG246" s="52"/>
      <c r="BH246" s="56"/>
      <c r="BI246" s="52"/>
      <c r="BJ246" s="56"/>
      <c r="BK246" s="56"/>
      <c r="BL246" s="66"/>
    </row>
    <row r="247" spans="1:64" x14ac:dyDescent="0.3">
      <c r="A247" s="52"/>
      <c r="E247" s="52"/>
      <c r="G247" s="52"/>
      <c r="H247" s="52"/>
      <c r="I247" s="55"/>
      <c r="J247" s="55"/>
      <c r="Q247" s="12"/>
      <c r="R247" s="30"/>
      <c r="S247" s="42"/>
      <c r="T247" s="53"/>
      <c r="U247" s="25"/>
      <c r="V247" s="53"/>
      <c r="W247" s="25"/>
      <c r="X247" s="56"/>
      <c r="Y247" s="52"/>
      <c r="Z247" s="3"/>
      <c r="AA247" s="32"/>
      <c r="AB247" s="53"/>
      <c r="AC247" s="56"/>
      <c r="AD247" s="52"/>
      <c r="AE247" s="56"/>
      <c r="AF247" s="52"/>
      <c r="AG247" s="55"/>
      <c r="AH247" s="52"/>
      <c r="AI247" s="56"/>
      <c r="AJ247" s="56"/>
      <c r="AK247" s="56"/>
      <c r="AL247" s="55"/>
      <c r="AM247" s="52"/>
      <c r="AN247" s="55"/>
      <c r="AO247" s="52"/>
      <c r="AP247" s="55"/>
      <c r="AQ247" s="52"/>
      <c r="AR247" s="52"/>
      <c r="AS247" s="52"/>
      <c r="AT247" s="52"/>
      <c r="AU247" s="53"/>
      <c r="AV247" s="25"/>
      <c r="AW247" s="53"/>
      <c r="AX247" s="25"/>
      <c r="AY247" s="53"/>
      <c r="AZ247" s="25"/>
      <c r="BA247" s="12"/>
      <c r="BB247" s="12"/>
      <c r="BC247" s="40"/>
      <c r="BD247" s="56"/>
      <c r="BE247" s="52"/>
      <c r="BF247" s="56"/>
      <c r="BG247" s="52"/>
      <c r="BH247" s="56"/>
      <c r="BI247" s="52"/>
      <c r="BJ247" s="56"/>
      <c r="BK247" s="56"/>
      <c r="BL247" s="66"/>
    </row>
    <row r="248" spans="1:64" x14ac:dyDescent="0.3">
      <c r="A248" s="52"/>
      <c r="E248" s="52"/>
      <c r="G248" s="52"/>
      <c r="H248" s="52"/>
      <c r="I248" s="55"/>
      <c r="J248" s="55"/>
      <c r="Q248" s="12"/>
      <c r="R248" s="30"/>
      <c r="S248" s="42"/>
      <c r="T248" s="53"/>
      <c r="U248" s="25"/>
      <c r="V248" s="53"/>
      <c r="W248" s="25"/>
      <c r="X248" s="56"/>
      <c r="Y248" s="52"/>
      <c r="Z248" s="3"/>
      <c r="AA248" s="32"/>
      <c r="AB248" s="53"/>
      <c r="AC248" s="56"/>
      <c r="AD248" s="52"/>
      <c r="AE248" s="56"/>
      <c r="AF248" s="52"/>
      <c r="AG248" s="55"/>
      <c r="AH248" s="52"/>
      <c r="AI248" s="56"/>
      <c r="AJ248" s="56"/>
      <c r="AK248" s="56"/>
      <c r="AL248" s="55"/>
      <c r="AM248" s="52"/>
      <c r="AN248" s="55"/>
      <c r="AO248" s="52"/>
      <c r="AP248" s="55"/>
      <c r="AQ248" s="52"/>
      <c r="AR248" s="52"/>
      <c r="AS248" s="52"/>
      <c r="AT248" s="52"/>
      <c r="AU248" s="53"/>
      <c r="AV248" s="25"/>
      <c r="AW248" s="53"/>
      <c r="AX248" s="25"/>
      <c r="AY248" s="53"/>
      <c r="AZ248" s="25"/>
      <c r="BA248" s="12"/>
      <c r="BB248" s="12"/>
      <c r="BC248" s="40"/>
      <c r="BD248" s="56"/>
      <c r="BE248" s="52"/>
      <c r="BF248" s="56"/>
      <c r="BG248" s="52"/>
      <c r="BH248" s="56"/>
      <c r="BI248" s="52"/>
      <c r="BJ248" s="56"/>
      <c r="BK248" s="56"/>
      <c r="BL248" s="66"/>
    </row>
    <row r="249" spans="1:64" x14ac:dyDescent="0.3">
      <c r="A249" s="52"/>
      <c r="E249" s="52"/>
      <c r="G249" s="52"/>
      <c r="H249" s="52"/>
      <c r="I249" s="55"/>
      <c r="J249" s="55"/>
      <c r="Q249" s="12"/>
      <c r="R249" s="30"/>
      <c r="S249" s="42"/>
      <c r="T249" s="53"/>
      <c r="U249" s="25"/>
      <c r="V249" s="53"/>
      <c r="W249" s="25"/>
      <c r="X249" s="56"/>
      <c r="Y249" s="52"/>
      <c r="Z249" s="3"/>
      <c r="AA249" s="32"/>
      <c r="AB249" s="53"/>
      <c r="AC249" s="56"/>
      <c r="AD249" s="52"/>
      <c r="AE249" s="56"/>
      <c r="AF249" s="52"/>
      <c r="AG249" s="55"/>
      <c r="AH249" s="52"/>
      <c r="AI249" s="56"/>
      <c r="AJ249" s="56"/>
      <c r="AK249" s="56"/>
      <c r="AL249" s="55"/>
      <c r="AM249" s="52"/>
      <c r="AN249" s="55"/>
      <c r="AO249" s="52"/>
      <c r="AP249" s="55"/>
      <c r="AQ249" s="52"/>
      <c r="AR249" s="52"/>
      <c r="AS249" s="52"/>
      <c r="AT249" s="52"/>
      <c r="AU249" s="53"/>
      <c r="AV249" s="25"/>
      <c r="AW249" s="53"/>
      <c r="AX249" s="25"/>
      <c r="AY249" s="53"/>
      <c r="AZ249" s="25"/>
      <c r="BA249" s="12"/>
      <c r="BB249" s="12"/>
      <c r="BC249" s="40"/>
      <c r="BD249" s="56"/>
      <c r="BE249" s="52"/>
      <c r="BF249" s="56"/>
      <c r="BG249" s="52"/>
      <c r="BH249" s="56"/>
      <c r="BI249" s="52"/>
      <c r="BJ249" s="56"/>
      <c r="BK249" s="56"/>
      <c r="BL249" s="66"/>
    </row>
    <row r="250" spans="1:64" x14ac:dyDescent="0.3">
      <c r="A250" s="52"/>
      <c r="E250" s="52"/>
      <c r="G250" s="52"/>
      <c r="H250" s="52"/>
      <c r="I250" s="55"/>
      <c r="J250" s="55"/>
      <c r="Q250" s="12"/>
      <c r="R250" s="30"/>
      <c r="S250" s="42"/>
      <c r="T250" s="53"/>
      <c r="U250" s="25"/>
      <c r="V250" s="53"/>
      <c r="W250" s="25"/>
      <c r="X250" s="56"/>
      <c r="Y250" s="52"/>
      <c r="Z250" s="3"/>
      <c r="AA250" s="32"/>
      <c r="AB250" s="53"/>
      <c r="AC250" s="56"/>
      <c r="AD250" s="52"/>
      <c r="AE250" s="56"/>
      <c r="AF250" s="52"/>
      <c r="AG250" s="55"/>
      <c r="AH250" s="52"/>
      <c r="AI250" s="56"/>
      <c r="AJ250" s="56"/>
      <c r="AK250" s="56"/>
      <c r="AL250" s="55"/>
      <c r="AM250" s="52"/>
      <c r="AN250" s="55"/>
      <c r="AO250" s="52"/>
      <c r="AP250" s="55"/>
      <c r="AQ250" s="52"/>
      <c r="AR250" s="52"/>
      <c r="AS250" s="52"/>
      <c r="AT250" s="52"/>
      <c r="AU250" s="53"/>
      <c r="AV250" s="25"/>
      <c r="AW250" s="53"/>
      <c r="AX250" s="25"/>
      <c r="AY250" s="53"/>
      <c r="AZ250" s="25"/>
      <c r="BA250" s="12"/>
      <c r="BB250" s="12"/>
      <c r="BC250" s="40"/>
      <c r="BD250" s="56"/>
      <c r="BE250" s="52"/>
      <c r="BF250" s="56"/>
      <c r="BG250" s="52"/>
      <c r="BH250" s="56"/>
      <c r="BI250" s="52"/>
      <c r="BJ250" s="56"/>
      <c r="BK250" s="56"/>
      <c r="BL250" s="66"/>
    </row>
    <row r="251" spans="1:64" x14ac:dyDescent="0.3">
      <c r="A251" s="52"/>
      <c r="E251" s="52"/>
      <c r="G251" s="52"/>
      <c r="H251" s="52"/>
      <c r="I251" s="55"/>
      <c r="J251" s="55"/>
      <c r="Q251" s="12"/>
      <c r="R251" s="30"/>
      <c r="S251" s="42"/>
      <c r="T251" s="53"/>
      <c r="U251" s="25"/>
      <c r="V251" s="53"/>
      <c r="W251" s="25"/>
      <c r="X251" s="56"/>
      <c r="Y251" s="52"/>
      <c r="Z251" s="3"/>
      <c r="AA251" s="32"/>
      <c r="AB251" s="53"/>
      <c r="AC251" s="56"/>
      <c r="AD251" s="52"/>
      <c r="AE251" s="56"/>
      <c r="AF251" s="52"/>
      <c r="AG251" s="55"/>
      <c r="AH251" s="52"/>
      <c r="AI251" s="56"/>
      <c r="AJ251" s="56"/>
      <c r="AK251" s="56"/>
      <c r="AL251" s="55"/>
      <c r="AM251" s="52"/>
      <c r="AN251" s="55"/>
      <c r="AO251" s="52"/>
      <c r="AP251" s="55"/>
      <c r="AQ251" s="52"/>
      <c r="AR251" s="52"/>
      <c r="AS251" s="52"/>
      <c r="AT251" s="52"/>
      <c r="AU251" s="53"/>
      <c r="AV251" s="25"/>
      <c r="AW251" s="53"/>
      <c r="AX251" s="25"/>
      <c r="AY251" s="53"/>
      <c r="AZ251" s="25"/>
      <c r="BA251" s="12"/>
      <c r="BB251" s="12"/>
      <c r="BC251" s="40"/>
      <c r="BD251" s="56"/>
      <c r="BE251" s="52"/>
      <c r="BF251" s="56"/>
      <c r="BG251" s="52"/>
      <c r="BH251" s="56"/>
      <c r="BI251" s="52"/>
      <c r="BJ251" s="56"/>
      <c r="BK251" s="56"/>
      <c r="BL251" s="66"/>
    </row>
    <row r="252" spans="1:64" x14ac:dyDescent="0.3">
      <c r="A252" s="52"/>
      <c r="E252" s="52"/>
      <c r="G252" s="52"/>
      <c r="H252" s="52"/>
      <c r="I252" s="55"/>
      <c r="J252" s="55"/>
      <c r="Q252" s="12"/>
      <c r="R252" s="30"/>
      <c r="S252" s="42"/>
      <c r="T252" s="53"/>
      <c r="U252" s="25"/>
      <c r="V252" s="53"/>
      <c r="W252" s="25"/>
      <c r="X252" s="56"/>
      <c r="Y252" s="52"/>
      <c r="Z252" s="3"/>
      <c r="AA252" s="32"/>
      <c r="AB252" s="53"/>
      <c r="AC252" s="56"/>
      <c r="AD252" s="52"/>
      <c r="AE252" s="56"/>
      <c r="AF252" s="52"/>
      <c r="AG252" s="55"/>
      <c r="AH252" s="52"/>
      <c r="AI252" s="56"/>
      <c r="AJ252" s="56"/>
      <c r="AK252" s="56"/>
      <c r="AL252" s="55"/>
      <c r="AM252" s="52"/>
      <c r="AN252" s="55"/>
      <c r="AO252" s="52"/>
      <c r="AP252" s="55"/>
      <c r="AQ252" s="52"/>
      <c r="AR252" s="52"/>
      <c r="AS252" s="52"/>
      <c r="AT252" s="52"/>
      <c r="AU252" s="53"/>
      <c r="AV252" s="25"/>
      <c r="AW252" s="53"/>
      <c r="AX252" s="25"/>
      <c r="AY252" s="53"/>
      <c r="AZ252" s="25"/>
      <c r="BA252" s="12"/>
      <c r="BB252" s="12"/>
      <c r="BC252" s="40"/>
      <c r="BD252" s="56"/>
      <c r="BE252" s="52"/>
      <c r="BF252" s="56"/>
      <c r="BG252" s="52"/>
      <c r="BH252" s="56"/>
      <c r="BI252" s="52"/>
      <c r="BJ252" s="56"/>
      <c r="BK252" s="56"/>
      <c r="BL252" s="66"/>
    </row>
    <row r="253" spans="1:64" x14ac:dyDescent="0.3">
      <c r="A253" s="52"/>
      <c r="E253" s="52"/>
      <c r="G253" s="52"/>
      <c r="H253" s="52"/>
      <c r="I253" s="55"/>
      <c r="J253" s="55"/>
      <c r="Q253" s="12"/>
      <c r="R253" s="30"/>
      <c r="S253" s="42"/>
      <c r="T253" s="53"/>
      <c r="U253" s="25"/>
      <c r="V253" s="53"/>
      <c r="W253" s="25"/>
      <c r="X253" s="56"/>
      <c r="Y253" s="52"/>
      <c r="Z253" s="3"/>
      <c r="AA253" s="32"/>
      <c r="AB253" s="53"/>
      <c r="AC253" s="56"/>
      <c r="AD253" s="52"/>
      <c r="AE253" s="56"/>
      <c r="AF253" s="52"/>
      <c r="AG253" s="55"/>
      <c r="AH253" s="52"/>
      <c r="AI253" s="56"/>
      <c r="AJ253" s="56"/>
      <c r="AK253" s="56"/>
      <c r="AL253" s="55"/>
      <c r="AM253" s="52"/>
      <c r="AN253" s="55"/>
      <c r="AO253" s="52"/>
      <c r="AP253" s="55"/>
      <c r="AQ253" s="52"/>
      <c r="AR253" s="52"/>
      <c r="AS253" s="52"/>
      <c r="AT253" s="52"/>
      <c r="AU253" s="53"/>
      <c r="AV253" s="25"/>
      <c r="AW253" s="53"/>
      <c r="AX253" s="25"/>
      <c r="AY253" s="53"/>
      <c r="AZ253" s="25"/>
      <c r="BA253" s="12"/>
      <c r="BB253" s="12"/>
      <c r="BC253" s="40"/>
      <c r="BD253" s="56"/>
      <c r="BE253" s="52"/>
      <c r="BF253" s="56"/>
      <c r="BG253" s="52"/>
      <c r="BH253" s="56"/>
      <c r="BI253" s="52"/>
      <c r="BJ253" s="56"/>
      <c r="BK253" s="56"/>
      <c r="BL253" s="66"/>
    </row>
    <row r="254" spans="1:64" x14ac:dyDescent="0.3">
      <c r="A254" s="52"/>
      <c r="E254" s="52"/>
      <c r="G254" s="52"/>
      <c r="H254" s="52"/>
      <c r="I254" s="55"/>
      <c r="J254" s="55"/>
      <c r="Q254" s="12"/>
      <c r="R254" s="30"/>
      <c r="S254" s="42"/>
      <c r="T254" s="53"/>
      <c r="U254" s="25"/>
      <c r="V254" s="53"/>
      <c r="W254" s="25"/>
      <c r="X254" s="56"/>
      <c r="Y254" s="52"/>
      <c r="Z254" s="3"/>
      <c r="AA254" s="32"/>
      <c r="AB254" s="53"/>
      <c r="AC254" s="56"/>
      <c r="AD254" s="52"/>
      <c r="AE254" s="56"/>
      <c r="AF254" s="52"/>
      <c r="AG254" s="55"/>
      <c r="AH254" s="52"/>
      <c r="AI254" s="56"/>
      <c r="AJ254" s="56"/>
      <c r="AK254" s="56"/>
      <c r="AL254" s="55"/>
      <c r="AM254" s="52"/>
      <c r="AN254" s="55"/>
      <c r="AO254" s="52"/>
      <c r="AP254" s="55"/>
      <c r="AQ254" s="52"/>
      <c r="AR254" s="52"/>
      <c r="AS254" s="52"/>
      <c r="AT254" s="52"/>
      <c r="AU254" s="53"/>
      <c r="AV254" s="25"/>
      <c r="AW254" s="53"/>
      <c r="AX254" s="25"/>
      <c r="AY254" s="53"/>
      <c r="AZ254" s="25"/>
      <c r="BA254" s="12"/>
      <c r="BB254" s="12"/>
      <c r="BC254" s="40"/>
      <c r="BD254" s="56"/>
      <c r="BE254" s="52"/>
      <c r="BF254" s="56"/>
      <c r="BG254" s="52"/>
      <c r="BH254" s="56"/>
      <c r="BI254" s="52"/>
      <c r="BJ254" s="56"/>
      <c r="BK254" s="56"/>
      <c r="BL254" s="66"/>
    </row>
    <row r="255" spans="1:64" x14ac:dyDescent="0.3">
      <c r="A255" s="52"/>
      <c r="E255" s="52"/>
      <c r="G255" s="52"/>
      <c r="H255" s="52"/>
      <c r="I255" s="55"/>
      <c r="J255" s="55"/>
      <c r="Q255" s="12"/>
      <c r="R255" s="30"/>
      <c r="S255" s="42"/>
      <c r="T255" s="53"/>
      <c r="U255" s="25"/>
      <c r="V255" s="53"/>
      <c r="W255" s="25"/>
      <c r="X255" s="56"/>
      <c r="Y255" s="52"/>
      <c r="Z255" s="3"/>
      <c r="AA255" s="32"/>
      <c r="AB255" s="53"/>
      <c r="AC255" s="56"/>
      <c r="AD255" s="52"/>
      <c r="AE255" s="56"/>
      <c r="AF255" s="52"/>
      <c r="AG255" s="55"/>
      <c r="AH255" s="52"/>
      <c r="AI255" s="56"/>
      <c r="AJ255" s="56"/>
      <c r="AK255" s="56"/>
      <c r="AL255" s="55"/>
      <c r="AM255" s="52"/>
      <c r="AN255" s="55"/>
      <c r="AO255" s="52"/>
      <c r="AP255" s="55"/>
      <c r="AQ255" s="52"/>
      <c r="AR255" s="52"/>
      <c r="AS255" s="52"/>
      <c r="AT255" s="52"/>
      <c r="AU255" s="53"/>
      <c r="AV255" s="25"/>
      <c r="AW255" s="53"/>
      <c r="AX255" s="25"/>
      <c r="AY255" s="53"/>
      <c r="AZ255" s="25"/>
      <c r="BA255" s="12"/>
      <c r="BB255" s="12"/>
      <c r="BC255" s="40"/>
      <c r="BD255" s="56"/>
      <c r="BE255" s="52"/>
      <c r="BF255" s="56"/>
      <c r="BG255" s="52"/>
      <c r="BH255" s="56"/>
      <c r="BI255" s="52"/>
      <c r="BJ255" s="56"/>
      <c r="BK255" s="56"/>
      <c r="BL255" s="66"/>
    </row>
    <row r="256" spans="1:64" x14ac:dyDescent="0.3">
      <c r="A256" s="52"/>
      <c r="E256" s="52"/>
      <c r="G256" s="52"/>
      <c r="H256" s="52"/>
      <c r="I256" s="55"/>
      <c r="J256" s="55"/>
      <c r="Q256" s="12"/>
      <c r="R256" s="30"/>
      <c r="S256" s="42"/>
      <c r="T256" s="53"/>
      <c r="U256" s="25"/>
      <c r="V256" s="53"/>
      <c r="W256" s="25"/>
      <c r="X256" s="56"/>
      <c r="Y256" s="52"/>
      <c r="Z256" s="3"/>
      <c r="AA256" s="32"/>
      <c r="AB256" s="53"/>
      <c r="AC256" s="56"/>
      <c r="AD256" s="52"/>
      <c r="AE256" s="56"/>
      <c r="AF256" s="52"/>
      <c r="AG256" s="55"/>
      <c r="AH256" s="52"/>
      <c r="AI256" s="56"/>
      <c r="AJ256" s="56"/>
      <c r="AK256" s="56"/>
      <c r="AL256" s="55"/>
      <c r="AM256" s="52"/>
      <c r="AN256" s="55"/>
      <c r="AO256" s="52"/>
      <c r="AP256" s="55"/>
      <c r="AQ256" s="52"/>
      <c r="AR256" s="52"/>
      <c r="AS256" s="52"/>
      <c r="AT256" s="52"/>
      <c r="AU256" s="53"/>
      <c r="AV256" s="25"/>
      <c r="AW256" s="53"/>
      <c r="AX256" s="25"/>
      <c r="AY256" s="53"/>
      <c r="AZ256" s="25"/>
      <c r="BA256" s="12"/>
      <c r="BB256" s="12"/>
      <c r="BC256" s="40"/>
      <c r="BD256" s="56"/>
      <c r="BE256" s="52"/>
      <c r="BF256" s="56"/>
      <c r="BG256" s="52"/>
      <c r="BH256" s="56"/>
      <c r="BI256" s="52"/>
      <c r="BJ256" s="56"/>
      <c r="BK256" s="56"/>
      <c r="BL256" s="66"/>
    </row>
    <row r="257" spans="1:64" x14ac:dyDescent="0.3">
      <c r="A257" s="52"/>
      <c r="E257" s="52"/>
      <c r="G257" s="52"/>
      <c r="H257" s="52"/>
      <c r="I257" s="55"/>
      <c r="J257" s="55"/>
      <c r="Q257" s="12"/>
      <c r="R257" s="30"/>
      <c r="S257" s="42"/>
      <c r="T257" s="53"/>
      <c r="U257" s="25"/>
      <c r="V257" s="53"/>
      <c r="W257" s="25"/>
      <c r="X257" s="56"/>
      <c r="Y257" s="52"/>
      <c r="Z257" s="3"/>
      <c r="AA257" s="32"/>
      <c r="AB257" s="53"/>
      <c r="AC257" s="56"/>
      <c r="AD257" s="52"/>
      <c r="AE257" s="56"/>
      <c r="AF257" s="52"/>
      <c r="AG257" s="55"/>
      <c r="AH257" s="52"/>
      <c r="AI257" s="56"/>
      <c r="AJ257" s="56"/>
      <c r="AK257" s="56"/>
      <c r="AL257" s="55"/>
      <c r="AM257" s="52"/>
      <c r="AN257" s="55"/>
      <c r="AO257" s="52"/>
      <c r="AP257" s="55"/>
      <c r="AQ257" s="52"/>
      <c r="AR257" s="52"/>
      <c r="AS257" s="52"/>
      <c r="AT257" s="52"/>
      <c r="AU257" s="53"/>
      <c r="AV257" s="25"/>
      <c r="AW257" s="53"/>
      <c r="AX257" s="25"/>
      <c r="AY257" s="53"/>
      <c r="AZ257" s="25"/>
      <c r="BA257" s="12"/>
      <c r="BB257" s="12"/>
      <c r="BC257" s="40"/>
      <c r="BD257" s="56"/>
      <c r="BE257" s="52"/>
      <c r="BF257" s="56"/>
      <c r="BG257" s="52"/>
      <c r="BH257" s="56"/>
      <c r="BI257" s="52"/>
      <c r="BJ257" s="56"/>
      <c r="BK257" s="56"/>
      <c r="BL257" s="66"/>
    </row>
    <row r="258" spans="1:64" x14ac:dyDescent="0.3">
      <c r="A258" s="52"/>
      <c r="E258" s="52"/>
      <c r="G258" s="52"/>
      <c r="H258" s="52"/>
      <c r="I258" s="55"/>
      <c r="J258" s="55"/>
      <c r="Q258" s="12"/>
      <c r="R258" s="30"/>
      <c r="S258" s="42"/>
      <c r="T258" s="53"/>
      <c r="U258" s="25"/>
      <c r="V258" s="53"/>
      <c r="W258" s="25"/>
      <c r="X258" s="56"/>
      <c r="Y258" s="52"/>
      <c r="Z258" s="3"/>
      <c r="AA258" s="32"/>
      <c r="AB258" s="53"/>
      <c r="AC258" s="56"/>
      <c r="AD258" s="52"/>
      <c r="AE258" s="56"/>
      <c r="AF258" s="52"/>
      <c r="AG258" s="55"/>
      <c r="AH258" s="52"/>
      <c r="AI258" s="56"/>
      <c r="AJ258" s="56"/>
      <c r="AK258" s="56"/>
      <c r="AL258" s="55"/>
      <c r="AM258" s="52"/>
      <c r="AN258" s="55"/>
      <c r="AO258" s="52"/>
      <c r="AP258" s="55"/>
      <c r="AQ258" s="52"/>
      <c r="AR258" s="52"/>
      <c r="AS258" s="52"/>
      <c r="AT258" s="52"/>
      <c r="AU258" s="53"/>
      <c r="AV258" s="25"/>
      <c r="AW258" s="53"/>
      <c r="AX258" s="25"/>
      <c r="AY258" s="53"/>
      <c r="AZ258" s="25"/>
      <c r="BA258" s="12"/>
      <c r="BB258" s="12"/>
      <c r="BC258" s="40"/>
      <c r="BD258" s="56"/>
      <c r="BE258" s="52"/>
      <c r="BF258" s="56"/>
      <c r="BG258" s="52"/>
      <c r="BH258" s="56"/>
      <c r="BI258" s="52"/>
      <c r="BJ258" s="56"/>
      <c r="BK258" s="56"/>
      <c r="BL258" s="66"/>
    </row>
    <row r="259" spans="1:64" x14ac:dyDescent="0.3">
      <c r="A259" s="52"/>
      <c r="E259" s="52"/>
      <c r="G259" s="52"/>
      <c r="H259" s="52"/>
      <c r="I259" s="55"/>
      <c r="J259" s="55"/>
      <c r="Q259" s="12"/>
      <c r="R259" s="30"/>
      <c r="S259" s="42"/>
      <c r="T259" s="53"/>
      <c r="U259" s="25"/>
      <c r="V259" s="53"/>
      <c r="W259" s="25"/>
      <c r="X259" s="56"/>
      <c r="Y259" s="52"/>
      <c r="Z259" s="3"/>
      <c r="AA259" s="32"/>
      <c r="AB259" s="53"/>
      <c r="AC259" s="56"/>
      <c r="AD259" s="52"/>
      <c r="AE259" s="56"/>
      <c r="AF259" s="52"/>
      <c r="AG259" s="55"/>
      <c r="AH259" s="52"/>
      <c r="AI259" s="56"/>
      <c r="AJ259" s="56"/>
      <c r="AK259" s="56"/>
      <c r="AL259" s="55"/>
      <c r="AM259" s="52"/>
      <c r="AN259" s="55"/>
      <c r="AO259" s="52"/>
      <c r="AP259" s="55"/>
      <c r="AQ259" s="52"/>
      <c r="AR259" s="52"/>
      <c r="AS259" s="52"/>
      <c r="AT259" s="52"/>
      <c r="AU259" s="53"/>
      <c r="AV259" s="25"/>
      <c r="AW259" s="53"/>
      <c r="AX259" s="25"/>
      <c r="AY259" s="53"/>
      <c r="AZ259" s="25"/>
      <c r="BA259" s="12"/>
      <c r="BB259" s="12"/>
      <c r="BC259" s="40"/>
      <c r="BD259" s="56"/>
      <c r="BE259" s="52"/>
      <c r="BF259" s="56"/>
      <c r="BG259" s="52"/>
      <c r="BH259" s="56"/>
      <c r="BI259" s="52"/>
      <c r="BJ259" s="56"/>
      <c r="BK259" s="56"/>
      <c r="BL259" s="66"/>
    </row>
    <row r="260" spans="1:64" x14ac:dyDescent="0.3">
      <c r="A260" s="52"/>
      <c r="E260" s="52"/>
      <c r="G260" s="52"/>
      <c r="H260" s="52"/>
      <c r="I260" s="55"/>
      <c r="J260" s="55"/>
      <c r="Q260" s="12"/>
      <c r="R260" s="30"/>
      <c r="S260" s="42"/>
      <c r="T260" s="53"/>
      <c r="U260" s="25"/>
      <c r="V260" s="53"/>
      <c r="W260" s="25"/>
      <c r="X260" s="56"/>
      <c r="Y260" s="52"/>
      <c r="Z260" s="3"/>
      <c r="AA260" s="32"/>
      <c r="AB260" s="53"/>
      <c r="AC260" s="56"/>
      <c r="AD260" s="52"/>
      <c r="AE260" s="56"/>
      <c r="AF260" s="52"/>
      <c r="AG260" s="55"/>
      <c r="AH260" s="52"/>
      <c r="AI260" s="56"/>
      <c r="AJ260" s="56"/>
      <c r="AK260" s="56"/>
      <c r="AL260" s="55"/>
      <c r="AM260" s="52"/>
      <c r="AN260" s="55"/>
      <c r="AO260" s="52"/>
      <c r="AP260" s="55"/>
      <c r="AQ260" s="52"/>
      <c r="AR260" s="52"/>
      <c r="AS260" s="52"/>
      <c r="AT260" s="52"/>
      <c r="AU260" s="53"/>
      <c r="AV260" s="25"/>
      <c r="AW260" s="53"/>
      <c r="AX260" s="25"/>
      <c r="AY260" s="53"/>
      <c r="AZ260" s="25"/>
      <c r="BA260" s="12"/>
      <c r="BB260" s="12"/>
      <c r="BC260" s="40"/>
      <c r="BD260" s="56"/>
      <c r="BE260" s="52"/>
      <c r="BF260" s="56"/>
      <c r="BG260" s="52"/>
      <c r="BH260" s="56"/>
      <c r="BI260" s="52"/>
      <c r="BJ260" s="56"/>
      <c r="BK260" s="56"/>
      <c r="BL260" s="66"/>
    </row>
    <row r="261" spans="1:64" x14ac:dyDescent="0.3">
      <c r="A261" s="52"/>
      <c r="E261" s="52"/>
      <c r="G261" s="52"/>
      <c r="H261" s="52"/>
      <c r="I261" s="55"/>
      <c r="J261" s="55"/>
      <c r="Q261" s="12"/>
      <c r="R261" s="30"/>
      <c r="S261" s="42"/>
      <c r="T261" s="53"/>
      <c r="U261" s="25"/>
      <c r="V261" s="53"/>
      <c r="W261" s="25"/>
      <c r="X261" s="56"/>
      <c r="Y261" s="52"/>
      <c r="Z261" s="3"/>
      <c r="AA261" s="32"/>
      <c r="AB261" s="53"/>
      <c r="AC261" s="56"/>
      <c r="AD261" s="52"/>
      <c r="AE261" s="56"/>
      <c r="AF261" s="52"/>
      <c r="AG261" s="55"/>
      <c r="AH261" s="52"/>
      <c r="AI261" s="56"/>
      <c r="AJ261" s="56"/>
      <c r="AK261" s="56"/>
      <c r="AL261" s="55"/>
      <c r="AM261" s="52"/>
      <c r="AN261" s="55"/>
      <c r="AO261" s="52"/>
      <c r="AP261" s="55"/>
      <c r="AQ261" s="52"/>
      <c r="AR261" s="52"/>
      <c r="AS261" s="52"/>
      <c r="AT261" s="52"/>
      <c r="AU261" s="53"/>
      <c r="AV261" s="25"/>
      <c r="AW261" s="53"/>
      <c r="AX261" s="25"/>
      <c r="AY261" s="53"/>
      <c r="AZ261" s="25"/>
      <c r="BA261" s="12"/>
      <c r="BB261" s="12"/>
      <c r="BC261" s="40"/>
      <c r="BD261" s="56"/>
      <c r="BE261" s="52"/>
      <c r="BF261" s="56"/>
      <c r="BG261" s="52"/>
      <c r="BH261" s="56"/>
      <c r="BI261" s="52"/>
      <c r="BJ261" s="56"/>
      <c r="BK261" s="56"/>
      <c r="BL261" s="66"/>
    </row>
    <row r="262" spans="1:64" x14ac:dyDescent="0.3">
      <c r="A262" s="52"/>
      <c r="E262" s="52"/>
      <c r="G262" s="52"/>
      <c r="H262" s="52"/>
      <c r="I262" s="55"/>
      <c r="J262" s="55"/>
      <c r="Q262" s="12"/>
      <c r="R262" s="30"/>
      <c r="S262" s="42"/>
      <c r="T262" s="53"/>
      <c r="U262" s="25"/>
      <c r="V262" s="53"/>
      <c r="W262" s="25"/>
      <c r="X262" s="56"/>
      <c r="Y262" s="52"/>
      <c r="Z262" s="3"/>
      <c r="AA262" s="32"/>
      <c r="AB262" s="53"/>
      <c r="AC262" s="56"/>
      <c r="AD262" s="52"/>
      <c r="AE262" s="56"/>
      <c r="AF262" s="52"/>
      <c r="AG262" s="55"/>
      <c r="AH262" s="52"/>
      <c r="AI262" s="56"/>
      <c r="AJ262" s="56"/>
      <c r="AK262" s="56"/>
      <c r="AL262" s="55"/>
      <c r="AM262" s="52"/>
      <c r="AN262" s="55"/>
      <c r="AO262" s="52"/>
      <c r="AP262" s="55"/>
      <c r="AQ262" s="52"/>
      <c r="AR262" s="52"/>
      <c r="AS262" s="52"/>
      <c r="AT262" s="52"/>
      <c r="AU262" s="53"/>
      <c r="AV262" s="25"/>
      <c r="AW262" s="53"/>
      <c r="AX262" s="25"/>
      <c r="AY262" s="53"/>
      <c r="AZ262" s="25"/>
      <c r="BA262" s="12"/>
      <c r="BB262" s="12"/>
      <c r="BC262" s="40"/>
      <c r="BD262" s="56"/>
      <c r="BE262" s="52"/>
      <c r="BF262" s="56"/>
      <c r="BG262" s="52"/>
      <c r="BH262" s="56"/>
      <c r="BI262" s="52"/>
      <c r="BJ262" s="56"/>
      <c r="BK262" s="56"/>
      <c r="BL262" s="66"/>
    </row>
    <row r="263" spans="1:64" x14ac:dyDescent="0.3">
      <c r="A263" s="52"/>
      <c r="E263" s="52"/>
      <c r="G263" s="52"/>
      <c r="H263" s="52"/>
      <c r="I263" s="55"/>
      <c r="J263" s="55"/>
      <c r="Q263" s="12"/>
      <c r="R263" s="30"/>
      <c r="S263" s="42"/>
      <c r="T263" s="53"/>
      <c r="U263" s="25"/>
      <c r="V263" s="53"/>
      <c r="W263" s="25"/>
      <c r="X263" s="56"/>
      <c r="Y263" s="52"/>
      <c r="Z263" s="3"/>
      <c r="AA263" s="32"/>
      <c r="AB263" s="53"/>
      <c r="AC263" s="56"/>
      <c r="AD263" s="52"/>
      <c r="AE263" s="56"/>
      <c r="AF263" s="52"/>
      <c r="AG263" s="55"/>
      <c r="AH263" s="52"/>
      <c r="AI263" s="56"/>
      <c r="AJ263" s="56"/>
      <c r="AK263" s="56"/>
      <c r="AL263" s="55"/>
      <c r="AM263" s="52"/>
      <c r="AN263" s="55"/>
      <c r="AO263" s="52"/>
      <c r="AP263" s="55"/>
      <c r="AQ263" s="52"/>
      <c r="AR263" s="52"/>
      <c r="AS263" s="52"/>
      <c r="AT263" s="52"/>
      <c r="AU263" s="53"/>
      <c r="AV263" s="25"/>
      <c r="AW263" s="53"/>
      <c r="AX263" s="25"/>
      <c r="AY263" s="53"/>
      <c r="AZ263" s="25"/>
      <c r="BA263" s="12"/>
      <c r="BB263" s="12"/>
      <c r="BC263" s="40"/>
      <c r="BD263" s="56"/>
      <c r="BE263" s="52"/>
      <c r="BF263" s="56"/>
      <c r="BG263" s="52"/>
      <c r="BH263" s="56"/>
      <c r="BI263" s="52"/>
      <c r="BJ263" s="56"/>
      <c r="BK263" s="56"/>
      <c r="BL263" s="66"/>
    </row>
    <row r="264" spans="1:64" x14ac:dyDescent="0.3">
      <c r="A264" s="52"/>
      <c r="E264" s="52"/>
      <c r="G264" s="52"/>
      <c r="H264" s="52"/>
      <c r="I264" s="55"/>
      <c r="J264" s="55"/>
      <c r="Q264" s="12"/>
      <c r="R264" s="30"/>
      <c r="S264" s="42"/>
      <c r="T264" s="53"/>
      <c r="U264" s="25"/>
      <c r="V264" s="53"/>
      <c r="W264" s="25"/>
      <c r="X264" s="56"/>
      <c r="Y264" s="52"/>
      <c r="Z264" s="3"/>
      <c r="AA264" s="32"/>
      <c r="AB264" s="53"/>
      <c r="AC264" s="56"/>
      <c r="AD264" s="52"/>
      <c r="AE264" s="56"/>
      <c r="AF264" s="52"/>
      <c r="AG264" s="55"/>
      <c r="AH264" s="52"/>
      <c r="AI264" s="56"/>
      <c r="AJ264" s="56"/>
      <c r="AK264" s="56"/>
      <c r="AL264" s="55"/>
      <c r="AM264" s="52"/>
      <c r="AN264" s="55"/>
      <c r="AO264" s="52"/>
      <c r="AP264" s="55"/>
      <c r="AQ264" s="52"/>
      <c r="AR264" s="52"/>
      <c r="AS264" s="52"/>
      <c r="AT264" s="52"/>
      <c r="AU264" s="53"/>
      <c r="AV264" s="25"/>
      <c r="AW264" s="53"/>
      <c r="AX264" s="25"/>
      <c r="AY264" s="53"/>
      <c r="AZ264" s="25"/>
      <c r="BA264" s="12"/>
      <c r="BB264" s="12"/>
      <c r="BC264" s="40"/>
      <c r="BD264" s="56"/>
      <c r="BE264" s="52"/>
      <c r="BF264" s="56"/>
      <c r="BG264" s="52"/>
      <c r="BH264" s="56"/>
      <c r="BI264" s="52"/>
      <c r="BJ264" s="56"/>
      <c r="BK264" s="56"/>
      <c r="BL264" s="66"/>
    </row>
    <row r="265" spans="1:64" x14ac:dyDescent="0.3">
      <c r="A265" s="52"/>
      <c r="E265" s="52"/>
      <c r="G265" s="52"/>
      <c r="H265" s="52"/>
      <c r="I265" s="55"/>
      <c r="J265" s="55"/>
      <c r="Q265" s="12"/>
      <c r="R265" s="30"/>
      <c r="S265" s="42"/>
      <c r="T265" s="53"/>
      <c r="U265" s="25"/>
      <c r="V265" s="53"/>
      <c r="W265" s="25"/>
      <c r="X265" s="56"/>
      <c r="Y265" s="52"/>
      <c r="Z265" s="3"/>
      <c r="AA265" s="32"/>
      <c r="AB265" s="53"/>
      <c r="AC265" s="56"/>
      <c r="AD265" s="52"/>
      <c r="AE265" s="56"/>
      <c r="AF265" s="52"/>
      <c r="AG265" s="55"/>
      <c r="AH265" s="52"/>
      <c r="AI265" s="56"/>
      <c r="AJ265" s="56"/>
      <c r="AK265" s="56"/>
      <c r="AL265" s="55"/>
      <c r="AM265" s="52"/>
      <c r="AN265" s="55"/>
      <c r="AO265" s="52"/>
      <c r="AP265" s="55"/>
      <c r="AQ265" s="52"/>
      <c r="AR265" s="52"/>
      <c r="AS265" s="52"/>
      <c r="AT265" s="52"/>
      <c r="AU265" s="53"/>
      <c r="AV265" s="25"/>
      <c r="AW265" s="53"/>
      <c r="AX265" s="25"/>
      <c r="AY265" s="53"/>
      <c r="AZ265" s="25"/>
      <c r="BA265" s="12"/>
      <c r="BB265" s="12"/>
      <c r="BC265" s="40"/>
      <c r="BD265" s="56"/>
      <c r="BE265" s="52"/>
      <c r="BF265" s="56"/>
      <c r="BG265" s="52"/>
      <c r="BH265" s="56"/>
      <c r="BI265" s="52"/>
      <c r="BJ265" s="56"/>
      <c r="BK265" s="56"/>
      <c r="BL265" s="66"/>
    </row>
    <row r="266" spans="1:64" x14ac:dyDescent="0.3">
      <c r="A266" s="52"/>
      <c r="E266" s="52"/>
      <c r="G266" s="52"/>
      <c r="H266" s="52"/>
      <c r="I266" s="55"/>
      <c r="J266" s="55"/>
      <c r="Q266" s="12"/>
      <c r="R266" s="30"/>
      <c r="S266" s="42"/>
      <c r="T266" s="53"/>
      <c r="U266" s="25"/>
      <c r="V266" s="53"/>
      <c r="W266" s="25"/>
      <c r="X266" s="56"/>
      <c r="Y266" s="52"/>
      <c r="Z266" s="3"/>
      <c r="AA266" s="32"/>
      <c r="AB266" s="53"/>
      <c r="AC266" s="56"/>
      <c r="AD266" s="52"/>
      <c r="AE266" s="56"/>
      <c r="AF266" s="52"/>
      <c r="AG266" s="55"/>
      <c r="AH266" s="52"/>
      <c r="AI266" s="56"/>
      <c r="AJ266" s="56"/>
      <c r="AK266" s="56"/>
      <c r="AL266" s="55"/>
      <c r="AM266" s="52"/>
      <c r="AN266" s="55"/>
      <c r="AO266" s="52"/>
      <c r="AP266" s="55"/>
      <c r="AQ266" s="52"/>
      <c r="AR266" s="52"/>
      <c r="AS266" s="52"/>
      <c r="AT266" s="52"/>
      <c r="AU266" s="53"/>
      <c r="AV266" s="25"/>
      <c r="AW266" s="53"/>
      <c r="AX266" s="25"/>
      <c r="AY266" s="53"/>
      <c r="AZ266" s="25"/>
      <c r="BA266" s="12"/>
      <c r="BB266" s="12"/>
      <c r="BC266" s="40"/>
      <c r="BD266" s="56"/>
      <c r="BE266" s="52"/>
      <c r="BF266" s="56"/>
      <c r="BG266" s="52"/>
      <c r="BH266" s="56"/>
      <c r="BI266" s="52"/>
      <c r="BJ266" s="56"/>
      <c r="BK266" s="56"/>
      <c r="BL266" s="66"/>
    </row>
    <row r="267" spans="1:64" x14ac:dyDescent="0.3">
      <c r="A267" s="52"/>
      <c r="E267" s="52"/>
      <c r="G267" s="52"/>
      <c r="H267" s="52"/>
      <c r="I267" s="55"/>
      <c r="J267" s="55"/>
      <c r="Q267" s="12"/>
      <c r="R267" s="30"/>
      <c r="S267" s="42"/>
      <c r="T267" s="53"/>
      <c r="U267" s="25"/>
      <c r="V267" s="53"/>
      <c r="W267" s="25"/>
      <c r="X267" s="56"/>
      <c r="Y267" s="52"/>
      <c r="Z267" s="3"/>
      <c r="AA267" s="32"/>
      <c r="AB267" s="53"/>
      <c r="AC267" s="56"/>
      <c r="AD267" s="52"/>
      <c r="AE267" s="56"/>
      <c r="AF267" s="52"/>
      <c r="AG267" s="55"/>
      <c r="AH267" s="52"/>
      <c r="AI267" s="56"/>
      <c r="AJ267" s="56"/>
      <c r="AK267" s="56"/>
      <c r="AL267" s="55"/>
      <c r="AM267" s="52"/>
      <c r="AN267" s="55"/>
      <c r="AO267" s="52"/>
      <c r="AP267" s="55"/>
      <c r="AQ267" s="52"/>
      <c r="AR267" s="52"/>
      <c r="AS267" s="52"/>
      <c r="AT267" s="52"/>
      <c r="AU267" s="53"/>
      <c r="AV267" s="25"/>
      <c r="AW267" s="53"/>
      <c r="AX267" s="25"/>
      <c r="AY267" s="53"/>
      <c r="AZ267" s="25"/>
      <c r="BA267" s="12"/>
      <c r="BB267" s="12"/>
      <c r="BC267" s="40"/>
      <c r="BD267" s="56"/>
      <c r="BE267" s="52"/>
      <c r="BF267" s="56"/>
      <c r="BG267" s="52"/>
      <c r="BH267" s="56"/>
      <c r="BI267" s="52"/>
      <c r="BJ267" s="56"/>
      <c r="BK267" s="56"/>
      <c r="BL267" s="66"/>
    </row>
    <row r="268" spans="1:64" x14ac:dyDescent="0.3">
      <c r="A268" s="52"/>
      <c r="E268" s="52"/>
      <c r="G268" s="52"/>
      <c r="H268" s="52"/>
      <c r="I268" s="55"/>
      <c r="J268" s="55"/>
      <c r="Q268" s="12"/>
      <c r="R268" s="30"/>
      <c r="S268" s="42"/>
      <c r="T268" s="53"/>
      <c r="U268" s="25"/>
      <c r="V268" s="53"/>
      <c r="W268" s="25"/>
      <c r="X268" s="56"/>
      <c r="Y268" s="52"/>
      <c r="Z268" s="3"/>
      <c r="AA268" s="32"/>
      <c r="AB268" s="53"/>
      <c r="AC268" s="56"/>
      <c r="AD268" s="52"/>
      <c r="AE268" s="56"/>
      <c r="AF268" s="52"/>
      <c r="AG268" s="55"/>
      <c r="AH268" s="52"/>
      <c r="AI268" s="56"/>
      <c r="AJ268" s="56"/>
      <c r="AK268" s="56"/>
      <c r="AL268" s="55"/>
      <c r="AM268" s="52"/>
      <c r="AN268" s="55"/>
      <c r="AO268" s="52"/>
      <c r="AP268" s="55"/>
      <c r="AQ268" s="52"/>
      <c r="AR268" s="52"/>
      <c r="AS268" s="52"/>
      <c r="AT268" s="52"/>
      <c r="AU268" s="53"/>
      <c r="AV268" s="25"/>
      <c r="AW268" s="53"/>
      <c r="AX268" s="25"/>
      <c r="AY268" s="53"/>
      <c r="AZ268" s="25"/>
      <c r="BA268" s="12"/>
      <c r="BB268" s="12"/>
      <c r="BC268" s="40"/>
      <c r="BD268" s="56"/>
      <c r="BE268" s="52"/>
      <c r="BF268" s="56"/>
      <c r="BG268" s="52"/>
      <c r="BH268" s="56"/>
      <c r="BI268" s="52"/>
      <c r="BJ268" s="56"/>
      <c r="BK268" s="56"/>
      <c r="BL268" s="66"/>
    </row>
    <row r="269" spans="1:64" x14ac:dyDescent="0.3">
      <c r="A269" s="52"/>
      <c r="E269" s="52"/>
      <c r="G269" s="52"/>
      <c r="H269" s="52"/>
      <c r="I269" s="55"/>
      <c r="J269" s="55"/>
      <c r="Q269" s="12"/>
      <c r="R269" s="30"/>
      <c r="S269" s="42"/>
      <c r="T269" s="53"/>
      <c r="U269" s="25"/>
      <c r="V269" s="53"/>
      <c r="W269" s="25"/>
      <c r="X269" s="56"/>
      <c r="Y269" s="52"/>
      <c r="Z269" s="3"/>
      <c r="AA269" s="32"/>
      <c r="AB269" s="53"/>
      <c r="AC269" s="56"/>
      <c r="AD269" s="52"/>
      <c r="AE269" s="56"/>
      <c r="AF269" s="52"/>
      <c r="AG269" s="55"/>
      <c r="AH269" s="52"/>
      <c r="AI269" s="56"/>
      <c r="AJ269" s="56"/>
      <c r="AK269" s="56"/>
      <c r="AL269" s="55"/>
      <c r="AM269" s="52"/>
      <c r="AN269" s="55"/>
      <c r="AO269" s="52"/>
      <c r="AP269" s="55"/>
      <c r="AQ269" s="52"/>
      <c r="AR269" s="52"/>
      <c r="AS269" s="52"/>
      <c r="AT269" s="52"/>
      <c r="AU269" s="53"/>
      <c r="AV269" s="25"/>
      <c r="AW269" s="53"/>
      <c r="AX269" s="25"/>
      <c r="AY269" s="53"/>
      <c r="AZ269" s="25"/>
      <c r="BA269" s="12"/>
      <c r="BB269" s="12"/>
      <c r="BC269" s="40"/>
      <c r="BD269" s="56"/>
      <c r="BE269" s="52"/>
      <c r="BF269" s="56"/>
      <c r="BG269" s="52"/>
      <c r="BH269" s="56"/>
      <c r="BI269" s="52"/>
      <c r="BJ269" s="56"/>
      <c r="BK269" s="56"/>
      <c r="BL269" s="66"/>
    </row>
    <row r="270" spans="1:64" x14ac:dyDescent="0.3">
      <c r="A270" s="52"/>
      <c r="E270" s="52"/>
      <c r="G270" s="52"/>
      <c r="H270" s="52"/>
      <c r="I270" s="55"/>
      <c r="J270" s="55"/>
      <c r="Q270" s="12"/>
      <c r="R270" s="30"/>
      <c r="S270" s="42"/>
      <c r="T270" s="53"/>
      <c r="U270" s="25"/>
      <c r="V270" s="53"/>
      <c r="W270" s="25"/>
      <c r="X270" s="56"/>
      <c r="Y270" s="52"/>
      <c r="Z270" s="3"/>
      <c r="AA270" s="32"/>
      <c r="AB270" s="53"/>
      <c r="AC270" s="56"/>
      <c r="AD270" s="52"/>
      <c r="AE270" s="56"/>
      <c r="AF270" s="52"/>
      <c r="AG270" s="55"/>
      <c r="AH270" s="52"/>
      <c r="AI270" s="56"/>
      <c r="AJ270" s="56"/>
      <c r="AK270" s="56"/>
      <c r="AL270" s="55"/>
      <c r="AM270" s="52"/>
      <c r="AN270" s="55"/>
      <c r="AO270" s="52"/>
      <c r="AP270" s="55"/>
      <c r="AQ270" s="52"/>
      <c r="AR270" s="52"/>
      <c r="AS270" s="52"/>
      <c r="AT270" s="52"/>
      <c r="AU270" s="53"/>
      <c r="AV270" s="25"/>
      <c r="AW270" s="53"/>
      <c r="AX270" s="25"/>
      <c r="AY270" s="53"/>
      <c r="AZ270" s="25"/>
      <c r="BA270" s="12"/>
      <c r="BB270" s="12"/>
      <c r="BC270" s="40"/>
      <c r="BD270" s="56"/>
      <c r="BE270" s="52"/>
      <c r="BF270" s="56"/>
      <c r="BG270" s="52"/>
      <c r="BH270" s="56"/>
      <c r="BI270" s="52"/>
      <c r="BJ270" s="56"/>
      <c r="BK270" s="56"/>
      <c r="BL270" s="66"/>
    </row>
    <row r="271" spans="1:64" x14ac:dyDescent="0.3">
      <c r="A271" s="52"/>
      <c r="E271" s="52"/>
      <c r="G271" s="52"/>
      <c r="H271" s="52"/>
      <c r="I271" s="55"/>
      <c r="J271" s="55"/>
      <c r="Q271" s="12"/>
      <c r="R271" s="30"/>
      <c r="S271" s="42"/>
      <c r="T271" s="53"/>
      <c r="U271" s="25"/>
      <c r="V271" s="53"/>
      <c r="W271" s="25"/>
      <c r="X271" s="56"/>
      <c r="Y271" s="52"/>
      <c r="Z271" s="3"/>
      <c r="AA271" s="32"/>
      <c r="AB271" s="53"/>
      <c r="AC271" s="56"/>
      <c r="AD271" s="52"/>
      <c r="AE271" s="56"/>
      <c r="AF271" s="52"/>
      <c r="AG271" s="55"/>
      <c r="AH271" s="52"/>
      <c r="AI271" s="56"/>
      <c r="AJ271" s="56"/>
      <c r="AK271" s="56"/>
      <c r="AL271" s="55"/>
      <c r="AM271" s="52"/>
      <c r="AN271" s="55"/>
      <c r="AO271" s="52"/>
      <c r="AP271" s="55"/>
      <c r="AQ271" s="52"/>
      <c r="AR271" s="52"/>
      <c r="AS271" s="52"/>
      <c r="AT271" s="52"/>
      <c r="AU271" s="53"/>
      <c r="AV271" s="25"/>
      <c r="AW271" s="53"/>
      <c r="AX271" s="25"/>
      <c r="AY271" s="53"/>
      <c r="AZ271" s="25"/>
      <c r="BA271" s="12"/>
      <c r="BB271" s="12"/>
      <c r="BC271" s="40"/>
      <c r="BD271" s="56"/>
      <c r="BE271" s="52"/>
      <c r="BF271" s="56"/>
      <c r="BG271" s="52"/>
      <c r="BH271" s="56"/>
      <c r="BI271" s="52"/>
      <c r="BJ271" s="56"/>
      <c r="BK271" s="56"/>
      <c r="BL271" s="66"/>
    </row>
    <row r="272" spans="1:64" x14ac:dyDescent="0.3">
      <c r="A272" s="52"/>
      <c r="E272" s="52"/>
      <c r="G272" s="52"/>
      <c r="H272" s="52"/>
      <c r="I272" s="55"/>
      <c r="J272" s="55"/>
      <c r="Q272" s="12"/>
      <c r="R272" s="30"/>
      <c r="S272" s="42"/>
      <c r="T272" s="53"/>
      <c r="U272" s="25"/>
      <c r="V272" s="53"/>
      <c r="W272" s="25"/>
      <c r="X272" s="56"/>
      <c r="Y272" s="52"/>
      <c r="Z272" s="3"/>
      <c r="AA272" s="32"/>
      <c r="AB272" s="53"/>
      <c r="AC272" s="56"/>
      <c r="AD272" s="52"/>
      <c r="AE272" s="56"/>
      <c r="AF272" s="52"/>
      <c r="AG272" s="55"/>
      <c r="AH272" s="52"/>
      <c r="AI272" s="56"/>
      <c r="AJ272" s="56"/>
      <c r="AK272" s="56"/>
      <c r="AL272" s="55"/>
      <c r="AM272" s="52"/>
      <c r="AN272" s="55"/>
      <c r="AO272" s="52"/>
      <c r="AP272" s="55"/>
      <c r="AQ272" s="52"/>
      <c r="AR272" s="52"/>
      <c r="AS272" s="52"/>
      <c r="AT272" s="52"/>
      <c r="AU272" s="53"/>
      <c r="AV272" s="25"/>
      <c r="AW272" s="53"/>
      <c r="AX272" s="25"/>
      <c r="AY272" s="53"/>
      <c r="AZ272" s="25"/>
      <c r="BA272" s="12"/>
      <c r="BB272" s="12"/>
      <c r="BC272" s="40"/>
      <c r="BD272" s="56"/>
      <c r="BE272" s="52"/>
      <c r="BF272" s="56"/>
      <c r="BG272" s="52"/>
      <c r="BH272" s="56"/>
      <c r="BI272" s="52"/>
      <c r="BJ272" s="56"/>
      <c r="BK272" s="56"/>
      <c r="BL272" s="66"/>
    </row>
    <row r="273" spans="1:64" x14ac:dyDescent="0.3">
      <c r="A273" s="52"/>
      <c r="E273" s="52"/>
      <c r="G273" s="52"/>
      <c r="H273" s="52"/>
      <c r="I273" s="55"/>
      <c r="J273" s="55"/>
      <c r="Q273" s="12"/>
      <c r="R273" s="30"/>
      <c r="S273" s="42"/>
      <c r="T273" s="53"/>
      <c r="U273" s="25"/>
      <c r="V273" s="53"/>
      <c r="W273" s="25"/>
      <c r="X273" s="56"/>
      <c r="Y273" s="52"/>
      <c r="Z273" s="3"/>
      <c r="AA273" s="32"/>
      <c r="AB273" s="53"/>
      <c r="AC273" s="56"/>
      <c r="AD273" s="52"/>
      <c r="AE273" s="56"/>
      <c r="AF273" s="52"/>
      <c r="AG273" s="55"/>
      <c r="AH273" s="52"/>
      <c r="AI273" s="56"/>
      <c r="AJ273" s="56"/>
      <c r="AK273" s="56"/>
      <c r="AL273" s="55"/>
      <c r="AM273" s="52"/>
      <c r="AN273" s="55"/>
      <c r="AO273" s="52"/>
      <c r="AP273" s="55"/>
      <c r="AQ273" s="52"/>
      <c r="AR273" s="52"/>
      <c r="AS273" s="52"/>
      <c r="AT273" s="52"/>
      <c r="AU273" s="53"/>
      <c r="AV273" s="25"/>
      <c r="AW273" s="53"/>
      <c r="AX273" s="25"/>
      <c r="AY273" s="53"/>
      <c r="AZ273" s="25"/>
      <c r="BA273" s="12"/>
      <c r="BB273" s="12"/>
      <c r="BC273" s="40"/>
      <c r="BD273" s="56"/>
      <c r="BE273" s="52"/>
      <c r="BF273" s="56"/>
      <c r="BG273" s="52"/>
      <c r="BH273" s="56"/>
      <c r="BI273" s="52"/>
      <c r="BJ273" s="56"/>
      <c r="BK273" s="56"/>
      <c r="BL273" s="66"/>
    </row>
    <row r="274" spans="1:64" x14ac:dyDescent="0.3">
      <c r="A274" s="52"/>
      <c r="E274" s="52"/>
      <c r="G274" s="52"/>
      <c r="H274" s="52"/>
      <c r="I274" s="55"/>
      <c r="J274" s="55"/>
      <c r="Q274" s="12"/>
      <c r="R274" s="30"/>
      <c r="S274" s="42"/>
      <c r="T274" s="53"/>
      <c r="U274" s="25"/>
      <c r="V274" s="53"/>
      <c r="W274" s="25"/>
      <c r="X274" s="56"/>
      <c r="Y274" s="52"/>
      <c r="Z274" s="3"/>
      <c r="AA274" s="32"/>
      <c r="AB274" s="53"/>
      <c r="AC274" s="56"/>
      <c r="AD274" s="52"/>
      <c r="AE274" s="56"/>
      <c r="AF274" s="52"/>
      <c r="AG274" s="55"/>
      <c r="AH274" s="52"/>
      <c r="AI274" s="56"/>
      <c r="AJ274" s="56"/>
      <c r="AK274" s="56"/>
      <c r="AL274" s="55"/>
      <c r="AM274" s="52"/>
      <c r="AN274" s="55"/>
      <c r="AO274" s="52"/>
      <c r="AP274" s="55"/>
      <c r="AQ274" s="52"/>
      <c r="AR274" s="52"/>
      <c r="AS274" s="52"/>
      <c r="AT274" s="52"/>
      <c r="AU274" s="53"/>
      <c r="AV274" s="25"/>
      <c r="AW274" s="53"/>
      <c r="AX274" s="25"/>
      <c r="AY274" s="53"/>
      <c r="AZ274" s="25"/>
      <c r="BA274" s="12"/>
      <c r="BB274" s="12"/>
      <c r="BC274" s="40"/>
      <c r="BD274" s="56"/>
      <c r="BE274" s="52"/>
      <c r="BF274" s="56"/>
      <c r="BG274" s="52"/>
      <c r="BH274" s="56"/>
      <c r="BI274" s="52"/>
      <c r="BJ274" s="56"/>
      <c r="BK274" s="56"/>
      <c r="BL274" s="66"/>
    </row>
    <row r="275" spans="1:64" x14ac:dyDescent="0.3">
      <c r="A275" s="52"/>
      <c r="E275" s="52"/>
      <c r="G275" s="52"/>
      <c r="H275" s="52"/>
      <c r="I275" s="55"/>
      <c r="J275" s="55"/>
      <c r="Q275" s="12"/>
      <c r="R275" s="30"/>
      <c r="S275" s="42"/>
      <c r="T275" s="53"/>
      <c r="U275" s="25"/>
      <c r="V275" s="53"/>
      <c r="W275" s="25"/>
      <c r="X275" s="56"/>
      <c r="Y275" s="52"/>
      <c r="Z275" s="3"/>
      <c r="AA275" s="32"/>
      <c r="AB275" s="53"/>
      <c r="AC275" s="56"/>
      <c r="AD275" s="52"/>
      <c r="AE275" s="56"/>
      <c r="AF275" s="52"/>
      <c r="AG275" s="55"/>
      <c r="AH275" s="52"/>
      <c r="AI275" s="56"/>
      <c r="AJ275" s="56"/>
      <c r="AK275" s="56"/>
      <c r="AL275" s="55"/>
      <c r="AM275" s="52"/>
      <c r="AN275" s="55"/>
      <c r="AO275" s="52"/>
      <c r="AP275" s="55"/>
      <c r="AQ275" s="52"/>
      <c r="AR275" s="52"/>
      <c r="AS275" s="52"/>
      <c r="AT275" s="52"/>
      <c r="AU275" s="53"/>
      <c r="AV275" s="25"/>
      <c r="AW275" s="53"/>
      <c r="AX275" s="25"/>
      <c r="AY275" s="53"/>
      <c r="AZ275" s="25"/>
      <c r="BA275" s="12"/>
      <c r="BB275" s="12"/>
      <c r="BC275" s="40"/>
      <c r="BD275" s="56"/>
      <c r="BE275" s="52"/>
      <c r="BF275" s="56"/>
      <c r="BG275" s="52"/>
      <c r="BH275" s="56"/>
      <c r="BI275" s="52"/>
      <c r="BJ275" s="56"/>
      <c r="BK275" s="56"/>
      <c r="BL275" s="66"/>
    </row>
    <row r="276" spans="1:64" x14ac:dyDescent="0.3">
      <c r="A276" s="52"/>
      <c r="E276" s="52"/>
      <c r="G276" s="52"/>
      <c r="H276" s="52"/>
      <c r="I276" s="55"/>
      <c r="J276" s="55"/>
      <c r="Q276" s="12"/>
      <c r="R276" s="30"/>
      <c r="S276" s="42"/>
      <c r="T276" s="53"/>
      <c r="U276" s="25"/>
      <c r="V276" s="53"/>
      <c r="W276" s="25"/>
      <c r="X276" s="56"/>
      <c r="Y276" s="52"/>
      <c r="Z276" s="3"/>
      <c r="AA276" s="32"/>
      <c r="AB276" s="53"/>
      <c r="AC276" s="56"/>
      <c r="AD276" s="52"/>
      <c r="AE276" s="56"/>
      <c r="AF276" s="52"/>
      <c r="AG276" s="55"/>
      <c r="AH276" s="52"/>
      <c r="AI276" s="56"/>
      <c r="AJ276" s="56"/>
      <c r="AK276" s="56"/>
      <c r="AL276" s="55"/>
      <c r="AM276" s="52"/>
      <c r="AN276" s="55"/>
      <c r="AO276" s="52"/>
      <c r="AP276" s="55"/>
      <c r="AQ276" s="52"/>
      <c r="AR276" s="52"/>
      <c r="AS276" s="52"/>
      <c r="AT276" s="52"/>
      <c r="AU276" s="53"/>
      <c r="AV276" s="25"/>
      <c r="AW276" s="53"/>
      <c r="AX276" s="25"/>
      <c r="AY276" s="53"/>
      <c r="AZ276" s="25"/>
      <c r="BA276" s="12"/>
      <c r="BB276" s="12"/>
      <c r="BC276" s="40"/>
      <c r="BD276" s="56"/>
      <c r="BE276" s="52"/>
      <c r="BF276" s="56"/>
      <c r="BG276" s="52"/>
      <c r="BH276" s="56"/>
      <c r="BI276" s="52"/>
      <c r="BJ276" s="56"/>
      <c r="BK276" s="56"/>
      <c r="BL276" s="66"/>
    </row>
    <row r="277" spans="1:64" x14ac:dyDescent="0.3">
      <c r="A277" s="52"/>
      <c r="E277" s="52"/>
      <c r="G277" s="52"/>
      <c r="H277" s="52"/>
      <c r="I277" s="55"/>
      <c r="J277" s="55"/>
      <c r="Q277" s="12"/>
      <c r="R277" s="30"/>
      <c r="S277" s="42"/>
      <c r="T277" s="53"/>
      <c r="U277" s="25"/>
      <c r="V277" s="53"/>
      <c r="W277" s="25"/>
      <c r="X277" s="56"/>
      <c r="Y277" s="52"/>
      <c r="Z277" s="3"/>
      <c r="AA277" s="32"/>
      <c r="AB277" s="53"/>
      <c r="AC277" s="56"/>
      <c r="AD277" s="52"/>
      <c r="AE277" s="56"/>
      <c r="AF277" s="52"/>
      <c r="AG277" s="55"/>
      <c r="AH277" s="52"/>
      <c r="AI277" s="56"/>
      <c r="AJ277" s="56"/>
      <c r="AK277" s="56"/>
      <c r="AL277" s="55"/>
      <c r="AM277" s="52"/>
      <c r="AN277" s="55"/>
      <c r="AO277" s="52"/>
      <c r="AP277" s="55"/>
      <c r="AQ277" s="52"/>
      <c r="AR277" s="52"/>
      <c r="AS277" s="52"/>
      <c r="AT277" s="52"/>
      <c r="AU277" s="53"/>
      <c r="AV277" s="25"/>
      <c r="AW277" s="53"/>
      <c r="AX277" s="25"/>
      <c r="AY277" s="53"/>
      <c r="AZ277" s="25"/>
      <c r="BA277" s="12"/>
      <c r="BB277" s="12"/>
      <c r="BC277" s="40"/>
      <c r="BD277" s="56"/>
      <c r="BE277" s="52"/>
      <c r="BF277" s="56"/>
      <c r="BG277" s="52"/>
      <c r="BH277" s="56"/>
      <c r="BI277" s="52"/>
      <c r="BJ277" s="56"/>
      <c r="BK277" s="56"/>
      <c r="BL277" s="66"/>
    </row>
    <row r="278" spans="1:64" x14ac:dyDescent="0.3">
      <c r="A278" s="52"/>
      <c r="E278" s="52"/>
      <c r="G278" s="52"/>
      <c r="H278" s="52"/>
      <c r="I278" s="55"/>
      <c r="J278" s="55"/>
      <c r="Q278" s="12"/>
      <c r="R278" s="30"/>
      <c r="S278" s="42"/>
      <c r="T278" s="53"/>
      <c r="U278" s="25"/>
      <c r="V278" s="53"/>
      <c r="W278" s="25"/>
      <c r="X278" s="56"/>
      <c r="Y278" s="52"/>
      <c r="Z278" s="3"/>
      <c r="AA278" s="32"/>
      <c r="AB278" s="53"/>
      <c r="AC278" s="56"/>
      <c r="AD278" s="52"/>
      <c r="AE278" s="56"/>
      <c r="AF278" s="52"/>
      <c r="AG278" s="55"/>
      <c r="AH278" s="52"/>
      <c r="AI278" s="56"/>
      <c r="AJ278" s="56"/>
      <c r="AK278" s="56"/>
      <c r="AL278" s="55"/>
      <c r="AM278" s="52"/>
      <c r="AN278" s="55"/>
      <c r="AO278" s="52"/>
      <c r="AP278" s="55"/>
      <c r="AQ278" s="52"/>
      <c r="AR278" s="52"/>
      <c r="AS278" s="52"/>
      <c r="AT278" s="52"/>
      <c r="AU278" s="53"/>
      <c r="AV278" s="25"/>
      <c r="AW278" s="53"/>
      <c r="AX278" s="25"/>
      <c r="AY278" s="53"/>
      <c r="AZ278" s="25"/>
      <c r="BA278" s="12"/>
      <c r="BB278" s="12"/>
      <c r="BC278" s="40"/>
      <c r="BD278" s="56"/>
      <c r="BE278" s="52"/>
      <c r="BF278" s="56"/>
      <c r="BG278" s="52"/>
      <c r="BH278" s="56"/>
      <c r="BI278" s="52"/>
      <c r="BJ278" s="56"/>
      <c r="BK278" s="56"/>
      <c r="BL278" s="66"/>
    </row>
    <row r="279" spans="1:64" x14ac:dyDescent="0.3">
      <c r="A279" s="52"/>
      <c r="E279" s="52"/>
      <c r="G279" s="52"/>
      <c r="H279" s="52"/>
      <c r="I279" s="55"/>
      <c r="J279" s="55"/>
      <c r="Q279" s="12"/>
      <c r="R279" s="30"/>
      <c r="S279" s="42"/>
      <c r="T279" s="53"/>
      <c r="U279" s="25"/>
      <c r="V279" s="53"/>
      <c r="W279" s="25"/>
      <c r="X279" s="56"/>
      <c r="Y279" s="52"/>
      <c r="Z279" s="3"/>
      <c r="AA279" s="32"/>
      <c r="AB279" s="53"/>
      <c r="AC279" s="56"/>
      <c r="AD279" s="52"/>
      <c r="AE279" s="56"/>
      <c r="AF279" s="52"/>
      <c r="AG279" s="55"/>
      <c r="AH279" s="52"/>
      <c r="AI279" s="56"/>
      <c r="AJ279" s="56"/>
      <c r="AK279" s="56"/>
      <c r="AL279" s="55"/>
      <c r="AM279" s="52"/>
      <c r="AN279" s="55"/>
      <c r="AO279" s="52"/>
      <c r="AP279" s="55"/>
      <c r="AQ279" s="52"/>
      <c r="AR279" s="52"/>
      <c r="AS279" s="52"/>
      <c r="AT279" s="52"/>
      <c r="AU279" s="53"/>
      <c r="AV279" s="25"/>
      <c r="AW279" s="53"/>
      <c r="AX279" s="25"/>
      <c r="AY279" s="53"/>
      <c r="AZ279" s="25"/>
      <c r="BA279" s="12"/>
      <c r="BB279" s="12"/>
      <c r="BC279" s="40"/>
      <c r="BD279" s="56"/>
      <c r="BE279" s="52"/>
      <c r="BF279" s="56"/>
      <c r="BG279" s="52"/>
      <c r="BH279" s="56"/>
      <c r="BI279" s="52"/>
      <c r="BJ279" s="56"/>
      <c r="BK279" s="56"/>
      <c r="BL279" s="66"/>
    </row>
    <row r="280" spans="1:64" x14ac:dyDescent="0.3">
      <c r="A280" s="52"/>
      <c r="E280" s="52"/>
      <c r="G280" s="52"/>
      <c r="H280" s="52"/>
      <c r="I280" s="55"/>
      <c r="J280" s="55"/>
      <c r="Q280" s="12"/>
      <c r="R280" s="30"/>
      <c r="S280" s="42"/>
      <c r="T280" s="53"/>
      <c r="U280" s="25"/>
      <c r="V280" s="53"/>
      <c r="W280" s="25"/>
      <c r="X280" s="56"/>
      <c r="Y280" s="52"/>
      <c r="Z280" s="3"/>
      <c r="AA280" s="32"/>
      <c r="AB280" s="53"/>
      <c r="AC280" s="56"/>
      <c r="AD280" s="52"/>
      <c r="AE280" s="56"/>
      <c r="AF280" s="52"/>
      <c r="AG280" s="55"/>
      <c r="AH280" s="52"/>
      <c r="AI280" s="56"/>
      <c r="AJ280" s="56"/>
      <c r="AK280" s="56"/>
      <c r="AL280" s="55"/>
      <c r="AM280" s="52"/>
      <c r="AN280" s="55"/>
      <c r="AO280" s="52"/>
      <c r="AP280" s="55"/>
      <c r="AQ280" s="52"/>
      <c r="AR280" s="52"/>
      <c r="AS280" s="52"/>
      <c r="AT280" s="52"/>
      <c r="AU280" s="53"/>
      <c r="AV280" s="25"/>
      <c r="AW280" s="53"/>
      <c r="AX280" s="25"/>
      <c r="AY280" s="53"/>
      <c r="AZ280" s="25"/>
      <c r="BA280" s="12"/>
      <c r="BB280" s="12"/>
      <c r="BC280" s="40"/>
      <c r="BD280" s="56"/>
      <c r="BE280" s="52"/>
      <c r="BF280" s="56"/>
      <c r="BG280" s="52"/>
      <c r="BH280" s="56"/>
      <c r="BI280" s="52"/>
      <c r="BJ280" s="56"/>
      <c r="BK280" s="56"/>
      <c r="BL280" s="66"/>
    </row>
    <row r="281" spans="1:64" x14ac:dyDescent="0.3">
      <c r="A281" s="52"/>
      <c r="E281" s="52"/>
      <c r="G281" s="52"/>
      <c r="H281" s="52"/>
      <c r="I281" s="55"/>
      <c r="J281" s="55"/>
      <c r="Q281" s="12"/>
      <c r="R281" s="30"/>
      <c r="S281" s="42"/>
      <c r="T281" s="53"/>
      <c r="U281" s="25"/>
      <c r="V281" s="53"/>
      <c r="W281" s="25"/>
      <c r="X281" s="56"/>
      <c r="Y281" s="52"/>
      <c r="Z281" s="3"/>
      <c r="AA281" s="32"/>
      <c r="AB281" s="53"/>
      <c r="AC281" s="56"/>
      <c r="AD281" s="52"/>
      <c r="AE281" s="56"/>
      <c r="AF281" s="52"/>
      <c r="AG281" s="55"/>
      <c r="AH281" s="52"/>
      <c r="AI281" s="56"/>
      <c r="AJ281" s="56"/>
      <c r="AK281" s="56"/>
      <c r="AL281" s="55"/>
      <c r="AM281" s="52"/>
      <c r="AN281" s="55"/>
      <c r="AO281" s="52"/>
      <c r="AP281" s="55"/>
      <c r="AQ281" s="52"/>
      <c r="AR281" s="52"/>
      <c r="AS281" s="52"/>
      <c r="AT281" s="52"/>
      <c r="AU281" s="53"/>
      <c r="AV281" s="25"/>
      <c r="AW281" s="53"/>
      <c r="AX281" s="25"/>
      <c r="AY281" s="53"/>
      <c r="AZ281" s="25"/>
      <c r="BA281" s="12"/>
      <c r="BB281" s="12"/>
      <c r="BC281" s="40"/>
      <c r="BD281" s="56"/>
      <c r="BE281" s="52"/>
      <c r="BF281" s="56"/>
      <c r="BG281" s="52"/>
      <c r="BH281" s="56"/>
      <c r="BI281" s="52"/>
      <c r="BJ281" s="56"/>
      <c r="BK281" s="56"/>
      <c r="BL281" s="66"/>
    </row>
    <row r="282" spans="1:64" x14ac:dyDescent="0.3">
      <c r="A282" s="52"/>
      <c r="E282" s="52"/>
      <c r="G282" s="52"/>
      <c r="H282" s="52"/>
      <c r="I282" s="55"/>
      <c r="J282" s="55"/>
      <c r="Q282" s="12"/>
      <c r="R282" s="30"/>
      <c r="S282" s="42"/>
      <c r="T282" s="53"/>
      <c r="U282" s="25"/>
      <c r="V282" s="53"/>
      <c r="W282" s="25"/>
      <c r="X282" s="56"/>
      <c r="Y282" s="52"/>
      <c r="Z282" s="3"/>
      <c r="AA282" s="32"/>
      <c r="AB282" s="53"/>
      <c r="AC282" s="56"/>
      <c r="AD282" s="52"/>
      <c r="AE282" s="56"/>
      <c r="AF282" s="52"/>
      <c r="AG282" s="55"/>
      <c r="AH282" s="52"/>
      <c r="AI282" s="56"/>
      <c r="AJ282" s="56"/>
      <c r="AK282" s="56"/>
      <c r="AL282" s="55"/>
      <c r="AM282" s="52"/>
      <c r="AN282" s="55"/>
      <c r="AO282" s="52"/>
      <c r="AP282" s="55"/>
      <c r="AQ282" s="52"/>
      <c r="AR282" s="52"/>
      <c r="AS282" s="52"/>
      <c r="AT282" s="52"/>
      <c r="AU282" s="53"/>
      <c r="AV282" s="25"/>
      <c r="AW282" s="53"/>
      <c r="AX282" s="25"/>
      <c r="AY282" s="53"/>
      <c r="AZ282" s="25"/>
      <c r="BA282" s="12"/>
      <c r="BB282" s="12"/>
      <c r="BC282" s="40"/>
      <c r="BD282" s="56"/>
      <c r="BE282" s="52"/>
      <c r="BF282" s="56"/>
      <c r="BG282" s="52"/>
      <c r="BH282" s="56"/>
      <c r="BI282" s="52"/>
      <c r="BJ282" s="56"/>
      <c r="BK282" s="56"/>
      <c r="BL282" s="66"/>
    </row>
    <row r="283" spans="1:64" x14ac:dyDescent="0.3">
      <c r="A283" s="52"/>
      <c r="E283" s="52"/>
      <c r="G283" s="52"/>
      <c r="H283" s="52"/>
      <c r="I283" s="55"/>
      <c r="J283" s="55"/>
      <c r="Q283" s="12"/>
      <c r="R283" s="30"/>
      <c r="S283" s="42"/>
      <c r="T283" s="53"/>
      <c r="U283" s="25"/>
      <c r="V283" s="53"/>
      <c r="W283" s="25"/>
      <c r="X283" s="56"/>
      <c r="Y283" s="52"/>
      <c r="Z283" s="3"/>
      <c r="AA283" s="32"/>
      <c r="AB283" s="53"/>
      <c r="AC283" s="56"/>
      <c r="AD283" s="52"/>
      <c r="AE283" s="56"/>
      <c r="AF283" s="52"/>
      <c r="AG283" s="55"/>
      <c r="AH283" s="52"/>
      <c r="AI283" s="56"/>
      <c r="AJ283" s="56"/>
      <c r="AK283" s="56"/>
      <c r="AL283" s="55"/>
      <c r="AM283" s="52"/>
      <c r="AN283" s="55"/>
      <c r="AO283" s="52"/>
      <c r="AP283" s="55"/>
      <c r="AQ283" s="52"/>
      <c r="AR283" s="52"/>
      <c r="AS283" s="52"/>
      <c r="AT283" s="52"/>
      <c r="AU283" s="53"/>
      <c r="AV283" s="25"/>
      <c r="AW283" s="53"/>
      <c r="AX283" s="25"/>
      <c r="AY283" s="53"/>
      <c r="AZ283" s="25"/>
      <c r="BA283" s="12"/>
      <c r="BB283" s="12"/>
      <c r="BC283" s="40"/>
      <c r="BD283" s="56"/>
      <c r="BE283" s="52"/>
      <c r="BF283" s="56"/>
      <c r="BG283" s="52"/>
      <c r="BH283" s="56"/>
      <c r="BI283" s="52"/>
      <c r="BJ283" s="56"/>
      <c r="BK283" s="56"/>
      <c r="BL283" s="66"/>
    </row>
    <row r="284" spans="1:64" x14ac:dyDescent="0.3">
      <c r="A284" s="52"/>
      <c r="E284" s="52"/>
      <c r="G284" s="52"/>
      <c r="H284" s="52"/>
      <c r="I284" s="55"/>
      <c r="J284" s="55"/>
      <c r="Q284" s="12"/>
      <c r="R284" s="30"/>
      <c r="S284" s="42"/>
      <c r="T284" s="53"/>
      <c r="U284" s="25"/>
      <c r="V284" s="53"/>
      <c r="W284" s="25"/>
      <c r="X284" s="56"/>
      <c r="Y284" s="52"/>
      <c r="Z284" s="3"/>
      <c r="AA284" s="32"/>
      <c r="AB284" s="53"/>
      <c r="AC284" s="56"/>
      <c r="AD284" s="52"/>
      <c r="AE284" s="56"/>
      <c r="AF284" s="52"/>
      <c r="AG284" s="55"/>
      <c r="AH284" s="52"/>
      <c r="AI284" s="56"/>
      <c r="AJ284" s="56"/>
      <c r="AK284" s="56"/>
      <c r="AL284" s="55"/>
      <c r="AM284" s="52"/>
      <c r="AN284" s="55"/>
      <c r="AO284" s="52"/>
      <c r="AP284" s="55"/>
      <c r="AQ284" s="52"/>
      <c r="AR284" s="52"/>
      <c r="AS284" s="52"/>
      <c r="AT284" s="52"/>
      <c r="AU284" s="53"/>
      <c r="AV284" s="25"/>
      <c r="AW284" s="53"/>
      <c r="AX284" s="25"/>
      <c r="AY284" s="53"/>
      <c r="AZ284" s="25"/>
      <c r="BA284" s="12"/>
      <c r="BB284" s="12"/>
      <c r="BC284" s="40"/>
      <c r="BD284" s="56"/>
      <c r="BE284" s="52"/>
      <c r="BF284" s="56"/>
      <c r="BG284" s="52"/>
      <c r="BH284" s="56"/>
      <c r="BI284" s="52"/>
      <c r="BJ284" s="56"/>
      <c r="BK284" s="56"/>
      <c r="BL284" s="66"/>
    </row>
    <row r="285" spans="1:64" x14ac:dyDescent="0.3">
      <c r="A285" s="52"/>
      <c r="E285" s="52"/>
      <c r="G285" s="52"/>
      <c r="H285" s="52"/>
      <c r="I285" s="55"/>
      <c r="J285" s="55"/>
      <c r="Q285" s="12"/>
      <c r="R285" s="30"/>
      <c r="S285" s="42"/>
      <c r="T285" s="53"/>
      <c r="U285" s="25"/>
      <c r="V285" s="53"/>
      <c r="W285" s="25"/>
      <c r="X285" s="56"/>
      <c r="Y285" s="52"/>
      <c r="Z285" s="3"/>
      <c r="AA285" s="32"/>
      <c r="AB285" s="53"/>
      <c r="AC285" s="56"/>
      <c r="AD285" s="52"/>
      <c r="AE285" s="56"/>
      <c r="AF285" s="52"/>
      <c r="AG285" s="55"/>
      <c r="AH285" s="52"/>
      <c r="AI285" s="56"/>
      <c r="AJ285" s="56"/>
      <c r="AK285" s="56"/>
      <c r="AL285" s="55"/>
      <c r="AM285" s="52"/>
      <c r="AN285" s="55"/>
      <c r="AO285" s="52"/>
      <c r="AP285" s="55"/>
      <c r="AQ285" s="52"/>
      <c r="AR285" s="52"/>
      <c r="AS285" s="52"/>
      <c r="AT285" s="52"/>
      <c r="AU285" s="53"/>
      <c r="AV285" s="25"/>
      <c r="AW285" s="53"/>
      <c r="AX285" s="25"/>
      <c r="AY285" s="53"/>
      <c r="AZ285" s="25"/>
      <c r="BA285" s="12"/>
      <c r="BB285" s="12"/>
      <c r="BC285" s="40"/>
      <c r="BD285" s="56"/>
      <c r="BE285" s="52"/>
      <c r="BF285" s="56"/>
      <c r="BG285" s="52"/>
      <c r="BH285" s="56"/>
      <c r="BI285" s="52"/>
      <c r="BJ285" s="56"/>
      <c r="BK285" s="56"/>
      <c r="BL285" s="66"/>
    </row>
    <row r="286" spans="1:64" x14ac:dyDescent="0.3">
      <c r="A286" s="52"/>
      <c r="E286" s="52"/>
      <c r="G286" s="52"/>
      <c r="H286" s="52"/>
      <c r="I286" s="55"/>
      <c r="J286" s="55"/>
      <c r="Q286" s="12"/>
      <c r="R286" s="30"/>
      <c r="S286" s="42"/>
      <c r="T286" s="53"/>
      <c r="U286" s="25"/>
      <c r="V286" s="53"/>
      <c r="W286" s="25"/>
      <c r="X286" s="56"/>
      <c r="Y286" s="52"/>
      <c r="Z286" s="3"/>
      <c r="AA286" s="32"/>
      <c r="AB286" s="53"/>
      <c r="AC286" s="56"/>
      <c r="AD286" s="52"/>
      <c r="AE286" s="56"/>
      <c r="AF286" s="52"/>
      <c r="AG286" s="55"/>
      <c r="AH286" s="52"/>
      <c r="AI286" s="56"/>
      <c r="AJ286" s="56"/>
      <c r="AK286" s="56"/>
      <c r="AL286" s="55"/>
      <c r="AM286" s="52"/>
      <c r="AN286" s="55"/>
      <c r="AO286" s="52"/>
      <c r="AP286" s="55"/>
      <c r="AQ286" s="52"/>
      <c r="AR286" s="52"/>
      <c r="AS286" s="52"/>
      <c r="AT286" s="52"/>
      <c r="AU286" s="53"/>
      <c r="AV286" s="25"/>
      <c r="AW286" s="53"/>
      <c r="AX286" s="25"/>
      <c r="AY286" s="53"/>
      <c r="AZ286" s="25"/>
      <c r="BA286" s="12"/>
      <c r="BB286" s="12"/>
      <c r="BC286" s="40"/>
      <c r="BD286" s="56"/>
      <c r="BE286" s="52"/>
      <c r="BF286" s="56"/>
      <c r="BG286" s="52"/>
      <c r="BH286" s="56"/>
      <c r="BI286" s="52"/>
      <c r="BJ286" s="56"/>
      <c r="BK286" s="56"/>
      <c r="BL286" s="66"/>
    </row>
    <row r="287" spans="1:64" x14ac:dyDescent="0.3">
      <c r="A287" s="52"/>
      <c r="E287" s="52"/>
      <c r="G287" s="52"/>
      <c r="H287" s="52"/>
      <c r="I287" s="55"/>
      <c r="J287" s="55"/>
      <c r="Q287" s="12"/>
      <c r="R287" s="30"/>
      <c r="S287" s="42"/>
      <c r="T287" s="53"/>
      <c r="U287" s="25"/>
      <c r="V287" s="53"/>
      <c r="W287" s="25"/>
      <c r="X287" s="56"/>
      <c r="Y287" s="52"/>
      <c r="Z287" s="3"/>
      <c r="AA287" s="32"/>
      <c r="AB287" s="53"/>
      <c r="AC287" s="56"/>
      <c r="AD287" s="52"/>
      <c r="AE287" s="56"/>
      <c r="AF287" s="52"/>
      <c r="AG287" s="55"/>
      <c r="AH287" s="52"/>
      <c r="AI287" s="56"/>
      <c r="AJ287" s="56"/>
      <c r="AK287" s="56"/>
      <c r="AL287" s="55"/>
      <c r="AM287" s="52"/>
      <c r="AN287" s="55"/>
      <c r="AO287" s="52"/>
      <c r="AP287" s="55"/>
      <c r="AQ287" s="52"/>
      <c r="AR287" s="52"/>
      <c r="AS287" s="52"/>
      <c r="AT287" s="52"/>
      <c r="AU287" s="53"/>
      <c r="AV287" s="25"/>
      <c r="AW287" s="53"/>
      <c r="AX287" s="25"/>
      <c r="AY287" s="53"/>
      <c r="AZ287" s="25"/>
      <c r="BA287" s="12"/>
      <c r="BB287" s="12"/>
      <c r="BC287" s="40"/>
      <c r="BD287" s="56"/>
      <c r="BE287" s="52"/>
      <c r="BF287" s="56"/>
      <c r="BG287" s="52"/>
      <c r="BH287" s="56"/>
      <c r="BI287" s="52"/>
      <c r="BJ287" s="56"/>
      <c r="BK287" s="56"/>
      <c r="BL287" s="66"/>
    </row>
    <row r="288" spans="1:64" x14ac:dyDescent="0.3">
      <c r="A288" s="52"/>
      <c r="E288" s="52"/>
      <c r="G288" s="52"/>
      <c r="H288" s="52"/>
      <c r="I288" s="55"/>
      <c r="J288" s="55"/>
      <c r="Q288" s="12"/>
      <c r="R288" s="30"/>
      <c r="S288" s="42"/>
      <c r="T288" s="53"/>
      <c r="U288" s="25"/>
      <c r="V288" s="53"/>
      <c r="W288" s="25"/>
      <c r="X288" s="56"/>
      <c r="Y288" s="52"/>
      <c r="Z288" s="3"/>
      <c r="AA288" s="32"/>
      <c r="AB288" s="53"/>
      <c r="AC288" s="56"/>
      <c r="AD288" s="52"/>
      <c r="AE288" s="56"/>
      <c r="AF288" s="52"/>
      <c r="AG288" s="55"/>
      <c r="AH288" s="52"/>
      <c r="AI288" s="56"/>
      <c r="AJ288" s="56"/>
      <c r="AK288" s="56"/>
      <c r="AL288" s="55"/>
      <c r="AM288" s="52"/>
      <c r="AN288" s="55"/>
      <c r="AO288" s="52"/>
      <c r="AP288" s="55"/>
      <c r="AQ288" s="52"/>
      <c r="AR288" s="52"/>
      <c r="AS288" s="52"/>
      <c r="AT288" s="52"/>
      <c r="AU288" s="53"/>
      <c r="AV288" s="25"/>
      <c r="AW288" s="53"/>
      <c r="AX288" s="25"/>
      <c r="AY288" s="53"/>
      <c r="AZ288" s="25"/>
      <c r="BA288" s="12"/>
      <c r="BB288" s="12"/>
      <c r="BC288" s="40"/>
      <c r="BD288" s="56"/>
      <c r="BE288" s="52"/>
      <c r="BF288" s="56"/>
      <c r="BG288" s="52"/>
      <c r="BH288" s="56"/>
      <c r="BI288" s="52"/>
      <c r="BJ288" s="56"/>
      <c r="BK288" s="56"/>
      <c r="BL288" s="66"/>
    </row>
    <row r="289" spans="1:64" x14ac:dyDescent="0.3">
      <c r="A289" s="52"/>
      <c r="E289" s="52"/>
      <c r="G289" s="52"/>
      <c r="H289" s="52"/>
      <c r="I289" s="55"/>
      <c r="J289" s="55"/>
      <c r="Q289" s="12"/>
      <c r="R289" s="30"/>
      <c r="S289" s="42"/>
      <c r="T289" s="53"/>
      <c r="U289" s="25"/>
      <c r="V289" s="53"/>
      <c r="W289" s="25"/>
      <c r="X289" s="56"/>
      <c r="Y289" s="52"/>
      <c r="Z289" s="3"/>
      <c r="AA289" s="32"/>
      <c r="AB289" s="53"/>
      <c r="AC289" s="56"/>
      <c r="AD289" s="52"/>
      <c r="AE289" s="56"/>
      <c r="AF289" s="52"/>
      <c r="AG289" s="55"/>
      <c r="AH289" s="52"/>
      <c r="AI289" s="56"/>
      <c r="AJ289" s="56"/>
      <c r="AK289" s="56"/>
      <c r="AL289" s="55"/>
      <c r="AM289" s="52"/>
      <c r="AN289" s="55"/>
      <c r="AO289" s="52"/>
      <c r="AP289" s="55"/>
      <c r="AQ289" s="52"/>
      <c r="AR289" s="52"/>
      <c r="AS289" s="52"/>
      <c r="AT289" s="52"/>
      <c r="AU289" s="53"/>
      <c r="AV289" s="25"/>
      <c r="AW289" s="53"/>
      <c r="AX289" s="25"/>
      <c r="AY289" s="53"/>
      <c r="AZ289" s="25"/>
      <c r="BA289" s="12"/>
      <c r="BB289" s="12"/>
      <c r="BC289" s="40"/>
      <c r="BD289" s="56"/>
      <c r="BE289" s="52"/>
      <c r="BF289" s="56"/>
      <c r="BG289" s="52"/>
      <c r="BH289" s="56"/>
      <c r="BI289" s="52"/>
      <c r="BJ289" s="56"/>
      <c r="BK289" s="56"/>
      <c r="BL289" s="66"/>
    </row>
    <row r="290" spans="1:64" x14ac:dyDescent="0.3">
      <c r="A290" s="52"/>
      <c r="E290" s="52"/>
      <c r="G290" s="52"/>
      <c r="H290" s="52"/>
      <c r="I290" s="55"/>
      <c r="J290" s="55"/>
      <c r="Q290" s="12"/>
      <c r="R290" s="30"/>
      <c r="T290" s="53"/>
      <c r="U290" s="25"/>
      <c r="V290" s="53"/>
      <c r="W290" s="25"/>
      <c r="X290" s="56"/>
      <c r="Y290" s="52"/>
      <c r="Z290" s="3"/>
      <c r="AA290" s="32"/>
      <c r="AB290" s="53"/>
      <c r="AC290" s="56"/>
      <c r="AD290" s="52"/>
      <c r="AE290" s="56"/>
      <c r="AF290" s="52"/>
      <c r="AG290" s="55"/>
      <c r="AH290" s="52"/>
      <c r="AI290" s="56"/>
      <c r="AJ290" s="56"/>
      <c r="AK290" s="56"/>
      <c r="AL290" s="55"/>
      <c r="AM290" s="52"/>
      <c r="AN290" s="55"/>
      <c r="AO290" s="52"/>
      <c r="AP290" s="55"/>
      <c r="AQ290" s="52"/>
      <c r="AR290" s="52"/>
      <c r="AS290" s="52"/>
      <c r="AT290" s="52"/>
      <c r="AU290" s="53"/>
      <c r="AV290" s="25"/>
      <c r="AW290" s="53"/>
      <c r="AX290" s="25"/>
      <c r="AY290" s="53"/>
      <c r="AZ290" s="25"/>
      <c r="BA290" s="12"/>
      <c r="BB290" s="12"/>
      <c r="BC290" s="40"/>
      <c r="BD290" s="56"/>
      <c r="BE290" s="52"/>
      <c r="BF290" s="56"/>
      <c r="BG290" s="52"/>
      <c r="BH290" s="56"/>
      <c r="BI290" s="52"/>
      <c r="BJ290" s="56"/>
      <c r="BK290" s="56"/>
      <c r="BL290" s="66"/>
    </row>
    <row r="291" spans="1:64" x14ac:dyDescent="0.3">
      <c r="A291" s="11"/>
      <c r="B291" s="10"/>
      <c r="C291" s="60"/>
      <c r="D291" s="10"/>
      <c r="E291" s="11"/>
      <c r="F291" s="10"/>
      <c r="G291" s="11"/>
      <c r="H291" s="11"/>
      <c r="I291" s="10"/>
      <c r="J291" s="10"/>
      <c r="K291" s="9"/>
      <c r="L291" s="27"/>
      <c r="M291" s="9"/>
      <c r="N291" s="27"/>
      <c r="O291" s="9"/>
      <c r="P291" s="27"/>
      <c r="Q291" s="10"/>
      <c r="R291" s="31"/>
    </row>
  </sheetData>
  <mergeCells count="9">
    <mergeCell ref="BM1:BM2"/>
    <mergeCell ref="BN1:BN2"/>
    <mergeCell ref="AU1:BC1"/>
    <mergeCell ref="BD1:BL1"/>
    <mergeCell ref="B1:J1"/>
    <mergeCell ref="K1:S1"/>
    <mergeCell ref="T1:AB1"/>
    <mergeCell ref="AC1:AK1"/>
    <mergeCell ref="AL1:AT1"/>
  </mergeCells>
  <conditionalFormatting sqref="AY1:AY104857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45" zoomScaleNormal="45" workbookViewId="0">
      <selection activeCell="K3" sqref="K3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Electric (Buildings 19)</vt:lpstr>
      <vt:lpstr>Cooling (Chiller19)</vt:lpstr>
      <vt:lpstr>Mike Electric Chillers</vt:lpstr>
      <vt:lpstr>Cooling (Building19)</vt:lpstr>
      <vt:lpstr>Chillers Plots 19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Amneh Jaber</dc:creator>
  <cp:lastModifiedBy>XY</cp:lastModifiedBy>
  <dcterms:created xsi:type="dcterms:W3CDTF">2019-11-08T16:45:05Z</dcterms:created>
  <dcterms:modified xsi:type="dcterms:W3CDTF">2019-11-27T01:23:53Z</dcterms:modified>
</cp:coreProperties>
</file>