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95" yWindow="4590" windowWidth="13410" windowHeight="5505" firstSheet="1" activeTab="3"/>
  </bookViews>
  <sheets>
    <sheet name="Comments-Questions" sheetId="1" r:id="rId1"/>
    <sheet name="Forgings" sheetId="2" r:id="rId2"/>
    <sheet name="Rings SC Static" sheetId="7" r:id="rId3"/>
    <sheet name="Sheet1" sheetId="8" r:id="rId4"/>
  </sheets>
  <definedNames>
    <definedName name="_xlnm._FilterDatabase" localSheetId="1" hidden="1">Forgings!$A$1:$AB$187</definedName>
    <definedName name="_xlnm._FilterDatabase" localSheetId="2" hidden="1">'Rings SC Static'!$A$1:$T$176</definedName>
    <definedName name="_xlnm.Print_Area" localSheetId="1">Forgings!$A$1:$Y$83</definedName>
    <definedName name="Z_0ED99FDD_0BE4_42A6_A76E_282A98EF6FFA_.wvu.FilterData" localSheetId="1" hidden="1">Forgings!$A$1:$AB$153</definedName>
    <definedName name="Z_128C0A60_355E_4A9B_BD15_EEAE30B953B2_.wvu.FilterData" localSheetId="1" hidden="1">Forgings!$A$1:$Y$121</definedName>
    <definedName name="Z_207CB503_DDD5_44F8_8853_E4CFA1851DD1_.wvu.FilterData" localSheetId="1" hidden="1">Forgings!$A$1:$AA$153</definedName>
    <definedName name="Z_207CB503_DDD5_44F8_8853_E4CFA1851DD1_.wvu.PrintArea" localSheetId="1" hidden="1">Forgings!$A$1:$Y$83</definedName>
    <definedName name="Z_24B286FA_151E_4A49_A067_42D86BD6ABE9_.wvu.FilterData" localSheetId="1" hidden="1">Forgings!$A$1:$Y$148</definedName>
    <definedName name="Z_2B2EC100_0F15_4BBB_BB77_5A631784E3C3_.wvu.FilterData" localSheetId="1" hidden="1">Forgings!$A$1:$AB$180</definedName>
    <definedName name="Z_2B2EC100_0F15_4BBB_BB77_5A631784E3C3_.wvu.PrintArea" localSheetId="1" hidden="1">Forgings!$A$1:$Y$83</definedName>
    <definedName name="Z_3419EBDC_DAED_4417_AEB7_E08C43DF551C_.wvu.FilterData" localSheetId="1" hidden="1">Forgings!$A$1:$Y$149</definedName>
    <definedName name="Z_34DEF246_3590_4F0B_9DFF_4DFC33F5AD59_.wvu.FilterData" localSheetId="1" hidden="1">Forgings!$A$1:$Y$148</definedName>
    <definedName name="Z_3B4DCF8C_754D_4F6D_9073_844EA79DDA2A_.wvu.FilterData" localSheetId="1" hidden="1">Forgings!$A$1:$Y$153</definedName>
    <definedName name="Z_42A0C496_41E6_42F9_9602_4115C2E0C48E_.wvu.FilterData" localSheetId="1" hidden="1">Forgings!$A$1:$Y$149</definedName>
    <definedName name="Z_502E07B3_8C79_4B49_89A2_A3C259994C01_.wvu.Cols" localSheetId="2" hidden="1">'Rings SC Static'!$C:$D</definedName>
    <definedName name="Z_502E07B3_8C79_4B49_89A2_A3C259994C01_.wvu.FilterData" localSheetId="1" hidden="1">Forgings!$A$1:$AB$187</definedName>
    <definedName name="Z_502E07B3_8C79_4B49_89A2_A3C259994C01_.wvu.FilterData" localSheetId="2" hidden="1">'Rings SC Static'!$A$1:$S$176</definedName>
    <definedName name="Z_502E07B3_8C79_4B49_89A2_A3C259994C01_.wvu.PrintArea" localSheetId="1" hidden="1">Forgings!$A$1:$Y$83</definedName>
    <definedName name="Z_57BA3D50_5657_4E99_921E_E32F6CD576A3_.wvu.FilterData" localSheetId="1" hidden="1">Forgings!$A$1:$Y$149</definedName>
    <definedName name="Z_66D92842_50D0_4C84_816F_E0A63A6F87B1_.wvu.FilterData" localSheetId="1" hidden="1">Forgings!$A$1:$AA$180</definedName>
    <definedName name="Z_66D92842_50D0_4C84_816F_E0A63A6F87B1_.wvu.PrintArea" localSheetId="1" hidden="1">Forgings!$A$1:$Y$83</definedName>
    <definedName name="Z_7776015C_555A_4F54_BE53_0D23F3A2B9BF_.wvu.FilterData" localSheetId="1" hidden="1">Forgings!$A$1:$AA$175</definedName>
    <definedName name="Z_7C0A2393_F583_41C1_A3CD_7BC4A7AE901F_.wvu.FilterData" localSheetId="1" hidden="1">Forgings!$A$1:$AB$177</definedName>
    <definedName name="Z_8AD80EB8_D792_47FF_A2CD_D62685C03624_.wvu.FilterData" localSheetId="1" hidden="1">Forgings!$A$1:$AB$176</definedName>
    <definedName name="Z_95F9FE14_C856_48C0_A0F3_6488E89CB38D_.wvu.Cols" localSheetId="2" hidden="1">'Rings SC Static'!$C:$D</definedName>
    <definedName name="Z_95F9FE14_C856_48C0_A0F3_6488E89CB38D_.wvu.FilterData" localSheetId="1" hidden="1">Forgings!$A$1:$AA$185</definedName>
    <definedName name="Z_95F9FE14_C856_48C0_A0F3_6488E89CB38D_.wvu.FilterData" localSheetId="2" hidden="1">'Rings SC Static'!$A$1:$S$176</definedName>
    <definedName name="Z_95F9FE14_C856_48C0_A0F3_6488E89CB38D_.wvu.PrintArea" localSheetId="1" hidden="1">Forgings!$A$1:$Y$83</definedName>
    <definedName name="Z_9FD3C6FA_75FD_4605_A293_59ADA1131400_.wvu.FilterData" localSheetId="1" hidden="1">Forgings!$A$1:$AB$153</definedName>
    <definedName name="Z_A10673AD_E9AD_4801_9534_69D9B8A68538_.wvu.FilterData" localSheetId="1" hidden="1">Forgings!$A$1:$AB$177</definedName>
    <definedName name="Z_A78C659B_678D_4D6D_A144_25E3513573E4_.wvu.FilterData" localSheetId="1" hidden="1">Forgings!$A$1:$Y$121</definedName>
    <definedName name="Z_A78C659B_678D_4D6D_A144_25E3513573E4_.wvu.PrintArea" localSheetId="1" hidden="1">Forgings!$A$1:$Y$83</definedName>
    <definedName name="Z_AE927E5A_4B36_4189_8EAF_61496B04CEEC_.wvu.FilterData" localSheetId="1" hidden="1">Forgings!$A$1:$Y$149</definedName>
    <definedName name="Z_B682BF2F_DE9B_4583_AD13_155FA6B08904_.wvu.FilterData" localSheetId="1" hidden="1">Forgings!$A$1:$Y$149</definedName>
    <definedName name="Z_B682BF2F_DE9B_4583_AD13_155FA6B08904_.wvu.PrintArea" localSheetId="1" hidden="1">Forgings!$A$1:$Y$83</definedName>
    <definedName name="Z_C815910B_7A4F_42E6_AB5C_6011FD2ABA68_.wvu.FilterData" localSheetId="1" hidden="1">Forgings!$A$1:$AB$176</definedName>
    <definedName name="Z_CC508ACF_D081_49A2_8A40_81DC157CDEC7_.wvu.FilterData" localSheetId="1" hidden="1">Forgings!$A$1:$AA$153</definedName>
    <definedName name="Z_D5267B40_376F_4B90_B1FC_A0F068DF0BA7_.wvu.FilterData" localSheetId="1" hidden="1">Forgings!$A$1:$Y$148</definedName>
    <definedName name="Z_E57CFDF2_DD4E_40EC_BC17_4A4B51FD0CEE_.wvu.FilterData" localSheetId="1" hidden="1">Forgings!$A$1:$AA$153</definedName>
    <definedName name="Z_EA1F9137_9CB9_431F_A91B_FDB77E7F81A5_.wvu.FilterData" localSheetId="1" hidden="1">Forgings!$A$1:$Y$149</definedName>
    <definedName name="Z_F0FE87F2_EF57_4C76_9CBB_139AC97FB162_.wvu.Cols" localSheetId="2" hidden="1">'Rings SC Static'!$C:$D</definedName>
    <definedName name="Z_F0FE87F2_EF57_4C76_9CBB_139AC97FB162_.wvu.FilterData" localSheetId="1" hidden="1">Forgings!$A$1:$AB$187</definedName>
    <definedName name="Z_F0FE87F2_EF57_4C76_9CBB_139AC97FB162_.wvu.FilterData" localSheetId="2" hidden="1">'Rings SC Static'!$A$1:$T$176</definedName>
    <definedName name="Z_F0FE87F2_EF57_4C76_9CBB_139AC97FB162_.wvu.PrintArea" localSheetId="1" hidden="1">Forgings!$A$1:$Y$83</definedName>
    <definedName name="Z_F1961946_10F6_4435_A778_D563A01C38D6_.wvu.FilterData" localSheetId="1" hidden="1">Forgings!$A$1:$Y$148</definedName>
    <definedName name="Z_F1961946_10F6_4435_A778_D563A01C38D6_.wvu.PrintArea" localSheetId="1" hidden="1">Forgings!$A$1:$Y$83</definedName>
    <definedName name="Z_FB7965E7_A3D4_45F5_A9F2_D7BEC4A1F9AA_.wvu.FilterData" localSheetId="1" hidden="1">Forgings!$A$1:$AB$153</definedName>
  </definedNames>
  <calcPr calcId="145621"/>
  <customWorkbookViews>
    <customWorkbookView name="Egan, Case (210072105) - Personal View" guid="{95F9FE14-C856-48C0-A0F3-6488E89CB38D}" mergeInterval="0" personalView="1" xWindow="183" yWindow="338" windowWidth="874" windowHeight="325" tabRatio="851" activeSheetId="7"/>
    <customWorkbookView name="SADHAL, MANVEER (210071757) - Personal View" guid="{207CB503-DDD5-44F8-8853-E4CFA1851DD1}" mergeInterval="0" personalView="1" maximized="1" windowWidth="1280" windowHeight="838" activeSheetId="5"/>
    <customWorkbookView name="Bierman, Steve (210013008) - Personal View" guid="{B682BF2F-DE9B-4583-AD13-155FA6B08904}" mergeInterval="0" personalView="1" maximized="1" windowWidth="1276" windowHeight="737" activeSheetId="2"/>
    <customWorkbookView name="Visalli, Francis (210006805) - Personal View" guid="{A78C659B-678D-4D6D-A144-25E3513573E4}" mergeInterval="0" personalView="1" maximized="1" windowWidth="1276" windowHeight="765" activeSheetId="4"/>
    <customWorkbookView name="Kiessling, Mark (204011526) - Personal View" guid="{F1961946-10F6-4435-A778-D563A01C38D6}" mergeInterval="0" personalView="1" maximized="1" windowWidth="1276" windowHeight="795" activeSheetId="2"/>
    <customWorkbookView name="Bezerra, Patricia (210029569) - Personal View" guid="{2B2EC100-0F15-4BBB-BB77-5A631784E3C3}" mergeInterval="0" personalView="1" maximized="1" windowWidth="1276" windowHeight="811" activeSheetId="2"/>
    <customWorkbookView name="Lang, Robert (210015569) - Personal View" guid="{66D92842-50D0-4C84-816F-E0A63A6F87B1}" mergeInterval="0" personalView="1" maximized="1" windowWidth="1276" windowHeight="723" tabRatio="851" activeSheetId="2"/>
    <customWorkbookView name="GE User - Personal View" guid="{502E07B3-8C79-4B49-89A2-A3C259994C01}" mergeInterval="0" personalView="1" maximized="1" windowWidth="1276" windowHeight="799" activeSheetId="2"/>
    <customWorkbookView name="Manveer Sadhal - Personal View" guid="{F0FE87F2-EF57-4C76-9CBB-139AC97FB162}" mergeInterval="0" personalView="1" maximized="1" windowWidth="1280" windowHeight="757" activeSheetId="7"/>
  </customWorkbookViews>
</workbook>
</file>

<file path=xl/calcChain.xml><?xml version="1.0" encoding="utf-8"?>
<calcChain xmlns="http://schemas.openxmlformats.org/spreadsheetml/2006/main">
  <c r="O60" i="7" l="1"/>
  <c r="O53" i="7" l="1"/>
  <c r="O54" i="7"/>
  <c r="O71" i="7"/>
  <c r="O63" i="7"/>
  <c r="T172" i="7" l="1"/>
  <c r="T173" i="7"/>
  <c r="T174" i="7"/>
  <c r="T175" i="7"/>
  <c r="T176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3" i="7"/>
  <c r="T4" i="7"/>
  <c r="T5" i="7"/>
  <c r="T6" i="7"/>
  <c r="T7" i="7"/>
  <c r="T8" i="7"/>
  <c r="T9" i="7"/>
  <c r="T2" i="7"/>
  <c r="O66" i="7" l="1"/>
  <c r="O67" i="7"/>
  <c r="O61" i="7"/>
  <c r="O62" i="7"/>
  <c r="O64" i="7"/>
  <c r="O57" i="7"/>
  <c r="O56" i="7"/>
  <c r="O55" i="7"/>
  <c r="O50" i="7" l="1"/>
  <c r="S11" i="7" l="1"/>
  <c r="S12" i="7"/>
  <c r="S13" i="7"/>
  <c r="S14" i="7"/>
  <c r="S15" i="7"/>
  <c r="R2" i="7" l="1"/>
  <c r="Q2" i="7"/>
  <c r="P2" i="7"/>
  <c r="O2" i="7"/>
  <c r="O3" i="7"/>
  <c r="O4" i="7"/>
  <c r="O5" i="7"/>
  <c r="O6" i="7"/>
  <c r="O7" i="7"/>
  <c r="O8" i="7"/>
  <c r="O9" i="7"/>
  <c r="O10" i="7"/>
  <c r="N3" i="7"/>
  <c r="N4" i="7"/>
  <c r="N5" i="7"/>
  <c r="N6" i="7"/>
  <c r="N7" i="7"/>
  <c r="N8" i="7"/>
  <c r="N9" i="7"/>
  <c r="N10" i="7"/>
  <c r="N2" i="7"/>
  <c r="S3" i="7" l="1"/>
  <c r="S4" i="7"/>
  <c r="S5" i="7"/>
  <c r="S6" i="7"/>
  <c r="S7" i="7"/>
  <c r="S8" i="7"/>
  <c r="S9" i="7"/>
  <c r="S10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2" i="7"/>
  <c r="A165" i="2" l="1"/>
  <c r="N176" i="2" l="1"/>
</calcChain>
</file>

<file path=xl/comments1.xml><?xml version="1.0" encoding="utf-8"?>
<comments xmlns="http://schemas.openxmlformats.org/spreadsheetml/2006/main">
  <authors>
    <author>Egan, Case (210072105)</author>
    <author>Kiessling, Mark (204011526)</author>
  </authors>
  <commentList>
    <comment ref="O26" authorId="0">
      <text>
        <r>
          <rPr>
            <b/>
            <sz val="9"/>
            <color indexed="81"/>
            <rFont val="Tahoma"/>
            <family val="2"/>
          </rPr>
          <t>Egan, Case :</t>
        </r>
        <r>
          <rPr>
            <sz val="9"/>
            <color indexed="81"/>
            <rFont val="Tahoma"/>
            <family val="2"/>
          </rPr>
          <t xml:space="preserve">
S. Longtin adjusted price from 13,400</t>
        </r>
      </text>
    </comment>
    <comment ref="O88" authorId="0">
      <text>
        <r>
          <rPr>
            <b/>
            <sz val="9"/>
            <color indexed="81"/>
            <rFont val="Tahoma"/>
            <family val="2"/>
          </rPr>
          <t>Egan, Case:</t>
        </r>
        <r>
          <rPr>
            <sz val="9"/>
            <color indexed="81"/>
            <rFont val="Tahoma"/>
            <family val="2"/>
          </rPr>
          <t xml:space="preserve">
S. Longtin quoted 4013725-553 &amp; 4013725-551 together as one forging 
for 7,644</t>
        </r>
      </text>
    </comment>
    <comment ref="O89" authorId="0">
      <text>
        <r>
          <rPr>
            <b/>
            <sz val="9"/>
            <color indexed="81"/>
            <rFont val="Tahoma"/>
            <family val="2"/>
          </rPr>
          <t>Egan, Case:</t>
        </r>
        <r>
          <rPr>
            <sz val="9"/>
            <color indexed="81"/>
            <rFont val="Tahoma"/>
            <family val="2"/>
          </rPr>
          <t xml:space="preserve">
Porter, William Keith (210012254):
If this is the aft arm, I believe it has been replaced by extending the IN718 arm on the forward side of stg. 5.</t>
        </r>
      </text>
    </comment>
    <comment ref="O96" authorId="0">
      <text>
        <r>
          <rPr>
            <b/>
            <sz val="9"/>
            <color indexed="81"/>
            <rFont val="Tahoma"/>
            <family val="2"/>
          </rPr>
          <t>Egan, Case:</t>
        </r>
        <r>
          <rPr>
            <sz val="9"/>
            <color indexed="81"/>
            <rFont val="Tahoma"/>
            <family val="2"/>
          </rPr>
          <t xml:space="preserve">
S. Longtin adjusted price from 6917</t>
        </r>
      </text>
    </comment>
    <comment ref="O97" authorId="0">
      <text>
        <r>
          <rPr>
            <b/>
            <sz val="9"/>
            <color indexed="81"/>
            <rFont val="Tahoma"/>
            <family val="2"/>
          </rPr>
          <t>Egan, Case :</t>
        </r>
        <r>
          <rPr>
            <sz val="9"/>
            <color indexed="81"/>
            <rFont val="Tahoma"/>
            <family val="2"/>
          </rPr>
          <t xml:space="preserve">
Porter, William Keith :
single pc. price shown, figured at 1=5</t>
        </r>
      </text>
    </comment>
    <comment ref="O100" authorId="0">
      <text>
        <r>
          <rPr>
            <b/>
            <sz val="9"/>
            <color indexed="81"/>
            <rFont val="Tahoma"/>
            <family val="2"/>
          </rPr>
          <t>Egan, Case :</t>
        </r>
        <r>
          <rPr>
            <sz val="9"/>
            <color indexed="81"/>
            <rFont val="Tahoma"/>
            <family val="2"/>
          </rPr>
          <t xml:space="preserve">
S. Longtin quoted 4013725-553 &amp; 4013725-551 together as one forging 
for 7,644</t>
        </r>
      </text>
    </comment>
    <comment ref="E153" authorId="1">
      <text>
        <r>
          <rPr>
            <b/>
            <sz val="8"/>
            <color indexed="81"/>
            <rFont val="Tahoma"/>
            <family val="2"/>
          </rPr>
          <t>Kiessling, Mark (204011526):</t>
        </r>
        <r>
          <rPr>
            <sz val="8"/>
            <color indexed="81"/>
            <rFont val="Tahoma"/>
            <family val="2"/>
          </rPr>
          <t xml:space="preserve">
replaced by 2468M22P01
</t>
        </r>
      </text>
    </comment>
    <comment ref="G155" authorId="1">
      <text>
        <r>
          <rPr>
            <b/>
            <sz val="8"/>
            <color indexed="81"/>
            <rFont val="Tahoma"/>
            <family val="2"/>
          </rPr>
          <t>Kiessling, Mark (204011526):</t>
        </r>
        <r>
          <rPr>
            <sz val="8"/>
            <color indexed="81"/>
            <rFont val="Tahoma"/>
            <family val="2"/>
          </rPr>
          <t xml:space="preserve">
Stg 5 Blisk and Stg 6 Disk for Passport.  Sag 6 disk for LEAP.
</t>
        </r>
      </text>
    </comment>
    <comment ref="E157" authorId="1">
      <text>
        <r>
          <rPr>
            <b/>
            <sz val="8"/>
            <color indexed="81"/>
            <rFont val="Tahoma"/>
            <family val="2"/>
          </rPr>
          <t>Kiessling, Mark (204011526):</t>
        </r>
        <r>
          <rPr>
            <sz val="8"/>
            <color indexed="81"/>
            <rFont val="Tahoma"/>
            <family val="2"/>
          </rPr>
          <t xml:space="preserve">
replaced by 2468M22P01
</t>
        </r>
      </text>
    </comment>
    <comment ref="J158" authorId="1">
      <text>
        <r>
          <rPr>
            <b/>
            <sz val="8"/>
            <color indexed="81"/>
            <rFont val="Tahoma"/>
            <family val="2"/>
          </rPr>
          <t>Kiessling, Mark (204011526):</t>
        </r>
        <r>
          <rPr>
            <sz val="8"/>
            <color indexed="81"/>
            <rFont val="Tahoma"/>
            <family val="2"/>
          </rPr>
          <t xml:space="preserve">
mini grain
</t>
        </r>
      </text>
    </comment>
    <comment ref="J159" authorId="1">
      <text>
        <r>
          <rPr>
            <b/>
            <sz val="8"/>
            <color indexed="81"/>
            <rFont val="Tahoma"/>
            <family val="2"/>
          </rPr>
          <t>Kiessling, Mark (204011526):</t>
        </r>
        <r>
          <rPr>
            <sz val="8"/>
            <color indexed="81"/>
            <rFont val="Tahoma"/>
            <family val="2"/>
          </rPr>
          <t xml:space="preserve">
mini grain
</t>
        </r>
      </text>
    </comment>
  </commentList>
</comments>
</file>

<file path=xl/sharedStrings.xml><?xml version="1.0" encoding="utf-8"?>
<sst xmlns="http://schemas.openxmlformats.org/spreadsheetml/2006/main" count="4642" uniqueCount="915">
  <si>
    <t>Nomenclature</t>
  </si>
  <si>
    <t>Alloy</t>
  </si>
  <si>
    <t>WGW</t>
  </si>
  <si>
    <t>R88</t>
  </si>
  <si>
    <t>Fwd Outer Seal</t>
  </si>
  <si>
    <t>CDP Seal</t>
  </si>
  <si>
    <t>Mid Seal</t>
  </si>
  <si>
    <t>West Jeff.</t>
  </si>
  <si>
    <t>Forward Outer Seal</t>
  </si>
  <si>
    <t>HPT S1 Disk</t>
  </si>
  <si>
    <t>Forging Part Number</t>
  </si>
  <si>
    <t>Passport 20</t>
  </si>
  <si>
    <t>R65</t>
  </si>
  <si>
    <t>Engine Program</t>
  </si>
  <si>
    <t>Leap</t>
  </si>
  <si>
    <t>HPC S9 Disk</t>
  </si>
  <si>
    <t>HPC S10 Disk</t>
  </si>
  <si>
    <t>HPT S1 Blade Retainer</t>
  </si>
  <si>
    <t>HPT S2 Disk</t>
  </si>
  <si>
    <t>Chen Tech</t>
  </si>
  <si>
    <t>Chen-Tech</t>
  </si>
  <si>
    <t>2468M24P01</t>
  </si>
  <si>
    <t>2468M23P01</t>
  </si>
  <si>
    <t>2466M65P01</t>
  </si>
  <si>
    <t>2483M59P01</t>
  </si>
  <si>
    <t>LEAP</t>
  </si>
  <si>
    <t>Assumptions:</t>
  </si>
  <si>
    <t>S10 is R88</t>
  </si>
  <si>
    <t>S9 is R65</t>
  </si>
  <si>
    <t>Mid Seal is R65</t>
  </si>
  <si>
    <t>CDP Seal is R65</t>
  </si>
  <si>
    <t>S1 is R88</t>
  </si>
  <si>
    <t>FOS is R88</t>
  </si>
  <si>
    <t>Blade Retainer is R88</t>
  </si>
  <si>
    <t>What will be R104 be used for?</t>
  </si>
  <si>
    <t>There is no CDP Seal</t>
  </si>
  <si>
    <t>Other</t>
  </si>
  <si>
    <t>For T700, added U/G quantities from build plan</t>
  </si>
  <si>
    <t>LM6000 Growth: same quantities for 2014 and 2015 as 2013</t>
  </si>
  <si>
    <t>F110-SLEP: same quantity for 2015 as 2014</t>
  </si>
  <si>
    <t>For F110-129 and F110-132: same quantities for 2014 and 2015 as 2013</t>
  </si>
  <si>
    <t>No JSF</t>
  </si>
  <si>
    <t>No GE38</t>
  </si>
  <si>
    <t>Everything is direct</t>
  </si>
  <si>
    <t>GE90 and GEnx: assumes R65 starts in 2013 and uses isothermal weight</t>
  </si>
  <si>
    <t>What is Stg 8 &amp; 9 Bucket Forging?  Assumes none for GE90 and GEnx</t>
  </si>
  <si>
    <t>Does GEnx-2B have S8? It does but is is 718</t>
  </si>
  <si>
    <t>S8 is IN718</t>
  </si>
  <si>
    <t>No aft cone</t>
  </si>
  <si>
    <t>F110-SLE = F110-SLEP</t>
  </si>
  <si>
    <t>GP retainer: Assumes it is made from GE90 drop</t>
  </si>
  <si>
    <t>No GEnx spares and no GP spares thru 2015</t>
  </si>
  <si>
    <t>When will demand for GP and Genx spares start?</t>
  </si>
  <si>
    <t>When will GEnx-2B change to R65?</t>
  </si>
  <si>
    <t>S2 is R65</t>
  </si>
  <si>
    <t xml:space="preserve">   except for Genx retainer, which assumes ring rolled weight</t>
  </si>
  <si>
    <t>Firth</t>
  </si>
  <si>
    <t>2471M17P01</t>
  </si>
  <si>
    <t>2471M20P01</t>
  </si>
  <si>
    <t>2471M15P01</t>
  </si>
  <si>
    <t>2483M70P01</t>
  </si>
  <si>
    <t>2471M12P01</t>
  </si>
  <si>
    <t>HPT S1 Forward Shaft</t>
  </si>
  <si>
    <t>2471M38P01</t>
  </si>
  <si>
    <t>2471M09P01</t>
  </si>
  <si>
    <t>2461M39P01</t>
  </si>
  <si>
    <t>Ladish</t>
  </si>
  <si>
    <t>2466M96P01</t>
  </si>
  <si>
    <t>2466M53P01</t>
  </si>
  <si>
    <t>2466M67P01</t>
  </si>
  <si>
    <t>First due date</t>
  </si>
  <si>
    <t>delivered</t>
  </si>
  <si>
    <t>Price</t>
  </si>
  <si>
    <t>Weight</t>
  </si>
  <si>
    <t>Comments</t>
  </si>
  <si>
    <t>Date</t>
  </si>
  <si>
    <t>QTY</t>
  </si>
  <si>
    <t>PO</t>
  </si>
  <si>
    <t>Machine Shop</t>
  </si>
  <si>
    <t>90A31212</t>
  </si>
  <si>
    <t>9SA31276</t>
  </si>
  <si>
    <t>90A31253</t>
  </si>
  <si>
    <t>90A31270</t>
  </si>
  <si>
    <t>9SA31277</t>
  </si>
  <si>
    <t>90A31272</t>
  </si>
  <si>
    <t>9SA31278</t>
  </si>
  <si>
    <t>90A31252</t>
  </si>
  <si>
    <t>9SA31273</t>
  </si>
  <si>
    <t>9SA31274</t>
  </si>
  <si>
    <t>9SA31275</t>
  </si>
  <si>
    <t>90A31217</t>
  </si>
  <si>
    <t>90A31215</t>
  </si>
  <si>
    <t>90A31216</t>
  </si>
  <si>
    <t>TBD</t>
  </si>
  <si>
    <t>Primary design was R65 but changed to R88 on 10/20/11 when GE agreed to Airbus's request to increase thrust.</t>
  </si>
  <si>
    <t>Coord memo received in May 2011, went out for quotes but Engineering wasn’t ready to place orders at that point. Drawing received on 11/16/11. RFQ is due on 12/06/11</t>
  </si>
  <si>
    <t>lowest bidder</t>
  </si>
  <si>
    <t>within 25% of VE should cost</t>
  </si>
  <si>
    <t>deal with Ladish to make more GEnx and GP parts</t>
  </si>
  <si>
    <t>Finished P/N</t>
  </si>
  <si>
    <t>Forging Supplier</t>
  </si>
  <si>
    <t>Bezerra</t>
  </si>
  <si>
    <t>Sub Commodity Ldr</t>
  </si>
  <si>
    <t>Engineer</t>
  </si>
  <si>
    <t>Target Price</t>
  </si>
  <si>
    <t>4013726-900P01</t>
  </si>
  <si>
    <t>4013726-901P01</t>
  </si>
  <si>
    <t>4013726-902P01</t>
  </si>
  <si>
    <t>4013726-903P01</t>
  </si>
  <si>
    <t>4013726-904P01</t>
  </si>
  <si>
    <t>4013726-905P01</t>
  </si>
  <si>
    <t>4013726-906P01</t>
  </si>
  <si>
    <t>4013726-907P01</t>
  </si>
  <si>
    <t>4013726-908P01</t>
  </si>
  <si>
    <t>4013726-909P01</t>
  </si>
  <si>
    <t>4013726-910P01</t>
  </si>
  <si>
    <t>4013726-911P01</t>
  </si>
  <si>
    <t>2468M30P01</t>
  </si>
  <si>
    <t>2468M26P01</t>
  </si>
  <si>
    <t>4013725-401P01</t>
  </si>
  <si>
    <t>4013725-402P01</t>
  </si>
  <si>
    <t>SOW</t>
  </si>
  <si>
    <t>Bierman</t>
  </si>
  <si>
    <t>Carlton Forge</t>
  </si>
  <si>
    <t>Outer Liner AFT End</t>
  </si>
  <si>
    <t>Outer Liner FWD End</t>
  </si>
  <si>
    <t>Outer Baffle AFT End</t>
  </si>
  <si>
    <t>Outer Baffle FWD End</t>
  </si>
  <si>
    <t>Inner Liner AFT End</t>
  </si>
  <si>
    <t>Inner Liner FWD End</t>
  </si>
  <si>
    <t>Inner Baffle AFT End</t>
  </si>
  <si>
    <t>Inner Baffle FWD End</t>
  </si>
  <si>
    <t>Dome Plate</t>
  </si>
  <si>
    <t>Cowl Support Outer</t>
  </si>
  <si>
    <t>Cowl Support Inner</t>
  </si>
  <si>
    <t>Stg. 3-4 AFT Spacer Arm</t>
  </si>
  <si>
    <t>Schlosser Forge</t>
  </si>
  <si>
    <t>Stg. 1 Aft Arm</t>
  </si>
  <si>
    <t>Combuster Case</t>
  </si>
  <si>
    <t>OGV</t>
  </si>
  <si>
    <t>TCF - forward</t>
  </si>
  <si>
    <t>TCF - Aft</t>
  </si>
  <si>
    <t>HS188</t>
  </si>
  <si>
    <t>1XA31402</t>
  </si>
  <si>
    <t>UEC - TH</t>
  </si>
  <si>
    <t>HASTX</t>
  </si>
  <si>
    <t>6-2-4-2</t>
  </si>
  <si>
    <t>90A31421</t>
  </si>
  <si>
    <t>Ti 6-4 P</t>
  </si>
  <si>
    <t>90A31423</t>
  </si>
  <si>
    <t>I718+</t>
  </si>
  <si>
    <t>90A31437-001</t>
  </si>
  <si>
    <t>90A31437-002</t>
  </si>
  <si>
    <t>I718</t>
  </si>
  <si>
    <t>4013725-553P01</t>
  </si>
  <si>
    <t>Combustor Case</t>
  </si>
  <si>
    <t>2483M66P01</t>
  </si>
  <si>
    <t>Stg. 3-4 Arm</t>
  </si>
  <si>
    <t>4013702-260P01</t>
  </si>
  <si>
    <t>Outer Liner</t>
  </si>
  <si>
    <t>4013702-261P01</t>
  </si>
  <si>
    <t>Inner Liner</t>
  </si>
  <si>
    <t>4013702-270P01</t>
  </si>
  <si>
    <t xml:space="preserve">Dome Plate </t>
  </si>
  <si>
    <t>4013708-905P01</t>
  </si>
  <si>
    <t>Outer AFT Ring</t>
  </si>
  <si>
    <t>4013708-906P01</t>
  </si>
  <si>
    <t>Inner Aft Ring</t>
  </si>
  <si>
    <t>4013725-557P01</t>
  </si>
  <si>
    <t>2475M01P01</t>
  </si>
  <si>
    <t>Frisa</t>
  </si>
  <si>
    <t>HPT Case</t>
  </si>
  <si>
    <t>2471M22P01</t>
  </si>
  <si>
    <t>Stg. 2 HPT Blade Retainer</t>
  </si>
  <si>
    <t>4013725-550P01</t>
  </si>
  <si>
    <t>4013725-551P01</t>
  </si>
  <si>
    <t>4013725-552P01</t>
  </si>
  <si>
    <t>4013727-205P01</t>
  </si>
  <si>
    <t>Forged Metals</t>
  </si>
  <si>
    <t>HPC Case</t>
  </si>
  <si>
    <t>4013731-140P01</t>
  </si>
  <si>
    <t>Splitter Air Flow</t>
  </si>
  <si>
    <t>Ti 6-2-4-2</t>
  </si>
  <si>
    <t>I909</t>
  </si>
  <si>
    <t>P I718</t>
  </si>
  <si>
    <t>P I718+</t>
  </si>
  <si>
    <t>TI 6-4</t>
  </si>
  <si>
    <t>90A31405</t>
  </si>
  <si>
    <t>Z0A31409</t>
  </si>
  <si>
    <t>10A31412</t>
  </si>
  <si>
    <t>10A31413</t>
  </si>
  <si>
    <t>90A31414</t>
  </si>
  <si>
    <t>90A31415</t>
  </si>
  <si>
    <t>90A31416</t>
  </si>
  <si>
    <t>90A31418</t>
  </si>
  <si>
    <t>90A31419</t>
  </si>
  <si>
    <t>90A31420</t>
  </si>
  <si>
    <t>1XA31422-01</t>
  </si>
  <si>
    <t>1XA31422-02</t>
  </si>
  <si>
    <t>1AX31422-03</t>
  </si>
  <si>
    <t>D.E. Hold</t>
  </si>
  <si>
    <t>TECT</t>
  </si>
  <si>
    <t>UEC - ASHE</t>
  </si>
  <si>
    <t>Forging Price Analysis</t>
  </si>
  <si>
    <t>Quoting Suppliers (Forging)</t>
  </si>
  <si>
    <t>Production or Development</t>
  </si>
  <si>
    <t>Development</t>
  </si>
  <si>
    <t>Any commitment for Production made?</t>
  </si>
  <si>
    <t>No</t>
  </si>
  <si>
    <t>Chen-Tech, Firth, WGH, Ellwood</t>
  </si>
  <si>
    <t>WGW, Ladish</t>
  </si>
  <si>
    <t xml:space="preserve">within 25% of Wyman's quote (Wyman was the lowest bidder but was not awarded because Wyman already had many new parts to work on </t>
  </si>
  <si>
    <t>Jade Watts</t>
  </si>
  <si>
    <t>Dave Goshorn</t>
  </si>
  <si>
    <t>Mark Johnson</t>
  </si>
  <si>
    <t>Tom Dole</t>
  </si>
  <si>
    <t>Kevin Norcott</t>
  </si>
  <si>
    <t>Tim Story</t>
  </si>
  <si>
    <t>Raul Fernandez</t>
  </si>
  <si>
    <t>Brandon Reynolds</t>
  </si>
  <si>
    <t>Ryan Klasmeier</t>
  </si>
  <si>
    <t>Hahn Spofford</t>
  </si>
  <si>
    <t>Target Weight</t>
  </si>
  <si>
    <t>Target Billet Price</t>
  </si>
  <si>
    <t>Billet Price</t>
  </si>
  <si>
    <t>NA</t>
  </si>
  <si>
    <t>Size</t>
  </si>
  <si>
    <t>10"</t>
  </si>
  <si>
    <t>12"</t>
  </si>
  <si>
    <t>6"</t>
  </si>
  <si>
    <t>8"</t>
  </si>
  <si>
    <t>9"</t>
  </si>
  <si>
    <t>Carlton, Firh</t>
  </si>
  <si>
    <t>Dan Kirtley</t>
  </si>
  <si>
    <t>Hold for design change</t>
  </si>
  <si>
    <t>Eric Lavender</t>
  </si>
  <si>
    <t>Firth, Carlton</t>
  </si>
  <si>
    <t>Kim Barberini</t>
  </si>
  <si>
    <t>CJ Pegan</t>
  </si>
  <si>
    <t>John Van Benken</t>
  </si>
  <si>
    <t>Ben Rawe</t>
  </si>
  <si>
    <t>Tony Maurer</t>
  </si>
  <si>
    <t>Ben Tom</t>
  </si>
  <si>
    <t>Frisa, Carlton, Firth</t>
  </si>
  <si>
    <t>Gianna Busso</t>
  </si>
  <si>
    <t>Firth, Frisa, Carlton</t>
  </si>
  <si>
    <t>Brian Lutz</t>
  </si>
  <si>
    <t>Randy Prather</t>
  </si>
  <si>
    <t>2094M68P01</t>
  </si>
  <si>
    <t>Aft. Mt. Ring</t>
  </si>
  <si>
    <t>P Ti 6-4</t>
  </si>
  <si>
    <t>Larry Meyer</t>
  </si>
  <si>
    <t>Lang</t>
  </si>
  <si>
    <t>2468M25P01</t>
  </si>
  <si>
    <t>WGH</t>
  </si>
  <si>
    <t>Ti 17</t>
  </si>
  <si>
    <t>9SA31317</t>
  </si>
  <si>
    <t>WGH,Chentech,Firth</t>
  </si>
  <si>
    <t>2468M27P01</t>
  </si>
  <si>
    <t>FIRTH</t>
  </si>
  <si>
    <t>9SA31356</t>
  </si>
  <si>
    <t>Kiessling</t>
  </si>
  <si>
    <t>9SA31320</t>
  </si>
  <si>
    <t>WGH,ELLWOOD,CHENTECH,FIRTH</t>
  </si>
  <si>
    <t>2490M02P01</t>
  </si>
  <si>
    <t>9SA31357</t>
  </si>
  <si>
    <t>2490M05P01</t>
  </si>
  <si>
    <t>9SA31358</t>
  </si>
  <si>
    <t>2094M39P01</t>
  </si>
  <si>
    <t>Ti 64</t>
  </si>
  <si>
    <t>AD,ELLWOOD,Calam, Ladish</t>
  </si>
  <si>
    <t>Ti64</t>
  </si>
  <si>
    <t>TI 64</t>
  </si>
  <si>
    <t>2468M21P01</t>
  </si>
  <si>
    <t>9SA31040</t>
  </si>
  <si>
    <t>2468M22P01</t>
  </si>
  <si>
    <t>STG7</t>
  </si>
  <si>
    <t xml:space="preserve"> CHENTECH, firth</t>
  </si>
  <si>
    <t>9sa31041</t>
  </si>
  <si>
    <t>firth</t>
  </si>
  <si>
    <t>9SA31601</t>
  </si>
  <si>
    <t>CHENTECH,FIRTH,WGH</t>
  </si>
  <si>
    <t>2468M33P02</t>
  </si>
  <si>
    <t>stg 8</t>
  </si>
  <si>
    <t>9sa31042</t>
  </si>
  <si>
    <t>CHENTECH,FIRTH</t>
  </si>
  <si>
    <t>30/30/12</t>
  </si>
  <si>
    <t>Imp tube spt</t>
  </si>
  <si>
    <t>4013728-258P01</t>
  </si>
  <si>
    <t>Firth/Carlton</t>
  </si>
  <si>
    <t>Kris Nika</t>
  </si>
  <si>
    <t>4013728-257P01</t>
  </si>
  <si>
    <t>FINS Forging</t>
  </si>
  <si>
    <t>I783</t>
  </si>
  <si>
    <t>4013725-380P01</t>
  </si>
  <si>
    <t>FOS OD Flange</t>
  </si>
  <si>
    <t>GTD222</t>
  </si>
  <si>
    <t>4013725-384P01</t>
  </si>
  <si>
    <t>FINS FWD Forging</t>
  </si>
  <si>
    <t>Bill Lau</t>
  </si>
  <si>
    <t>4013725-383P01</t>
  </si>
  <si>
    <t>FINS AFT Forging</t>
  </si>
  <si>
    <t>4013725-407P01</t>
  </si>
  <si>
    <t>Steve Roller</t>
  </si>
  <si>
    <t>4013704-689P01</t>
  </si>
  <si>
    <t>Yes</t>
  </si>
  <si>
    <t>19#</t>
  </si>
  <si>
    <t>24#</t>
  </si>
  <si>
    <t>Combustor Case (OGV)</t>
  </si>
  <si>
    <t>-</t>
  </si>
  <si>
    <t>14#</t>
  </si>
  <si>
    <t>PI178+</t>
  </si>
  <si>
    <t>Robert Dyson</t>
  </si>
  <si>
    <t>Frisa, Firth, Carlton</t>
  </si>
  <si>
    <t>9SA31282</t>
  </si>
  <si>
    <t>Chen-Tech, Firth (no quote), WGH, Ellwood</t>
  </si>
  <si>
    <t>90A31441</t>
  </si>
  <si>
    <t>4013726-336P01</t>
  </si>
  <si>
    <t>HPC Aft Extension Case</t>
  </si>
  <si>
    <t>Tom Doerflein</t>
  </si>
  <si>
    <t>4013726-337P01</t>
  </si>
  <si>
    <t>HPC Aft Inner Case</t>
  </si>
  <si>
    <t>4013726-338P01</t>
  </si>
  <si>
    <t>4013726-332P01</t>
  </si>
  <si>
    <t>4013726-333P01</t>
  </si>
  <si>
    <t>4013726-334P01</t>
  </si>
  <si>
    <t>4013726-335P01</t>
  </si>
  <si>
    <t>HPC Stg. 5 Forging</t>
  </si>
  <si>
    <t>HPC Stg. 5-6 Forging</t>
  </si>
  <si>
    <t>HPC Stg. 6-7 Forging</t>
  </si>
  <si>
    <t>HPC Stg. 7 Forging</t>
  </si>
  <si>
    <t>HPC Stg. 8 Forging</t>
  </si>
  <si>
    <t>HPC Stg. 8-9 Forging</t>
  </si>
  <si>
    <t>1XQ15401</t>
  </si>
  <si>
    <t>Support, Outer</t>
  </si>
  <si>
    <t>Eric Roberson</t>
  </si>
  <si>
    <t>4013733-723P02</t>
  </si>
  <si>
    <t>UEC-TH</t>
  </si>
  <si>
    <t>Inner Cowl</t>
  </si>
  <si>
    <t>4013733-725P02</t>
  </si>
  <si>
    <t>4013726-911P02</t>
  </si>
  <si>
    <t>Inner Flange</t>
  </si>
  <si>
    <t>TBD/Coord Memo</t>
  </si>
  <si>
    <t>Firth, Carlton, Frisa, WRP</t>
  </si>
  <si>
    <t>FWD Impingement Ring</t>
  </si>
  <si>
    <t>Aft Impingement Ring</t>
  </si>
  <si>
    <t>Aft Retainer</t>
  </si>
  <si>
    <t>Firth, Carlton Frisa, WRP</t>
  </si>
  <si>
    <t>4013727-207P01</t>
  </si>
  <si>
    <t>Stg. 8-9 HPC Case</t>
  </si>
  <si>
    <t>4013727-208P01</t>
  </si>
  <si>
    <t>4013727-209P01</t>
  </si>
  <si>
    <t>4013727-210P01</t>
  </si>
  <si>
    <t>4013727-211P01</t>
  </si>
  <si>
    <t>4013727-212P01</t>
  </si>
  <si>
    <t>Stg. 8 HPC Case</t>
  </si>
  <si>
    <t>Stg. 7-8 HPC Case</t>
  </si>
  <si>
    <t>Stg. 6-7 HPC Case</t>
  </si>
  <si>
    <t>Stg. 5-6 HPC Case</t>
  </si>
  <si>
    <t>Stg. 5 HPC Case</t>
  </si>
  <si>
    <t>GKN</t>
  </si>
  <si>
    <t>90Q15403</t>
  </si>
  <si>
    <t>90Q15402</t>
  </si>
  <si>
    <t>need print updated to add VSE</t>
  </si>
  <si>
    <t>Firth, Carlton, WRP</t>
  </si>
  <si>
    <t>Firth, Carlton WRP</t>
  </si>
  <si>
    <t>90Q15404</t>
  </si>
  <si>
    <t>HPC Aft Outer Case</t>
  </si>
  <si>
    <t>90Q15409</t>
  </si>
  <si>
    <t>4013733-909P01</t>
  </si>
  <si>
    <t>CDP Bolt Cover</t>
  </si>
  <si>
    <t>Stg. 10 HPC Outer Ring</t>
  </si>
  <si>
    <t>2517M01P01</t>
  </si>
  <si>
    <t>2464M71G01</t>
  </si>
  <si>
    <t>4013726-902P02</t>
  </si>
  <si>
    <t>Chris Roller</t>
  </si>
  <si>
    <t>4013726-903P02</t>
  </si>
  <si>
    <t>Outer Fwd Baffle</t>
  </si>
  <si>
    <t>Outer Aft Baffle</t>
  </si>
  <si>
    <t>4013726-906P02</t>
  </si>
  <si>
    <t>Inner Aft Baffle</t>
  </si>
  <si>
    <t>4013726-907P02</t>
  </si>
  <si>
    <t>Inner Fwd Baffle</t>
  </si>
  <si>
    <t>#3 Damper Housing</t>
  </si>
  <si>
    <t>Ti 6-4</t>
  </si>
  <si>
    <t>Rich Wainwright</t>
  </si>
  <si>
    <t>#1 Bearing Housing</t>
  </si>
  <si>
    <t>#2 Bearing Housing</t>
  </si>
  <si>
    <t>2483M13P01</t>
  </si>
  <si>
    <t>90Q15411</t>
  </si>
  <si>
    <t>90Q15413</t>
  </si>
  <si>
    <t xml:space="preserve">4013727-206P01 </t>
  </si>
  <si>
    <t>Stg. 10 HPC Case</t>
  </si>
  <si>
    <t>90Q15414</t>
  </si>
  <si>
    <t xml:space="preserve">8" </t>
  </si>
  <si>
    <t>90Q14414</t>
  </si>
  <si>
    <t>4013727-206P02</t>
  </si>
  <si>
    <t>4R Fwd Air Seal</t>
  </si>
  <si>
    <t>Adam Record</t>
  </si>
  <si>
    <t>2461M68P01</t>
  </si>
  <si>
    <t>Back up if P01 is not acceptable</t>
  </si>
  <si>
    <t>obsolete…change to P02</t>
  </si>
  <si>
    <t>90A31424 Am. 02</t>
  </si>
  <si>
    <t>VE Estimate</t>
  </si>
  <si>
    <t>4013702-261P02</t>
  </si>
  <si>
    <t>4013702-260P02</t>
  </si>
  <si>
    <t>4013702-260P03</t>
  </si>
  <si>
    <t>90Q15417</t>
  </si>
  <si>
    <t>2475M27P01</t>
  </si>
  <si>
    <t>Fan Spinner Forging</t>
  </si>
  <si>
    <t>Alum.</t>
  </si>
  <si>
    <t>9XQ15103</t>
  </si>
  <si>
    <t>Carlton, Weber, Firth</t>
  </si>
  <si>
    <t>Andy Fedyszyn</t>
  </si>
  <si>
    <t>PO canceled and order picked up by TEI</t>
  </si>
  <si>
    <t>90Q15418</t>
  </si>
  <si>
    <t>90Q15419</t>
  </si>
  <si>
    <t>90Q15420</t>
  </si>
  <si>
    <t>4013733-997P01</t>
  </si>
  <si>
    <t>FOS Inner Leg Forging</t>
  </si>
  <si>
    <t>2094M87P01</t>
  </si>
  <si>
    <t>FAST</t>
  </si>
  <si>
    <t>90Q15422</t>
  </si>
  <si>
    <t>4013522-469P03</t>
  </si>
  <si>
    <t>TCF Fwd Flange</t>
  </si>
  <si>
    <t>EMO</t>
  </si>
  <si>
    <t>Doug Louder.</t>
  </si>
  <si>
    <t>Bracket, Cowl Suppot</t>
  </si>
  <si>
    <t>Firth Carlton</t>
  </si>
  <si>
    <t>4013733-968P01</t>
  </si>
  <si>
    <t>Bid close 3/15/2012</t>
  </si>
  <si>
    <t>4013733-958P01</t>
  </si>
  <si>
    <t>Fwd Outer Seal Inner</t>
  </si>
  <si>
    <t>Fwd Outer Seal Outer</t>
  </si>
  <si>
    <t>Firth Monroe</t>
  </si>
  <si>
    <t>1XQ15424</t>
  </si>
  <si>
    <t>2514M81P01</t>
  </si>
  <si>
    <t>2514M82P01</t>
  </si>
  <si>
    <t>2514M83P01</t>
  </si>
  <si>
    <t>2514M84P01</t>
  </si>
  <si>
    <t>2514M85P01</t>
  </si>
  <si>
    <t>2514M86P01</t>
  </si>
  <si>
    <t>2514M87P01</t>
  </si>
  <si>
    <t>2514M88P01</t>
  </si>
  <si>
    <t>2514M89P01</t>
  </si>
  <si>
    <t>2514M90P01</t>
  </si>
  <si>
    <t>2514M92P01</t>
  </si>
  <si>
    <t>2514M93P01</t>
  </si>
  <si>
    <t>2514M94P01</t>
  </si>
  <si>
    <t>2514M97P01</t>
  </si>
  <si>
    <t>Fwd Hanger</t>
  </si>
  <si>
    <t>Fwd L Clip</t>
  </si>
  <si>
    <t>Aft Hanger</t>
  </si>
  <si>
    <t>Split Fairing</t>
  </si>
  <si>
    <t>HPT Lab Seal</t>
  </si>
  <si>
    <t>Fwd Plate Fwd</t>
  </si>
  <si>
    <t>Fwd Plate Aft</t>
  </si>
  <si>
    <t>Mid Plate Fwd</t>
  </si>
  <si>
    <t>Mid Plate Aft</t>
  </si>
  <si>
    <t>Aft Plate Fwd</t>
  </si>
  <si>
    <t>Aft Plate Aft</t>
  </si>
  <si>
    <t>Seal Arm Fwd</t>
  </si>
  <si>
    <t>R41</t>
  </si>
  <si>
    <t>Beth Baniszewski</t>
  </si>
  <si>
    <t>4013728-259P01</t>
  </si>
  <si>
    <t>Need print issued before shipment</t>
  </si>
  <si>
    <t>$/Forging</t>
  </si>
  <si>
    <t>1=</t>
  </si>
  <si>
    <t>4013733-966P01</t>
  </si>
  <si>
    <t>Bolt Cover</t>
  </si>
  <si>
    <t>4013733-257P02</t>
  </si>
  <si>
    <t>4013726-337P02</t>
  </si>
  <si>
    <t>HPC Stg.10 Inner Case</t>
  </si>
  <si>
    <t>HPT Aft Seal</t>
  </si>
  <si>
    <t>4013733-028P01</t>
  </si>
  <si>
    <t>IGV Ring Forging</t>
  </si>
  <si>
    <t>Fernando Salmon</t>
  </si>
  <si>
    <t>4013733-028P02</t>
  </si>
  <si>
    <t>4013733-028P03</t>
  </si>
  <si>
    <t>Stg. 2 Actuating Ring</t>
  </si>
  <si>
    <t>Stg. 1 Actuating Ring</t>
  </si>
  <si>
    <t>4013733-028P04</t>
  </si>
  <si>
    <t>Stg. 3 Actuating Ring</t>
  </si>
  <si>
    <t>4013733-028P05</t>
  </si>
  <si>
    <t>17-4</t>
  </si>
  <si>
    <t>Stg. 4 Actuating Ring</t>
  </si>
  <si>
    <t>2517M02P01</t>
  </si>
  <si>
    <t>2464M26P01</t>
  </si>
  <si>
    <t>90Q15424</t>
  </si>
  <si>
    <t>2468M33P01</t>
  </si>
  <si>
    <t>Leap &amp; Passport</t>
  </si>
  <si>
    <t>2468M29P01</t>
  </si>
  <si>
    <t>Stg 7 &amp; Stg 8 for both</t>
  </si>
  <si>
    <t>Stg 5 blisk</t>
  </si>
  <si>
    <t>CANCELLED</t>
  </si>
  <si>
    <t>Stg 5 Blisk &amp; Stg 6 Disk for both</t>
  </si>
  <si>
    <t>2490M07P01</t>
  </si>
  <si>
    <t>2490M20P01</t>
  </si>
  <si>
    <t>2466M64P01</t>
  </si>
  <si>
    <t>Aft Shaft</t>
  </si>
  <si>
    <t>2468M75P01</t>
  </si>
  <si>
    <t>Impeller Tube Spt</t>
  </si>
  <si>
    <t>2466M57P01</t>
  </si>
  <si>
    <t>2471M25P01</t>
  </si>
  <si>
    <t>Chentech</t>
  </si>
  <si>
    <t>2471M42P01</t>
  </si>
  <si>
    <t>HPT Rear Shaft</t>
  </si>
  <si>
    <t>2471M49P01</t>
  </si>
  <si>
    <t>Allvac</t>
  </si>
  <si>
    <t>Tie Rod</t>
  </si>
  <si>
    <t>N/A</t>
  </si>
  <si>
    <t>90Q15423</t>
  </si>
  <si>
    <t>revisit price. Mach 10" to 6"</t>
  </si>
  <si>
    <t>Firth Rixson-Monroe</t>
  </si>
  <si>
    <t>Bappa Jana</t>
  </si>
  <si>
    <t>$14,67</t>
  </si>
  <si>
    <t>90Q15426</t>
  </si>
  <si>
    <t>2500M47P01</t>
  </si>
  <si>
    <t>2476M97P01</t>
  </si>
  <si>
    <t>Eli Kalaani</t>
  </si>
  <si>
    <t>2464M26P02</t>
  </si>
  <si>
    <t>90Q15429</t>
  </si>
  <si>
    <t>90Q15431</t>
  </si>
  <si>
    <t>90Q15430</t>
  </si>
  <si>
    <t>90Q15433</t>
  </si>
  <si>
    <t>90Q15432</t>
  </si>
  <si>
    <t>4013726-330P02</t>
  </si>
  <si>
    <t>M152</t>
  </si>
  <si>
    <t>90Q15427</t>
  </si>
  <si>
    <t>4013726-331P02</t>
  </si>
  <si>
    <t>90Q15428</t>
  </si>
  <si>
    <t>90Q15434</t>
  </si>
  <si>
    <t>90Q15425 item 002</t>
  </si>
  <si>
    <t>90Q15425 item 001</t>
  </si>
  <si>
    <t>2460M71P01</t>
  </si>
  <si>
    <t>90Q15436 item 001</t>
  </si>
  <si>
    <t>90Q15436 item 002</t>
  </si>
  <si>
    <t>90Q15436 item 003</t>
  </si>
  <si>
    <t>90Q15436 item 004</t>
  </si>
  <si>
    <t>90Q15436 item 005</t>
  </si>
  <si>
    <t>90Q15436 item 006</t>
  </si>
  <si>
    <t>90Q15436 item 007</t>
  </si>
  <si>
    <t>90Q15436 item 008</t>
  </si>
  <si>
    <t>90Q15436 item 009</t>
  </si>
  <si>
    <t>9.5"</t>
  </si>
  <si>
    <t>6'</t>
  </si>
  <si>
    <t>90Q15437 item 001</t>
  </si>
  <si>
    <t>90Q15437 item 002</t>
  </si>
  <si>
    <t>90Q15437 item 003</t>
  </si>
  <si>
    <t>90Q15437 item 004</t>
  </si>
  <si>
    <t>90Q15438</t>
  </si>
  <si>
    <t>4013522-470P03</t>
  </si>
  <si>
    <t>TCF Aft Flange Forging</t>
  </si>
  <si>
    <t>2474M13P01</t>
  </si>
  <si>
    <t>18 pcs. added 4/20/12 for Leap-1B</t>
  </si>
  <si>
    <t>90Q15435</t>
  </si>
  <si>
    <t>2517M68P01</t>
  </si>
  <si>
    <t>90Q15440</t>
  </si>
  <si>
    <t>2517M67P01</t>
  </si>
  <si>
    <t>90Q15439</t>
  </si>
  <si>
    <t>2517M69P01</t>
  </si>
  <si>
    <t>90Q15441</t>
  </si>
  <si>
    <t>90Q15442 item 001</t>
  </si>
  <si>
    <t>90Q15442 item 002</t>
  </si>
  <si>
    <t>2466M55P01</t>
  </si>
  <si>
    <t>HPT S2 Blade Reatianer</t>
  </si>
  <si>
    <t>I718P</t>
  </si>
  <si>
    <t>VSE full approved 4/24</t>
  </si>
  <si>
    <t>90Q15443</t>
  </si>
  <si>
    <t>2460M70G01</t>
  </si>
  <si>
    <t>2484M74G01</t>
  </si>
  <si>
    <t>Capo Indust.</t>
  </si>
  <si>
    <t>4013733-257P01</t>
  </si>
  <si>
    <t>90Q15426 item 002</t>
  </si>
  <si>
    <t>2464M25P03</t>
  </si>
  <si>
    <t>2464M25P04</t>
  </si>
  <si>
    <t>90Q15444 item 001</t>
  </si>
  <si>
    <t>90Q15444 item 002</t>
  </si>
  <si>
    <t>Twigg</t>
  </si>
  <si>
    <t>90Q15445 item 001</t>
  </si>
  <si>
    <t>need print in DWB/GT7350 processed</t>
  </si>
  <si>
    <t>90Q15445 item 002</t>
  </si>
  <si>
    <t>5/9/12…OD size chg to 36.40"</t>
  </si>
  <si>
    <t>Paradigm, Malden</t>
  </si>
  <si>
    <t>quoted I718 and 15-5</t>
  </si>
  <si>
    <t>UEC-Poland</t>
  </si>
  <si>
    <t>Jean Galley</t>
  </si>
  <si>
    <t>Ketema</t>
  </si>
  <si>
    <t>UEC-WB/China</t>
  </si>
  <si>
    <t>90Q15447</t>
  </si>
  <si>
    <t>Leap 1B</t>
  </si>
  <si>
    <t>4013725-401P02</t>
  </si>
  <si>
    <t>1B Combustor Case</t>
  </si>
  <si>
    <t>Chris Bosco</t>
  </si>
  <si>
    <t>4013725-402P02</t>
  </si>
  <si>
    <t>1B OGV</t>
  </si>
  <si>
    <t>2466M62G01</t>
  </si>
  <si>
    <t>2461M38P01</t>
  </si>
  <si>
    <t>2466M68P01</t>
  </si>
  <si>
    <t>2466M66P01</t>
  </si>
  <si>
    <t>2466M52P01</t>
  </si>
  <si>
    <t>2460M67G01</t>
  </si>
  <si>
    <t>2466M56P01</t>
  </si>
  <si>
    <t>2468M78G01</t>
  </si>
  <si>
    <t>2468M79G01</t>
  </si>
  <si>
    <t>Was 2484M80G01</t>
  </si>
  <si>
    <t>2468M82G01</t>
  </si>
  <si>
    <t>2468M83G01AA</t>
  </si>
  <si>
    <t xml:space="preserve"> Was 2484M81G01</t>
  </si>
  <si>
    <t>2468M84G01AA</t>
  </si>
  <si>
    <t>2468M85G01AA</t>
  </si>
  <si>
    <t>2464M25G01</t>
  </si>
  <si>
    <t>2468M80G01</t>
  </si>
  <si>
    <t>90Q15449</t>
  </si>
  <si>
    <t>90Q15448</t>
  </si>
  <si>
    <t>2468M81G01</t>
  </si>
  <si>
    <t>2460M47G01</t>
  </si>
  <si>
    <t>2468M47P01</t>
  </si>
  <si>
    <t>2466M58P01</t>
  </si>
  <si>
    <t>2460M62G01</t>
  </si>
  <si>
    <t>Canceled</t>
  </si>
  <si>
    <t>On Score Card</t>
  </si>
  <si>
    <t>Engine Module</t>
  </si>
  <si>
    <t>HPC</t>
  </si>
  <si>
    <t>CDN</t>
  </si>
  <si>
    <t>HPT</t>
  </si>
  <si>
    <t>Mounts</t>
  </si>
  <si>
    <t>TCF</t>
  </si>
  <si>
    <t>Bearings / Sump</t>
  </si>
  <si>
    <t>FAN</t>
  </si>
  <si>
    <t>Fan</t>
  </si>
  <si>
    <t>2462M26P03</t>
  </si>
  <si>
    <t>2462M26P02</t>
  </si>
  <si>
    <t>2462M27P02</t>
  </si>
  <si>
    <t>2462M27P03</t>
  </si>
  <si>
    <t>90Q15445 item 004</t>
  </si>
  <si>
    <t>FAST-China</t>
  </si>
  <si>
    <t>B &amp; F</t>
  </si>
  <si>
    <t>2466M54P01</t>
  </si>
  <si>
    <t>GE-Suzhou</t>
  </si>
  <si>
    <t>2484M79G01</t>
  </si>
  <si>
    <t>2484M78G01</t>
  </si>
  <si>
    <t>2484M81G01</t>
  </si>
  <si>
    <t>2484M77G01</t>
  </si>
  <si>
    <t>2484M76G01</t>
  </si>
  <si>
    <t>2484M75G01</t>
  </si>
  <si>
    <t>2484M80 Outer</t>
  </si>
  <si>
    <t>2484M80 Inner</t>
  </si>
  <si>
    <t>TEI</t>
  </si>
  <si>
    <t>B &amp; E Tool</t>
  </si>
  <si>
    <t>Gentz Aero</t>
  </si>
  <si>
    <t>2474M12G01</t>
  </si>
  <si>
    <t>Triumph</t>
  </si>
  <si>
    <t>2474M15G01</t>
  </si>
  <si>
    <t>2498M22P01</t>
  </si>
  <si>
    <t>2498M23P01</t>
  </si>
  <si>
    <t>need GT7350-i/p 6/27</t>
  </si>
  <si>
    <t>APPI</t>
  </si>
  <si>
    <t>90Q15456</t>
  </si>
  <si>
    <t>90Q15457</t>
  </si>
  <si>
    <t>EMI</t>
  </si>
  <si>
    <t>Meyer/TEI</t>
  </si>
  <si>
    <t>canclled…using M88 mat'l for F/P</t>
  </si>
  <si>
    <t>2503M41G01</t>
  </si>
  <si>
    <t>Weight Savings</t>
  </si>
  <si>
    <t>2483M03P01</t>
  </si>
  <si>
    <t>2462M58P02</t>
  </si>
  <si>
    <t>2462M58P01</t>
  </si>
  <si>
    <t>Duplicate</t>
  </si>
  <si>
    <t>2484M80P01</t>
  </si>
  <si>
    <t>2503M45P01</t>
  </si>
  <si>
    <t>2502M37P01</t>
  </si>
  <si>
    <t>Estimated as 3 rings</t>
  </si>
  <si>
    <t>B&amp;F</t>
  </si>
  <si>
    <t>Estimated as 2 rings</t>
  </si>
  <si>
    <t>2462M57P01</t>
  </si>
  <si>
    <t>B&amp;E</t>
  </si>
  <si>
    <t>FAST (China)</t>
  </si>
  <si>
    <t>Barnes-Phoenix</t>
  </si>
  <si>
    <t>Combustor Case (inner leg)</t>
  </si>
  <si>
    <t>FINS Forging (fwd flange)</t>
  </si>
  <si>
    <t>FOS Forging (inner)</t>
  </si>
  <si>
    <t>2480M95G01</t>
  </si>
  <si>
    <t>2475M00G01</t>
  </si>
  <si>
    <t>2471M21P01</t>
  </si>
  <si>
    <t>2471M11P01</t>
  </si>
  <si>
    <t>2471M37P01</t>
  </si>
  <si>
    <t>2471M16P01</t>
  </si>
  <si>
    <t>2471M19P01</t>
  </si>
  <si>
    <t>2471M41P01</t>
  </si>
  <si>
    <t>2503M45G01</t>
  </si>
  <si>
    <t>2503M50P01</t>
  </si>
  <si>
    <t>2460M69G01</t>
  </si>
  <si>
    <t>2471M24P01</t>
  </si>
  <si>
    <t>2480M93G01</t>
  </si>
  <si>
    <t>2483M91P01</t>
  </si>
  <si>
    <t>2471M27P01</t>
  </si>
  <si>
    <t>2094M40G02</t>
  </si>
  <si>
    <t>2460M74P01</t>
  </si>
  <si>
    <t>2471M08P01</t>
  </si>
  <si>
    <t>2485M33P01</t>
  </si>
  <si>
    <t>2480M91G01</t>
  </si>
  <si>
    <t>2462M58G01</t>
  </si>
  <si>
    <t>2474M09P01</t>
  </si>
  <si>
    <t>2484M30</t>
  </si>
  <si>
    <t>2484M31</t>
  </si>
  <si>
    <t>2484M32</t>
  </si>
  <si>
    <t>2484M33</t>
  </si>
  <si>
    <t>2484M34</t>
  </si>
  <si>
    <t>2484M80</t>
  </si>
  <si>
    <t>2480M98P01</t>
  </si>
  <si>
    <t>2498M27P01</t>
  </si>
  <si>
    <t>2498M20P01</t>
  </si>
  <si>
    <t>2498M26P01</t>
  </si>
  <si>
    <t>13.2 x 11.55 x 1.3</t>
  </si>
  <si>
    <t>Stationary Seal</t>
  </si>
  <si>
    <t>2497M84G01</t>
  </si>
  <si>
    <t>Ben Seppala</t>
  </si>
  <si>
    <t>Triump to place. Also needs a 909 forging</t>
  </si>
  <si>
    <t>Taylor</t>
  </si>
  <si>
    <t>Grosite-Ct.</t>
  </si>
  <si>
    <t>Leap-1A, B</t>
  </si>
  <si>
    <t>Shenyang Liming</t>
  </si>
  <si>
    <t>Cowl  Inner</t>
  </si>
  <si>
    <t>90Q15467 item 001</t>
  </si>
  <si>
    <t>Firth, Carlton, Mt., WRP</t>
  </si>
  <si>
    <t>Adam Kahn</t>
  </si>
  <si>
    <t>4013739-631P01</t>
  </si>
  <si>
    <t>90Q15467 item 002</t>
  </si>
  <si>
    <t>4013726-903P03</t>
  </si>
  <si>
    <t>90Q15467 item 003</t>
  </si>
  <si>
    <t>4013726-906P03</t>
  </si>
  <si>
    <t>90Q15467 item 004</t>
  </si>
  <si>
    <t>4013726-908P02</t>
  </si>
  <si>
    <t>4013726-911P04</t>
  </si>
  <si>
    <t>4013733-723P03</t>
  </si>
  <si>
    <t>4013733-725P03</t>
  </si>
  <si>
    <t>Domeplate</t>
  </si>
  <si>
    <t>Inner Support Flange</t>
  </si>
  <si>
    <t>Outer Support</t>
  </si>
  <si>
    <t xml:space="preserve">Inner Support </t>
  </si>
  <si>
    <t>90Q15468 item 001</t>
  </si>
  <si>
    <t>90Q15468 item 002</t>
  </si>
  <si>
    <t>90Q15468 item 003</t>
  </si>
  <si>
    <t>90Q15468 item 004</t>
  </si>
  <si>
    <t>2468M30P02</t>
  </si>
  <si>
    <t>R4 Aft Arm Forging</t>
  </si>
  <si>
    <t>Carlton, Schlosser</t>
  </si>
  <si>
    <t>Life Controlled/RP</t>
  </si>
  <si>
    <t>Dan Williams</t>
  </si>
  <si>
    <t>HPC Extension Case</t>
  </si>
  <si>
    <t>HPC Stg. 10 Inner Case</t>
  </si>
  <si>
    <t>HPC Stg. 10 Outer Case</t>
  </si>
  <si>
    <t>Stg.5 HPC Inner Case</t>
  </si>
  <si>
    <t>Stg. 5-6 HPC Inner Case</t>
  </si>
  <si>
    <t>Stg. 6-7 HPC Inner Case</t>
  </si>
  <si>
    <t>Stg. 7 HPC Inner Case</t>
  </si>
  <si>
    <t>Stg. 8 HPC Inner Case</t>
  </si>
  <si>
    <t>Stg. 8-9 HPC Inner Case</t>
  </si>
  <si>
    <t xml:space="preserve">Firth, Carlton </t>
  </si>
  <si>
    <t>Kevin Bowers</t>
  </si>
  <si>
    <t>4013726-900P02</t>
  </si>
  <si>
    <t>4013726-338P02</t>
  </si>
  <si>
    <t>4013726-336P02</t>
  </si>
  <si>
    <t>90Q15470 item 001</t>
  </si>
  <si>
    <t>4013726-337P03</t>
  </si>
  <si>
    <t>90Q15470 item 002</t>
  </si>
  <si>
    <t>90Q15471</t>
  </si>
  <si>
    <t>4013726-330P03</t>
  </si>
  <si>
    <t>90Q15472 item 001</t>
  </si>
  <si>
    <t>4013726-331P03</t>
  </si>
  <si>
    <t>90Q15472 item 002</t>
  </si>
  <si>
    <t>4013726-332P02</t>
  </si>
  <si>
    <t>90Q15473 item 001</t>
  </si>
  <si>
    <t>4013726-333P02</t>
  </si>
  <si>
    <t>90Q15473 item 002</t>
  </si>
  <si>
    <t>4013726-334P02</t>
  </si>
  <si>
    <t>90Q15474 item 001</t>
  </si>
  <si>
    <t>4013726-335P02</t>
  </si>
  <si>
    <t>90Q15474 item 002</t>
  </si>
  <si>
    <t>4013729-983P01</t>
  </si>
  <si>
    <t>Heat Shield</t>
  </si>
  <si>
    <t>Schlosser, Carlton</t>
  </si>
  <si>
    <t>Ed Stiftar</t>
  </si>
  <si>
    <t>90H11502</t>
  </si>
  <si>
    <t>2554M83P01</t>
  </si>
  <si>
    <t>90H11503</t>
  </si>
  <si>
    <t>work scope added 1/10/13</t>
  </si>
  <si>
    <t>2552M46G01</t>
  </si>
  <si>
    <t>2552M47G01</t>
  </si>
  <si>
    <t>2552M48G01</t>
  </si>
  <si>
    <t>2552M49G01</t>
  </si>
  <si>
    <t>2552M50G01</t>
  </si>
  <si>
    <t>2552M51G01</t>
  </si>
  <si>
    <t>Term…replaced by P02 @ Carlton</t>
  </si>
  <si>
    <t>VSE approved 8/23/12</t>
  </si>
  <si>
    <t>VSE approved 7/21/12</t>
  </si>
  <si>
    <t>E1913</t>
  </si>
  <si>
    <t>TCF Fwd Hanger</t>
  </si>
  <si>
    <t>2421M40P01</t>
  </si>
  <si>
    <t>TDB</t>
  </si>
  <si>
    <t>Scott Ryczek</t>
  </si>
  <si>
    <t>Nego for S. Chipman…Schlosser NNS</t>
  </si>
  <si>
    <t>2552M45G01</t>
  </si>
  <si>
    <t>Note: cl. B mat'l</t>
  </si>
  <si>
    <t>GE-West Jefferson</t>
  </si>
  <si>
    <t>GE West Jefferson</t>
  </si>
  <si>
    <t>2560M35P01</t>
  </si>
  <si>
    <t>Damper Ring</t>
  </si>
  <si>
    <t>90H11507</t>
  </si>
  <si>
    <t>Jeremy Ferguson</t>
  </si>
  <si>
    <t>2476M87P01/P02</t>
  </si>
  <si>
    <t>2548M29P01</t>
  </si>
  <si>
    <t>4013522-475P01</t>
  </si>
  <si>
    <t>TCF Forging</t>
  </si>
  <si>
    <t>2521M13P01</t>
  </si>
  <si>
    <t>4013522-476P01</t>
  </si>
  <si>
    <t>2521M05G01</t>
  </si>
  <si>
    <t>2517M02P02</t>
  </si>
  <si>
    <t>Stg. 2 Aft Retainer</t>
  </si>
  <si>
    <t>Mike Scheper</t>
  </si>
  <si>
    <t>2559M17P02</t>
  </si>
  <si>
    <t>2559M17P03</t>
  </si>
  <si>
    <t>2468M24P02</t>
  </si>
  <si>
    <t>2466M65P02</t>
  </si>
  <si>
    <t>2461M39P02</t>
  </si>
  <si>
    <t>2466M67P02</t>
  </si>
  <si>
    <t>Leap-1A/-1C</t>
  </si>
  <si>
    <t>Leap-1B</t>
  </si>
  <si>
    <t>2468M28P01</t>
  </si>
  <si>
    <t>Leap-1A/1B/1C</t>
  </si>
  <si>
    <t>2468M25P02</t>
  </si>
  <si>
    <t>2468M28P02</t>
  </si>
  <si>
    <t>CTI</t>
  </si>
  <si>
    <t>STG. 1 HPC Blisk</t>
  </si>
  <si>
    <t>STG. 2 HPC Blisk</t>
  </si>
  <si>
    <t>STG. 3/4 HPC Blisk</t>
  </si>
  <si>
    <t>STG. 3 and 4 HPC Blisk</t>
  </si>
  <si>
    <t>Fan Blisk Hub</t>
  </si>
  <si>
    <t>Fwd. Mount Yoke</t>
  </si>
  <si>
    <t>Link Pad</t>
  </si>
  <si>
    <t>Aft Mount Yoke</t>
  </si>
  <si>
    <t>2483M54P01</t>
  </si>
  <si>
    <t>2475M29P01</t>
  </si>
  <si>
    <t>2094M43P01</t>
  </si>
  <si>
    <t>2094M66P01</t>
  </si>
  <si>
    <t>ETF</t>
  </si>
  <si>
    <t>Leap-1A/1C</t>
  </si>
  <si>
    <t>Ti17</t>
  </si>
  <si>
    <t>2541M82P01</t>
  </si>
  <si>
    <t>4R Brg. Hsg.</t>
  </si>
  <si>
    <t>2542M85P01</t>
  </si>
  <si>
    <t>Carlton, Firth, Frisa</t>
  </si>
  <si>
    <t>Claudia Guerrero</t>
  </si>
  <si>
    <t>90H11510</t>
  </si>
  <si>
    <t>4013522-475P03</t>
  </si>
  <si>
    <t>TCF-Case</t>
  </si>
  <si>
    <t>Bolted Design…full H.T.</t>
  </si>
  <si>
    <t>Tod Bosel</t>
  </si>
  <si>
    <t>TCF-Mt Ring</t>
  </si>
  <si>
    <t>90H11512 item 002</t>
  </si>
  <si>
    <t>4013522-477P03</t>
  </si>
  <si>
    <t>Welded Design…no H.T.</t>
  </si>
  <si>
    <t>2521M04G01</t>
  </si>
  <si>
    <t>4013522-478P03</t>
  </si>
  <si>
    <t>90H11513 item 002</t>
  </si>
  <si>
    <t>90H11512 item 004</t>
  </si>
  <si>
    <t>90H11513 item 004</t>
  </si>
  <si>
    <t>4013737-344P01</t>
  </si>
  <si>
    <t>P718+</t>
  </si>
  <si>
    <t>718+</t>
  </si>
  <si>
    <t>Brian Dixon, John Van Benken</t>
  </si>
  <si>
    <t>90H11514</t>
  </si>
  <si>
    <t>4013522-476P03</t>
  </si>
  <si>
    <t>OBSOLETE</t>
  </si>
  <si>
    <t>Which is the final design?</t>
  </si>
  <si>
    <t>Print issued as NNS rec. ring</t>
  </si>
  <si>
    <t>4013739-983P01</t>
  </si>
  <si>
    <t>Satellite Tool</t>
  </si>
  <si>
    <t>4013737-345P01</t>
  </si>
  <si>
    <t>4R Stationary Oil Seal</t>
  </si>
  <si>
    <t>bid close 4/12/13</t>
  </si>
  <si>
    <t>Kevin Leslie</t>
  </si>
  <si>
    <t>4013737-346P01</t>
  </si>
  <si>
    <t>4R Stationary Air Seal</t>
  </si>
  <si>
    <t>A286</t>
  </si>
  <si>
    <t>AIDC</t>
  </si>
  <si>
    <t>UEC-WB</t>
  </si>
  <si>
    <t>serial # VSE approved 4/24/13</t>
  </si>
  <si>
    <t>1A/1C</t>
  </si>
  <si>
    <t>4013522-470P04</t>
  </si>
  <si>
    <t xml:space="preserve">Aft Flange </t>
  </si>
  <si>
    <t xml:space="preserve">Schlosser </t>
  </si>
  <si>
    <t xml:space="preserve">Firth Monroe </t>
  </si>
  <si>
    <t xml:space="preserve">Fwd Flange </t>
  </si>
  <si>
    <t xml:space="preserve">LEAP </t>
  </si>
  <si>
    <t>P/N</t>
  </si>
  <si>
    <t>Nomen.</t>
  </si>
  <si>
    <t xml:space="preserve">Supplier </t>
  </si>
  <si>
    <t xml:space="preserve">Current Cost </t>
  </si>
  <si>
    <t xml:space="preserve">Target Cost </t>
  </si>
  <si>
    <t>1B</t>
  </si>
  <si>
    <t>4013522-478</t>
  </si>
  <si>
    <t>4013522-477</t>
  </si>
  <si>
    <t>Flange</t>
  </si>
  <si>
    <t xml:space="preserve">Case </t>
  </si>
  <si>
    <t>Carlton</t>
  </si>
  <si>
    <t>?</t>
  </si>
  <si>
    <t>On Contract Thru</t>
  </si>
  <si>
    <t>Fat Forging Cost</t>
  </si>
  <si>
    <t>n/a</t>
  </si>
  <si>
    <t>$9,905 - Schlosser</t>
  </si>
  <si>
    <t>$16,276- Schlosser</t>
  </si>
  <si>
    <t xml:space="preserve">Working to obtain should cost for final design </t>
  </si>
  <si>
    <t xml:space="preserve">**Not on 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</si>
</sst>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-* #,##0.00_-;\-* #,##0.00_-;_-* &quot;-&quot;??_-;_-@_-"/>
    <numFmt numFmtId="166" formatCode="mm/dd/yy;@"/>
    <numFmt numFmtId="167" formatCode="&quot;$&quot;#,##0"/>
    <numFmt numFmtId="168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b/>
      <sz val="10"/>
      <color theme="1"/>
      <name val="GE Inspira"/>
      <family val="2"/>
    </font>
    <font>
      <sz val="10"/>
      <color theme="1"/>
      <name val="GE Inspira"/>
      <family val="2"/>
    </font>
    <font>
      <sz val="12"/>
      <name val="GE Inspira"/>
      <family val="2"/>
    </font>
    <font>
      <b/>
      <sz val="12"/>
      <name val="GE Inspira"/>
      <family val="2"/>
    </font>
    <font>
      <sz val="10"/>
      <name val="Arial"/>
      <family val="2"/>
    </font>
    <font>
      <sz val="12"/>
      <color indexed="8"/>
      <name val="GE Inspira"/>
      <family val="2"/>
    </font>
    <font>
      <sz val="11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rgb="FFFF0000"/>
      <name val="GE Inspira"/>
      <family val="2"/>
    </font>
    <font>
      <sz val="11"/>
      <name val="Calibri"/>
      <family val="2"/>
      <scheme val="minor"/>
    </font>
    <font>
      <sz val="8"/>
      <name val="GE Inspir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9FFB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0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4" fontId="5" fillId="0" borderId="0"/>
    <xf numFmtId="0" fontId="3" fillId="0" borderId="0"/>
    <xf numFmtId="164" fontId="5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</cellStyleXfs>
  <cellXfs count="98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0" borderId="1" xfId="34" applyFont="1" applyBorder="1" applyAlignment="1">
      <alignment horizontal="center" vertical="center"/>
    </xf>
    <xf numFmtId="14" fontId="11" fillId="0" borderId="1" xfId="34" applyNumberFormat="1" applyFont="1" applyBorder="1" applyAlignment="1">
      <alignment horizontal="center" vertical="center" wrapText="1"/>
    </xf>
    <xf numFmtId="0" fontId="11" fillId="0" borderId="1" xfId="34" applyNumberFormat="1" applyFont="1" applyBorder="1" applyAlignment="1">
      <alignment horizontal="center" vertical="center" wrapText="1"/>
    </xf>
    <xf numFmtId="0" fontId="8" fillId="0" borderId="1" xfId="34" applyFont="1" applyBorder="1" applyAlignment="1">
      <alignment horizontal="center" vertical="center"/>
    </xf>
    <xf numFmtId="11" fontId="11" fillId="0" borderId="1" xfId="34" applyNumberFormat="1" applyFont="1" applyBorder="1" applyAlignment="1">
      <alignment horizontal="center" vertical="center" wrapText="1"/>
    </xf>
    <xf numFmtId="0" fontId="8" fillId="0" borderId="1" xfId="34" applyFont="1" applyFill="1" applyBorder="1" applyAlignment="1">
      <alignment horizontal="center" vertical="center" wrapText="1"/>
    </xf>
    <xf numFmtId="14" fontId="8" fillId="0" borderId="1" xfId="34" applyNumberFormat="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 wrapText="1"/>
    </xf>
    <xf numFmtId="0" fontId="11" fillId="0" borderId="1" xfId="34" applyFont="1" applyBorder="1" applyAlignment="1">
      <alignment horizontal="center"/>
    </xf>
    <xf numFmtId="14" fontId="11" fillId="0" borderId="1" xfId="34" applyNumberFormat="1" applyFont="1" applyBorder="1" applyAlignment="1">
      <alignment horizontal="center" wrapText="1"/>
    </xf>
    <xf numFmtId="0" fontId="11" fillId="0" borderId="1" xfId="34" applyNumberFormat="1" applyFont="1" applyBorder="1" applyAlignment="1">
      <alignment horizontal="center" wrapText="1"/>
    </xf>
    <xf numFmtId="0" fontId="8" fillId="0" borderId="1" xfId="34" applyFont="1" applyBorder="1" applyAlignment="1">
      <alignment horizontal="center"/>
    </xf>
    <xf numFmtId="44" fontId="11" fillId="0" borderId="1" xfId="35" applyFont="1" applyBorder="1" applyAlignment="1">
      <alignment horizontal="center" wrapText="1"/>
    </xf>
    <xf numFmtId="11" fontId="11" fillId="0" borderId="1" xfId="34" applyNumberFormat="1" applyFont="1" applyBorder="1" applyAlignment="1">
      <alignment horizontal="center" wrapText="1"/>
    </xf>
    <xf numFmtId="0" fontId="8" fillId="0" borderId="1" xfId="34" applyFont="1" applyFill="1" applyBorder="1" applyAlignment="1">
      <alignment horizontal="center" wrapText="1"/>
    </xf>
    <xf numFmtId="14" fontId="8" fillId="0" borderId="1" xfId="34" applyNumberFormat="1" applyFont="1" applyBorder="1" applyAlignment="1">
      <alignment horizontal="center"/>
    </xf>
    <xf numFmtId="0" fontId="11" fillId="0" borderId="1" xfId="34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0" fontId="8" fillId="0" borderId="1" xfId="34" applyFont="1" applyFill="1" applyBorder="1" applyAlignment="1">
      <alignment horizontal="center" vertical="center"/>
    </xf>
    <xf numFmtId="3" fontId="11" fillId="0" borderId="1" xfId="34" applyNumberFormat="1" applyFont="1" applyBorder="1" applyAlignment="1">
      <alignment horizontal="center" vertical="center" wrapText="1"/>
    </xf>
    <xf numFmtId="0" fontId="8" fillId="0" borderId="1" xfId="34" applyFont="1" applyFill="1" applyBorder="1" applyAlignment="1">
      <alignment horizontal="center"/>
    </xf>
    <xf numFmtId="164" fontId="8" fillId="3" borderId="1" xfId="23" applyFont="1" applyFill="1" applyBorder="1" applyAlignment="1">
      <alignment horizontal="center" vertical="center" wrapText="1"/>
    </xf>
    <xf numFmtId="168" fontId="9" fillId="2" borderId="1" xfId="0" applyNumberFormat="1" applyFont="1" applyFill="1" applyBorder="1" applyAlignment="1">
      <alignment horizontal="center" vertical="center" wrapText="1"/>
    </xf>
    <xf numFmtId="168" fontId="8" fillId="0" borderId="1" xfId="0" applyNumberFormat="1" applyFont="1" applyFill="1" applyBorder="1" applyAlignment="1">
      <alignment horizontal="center" vertical="center"/>
    </xf>
    <xf numFmtId="168" fontId="8" fillId="0" borderId="1" xfId="34" applyNumberFormat="1" applyFont="1" applyBorder="1" applyAlignment="1">
      <alignment horizontal="center" vertical="center"/>
    </xf>
    <xf numFmtId="168" fontId="11" fillId="0" borderId="1" xfId="34" applyNumberFormat="1" applyFont="1" applyBorder="1" applyAlignment="1">
      <alignment horizontal="center" vertical="center" wrapText="1"/>
    </xf>
    <xf numFmtId="168" fontId="8" fillId="0" borderId="1" xfId="34" applyNumberFormat="1" applyFont="1" applyBorder="1" applyAlignment="1">
      <alignment horizontal="center"/>
    </xf>
    <xf numFmtId="168" fontId="11" fillId="0" borderId="1" xfId="34" applyNumberFormat="1" applyFont="1" applyBorder="1" applyAlignment="1">
      <alignment horizontal="center" wrapText="1"/>
    </xf>
    <xf numFmtId="168" fontId="8" fillId="0" borderId="0" xfId="0" applyNumberFormat="1" applyFont="1" applyFill="1" applyAlignment="1">
      <alignment horizontal="center" vertical="center"/>
    </xf>
    <xf numFmtId="16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8" fontId="8" fillId="0" borderId="1" xfId="0" applyNumberFormat="1" applyFont="1" applyFill="1" applyBorder="1" applyAlignment="1">
      <alignment horizontal="center" vertical="center"/>
    </xf>
    <xf numFmtId="6" fontId="8" fillId="0" borderId="1" xfId="0" applyNumberFormat="1" applyFont="1" applyFill="1" applyBorder="1" applyAlignment="1">
      <alignment horizontal="center" vertical="center"/>
    </xf>
    <xf numFmtId="8" fontId="11" fillId="0" borderId="1" xfId="35" applyNumberFormat="1" applyFont="1" applyBorder="1" applyAlignment="1">
      <alignment horizontal="center" wrapText="1"/>
    </xf>
    <xf numFmtId="168" fontId="0" fillId="0" borderId="0" xfId="0" applyNumberFormat="1"/>
    <xf numFmtId="167" fontId="0" fillId="0" borderId="0" xfId="0" applyNumberFormat="1"/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0" borderId="0" xfId="0" applyFill="1"/>
    <xf numFmtId="0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1" fillId="0" borderId="2" xfId="34" applyFont="1" applyBorder="1" applyAlignment="1">
      <alignment horizontal="center" wrapText="1"/>
    </xf>
    <xf numFmtId="0" fontId="11" fillId="0" borderId="2" xfId="34" applyFont="1" applyBorder="1" applyAlignment="1">
      <alignment horizontal="center"/>
    </xf>
    <xf numFmtId="0" fontId="11" fillId="0" borderId="2" xfId="34" applyNumberFormat="1" applyFont="1" applyBorder="1" applyAlignment="1">
      <alignment horizontal="center" wrapText="1"/>
    </xf>
    <xf numFmtId="0" fontId="8" fillId="0" borderId="2" xfId="34" applyFont="1" applyBorder="1" applyAlignment="1">
      <alignment horizontal="center"/>
    </xf>
    <xf numFmtId="168" fontId="8" fillId="0" borderId="2" xfId="34" applyNumberFormat="1" applyFont="1" applyBorder="1" applyAlignment="1">
      <alignment horizontal="center"/>
    </xf>
    <xf numFmtId="167" fontId="8" fillId="0" borderId="2" xfId="0" applyNumberFormat="1" applyFont="1" applyFill="1" applyBorder="1" applyAlignment="1">
      <alignment horizontal="center" vertical="center"/>
    </xf>
    <xf numFmtId="11" fontId="11" fillId="0" borderId="2" xfId="34" applyNumberFormat="1" applyFont="1" applyBorder="1" applyAlignment="1">
      <alignment horizontal="center" wrapText="1"/>
    </xf>
    <xf numFmtId="0" fontId="8" fillId="0" borderId="2" xfId="34" applyFont="1" applyFill="1" applyBorder="1" applyAlignment="1">
      <alignment horizontal="center" wrapText="1"/>
    </xf>
    <xf numFmtId="14" fontId="8" fillId="0" borderId="2" xfId="34" applyNumberFormat="1" applyFont="1" applyBorder="1" applyAlignment="1">
      <alignment horizontal="center"/>
    </xf>
    <xf numFmtId="14" fontId="8" fillId="0" borderId="0" xfId="0" applyNumberFormat="1" applyFont="1" applyFill="1" applyBorder="1" applyAlignment="1">
      <alignment horizontal="center" vertical="center"/>
    </xf>
    <xf numFmtId="0" fontId="8" fillId="0" borderId="2" xfId="34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4" fontId="11" fillId="0" borderId="2" xfId="34" applyNumberFormat="1" applyFont="1" applyBorder="1" applyAlignment="1">
      <alignment horizontal="center" wrapText="1"/>
    </xf>
    <xf numFmtId="168" fontId="0" fillId="7" borderId="0" xfId="0" applyNumberFormat="1" applyFill="1"/>
    <xf numFmtId="0" fontId="0" fillId="7" borderId="0" xfId="0" applyFill="1"/>
    <xf numFmtId="168" fontId="0" fillId="0" borderId="0" xfId="0" applyNumberFormat="1" applyFill="1"/>
    <xf numFmtId="167" fontId="0" fillId="7" borderId="0" xfId="0" applyNumberFormat="1" applyFill="1"/>
    <xf numFmtId="167" fontId="0" fillId="0" borderId="0" xfId="0" applyNumberFormat="1" applyFill="1"/>
    <xf numFmtId="167" fontId="0" fillId="4" borderId="0" xfId="0" applyNumberFormat="1" applyFill="1"/>
    <xf numFmtId="167" fontId="0" fillId="8" borderId="0" xfId="0" applyNumberFormat="1" applyFill="1"/>
    <xf numFmtId="0" fontId="0" fillId="8" borderId="0" xfId="0" applyFill="1"/>
    <xf numFmtId="168" fontId="0" fillId="8" borderId="0" xfId="0" applyNumberFormat="1" applyFill="1"/>
    <xf numFmtId="167" fontId="18" fillId="0" borderId="0" xfId="0" applyNumberFormat="1" applyFont="1" applyFill="1"/>
    <xf numFmtId="0" fontId="18" fillId="0" borderId="0" xfId="0" applyFont="1" applyFill="1"/>
    <xf numFmtId="168" fontId="18" fillId="0" borderId="0" xfId="0" applyNumberFormat="1" applyFont="1" applyFill="1"/>
    <xf numFmtId="0" fontId="0" fillId="6" borderId="0" xfId="0" applyFill="1"/>
    <xf numFmtId="168" fontId="0" fillId="6" borderId="0" xfId="0" applyNumberFormat="1" applyFill="1"/>
    <xf numFmtId="167" fontId="0" fillId="6" borderId="0" xfId="0" applyNumberFormat="1" applyFill="1"/>
    <xf numFmtId="0" fontId="0" fillId="0" borderId="1" xfId="0" applyBorder="1"/>
    <xf numFmtId="0" fontId="0" fillId="0" borderId="3" xfId="0" applyBorder="1"/>
    <xf numFmtId="0" fontId="0" fillId="9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6" fontId="0" fillId="0" borderId="3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20" fillId="10" borderId="4" xfId="0" applyFont="1" applyFill="1" applyBorder="1"/>
    <xf numFmtId="0" fontId="20" fillId="10" borderId="5" xfId="0" applyFont="1" applyFill="1" applyBorder="1"/>
    <xf numFmtId="0" fontId="20" fillId="10" borderId="5" xfId="0" applyFont="1" applyFill="1" applyBorder="1" applyAlignment="1">
      <alignment horizontal="center"/>
    </xf>
    <xf numFmtId="0" fontId="20" fillId="10" borderId="7" xfId="0" applyFont="1" applyFill="1" applyBorder="1" applyAlignment="1">
      <alignment horizontal="center"/>
    </xf>
    <xf numFmtId="0" fontId="20" fillId="10" borderId="6" xfId="0" applyFont="1" applyFill="1" applyBorder="1"/>
  </cellXfs>
  <cellStyles count="36">
    <cellStyle name="Comma 2" xfId="2"/>
    <cellStyle name="Comma 2 2" xfId="8"/>
    <cellStyle name="Comma 2 3" xfId="7"/>
    <cellStyle name="Comma 3" xfId="9"/>
    <cellStyle name="Comma 3 2" xfId="10"/>
    <cellStyle name="Comma 4" xfId="11"/>
    <cellStyle name="Comma 5" xfId="12"/>
    <cellStyle name="Comma 6" xfId="13"/>
    <cellStyle name="Comma 7" xfId="6"/>
    <cellStyle name="Currency 2" xfId="3"/>
    <cellStyle name="Currency 2 2" xfId="16"/>
    <cellStyle name="Currency 2 3" xfId="15"/>
    <cellStyle name="Currency 3" xfId="17"/>
    <cellStyle name="Currency 4" xfId="18"/>
    <cellStyle name="Currency 5" xfId="19"/>
    <cellStyle name="Currency 6" xfId="14"/>
    <cellStyle name="Currency 7" xfId="35"/>
    <cellStyle name="Normal" xfId="0" builtinId="0"/>
    <cellStyle name="Normal 10" xfId="20"/>
    <cellStyle name="Normal 11" xfId="5"/>
    <cellStyle name="Normal 12" xfId="34"/>
    <cellStyle name="Normal 2" xfId="1"/>
    <cellStyle name="Normal 2 2" xfId="22"/>
    <cellStyle name="Normal 2 3" xfId="21"/>
    <cellStyle name="Normal 3" xfId="23"/>
    <cellStyle name="Normal 4" xfId="24"/>
    <cellStyle name="Normal 5" xfId="25"/>
    <cellStyle name="Normal 6" xfId="26"/>
    <cellStyle name="Normal 7" xfId="27"/>
    <cellStyle name="Normal 8" xfId="28"/>
    <cellStyle name="Normal 9" xfId="29"/>
    <cellStyle name="Percent 2" xfId="4"/>
    <cellStyle name="Percent 2 2" xfId="31"/>
    <cellStyle name="Percent 2 3" xfId="30"/>
    <cellStyle name="Percent 3" xfId="32"/>
    <cellStyle name="Percent 4" xfId="33"/>
  </cellStyles>
  <dxfs count="0"/>
  <tableStyles count="0" defaultTableStyle="TableStyleMedium2" defaultPivotStyle="PivotStyleLight16"/>
  <colors>
    <mruColors>
      <color rgb="FF79FFB6"/>
      <color rgb="FF00EA6A"/>
      <color rgb="FFC45754"/>
      <color rgb="FFB9FFB9"/>
      <color rgb="FF8989D1"/>
      <color rgb="FF5959BF"/>
      <color rgb="FFFFFF99"/>
      <color rgb="FF99FF66"/>
      <color rgb="FFFF00FF"/>
      <color rgb="FFB27B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9" sqref="E29"/>
    </sheetView>
  </sheetViews>
  <sheetFormatPr defaultColWidth="9.140625" defaultRowHeight="12.75" x14ac:dyDescent="0.2"/>
  <cols>
    <col min="1" max="1" width="30" style="4" customWidth="1"/>
    <col min="2" max="2" width="3.140625" style="2" customWidth="1"/>
    <col min="3" max="3" width="22.5703125" style="4" customWidth="1"/>
    <col min="4" max="4" width="3.85546875" style="2" customWidth="1"/>
    <col min="5" max="5" width="68" style="2" customWidth="1"/>
    <col min="6" max="16384" width="9.140625" style="2"/>
  </cols>
  <sheetData>
    <row r="1" spans="1:5" s="1" customFormat="1" x14ac:dyDescent="0.2">
      <c r="A1" s="3" t="s">
        <v>25</v>
      </c>
      <c r="C1" s="3" t="s">
        <v>11</v>
      </c>
      <c r="E1" s="1" t="s">
        <v>36</v>
      </c>
    </row>
    <row r="2" spans="1:5" x14ac:dyDescent="0.2">
      <c r="A2" s="4" t="s">
        <v>34</v>
      </c>
      <c r="E2" s="2" t="s">
        <v>37</v>
      </c>
    </row>
    <row r="3" spans="1:5" x14ac:dyDescent="0.2">
      <c r="E3" s="2" t="s">
        <v>38</v>
      </c>
    </row>
    <row r="4" spans="1:5" x14ac:dyDescent="0.2">
      <c r="E4" s="2" t="s">
        <v>49</v>
      </c>
    </row>
    <row r="5" spans="1:5" x14ac:dyDescent="0.2">
      <c r="E5" s="2" t="s">
        <v>39</v>
      </c>
    </row>
    <row r="6" spans="1:5" x14ac:dyDescent="0.2">
      <c r="A6" s="3" t="s">
        <v>26</v>
      </c>
      <c r="C6" s="3" t="s">
        <v>26</v>
      </c>
      <c r="E6" s="2" t="s">
        <v>40</v>
      </c>
    </row>
    <row r="7" spans="1:5" x14ac:dyDescent="0.2">
      <c r="A7" s="4" t="s">
        <v>48</v>
      </c>
      <c r="C7" s="4" t="s">
        <v>28</v>
      </c>
      <c r="E7" s="2" t="s">
        <v>41</v>
      </c>
    </row>
    <row r="8" spans="1:5" x14ac:dyDescent="0.2">
      <c r="A8" s="4" t="s">
        <v>47</v>
      </c>
      <c r="C8" s="4" t="s">
        <v>27</v>
      </c>
      <c r="E8" s="2" t="s">
        <v>42</v>
      </c>
    </row>
    <row r="9" spans="1:5" x14ac:dyDescent="0.2">
      <c r="A9" s="4" t="s">
        <v>28</v>
      </c>
      <c r="C9" s="4" t="s">
        <v>35</v>
      </c>
      <c r="E9" s="2" t="s">
        <v>45</v>
      </c>
    </row>
    <row r="10" spans="1:5" x14ac:dyDescent="0.2">
      <c r="A10" s="4" t="s">
        <v>27</v>
      </c>
      <c r="C10" s="4" t="s">
        <v>31</v>
      </c>
      <c r="E10" s="2" t="s">
        <v>50</v>
      </c>
    </row>
    <row r="11" spans="1:5" x14ac:dyDescent="0.2">
      <c r="A11" s="4" t="s">
        <v>30</v>
      </c>
      <c r="C11" s="4" t="s">
        <v>32</v>
      </c>
      <c r="E11" s="2" t="s">
        <v>46</v>
      </c>
    </row>
    <row r="12" spans="1:5" x14ac:dyDescent="0.2">
      <c r="A12" s="4" t="s">
        <v>31</v>
      </c>
      <c r="C12" s="4" t="s">
        <v>29</v>
      </c>
      <c r="E12" s="2" t="s">
        <v>44</v>
      </c>
    </row>
    <row r="13" spans="1:5" x14ac:dyDescent="0.2">
      <c r="A13" s="4" t="s">
        <v>32</v>
      </c>
      <c r="C13" s="4" t="s">
        <v>33</v>
      </c>
      <c r="E13" s="2" t="s">
        <v>55</v>
      </c>
    </row>
    <row r="14" spans="1:5" x14ac:dyDescent="0.2">
      <c r="A14" s="4" t="s">
        <v>29</v>
      </c>
      <c r="C14" s="4" t="s">
        <v>54</v>
      </c>
      <c r="E14" s="2" t="s">
        <v>51</v>
      </c>
    </row>
    <row r="15" spans="1:5" x14ac:dyDescent="0.2">
      <c r="A15" s="4" t="s">
        <v>33</v>
      </c>
      <c r="C15" s="4" t="s">
        <v>43</v>
      </c>
    </row>
    <row r="16" spans="1:5" x14ac:dyDescent="0.2">
      <c r="A16" s="4" t="s">
        <v>54</v>
      </c>
    </row>
    <row r="17" spans="1:5" x14ac:dyDescent="0.25">
      <c r="A17" s="4" t="s">
        <v>43</v>
      </c>
      <c r="E17" s="2" t="s">
        <v>53</v>
      </c>
    </row>
    <row r="18" spans="1:5" x14ac:dyDescent="0.25">
      <c r="E18" s="2" t="s">
        <v>52</v>
      </c>
    </row>
  </sheetData>
  <customSheetViews>
    <customSheetView guid="{95F9FE14-C856-48C0-A0F3-6488E89CB38D}">
      <selection activeCell="E29" sqref="E29"/>
      <pageMargins left="0.7" right="0.7" top="0.75" bottom="0.75" header="0.3" footer="0.3"/>
      <pageSetup orientation="portrait" r:id="rId1"/>
    </customSheetView>
    <customSheetView guid="{207CB503-DDD5-44F8-8853-E4CFA1851DD1}">
      <selection activeCell="E29" sqref="E29"/>
      <pageMargins left="0.7" right="0.7" top="0.75" bottom="0.75" header="0.3" footer="0.3"/>
      <pageSetup orientation="portrait" r:id="rId2"/>
    </customSheetView>
    <customSheetView guid="{B682BF2F-DE9B-4583-AD13-155FA6B08904}">
      <selection activeCell="E29" sqref="E29"/>
      <pageMargins left="0.7" right="0.7" top="0.75" bottom="0.75" header="0.3" footer="0.3"/>
      <pageSetup orientation="portrait" r:id="rId3"/>
    </customSheetView>
    <customSheetView guid="{A78C659B-678D-4D6D-A144-25E3513573E4}">
      <selection activeCell="E29" sqref="E29"/>
      <pageMargins left="0.7" right="0.7" top="0.75" bottom="0.75" header="0.3" footer="0.3"/>
      <pageSetup orientation="portrait" r:id="rId4"/>
    </customSheetView>
    <customSheetView guid="{F1961946-10F6-4435-A778-D563A01C38D6}">
      <selection activeCell="E29" sqref="E29"/>
      <pageMargins left="0.7" right="0.7" top="0.75" bottom="0.75" header="0.3" footer="0.3"/>
      <pageSetup orientation="portrait" r:id="rId5"/>
    </customSheetView>
    <customSheetView guid="{2B2EC100-0F15-4BBB-BB77-5A631784E3C3}">
      <selection activeCell="E29" sqref="E29"/>
      <pageMargins left="0.7" right="0.7" top="0.75" bottom="0.75" header="0.3" footer="0.3"/>
      <pageSetup orientation="portrait" r:id="rId6"/>
    </customSheetView>
    <customSheetView guid="{66D92842-50D0-4C84-816F-E0A63A6F87B1}">
      <selection activeCell="E29" sqref="E29"/>
      <pageMargins left="0.7" right="0.7" top="0.75" bottom="0.75" header="0.3" footer="0.3"/>
      <pageSetup orientation="portrait" r:id="rId7"/>
    </customSheetView>
    <customSheetView guid="{502E07B3-8C79-4B49-89A2-A3C259994C01}" showPageBreaks="1">
      <selection activeCell="E29" sqref="E29"/>
      <pageMargins left="0.7" right="0.7" top="0.75" bottom="0.75" header="0.3" footer="0.3"/>
      <pageSetup orientation="portrait" r:id="rId8"/>
    </customSheetView>
    <customSheetView guid="{F0FE87F2-EF57-4C76-9CBB-139AC97FB162}">
      <selection activeCell="E29" sqref="E29"/>
      <pageMargins left="0.7" right="0.7" top="0.75" bottom="0.75" header="0.3" footer="0.3"/>
      <pageSetup orientation="portrait" r:id="rId9"/>
    </customSheetView>
  </customSheetView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B187"/>
  <sheetViews>
    <sheetView topLeftCell="E1" zoomScale="85" zoomScaleNormal="90" workbookViewId="0">
      <pane ySplit="1" topLeftCell="A2" activePane="bottomLeft" state="frozen"/>
      <selection pane="bottomLeft" activeCell="M67" sqref="M67"/>
    </sheetView>
  </sheetViews>
  <sheetFormatPr defaultColWidth="25" defaultRowHeight="15.75" x14ac:dyDescent="0.25"/>
  <cols>
    <col min="1" max="1" width="18" style="5" bestFit="1" customWidth="1"/>
    <col min="2" max="4" width="18" style="5" customWidth="1"/>
    <col min="5" max="5" width="24" style="5" customWidth="1"/>
    <col min="6" max="6" width="24.140625" style="5" customWidth="1"/>
    <col min="7" max="7" width="32.5703125" style="5" bestFit="1" customWidth="1"/>
    <col min="8" max="8" width="16.140625" style="5" customWidth="1"/>
    <col min="9" max="9" width="12" style="5" customWidth="1"/>
    <col min="10" max="10" width="6.140625" style="5" customWidth="1"/>
    <col min="11" max="11" width="9.5703125" style="5" customWidth="1"/>
    <col min="12" max="12" width="9.42578125" style="5" customWidth="1"/>
    <col min="13" max="13" width="11.28515625" style="39" customWidth="1"/>
    <col min="14" max="14" width="14.85546875" style="5" customWidth="1"/>
    <col min="15" max="17" width="14.42578125" style="5" customWidth="1"/>
    <col min="18" max="18" width="19" style="5" customWidth="1"/>
    <col min="19" max="19" width="26" style="5" customWidth="1"/>
    <col min="20" max="20" width="53.7109375" style="5" customWidth="1"/>
    <col min="21" max="21" width="45.28515625" style="5" customWidth="1"/>
    <col min="22" max="22" width="13.7109375" style="5" customWidth="1"/>
    <col min="23" max="23" width="18.42578125" style="5" customWidth="1"/>
    <col min="24" max="24" width="20" style="5" customWidth="1"/>
    <col min="25" max="25" width="25" style="5" customWidth="1"/>
    <col min="26" max="26" width="19" style="5" customWidth="1"/>
    <col min="27" max="27" width="25" style="5" customWidth="1"/>
    <col min="28" max="16384" width="25" style="5"/>
  </cols>
  <sheetData>
    <row r="1" spans="1:27" s="6" customFormat="1" ht="63" x14ac:dyDescent="0.25">
      <c r="A1" s="24" t="s">
        <v>13</v>
      </c>
      <c r="B1" s="24" t="s">
        <v>102</v>
      </c>
      <c r="C1" s="24" t="s">
        <v>205</v>
      </c>
      <c r="D1" s="24" t="s">
        <v>207</v>
      </c>
      <c r="E1" s="24" t="s">
        <v>10</v>
      </c>
      <c r="F1" s="24" t="s">
        <v>100</v>
      </c>
      <c r="G1" s="24" t="s">
        <v>0</v>
      </c>
      <c r="H1" s="24" t="s">
        <v>70</v>
      </c>
      <c r="I1" s="24" t="s">
        <v>1</v>
      </c>
      <c r="J1" s="24" t="s">
        <v>226</v>
      </c>
      <c r="K1" s="24" t="s">
        <v>73</v>
      </c>
      <c r="L1" s="24" t="s">
        <v>76</v>
      </c>
      <c r="M1" s="33" t="s">
        <v>224</v>
      </c>
      <c r="N1" s="24" t="s">
        <v>72</v>
      </c>
      <c r="O1" s="24" t="s">
        <v>104</v>
      </c>
      <c r="P1" s="24" t="s">
        <v>222</v>
      </c>
      <c r="Q1" s="24" t="s">
        <v>223</v>
      </c>
      <c r="R1" s="24" t="s">
        <v>77</v>
      </c>
      <c r="S1" s="24" t="s">
        <v>204</v>
      </c>
      <c r="T1" s="24" t="s">
        <v>203</v>
      </c>
      <c r="U1" s="24" t="s">
        <v>74</v>
      </c>
      <c r="V1" s="24" t="s">
        <v>75</v>
      </c>
      <c r="W1" s="24" t="s">
        <v>99</v>
      </c>
      <c r="X1" s="24" t="s">
        <v>78</v>
      </c>
      <c r="Y1" s="24" t="s">
        <v>103</v>
      </c>
      <c r="Z1" s="6" t="s">
        <v>621</v>
      </c>
      <c r="AA1" s="6" t="s">
        <v>622</v>
      </c>
    </row>
    <row r="2" spans="1:27" ht="31.5" hidden="1" x14ac:dyDescent="0.25">
      <c r="A2" s="25" t="s">
        <v>827</v>
      </c>
      <c r="B2" s="26" t="s">
        <v>101</v>
      </c>
      <c r="C2" s="26" t="s">
        <v>206</v>
      </c>
      <c r="D2" s="26" t="s">
        <v>208</v>
      </c>
      <c r="E2" s="25" t="s">
        <v>21</v>
      </c>
      <c r="F2" s="25" t="s">
        <v>2</v>
      </c>
      <c r="G2" s="25" t="s">
        <v>16</v>
      </c>
      <c r="H2" s="26" t="s">
        <v>71</v>
      </c>
      <c r="I2" s="25" t="s">
        <v>3</v>
      </c>
      <c r="J2" s="25" t="s">
        <v>228</v>
      </c>
      <c r="K2" s="25">
        <v>710</v>
      </c>
      <c r="L2" s="25">
        <v>24</v>
      </c>
      <c r="M2" s="34">
        <v>44.21</v>
      </c>
      <c r="N2" s="28">
        <v>45368</v>
      </c>
      <c r="O2" s="28"/>
      <c r="P2" s="28"/>
      <c r="Q2" s="28"/>
      <c r="R2" s="25" t="s">
        <v>80</v>
      </c>
      <c r="S2" s="25" t="s">
        <v>210</v>
      </c>
      <c r="T2" s="25" t="s">
        <v>96</v>
      </c>
      <c r="U2" s="26" t="s">
        <v>94</v>
      </c>
      <c r="V2" s="28"/>
      <c r="W2" s="28"/>
      <c r="X2" s="25" t="s">
        <v>7</v>
      </c>
      <c r="Y2" s="25" t="s">
        <v>213</v>
      </c>
      <c r="Z2" s="5" t="s">
        <v>208</v>
      </c>
      <c r="AA2" s="5" t="s">
        <v>623</v>
      </c>
    </row>
    <row r="3" spans="1:27" ht="47.25" hidden="1" x14ac:dyDescent="0.25">
      <c r="A3" s="25" t="s">
        <v>827</v>
      </c>
      <c r="B3" s="26" t="s">
        <v>101</v>
      </c>
      <c r="C3" s="26" t="s">
        <v>206</v>
      </c>
      <c r="D3" s="26" t="s">
        <v>208</v>
      </c>
      <c r="E3" s="25" t="s">
        <v>23</v>
      </c>
      <c r="F3" s="25" t="s">
        <v>2</v>
      </c>
      <c r="G3" s="25" t="s">
        <v>9</v>
      </c>
      <c r="H3" s="27">
        <v>41061</v>
      </c>
      <c r="I3" s="25" t="s">
        <v>3</v>
      </c>
      <c r="J3" s="25" t="s">
        <v>228</v>
      </c>
      <c r="K3" s="25">
        <v>1293</v>
      </c>
      <c r="L3" s="25">
        <v>23</v>
      </c>
      <c r="M3" s="34">
        <v>43.93</v>
      </c>
      <c r="N3" s="28">
        <v>80298</v>
      </c>
      <c r="O3" s="28"/>
      <c r="P3" s="28"/>
      <c r="Q3" s="28"/>
      <c r="R3" s="25" t="s">
        <v>81</v>
      </c>
      <c r="S3" s="25" t="s">
        <v>210</v>
      </c>
      <c r="T3" s="25" t="s">
        <v>96</v>
      </c>
      <c r="U3" s="25"/>
      <c r="V3" s="28"/>
      <c r="W3" s="28" t="s">
        <v>596</v>
      </c>
      <c r="X3" s="25" t="s">
        <v>7</v>
      </c>
      <c r="Y3" s="25" t="s">
        <v>214</v>
      </c>
      <c r="Z3" s="5" t="s">
        <v>305</v>
      </c>
      <c r="AA3" s="5" t="s">
        <v>625</v>
      </c>
    </row>
    <row r="4" spans="1:27" ht="78" hidden="1" customHeight="1" x14ac:dyDescent="0.25">
      <c r="A4" s="25" t="s">
        <v>827</v>
      </c>
      <c r="B4" s="26" t="s">
        <v>101</v>
      </c>
      <c r="C4" s="26" t="s">
        <v>206</v>
      </c>
      <c r="D4" s="26" t="s">
        <v>208</v>
      </c>
      <c r="E4" s="25" t="s">
        <v>65</v>
      </c>
      <c r="F4" s="25" t="s">
        <v>66</v>
      </c>
      <c r="G4" s="25" t="s">
        <v>4</v>
      </c>
      <c r="H4" s="27">
        <v>41186</v>
      </c>
      <c r="I4" s="25" t="s">
        <v>3</v>
      </c>
      <c r="J4" s="25" t="s">
        <v>231</v>
      </c>
      <c r="K4" s="25">
        <v>233</v>
      </c>
      <c r="L4" s="25">
        <v>25</v>
      </c>
      <c r="M4" s="34">
        <v>43.68</v>
      </c>
      <c r="N4" s="28">
        <v>24988</v>
      </c>
      <c r="O4" s="28"/>
      <c r="P4" s="28"/>
      <c r="Q4" s="28"/>
      <c r="R4" s="25" t="s">
        <v>82</v>
      </c>
      <c r="S4" s="25" t="s">
        <v>210</v>
      </c>
      <c r="T4" s="26" t="s">
        <v>211</v>
      </c>
      <c r="U4" s="26" t="s">
        <v>98</v>
      </c>
      <c r="V4" s="28"/>
      <c r="W4" s="28" t="s">
        <v>597</v>
      </c>
      <c r="X4" s="25" t="s">
        <v>93</v>
      </c>
      <c r="Y4" s="32" t="s">
        <v>221</v>
      </c>
      <c r="Z4" s="5" t="s">
        <v>305</v>
      </c>
      <c r="AA4" s="5" t="s">
        <v>625</v>
      </c>
    </row>
    <row r="5" spans="1:27" ht="21.75" hidden="1" customHeight="1" x14ac:dyDescent="0.25">
      <c r="A5" s="25" t="s">
        <v>827</v>
      </c>
      <c r="B5" s="26" t="s">
        <v>101</v>
      </c>
      <c r="C5" s="26" t="s">
        <v>206</v>
      </c>
      <c r="D5" s="26" t="s">
        <v>208</v>
      </c>
      <c r="E5" s="25" t="s">
        <v>69</v>
      </c>
      <c r="F5" s="25" t="s">
        <v>2</v>
      </c>
      <c r="G5" s="25" t="s">
        <v>17</v>
      </c>
      <c r="H5" s="27">
        <v>41169</v>
      </c>
      <c r="I5" s="25" t="s">
        <v>3</v>
      </c>
      <c r="J5" s="25" t="s">
        <v>225</v>
      </c>
      <c r="K5" s="25">
        <v>0</v>
      </c>
      <c r="L5" s="25">
        <v>20</v>
      </c>
      <c r="M5" s="34" t="s">
        <v>225</v>
      </c>
      <c r="N5" s="28">
        <v>3596</v>
      </c>
      <c r="O5" s="28"/>
      <c r="P5" s="28"/>
      <c r="Q5" s="28"/>
      <c r="R5" s="25" t="s">
        <v>84</v>
      </c>
      <c r="S5" s="25" t="s">
        <v>210</v>
      </c>
      <c r="T5" s="25" t="s">
        <v>96</v>
      </c>
      <c r="U5" s="25"/>
      <c r="V5" s="28"/>
      <c r="W5" s="28" t="s">
        <v>599</v>
      </c>
      <c r="X5" s="25" t="s">
        <v>93</v>
      </c>
      <c r="Y5" s="32" t="s">
        <v>220</v>
      </c>
      <c r="Z5" s="5" t="s">
        <v>305</v>
      </c>
      <c r="AA5" s="5" t="s">
        <v>625</v>
      </c>
    </row>
    <row r="6" spans="1:27" ht="21.75" hidden="1" customHeight="1" x14ac:dyDescent="0.25">
      <c r="A6" s="25" t="s">
        <v>828</v>
      </c>
      <c r="B6" s="26" t="s">
        <v>101</v>
      </c>
      <c r="C6" s="26" t="s">
        <v>206</v>
      </c>
      <c r="D6" s="26" t="s">
        <v>208</v>
      </c>
      <c r="E6" s="25" t="s">
        <v>823</v>
      </c>
      <c r="F6" s="25" t="s">
        <v>2</v>
      </c>
      <c r="G6" s="25" t="s">
        <v>16</v>
      </c>
      <c r="H6" s="67"/>
      <c r="I6" s="25" t="s">
        <v>3</v>
      </c>
      <c r="J6" s="25" t="s">
        <v>228</v>
      </c>
      <c r="K6" s="25">
        <v>671</v>
      </c>
      <c r="L6" s="25"/>
      <c r="M6" s="34">
        <v>43.79</v>
      </c>
      <c r="N6" s="28">
        <v>43361.630000000005</v>
      </c>
      <c r="O6" s="28"/>
      <c r="P6" s="28"/>
      <c r="Q6" s="28"/>
      <c r="R6" s="25"/>
      <c r="S6" s="25"/>
      <c r="T6" s="25"/>
      <c r="U6" s="25"/>
      <c r="V6" s="28"/>
      <c r="W6" s="28"/>
      <c r="X6" s="25"/>
      <c r="Y6" s="32"/>
    </row>
    <row r="7" spans="1:27" ht="21.75" hidden="1" customHeight="1" x14ac:dyDescent="0.25">
      <c r="A7" s="25" t="s">
        <v>828</v>
      </c>
      <c r="B7" s="26" t="s">
        <v>101</v>
      </c>
      <c r="C7" s="26" t="s">
        <v>206</v>
      </c>
      <c r="D7" s="26" t="s">
        <v>208</v>
      </c>
      <c r="E7" s="25" t="s">
        <v>824</v>
      </c>
      <c r="F7" s="25" t="s">
        <v>2</v>
      </c>
      <c r="G7" s="25" t="s">
        <v>9</v>
      </c>
      <c r="H7" s="67"/>
      <c r="I7" s="25" t="s">
        <v>3</v>
      </c>
      <c r="J7" s="25" t="s">
        <v>228</v>
      </c>
      <c r="K7" s="25">
        <v>1309</v>
      </c>
      <c r="L7" s="25"/>
      <c r="M7" s="34">
        <v>43.79</v>
      </c>
      <c r="N7" s="28">
        <v>78373.77</v>
      </c>
      <c r="O7" s="28"/>
      <c r="P7" s="28"/>
      <c r="Q7" s="28"/>
      <c r="R7" s="25"/>
      <c r="S7" s="25"/>
      <c r="T7" s="25"/>
      <c r="U7" s="25"/>
      <c r="V7" s="28"/>
      <c r="W7" s="28"/>
      <c r="X7" s="25"/>
      <c r="Y7" s="32"/>
    </row>
    <row r="8" spans="1:27" ht="21.75" hidden="1" customHeight="1" x14ac:dyDescent="0.25">
      <c r="A8" s="25" t="s">
        <v>828</v>
      </c>
      <c r="B8" s="26" t="s">
        <v>101</v>
      </c>
      <c r="C8" s="26" t="s">
        <v>206</v>
      </c>
      <c r="D8" s="26" t="s">
        <v>208</v>
      </c>
      <c r="E8" s="25" t="s">
        <v>825</v>
      </c>
      <c r="F8" s="25" t="s">
        <v>66</v>
      </c>
      <c r="G8" s="25" t="s">
        <v>4</v>
      </c>
      <c r="H8" s="67"/>
      <c r="I8" s="25" t="s">
        <v>3</v>
      </c>
      <c r="J8" s="25">
        <v>9</v>
      </c>
      <c r="K8" s="25">
        <v>214</v>
      </c>
      <c r="L8" s="25"/>
      <c r="M8" s="34">
        <v>43.47</v>
      </c>
      <c r="N8" s="28">
        <v>24194.84</v>
      </c>
      <c r="O8" s="28"/>
      <c r="P8" s="28"/>
      <c r="Q8" s="28"/>
      <c r="R8" s="25"/>
      <c r="S8" s="25"/>
      <c r="T8" s="25"/>
      <c r="U8" s="25"/>
      <c r="V8" s="28"/>
      <c r="W8" s="28"/>
      <c r="X8" s="25"/>
      <c r="Y8" s="32"/>
    </row>
    <row r="9" spans="1:27" ht="21.75" hidden="1" customHeight="1" x14ac:dyDescent="0.25">
      <c r="A9" s="25" t="s">
        <v>828</v>
      </c>
      <c r="B9" s="26" t="s">
        <v>101</v>
      </c>
      <c r="C9" s="26" t="s">
        <v>206</v>
      </c>
      <c r="D9" s="26" t="s">
        <v>208</v>
      </c>
      <c r="E9" s="25" t="s">
        <v>826</v>
      </c>
      <c r="F9" s="25" t="s">
        <v>2</v>
      </c>
      <c r="G9" s="25" t="s">
        <v>17</v>
      </c>
      <c r="H9" s="67"/>
      <c r="I9" s="25" t="s">
        <v>3</v>
      </c>
      <c r="J9" s="25" t="s">
        <v>225</v>
      </c>
      <c r="K9" s="25">
        <v>0</v>
      </c>
      <c r="L9" s="25"/>
      <c r="M9" s="34" t="s">
        <v>225</v>
      </c>
      <c r="N9" s="28">
        <v>3596</v>
      </c>
      <c r="O9" s="28"/>
      <c r="P9" s="28"/>
      <c r="Q9" s="28"/>
      <c r="R9" s="25"/>
      <c r="S9" s="25"/>
      <c r="T9" s="25"/>
      <c r="U9" s="25"/>
      <c r="V9" s="28"/>
      <c r="W9" s="28"/>
      <c r="X9" s="25"/>
      <c r="Y9" s="32"/>
    </row>
    <row r="10" spans="1:27" ht="63" hidden="1" x14ac:dyDescent="0.25">
      <c r="A10" s="25" t="s">
        <v>11</v>
      </c>
      <c r="B10" s="26" t="s">
        <v>101</v>
      </c>
      <c r="C10" s="26" t="s">
        <v>206</v>
      </c>
      <c r="D10" s="26" t="s">
        <v>208</v>
      </c>
      <c r="E10" s="25" t="s">
        <v>60</v>
      </c>
      <c r="F10" s="25" t="s">
        <v>2</v>
      </c>
      <c r="G10" s="25" t="s">
        <v>16</v>
      </c>
      <c r="H10" s="27">
        <v>40886</v>
      </c>
      <c r="I10" s="25" t="s">
        <v>3</v>
      </c>
      <c r="J10" s="25" t="s">
        <v>231</v>
      </c>
      <c r="K10" s="25">
        <v>500</v>
      </c>
      <c r="L10" s="25">
        <v>24</v>
      </c>
      <c r="M10" s="34">
        <v>43.9</v>
      </c>
      <c r="N10" s="28">
        <v>37277</v>
      </c>
      <c r="O10" s="28"/>
      <c r="P10" s="28"/>
      <c r="Q10" s="28"/>
      <c r="R10" s="25" t="s">
        <v>86</v>
      </c>
      <c r="S10" s="25" t="s">
        <v>210</v>
      </c>
      <c r="T10" s="25" t="s">
        <v>96</v>
      </c>
      <c r="U10" s="25"/>
      <c r="V10" s="28"/>
      <c r="W10" s="28"/>
      <c r="X10" s="25" t="s">
        <v>7</v>
      </c>
      <c r="Y10" s="25" t="s">
        <v>218</v>
      </c>
      <c r="Z10" s="5" t="s">
        <v>309</v>
      </c>
      <c r="AA10" s="5" t="s">
        <v>623</v>
      </c>
    </row>
    <row r="11" spans="1:27" ht="31.5" hidden="1" x14ac:dyDescent="0.25">
      <c r="A11" s="25" t="s">
        <v>11</v>
      </c>
      <c r="B11" s="26" t="s">
        <v>101</v>
      </c>
      <c r="C11" s="26" t="s">
        <v>206</v>
      </c>
      <c r="D11" s="26" t="s">
        <v>208</v>
      </c>
      <c r="E11" s="25" t="s">
        <v>61</v>
      </c>
      <c r="F11" s="25" t="s">
        <v>2</v>
      </c>
      <c r="G11" s="25" t="s">
        <v>9</v>
      </c>
      <c r="H11" s="27">
        <v>40960</v>
      </c>
      <c r="I11" s="25" t="s">
        <v>3</v>
      </c>
      <c r="J11" s="25" t="s">
        <v>231</v>
      </c>
      <c r="K11" s="25">
        <v>403</v>
      </c>
      <c r="L11" s="25">
        <v>19</v>
      </c>
      <c r="M11" s="34">
        <v>43.9</v>
      </c>
      <c r="N11" s="28">
        <v>26926</v>
      </c>
      <c r="O11" s="28"/>
      <c r="P11" s="28"/>
      <c r="Q11" s="28"/>
      <c r="R11" s="25" t="s">
        <v>87</v>
      </c>
      <c r="S11" s="25" t="s">
        <v>210</v>
      </c>
      <c r="T11" s="25" t="s">
        <v>96</v>
      </c>
      <c r="U11" s="25"/>
      <c r="V11" s="28"/>
      <c r="W11" s="28" t="s">
        <v>685</v>
      </c>
      <c r="X11" s="25" t="s">
        <v>93</v>
      </c>
      <c r="Y11" s="25" t="s">
        <v>215</v>
      </c>
      <c r="Z11" s="5" t="s">
        <v>309</v>
      </c>
      <c r="AA11" s="5" t="s">
        <v>625</v>
      </c>
    </row>
    <row r="12" spans="1:27" hidden="1" x14ac:dyDescent="0.25">
      <c r="A12" s="25" t="s">
        <v>11</v>
      </c>
      <c r="B12" s="26" t="s">
        <v>101</v>
      </c>
      <c r="C12" s="26" t="s">
        <v>206</v>
      </c>
      <c r="D12" s="26" t="s">
        <v>208</v>
      </c>
      <c r="E12" s="25" t="s">
        <v>63</v>
      </c>
      <c r="F12" s="25" t="s">
        <v>2</v>
      </c>
      <c r="G12" s="25" t="s">
        <v>62</v>
      </c>
      <c r="H12" s="27">
        <v>41014</v>
      </c>
      <c r="I12" s="25" t="s">
        <v>3</v>
      </c>
      <c r="J12" s="25" t="s">
        <v>231</v>
      </c>
      <c r="K12" s="25">
        <v>323</v>
      </c>
      <c r="L12" s="25">
        <v>18</v>
      </c>
      <c r="M12" s="34">
        <v>43.9</v>
      </c>
      <c r="N12" s="28">
        <v>21814</v>
      </c>
      <c r="O12" s="28"/>
      <c r="P12" s="28"/>
      <c r="Q12" s="28"/>
      <c r="R12" s="25" t="s">
        <v>88</v>
      </c>
      <c r="S12" s="25" t="s">
        <v>210</v>
      </c>
      <c r="T12" s="25" t="s">
        <v>96</v>
      </c>
      <c r="U12" s="25"/>
      <c r="V12" s="28"/>
      <c r="W12" s="28" t="s">
        <v>686</v>
      </c>
      <c r="X12" s="25" t="s">
        <v>93</v>
      </c>
      <c r="Y12" s="25" t="s">
        <v>215</v>
      </c>
      <c r="Z12" s="5" t="s">
        <v>309</v>
      </c>
      <c r="AA12" s="5" t="s">
        <v>625</v>
      </c>
    </row>
    <row r="13" spans="1:27" ht="31.5" hidden="1" x14ac:dyDescent="0.25">
      <c r="A13" s="25" t="s">
        <v>11</v>
      </c>
      <c r="B13" s="26" t="s">
        <v>101</v>
      </c>
      <c r="C13" s="26" t="s">
        <v>206</v>
      </c>
      <c r="D13" s="26" t="s">
        <v>208</v>
      </c>
      <c r="E13" s="25" t="s">
        <v>64</v>
      </c>
      <c r="F13" s="25" t="s">
        <v>2</v>
      </c>
      <c r="G13" s="25" t="s">
        <v>8</v>
      </c>
      <c r="H13" s="27">
        <v>41014</v>
      </c>
      <c r="I13" s="25" t="s">
        <v>3</v>
      </c>
      <c r="J13" s="25" t="s">
        <v>231</v>
      </c>
      <c r="K13" s="25">
        <v>265</v>
      </c>
      <c r="L13" s="25">
        <v>18</v>
      </c>
      <c r="M13" s="34">
        <v>43.9</v>
      </c>
      <c r="N13" s="28">
        <v>19796</v>
      </c>
      <c r="O13" s="28"/>
      <c r="P13" s="28"/>
      <c r="Q13" s="28"/>
      <c r="R13" s="25" t="s">
        <v>89</v>
      </c>
      <c r="S13" s="25" t="s">
        <v>210</v>
      </c>
      <c r="T13" s="25" t="s">
        <v>96</v>
      </c>
      <c r="U13" s="25"/>
      <c r="V13" s="28"/>
      <c r="W13" s="28" t="s">
        <v>699</v>
      </c>
      <c r="X13" s="25" t="s">
        <v>93</v>
      </c>
      <c r="Y13" s="25" t="s">
        <v>216</v>
      </c>
      <c r="Z13" s="5" t="s">
        <v>309</v>
      </c>
      <c r="AA13" s="5" t="s">
        <v>625</v>
      </c>
    </row>
    <row r="14" spans="1:27" ht="31.5" hidden="1" x14ac:dyDescent="0.25">
      <c r="A14" s="25" t="s">
        <v>11</v>
      </c>
      <c r="B14" s="26" t="s">
        <v>101</v>
      </c>
      <c r="C14" s="26" t="s">
        <v>206</v>
      </c>
      <c r="D14" s="26" t="s">
        <v>208</v>
      </c>
      <c r="E14" s="25" t="s">
        <v>59</v>
      </c>
      <c r="F14" s="25" t="s">
        <v>2</v>
      </c>
      <c r="G14" s="25" t="s">
        <v>17</v>
      </c>
      <c r="H14" s="27">
        <v>41014</v>
      </c>
      <c r="I14" s="25" t="s">
        <v>3</v>
      </c>
      <c r="J14" s="25" t="s">
        <v>228</v>
      </c>
      <c r="K14" s="25">
        <v>0</v>
      </c>
      <c r="L14" s="25">
        <v>13</v>
      </c>
      <c r="M14" s="34" t="s">
        <v>225</v>
      </c>
      <c r="N14" s="28">
        <v>3596</v>
      </c>
      <c r="O14" s="28"/>
      <c r="P14" s="28"/>
      <c r="Q14" s="28"/>
      <c r="R14" s="25" t="s">
        <v>91</v>
      </c>
      <c r="S14" s="25" t="s">
        <v>210</v>
      </c>
      <c r="T14" s="25" t="s">
        <v>96</v>
      </c>
      <c r="U14" s="25"/>
      <c r="V14" s="28"/>
      <c r="W14" s="28" t="s">
        <v>689</v>
      </c>
      <c r="X14" s="25" t="s">
        <v>93</v>
      </c>
      <c r="Y14" s="25" t="s">
        <v>217</v>
      </c>
      <c r="Z14" s="5" t="s">
        <v>309</v>
      </c>
      <c r="AA14" s="5" t="s">
        <v>625</v>
      </c>
    </row>
    <row r="15" spans="1:27" x14ac:dyDescent="0.25">
      <c r="A15" s="25" t="s">
        <v>14</v>
      </c>
      <c r="B15" s="25" t="s">
        <v>122</v>
      </c>
      <c r="C15" s="26" t="s">
        <v>206</v>
      </c>
      <c r="D15" s="26" t="s">
        <v>208</v>
      </c>
      <c r="E15" s="14" t="s">
        <v>105</v>
      </c>
      <c r="F15" s="14" t="s">
        <v>123</v>
      </c>
      <c r="G15" s="7" t="s">
        <v>124</v>
      </c>
      <c r="H15" s="40" t="s">
        <v>71</v>
      </c>
      <c r="I15" s="8" t="s">
        <v>142</v>
      </c>
      <c r="J15" s="8"/>
      <c r="K15" s="9">
        <v>98</v>
      </c>
      <c r="L15" s="10">
        <v>10</v>
      </c>
      <c r="M15" s="35">
        <v>25</v>
      </c>
      <c r="N15" s="28">
        <v>4290</v>
      </c>
      <c r="O15" s="28"/>
      <c r="P15" s="28"/>
      <c r="Q15" s="28"/>
      <c r="R15" s="11" t="s">
        <v>143</v>
      </c>
      <c r="S15" s="11" t="s">
        <v>232</v>
      </c>
      <c r="T15" s="25" t="s">
        <v>96</v>
      </c>
      <c r="U15" s="12"/>
      <c r="V15" s="13">
        <v>40624</v>
      </c>
      <c r="W15" s="13" t="s">
        <v>305</v>
      </c>
      <c r="X15" s="29" t="s">
        <v>144</v>
      </c>
      <c r="Y15" s="25" t="s">
        <v>233</v>
      </c>
      <c r="Z15" s="5" t="s">
        <v>305</v>
      </c>
      <c r="AA15" s="5" t="s">
        <v>624</v>
      </c>
    </row>
    <row r="16" spans="1:27" x14ac:dyDescent="0.25">
      <c r="A16" s="25" t="s">
        <v>14</v>
      </c>
      <c r="B16" s="25" t="s">
        <v>122</v>
      </c>
      <c r="C16" s="26" t="s">
        <v>206</v>
      </c>
      <c r="D16" s="26" t="s">
        <v>208</v>
      </c>
      <c r="E16" s="14" t="s">
        <v>107</v>
      </c>
      <c r="F16" s="14" t="s">
        <v>123</v>
      </c>
      <c r="G16" s="7" t="s">
        <v>126</v>
      </c>
      <c r="H16" s="25" t="s">
        <v>71</v>
      </c>
      <c r="I16" s="8" t="s">
        <v>145</v>
      </c>
      <c r="J16" s="8"/>
      <c r="K16" s="9">
        <v>56</v>
      </c>
      <c r="L16" s="10">
        <v>8</v>
      </c>
      <c r="M16" s="35">
        <v>16.100000000000001</v>
      </c>
      <c r="N16" s="28">
        <v>2086</v>
      </c>
      <c r="O16" s="28"/>
      <c r="P16" s="28"/>
      <c r="Q16" s="28"/>
      <c r="R16" s="11" t="s">
        <v>143</v>
      </c>
      <c r="S16" s="11" t="s">
        <v>232</v>
      </c>
      <c r="T16" s="25" t="s">
        <v>96</v>
      </c>
      <c r="U16" s="12"/>
      <c r="V16" s="13">
        <v>40624</v>
      </c>
      <c r="W16" s="13" t="s">
        <v>305</v>
      </c>
      <c r="X16" s="29" t="s">
        <v>144</v>
      </c>
      <c r="Y16" s="25" t="s">
        <v>233</v>
      </c>
      <c r="Z16" s="5" t="s">
        <v>305</v>
      </c>
      <c r="AA16" s="5" t="s">
        <v>624</v>
      </c>
    </row>
    <row r="17" spans="1:28" x14ac:dyDescent="0.25">
      <c r="A17" s="25" t="s">
        <v>14</v>
      </c>
      <c r="B17" s="25" t="s">
        <v>122</v>
      </c>
      <c r="C17" s="26" t="s">
        <v>206</v>
      </c>
      <c r="D17" s="26" t="s">
        <v>208</v>
      </c>
      <c r="E17" s="14" t="s">
        <v>108</v>
      </c>
      <c r="F17" s="14" t="s">
        <v>123</v>
      </c>
      <c r="G17" s="7" t="s">
        <v>127</v>
      </c>
      <c r="H17" s="25" t="s">
        <v>71</v>
      </c>
      <c r="I17" s="14" t="s">
        <v>145</v>
      </c>
      <c r="J17" s="14"/>
      <c r="K17" s="9">
        <v>29.3</v>
      </c>
      <c r="L17" s="10">
        <v>8</v>
      </c>
      <c r="M17" s="35">
        <v>16.100000000000001</v>
      </c>
      <c r="N17" s="28">
        <v>1335</v>
      </c>
      <c r="O17" s="28"/>
      <c r="P17" s="28"/>
      <c r="Q17" s="28"/>
      <c r="R17" s="11" t="s">
        <v>143</v>
      </c>
      <c r="S17" s="11" t="s">
        <v>232</v>
      </c>
      <c r="T17" s="25" t="s">
        <v>96</v>
      </c>
      <c r="U17" s="12"/>
      <c r="V17" s="13">
        <v>40624</v>
      </c>
      <c r="W17" s="13" t="s">
        <v>305</v>
      </c>
      <c r="X17" s="29" t="s">
        <v>144</v>
      </c>
      <c r="Y17" s="25" t="s">
        <v>233</v>
      </c>
      <c r="Z17" s="5" t="s">
        <v>305</v>
      </c>
      <c r="AA17" s="5" t="s">
        <v>624</v>
      </c>
    </row>
    <row r="18" spans="1:28" x14ac:dyDescent="0.25">
      <c r="A18" s="25" t="s">
        <v>14</v>
      </c>
      <c r="B18" s="25" t="s">
        <v>122</v>
      </c>
      <c r="C18" s="26" t="s">
        <v>206</v>
      </c>
      <c r="D18" s="26" t="s">
        <v>208</v>
      </c>
      <c r="E18" s="14" t="s">
        <v>111</v>
      </c>
      <c r="F18" s="14" t="s">
        <v>123</v>
      </c>
      <c r="G18" s="7" t="s">
        <v>130</v>
      </c>
      <c r="H18" s="25" t="s">
        <v>71</v>
      </c>
      <c r="I18" s="8" t="s">
        <v>145</v>
      </c>
      <c r="J18" s="8"/>
      <c r="K18" s="9">
        <v>22</v>
      </c>
      <c r="L18" s="10">
        <v>8</v>
      </c>
      <c r="M18" s="35">
        <v>16.100000000000001</v>
      </c>
      <c r="N18" s="28">
        <v>1019</v>
      </c>
      <c r="O18" s="28"/>
      <c r="P18" s="28"/>
      <c r="Q18" s="28"/>
      <c r="R18" s="11" t="s">
        <v>143</v>
      </c>
      <c r="S18" s="11" t="s">
        <v>232</v>
      </c>
      <c r="T18" s="25" t="s">
        <v>96</v>
      </c>
      <c r="U18" s="12"/>
      <c r="V18" s="13">
        <v>40624</v>
      </c>
      <c r="W18" s="13" t="s">
        <v>305</v>
      </c>
      <c r="X18" s="29" t="s">
        <v>144</v>
      </c>
      <c r="Y18" s="25" t="s">
        <v>233</v>
      </c>
      <c r="Z18" s="5" t="s">
        <v>305</v>
      </c>
      <c r="AA18" s="5" t="s">
        <v>624</v>
      </c>
    </row>
    <row r="19" spans="1:28" ht="31.5" x14ac:dyDescent="0.25">
      <c r="A19" s="25" t="s">
        <v>14</v>
      </c>
      <c r="B19" s="25" t="s">
        <v>122</v>
      </c>
      <c r="C19" s="26" t="s">
        <v>206</v>
      </c>
      <c r="D19" s="26" t="s">
        <v>208</v>
      </c>
      <c r="E19" s="14" t="s">
        <v>112</v>
      </c>
      <c r="F19" s="14" t="s">
        <v>123</v>
      </c>
      <c r="G19" s="7" t="s">
        <v>131</v>
      </c>
      <c r="H19" s="25" t="s">
        <v>71</v>
      </c>
      <c r="I19" s="8" t="s">
        <v>145</v>
      </c>
      <c r="J19" s="8"/>
      <c r="K19" s="9">
        <v>16.3</v>
      </c>
      <c r="L19" s="10">
        <v>8</v>
      </c>
      <c r="M19" s="35">
        <v>16.100000000000001</v>
      </c>
      <c r="N19" s="28">
        <v>862</v>
      </c>
      <c r="O19" s="28"/>
      <c r="P19" s="28"/>
      <c r="Q19" s="28"/>
      <c r="R19" s="11" t="s">
        <v>143</v>
      </c>
      <c r="S19" s="11" t="s">
        <v>232</v>
      </c>
      <c r="T19" s="25" t="s">
        <v>96</v>
      </c>
      <c r="U19" s="12"/>
      <c r="V19" s="13">
        <v>40624</v>
      </c>
      <c r="W19" s="13" t="s">
        <v>305</v>
      </c>
      <c r="X19" s="29" t="s">
        <v>144</v>
      </c>
      <c r="Y19" s="25" t="s">
        <v>233</v>
      </c>
      <c r="Z19" s="5" t="s">
        <v>305</v>
      </c>
      <c r="AA19" s="5" t="s">
        <v>624</v>
      </c>
    </row>
    <row r="20" spans="1:28" ht="15.6" x14ac:dyDescent="0.3">
      <c r="A20" s="25" t="s">
        <v>14</v>
      </c>
      <c r="B20" s="25" t="s">
        <v>122</v>
      </c>
      <c r="C20" s="26" t="s">
        <v>206</v>
      </c>
      <c r="D20" s="26" t="s">
        <v>208</v>
      </c>
      <c r="E20" s="14" t="s">
        <v>113</v>
      </c>
      <c r="F20" s="14" t="s">
        <v>123</v>
      </c>
      <c r="G20" s="7" t="s">
        <v>132</v>
      </c>
      <c r="H20" s="25" t="s">
        <v>71</v>
      </c>
      <c r="I20" s="8" t="s">
        <v>142</v>
      </c>
      <c r="J20" s="8"/>
      <c r="K20" s="9">
        <v>327.3</v>
      </c>
      <c r="L20" s="10">
        <v>8</v>
      </c>
      <c r="M20" s="35">
        <v>24.5</v>
      </c>
      <c r="N20" s="28">
        <v>13048</v>
      </c>
      <c r="O20" s="28"/>
      <c r="P20" s="28"/>
      <c r="Q20" s="28"/>
      <c r="R20" s="11" t="s">
        <v>143</v>
      </c>
      <c r="S20" s="11" t="s">
        <v>232</v>
      </c>
      <c r="T20" s="25" t="s">
        <v>96</v>
      </c>
      <c r="U20" s="12"/>
      <c r="V20" s="13">
        <v>40624</v>
      </c>
      <c r="W20" s="13" t="s">
        <v>305</v>
      </c>
      <c r="X20" s="29" t="s">
        <v>144</v>
      </c>
      <c r="Y20" s="25" t="s">
        <v>233</v>
      </c>
      <c r="Z20" s="5" t="s">
        <v>305</v>
      </c>
      <c r="AA20" s="5" t="s">
        <v>624</v>
      </c>
    </row>
    <row r="21" spans="1:28" ht="15.6" x14ac:dyDescent="0.3">
      <c r="A21" s="25" t="s">
        <v>14</v>
      </c>
      <c r="B21" s="25" t="s">
        <v>122</v>
      </c>
      <c r="C21" s="26" t="s">
        <v>206</v>
      </c>
      <c r="D21" s="26" t="s">
        <v>208</v>
      </c>
      <c r="E21" s="14" t="s">
        <v>114</v>
      </c>
      <c r="F21" s="14" t="s">
        <v>123</v>
      </c>
      <c r="G21" s="7" t="s">
        <v>133</v>
      </c>
      <c r="H21" s="25" t="s">
        <v>71</v>
      </c>
      <c r="I21" s="8" t="s">
        <v>142</v>
      </c>
      <c r="J21" s="8"/>
      <c r="K21" s="9">
        <v>234</v>
      </c>
      <c r="L21" s="10">
        <v>2</v>
      </c>
      <c r="M21" s="35">
        <v>25</v>
      </c>
      <c r="N21" s="28">
        <v>9830</v>
      </c>
      <c r="O21" s="28"/>
      <c r="P21" s="28"/>
      <c r="Q21" s="28"/>
      <c r="R21" s="11" t="s">
        <v>143</v>
      </c>
      <c r="S21" s="11" t="s">
        <v>232</v>
      </c>
      <c r="T21" s="25" t="s">
        <v>96</v>
      </c>
      <c r="U21" s="12"/>
      <c r="V21" s="13">
        <v>40624</v>
      </c>
      <c r="W21" s="13" t="s">
        <v>305</v>
      </c>
      <c r="X21" s="29" t="s">
        <v>144</v>
      </c>
      <c r="Y21" s="25" t="s">
        <v>233</v>
      </c>
      <c r="Z21" s="5" t="s">
        <v>305</v>
      </c>
      <c r="AA21" s="5" t="s">
        <v>624</v>
      </c>
    </row>
    <row r="22" spans="1:28" ht="15.6" x14ac:dyDescent="0.3">
      <c r="A22" s="25" t="s">
        <v>14</v>
      </c>
      <c r="B22" s="25" t="s">
        <v>122</v>
      </c>
      <c r="C22" s="26" t="s">
        <v>206</v>
      </c>
      <c r="D22" s="26" t="s">
        <v>208</v>
      </c>
      <c r="E22" s="14" t="s">
        <v>115</v>
      </c>
      <c r="F22" s="14" t="s">
        <v>123</v>
      </c>
      <c r="G22" s="7" t="s">
        <v>134</v>
      </c>
      <c r="H22" s="25" t="s">
        <v>71</v>
      </c>
      <c r="I22" s="8" t="s">
        <v>142</v>
      </c>
      <c r="J22" s="8"/>
      <c r="K22" s="9">
        <v>212</v>
      </c>
      <c r="L22" s="10">
        <v>2</v>
      </c>
      <c r="M22" s="35">
        <v>25</v>
      </c>
      <c r="N22" s="28">
        <v>8740</v>
      </c>
      <c r="O22" s="28"/>
      <c r="P22" s="28"/>
      <c r="Q22" s="28"/>
      <c r="R22" s="11" t="s">
        <v>143</v>
      </c>
      <c r="S22" s="11" t="s">
        <v>232</v>
      </c>
      <c r="T22" s="25" t="s">
        <v>96</v>
      </c>
      <c r="U22" s="12"/>
      <c r="V22" s="13">
        <v>40624</v>
      </c>
      <c r="W22" s="13" t="s">
        <v>305</v>
      </c>
      <c r="X22" s="29" t="s">
        <v>144</v>
      </c>
      <c r="Y22" s="25" t="s">
        <v>233</v>
      </c>
      <c r="Z22" s="5" t="s">
        <v>305</v>
      </c>
      <c r="AA22" s="5" t="s">
        <v>624</v>
      </c>
    </row>
    <row r="23" spans="1:28" ht="15.6" x14ac:dyDescent="0.3">
      <c r="A23" s="25" t="s">
        <v>14</v>
      </c>
      <c r="B23" s="25" t="s">
        <v>122</v>
      </c>
      <c r="C23" s="26" t="s">
        <v>206</v>
      </c>
      <c r="D23" s="26" t="s">
        <v>208</v>
      </c>
      <c r="E23" s="14" t="s">
        <v>116</v>
      </c>
      <c r="F23" s="14" t="s">
        <v>123</v>
      </c>
      <c r="G23" s="7" t="s">
        <v>723</v>
      </c>
      <c r="H23" s="25" t="s">
        <v>71</v>
      </c>
      <c r="I23" s="8" t="s">
        <v>142</v>
      </c>
      <c r="J23" s="8"/>
      <c r="K23" s="9">
        <v>87</v>
      </c>
      <c r="L23" s="10">
        <v>3</v>
      </c>
      <c r="M23" s="35">
        <v>25</v>
      </c>
      <c r="N23" s="28">
        <v>3947</v>
      </c>
      <c r="O23" s="28"/>
      <c r="P23" s="28"/>
      <c r="Q23" s="28"/>
      <c r="R23" s="11" t="s">
        <v>143</v>
      </c>
      <c r="S23" s="11" t="s">
        <v>232</v>
      </c>
      <c r="T23" s="25" t="s">
        <v>96</v>
      </c>
      <c r="U23" s="12"/>
      <c r="V23" s="13">
        <v>40624</v>
      </c>
      <c r="W23" s="13" t="s">
        <v>305</v>
      </c>
      <c r="X23" s="29" t="s">
        <v>144</v>
      </c>
      <c r="Y23" s="25" t="s">
        <v>233</v>
      </c>
      <c r="Z23" s="5" t="s">
        <v>305</v>
      </c>
      <c r="AA23" s="5" t="s">
        <v>624</v>
      </c>
    </row>
    <row r="24" spans="1:28" ht="15.6" x14ac:dyDescent="0.3">
      <c r="A24" s="25" t="s">
        <v>14</v>
      </c>
      <c r="B24" s="25" t="s">
        <v>122</v>
      </c>
      <c r="C24" s="26" t="s">
        <v>206</v>
      </c>
      <c r="D24" s="26" t="s">
        <v>208</v>
      </c>
      <c r="E24" s="14" t="s">
        <v>117</v>
      </c>
      <c r="F24" s="14" t="s">
        <v>123</v>
      </c>
      <c r="G24" s="7" t="s">
        <v>135</v>
      </c>
      <c r="H24" s="41">
        <v>40966</v>
      </c>
      <c r="I24" s="8" t="s">
        <v>146</v>
      </c>
      <c r="J24" s="8"/>
      <c r="K24" s="9">
        <v>33</v>
      </c>
      <c r="L24" s="10">
        <v>35</v>
      </c>
      <c r="M24" s="35">
        <v>35</v>
      </c>
      <c r="N24" s="28">
        <v>2134</v>
      </c>
      <c r="O24" s="28">
        <v>1434</v>
      </c>
      <c r="P24" s="28" t="s">
        <v>306</v>
      </c>
      <c r="Q24" s="28">
        <v>28</v>
      </c>
      <c r="R24" s="8" t="s">
        <v>147</v>
      </c>
      <c r="S24" s="8" t="s">
        <v>232</v>
      </c>
      <c r="T24" s="25" t="s">
        <v>96</v>
      </c>
      <c r="U24" s="12" t="s">
        <v>748</v>
      </c>
      <c r="V24" s="13">
        <v>40749</v>
      </c>
      <c r="W24" s="13"/>
      <c r="X24" s="29" t="s">
        <v>806</v>
      </c>
      <c r="Y24" s="25" t="s">
        <v>235</v>
      </c>
      <c r="Z24" s="5" t="s">
        <v>208</v>
      </c>
      <c r="AA24" s="5" t="s">
        <v>623</v>
      </c>
    </row>
    <row r="25" spans="1:28" ht="15.6" x14ac:dyDescent="0.3">
      <c r="A25" s="25" t="s">
        <v>14</v>
      </c>
      <c r="B25" s="25" t="s">
        <v>122</v>
      </c>
      <c r="C25" s="26" t="s">
        <v>206</v>
      </c>
      <c r="D25" s="26" t="s">
        <v>208</v>
      </c>
      <c r="E25" s="14" t="s">
        <v>118</v>
      </c>
      <c r="F25" s="14" t="s">
        <v>136</v>
      </c>
      <c r="G25" s="7" t="s">
        <v>137</v>
      </c>
      <c r="H25" s="41">
        <v>40945</v>
      </c>
      <c r="I25" s="8" t="s">
        <v>148</v>
      </c>
      <c r="J25" s="8" t="s">
        <v>229</v>
      </c>
      <c r="K25" s="9">
        <v>41.6</v>
      </c>
      <c r="L25" s="10">
        <v>49</v>
      </c>
      <c r="M25" s="35">
        <v>20.7</v>
      </c>
      <c r="N25" s="28">
        <v>1252</v>
      </c>
      <c r="O25" s="28">
        <v>1327</v>
      </c>
      <c r="P25" s="28" t="s">
        <v>307</v>
      </c>
      <c r="Q25" s="28">
        <v>19</v>
      </c>
      <c r="R25" s="11" t="s">
        <v>149</v>
      </c>
      <c r="S25" s="11" t="s">
        <v>236</v>
      </c>
      <c r="T25" s="25" t="s">
        <v>96</v>
      </c>
      <c r="U25" s="12" t="s">
        <v>554</v>
      </c>
      <c r="V25" s="13">
        <v>40812</v>
      </c>
      <c r="W25" s="13"/>
      <c r="X25" s="29" t="s">
        <v>806</v>
      </c>
      <c r="Y25" s="25" t="s">
        <v>241</v>
      </c>
      <c r="Z25" s="5" t="s">
        <v>208</v>
      </c>
      <c r="AA25" s="5" t="s">
        <v>623</v>
      </c>
    </row>
    <row r="26" spans="1:28" ht="15.6" x14ac:dyDescent="0.3">
      <c r="A26" s="25" t="s">
        <v>14</v>
      </c>
      <c r="B26" s="25" t="s">
        <v>122</v>
      </c>
      <c r="C26" s="26" t="s">
        <v>206</v>
      </c>
      <c r="D26" s="26" t="s">
        <v>208</v>
      </c>
      <c r="E26" s="14" t="s">
        <v>119</v>
      </c>
      <c r="F26" s="14" t="s">
        <v>136</v>
      </c>
      <c r="G26" s="7" t="s">
        <v>138</v>
      </c>
      <c r="H26" s="41">
        <v>41003</v>
      </c>
      <c r="I26" s="8" t="s">
        <v>869</v>
      </c>
      <c r="J26" s="8" t="s">
        <v>228</v>
      </c>
      <c r="K26" s="30">
        <v>1639</v>
      </c>
      <c r="L26" s="10">
        <v>3</v>
      </c>
      <c r="M26" s="35">
        <v>17.12</v>
      </c>
      <c r="N26" s="28">
        <v>36972</v>
      </c>
      <c r="O26" s="28">
        <v>11658</v>
      </c>
      <c r="P26" s="28" t="s">
        <v>309</v>
      </c>
      <c r="Q26" s="28" t="s">
        <v>309</v>
      </c>
      <c r="R26" s="11" t="s">
        <v>151</v>
      </c>
      <c r="S26" s="11" t="s">
        <v>236</v>
      </c>
      <c r="T26" s="25" t="s">
        <v>96</v>
      </c>
      <c r="U26" s="12"/>
      <c r="V26" s="13">
        <v>40829</v>
      </c>
      <c r="W26" s="13" t="s">
        <v>517</v>
      </c>
      <c r="X26" s="29" t="s">
        <v>639</v>
      </c>
      <c r="Y26" s="25" t="s">
        <v>237</v>
      </c>
      <c r="Z26" s="5" t="s">
        <v>305</v>
      </c>
      <c r="AA26" s="5" t="s">
        <v>624</v>
      </c>
    </row>
    <row r="27" spans="1:28" ht="15.6" x14ac:dyDescent="0.3">
      <c r="A27" s="25" t="s">
        <v>14</v>
      </c>
      <c r="B27" s="25" t="s">
        <v>122</v>
      </c>
      <c r="C27" s="26" t="s">
        <v>206</v>
      </c>
      <c r="D27" s="26" t="s">
        <v>208</v>
      </c>
      <c r="E27" s="14" t="s">
        <v>120</v>
      </c>
      <c r="F27" s="14" t="s">
        <v>136</v>
      </c>
      <c r="G27" s="7" t="s">
        <v>139</v>
      </c>
      <c r="H27" s="41">
        <v>41003</v>
      </c>
      <c r="I27" s="8" t="s">
        <v>870</v>
      </c>
      <c r="J27" s="8" t="s">
        <v>228</v>
      </c>
      <c r="K27" s="30">
        <v>1106</v>
      </c>
      <c r="L27" s="10">
        <v>9</v>
      </c>
      <c r="M27" s="35">
        <v>17.12</v>
      </c>
      <c r="N27" s="28">
        <v>23450</v>
      </c>
      <c r="O27" s="28">
        <v>9100</v>
      </c>
      <c r="P27" s="28" t="s">
        <v>309</v>
      </c>
      <c r="Q27" s="28" t="s">
        <v>309</v>
      </c>
      <c r="R27" s="11" t="s">
        <v>152</v>
      </c>
      <c r="S27" s="11" t="s">
        <v>236</v>
      </c>
      <c r="T27" s="25" t="s">
        <v>96</v>
      </c>
      <c r="U27" s="12" t="s">
        <v>567</v>
      </c>
      <c r="V27" s="13">
        <v>40829</v>
      </c>
      <c r="W27" s="13" t="s">
        <v>517</v>
      </c>
      <c r="X27" s="29" t="s">
        <v>360</v>
      </c>
      <c r="Y27" s="25" t="s">
        <v>237</v>
      </c>
      <c r="Z27" s="5" t="s">
        <v>305</v>
      </c>
      <c r="AA27" s="5" t="s">
        <v>624</v>
      </c>
    </row>
    <row r="28" spans="1:28" ht="15.6" x14ac:dyDescent="0.3">
      <c r="A28" s="25" t="s">
        <v>14</v>
      </c>
      <c r="B28" s="25" t="s">
        <v>122</v>
      </c>
      <c r="C28" s="26" t="s">
        <v>206</v>
      </c>
      <c r="D28" s="26" t="s">
        <v>208</v>
      </c>
      <c r="E28" s="14" t="s">
        <v>121</v>
      </c>
      <c r="F28" s="14" t="s">
        <v>123</v>
      </c>
      <c r="G28" s="7" t="s">
        <v>140</v>
      </c>
      <c r="H28" s="25" t="s">
        <v>93</v>
      </c>
      <c r="I28" s="8" t="s">
        <v>153</v>
      </c>
      <c r="J28" s="8"/>
      <c r="K28" s="9">
        <v>77</v>
      </c>
      <c r="L28" s="10">
        <v>30</v>
      </c>
      <c r="M28" s="35">
        <v>15.8</v>
      </c>
      <c r="N28" s="28">
        <v>2280</v>
      </c>
      <c r="O28" s="28"/>
      <c r="P28" s="28"/>
      <c r="Q28" s="28"/>
      <c r="R28" s="11" t="s">
        <v>93</v>
      </c>
      <c r="S28" s="11" t="s">
        <v>232</v>
      </c>
      <c r="T28" s="25" t="s">
        <v>96</v>
      </c>
      <c r="U28" s="12" t="s">
        <v>234</v>
      </c>
      <c r="V28" s="13" t="s">
        <v>93</v>
      </c>
      <c r="W28" s="13"/>
      <c r="X28" s="29" t="s">
        <v>200</v>
      </c>
      <c r="Y28" s="25" t="s">
        <v>238</v>
      </c>
      <c r="Z28" s="5" t="s">
        <v>510</v>
      </c>
      <c r="AA28" s="5" t="s">
        <v>627</v>
      </c>
    </row>
    <row r="29" spans="1:28" ht="15.6" x14ac:dyDescent="0.3">
      <c r="A29" s="25" t="s">
        <v>14</v>
      </c>
      <c r="B29" s="25" t="s">
        <v>122</v>
      </c>
      <c r="C29" s="26" t="s">
        <v>206</v>
      </c>
      <c r="D29" s="26" t="s">
        <v>208</v>
      </c>
      <c r="E29" s="14" t="s">
        <v>121</v>
      </c>
      <c r="F29" s="14" t="s">
        <v>123</v>
      </c>
      <c r="G29" s="7" t="s">
        <v>141</v>
      </c>
      <c r="H29" s="25" t="s">
        <v>93</v>
      </c>
      <c r="I29" s="8" t="s">
        <v>153</v>
      </c>
      <c r="J29" s="8"/>
      <c r="K29" s="9">
        <v>492</v>
      </c>
      <c r="L29" s="10">
        <v>30</v>
      </c>
      <c r="M29" s="35">
        <v>15.7</v>
      </c>
      <c r="N29" s="28">
        <v>11485</v>
      </c>
      <c r="O29" s="28"/>
      <c r="P29" s="28"/>
      <c r="Q29" s="28"/>
      <c r="R29" s="11" t="s">
        <v>93</v>
      </c>
      <c r="S29" s="11" t="s">
        <v>232</v>
      </c>
      <c r="T29" s="25" t="s">
        <v>96</v>
      </c>
      <c r="U29" s="12" t="s">
        <v>234</v>
      </c>
      <c r="V29" s="13" t="s">
        <v>93</v>
      </c>
      <c r="W29" s="13"/>
      <c r="X29" s="29" t="s">
        <v>200</v>
      </c>
      <c r="Y29" s="25" t="s">
        <v>238</v>
      </c>
      <c r="Z29" s="5" t="s">
        <v>510</v>
      </c>
      <c r="AA29" s="5" t="s">
        <v>627</v>
      </c>
    </row>
    <row r="30" spans="1:28" x14ac:dyDescent="0.25">
      <c r="A30" s="25" t="s">
        <v>14</v>
      </c>
      <c r="B30" s="26" t="s">
        <v>122</v>
      </c>
      <c r="C30" s="26" t="s">
        <v>206</v>
      </c>
      <c r="D30" s="26" t="s">
        <v>208</v>
      </c>
      <c r="E30" s="25" t="s">
        <v>372</v>
      </c>
      <c r="F30" s="25" t="s">
        <v>123</v>
      </c>
      <c r="G30" s="25" t="s">
        <v>171</v>
      </c>
      <c r="H30" s="27">
        <v>41085</v>
      </c>
      <c r="I30" s="25" t="s">
        <v>311</v>
      </c>
      <c r="J30" s="25" t="s">
        <v>228</v>
      </c>
      <c r="K30" s="25">
        <v>560</v>
      </c>
      <c r="L30" s="25">
        <v>20</v>
      </c>
      <c r="M30" s="34">
        <v>16</v>
      </c>
      <c r="N30" s="28">
        <v>11470</v>
      </c>
      <c r="O30" s="28"/>
      <c r="P30" s="28"/>
      <c r="Q30" s="28"/>
      <c r="R30" s="25" t="s">
        <v>389</v>
      </c>
      <c r="S30" s="26" t="s">
        <v>313</v>
      </c>
      <c r="T30" s="25" t="s">
        <v>96</v>
      </c>
      <c r="U30" s="26"/>
      <c r="V30" s="41">
        <v>41313</v>
      </c>
      <c r="W30" s="28" t="s">
        <v>373</v>
      </c>
      <c r="X30" s="25" t="s">
        <v>583</v>
      </c>
      <c r="Y30" s="32" t="s">
        <v>312</v>
      </c>
      <c r="Z30" s="43" t="s">
        <v>305</v>
      </c>
      <c r="AA30" s="43" t="s">
        <v>625</v>
      </c>
      <c r="AB30" s="43"/>
    </row>
    <row r="31" spans="1:28" x14ac:dyDescent="0.25">
      <c r="A31" s="25" t="s">
        <v>14</v>
      </c>
      <c r="B31" s="25" t="s">
        <v>122</v>
      </c>
      <c r="C31" s="25" t="s">
        <v>206</v>
      </c>
      <c r="D31" s="25" t="s">
        <v>208</v>
      </c>
      <c r="E31" s="25" t="s">
        <v>317</v>
      </c>
      <c r="F31" s="25" t="s">
        <v>170</v>
      </c>
      <c r="G31" s="25" t="s">
        <v>318</v>
      </c>
      <c r="H31" s="41">
        <v>41043</v>
      </c>
      <c r="I31" s="25" t="s">
        <v>153</v>
      </c>
      <c r="J31" s="25" t="s">
        <v>228</v>
      </c>
      <c r="K31" s="25">
        <v>430</v>
      </c>
      <c r="L31" s="25">
        <v>28</v>
      </c>
      <c r="M31" s="45">
        <v>13.79</v>
      </c>
      <c r="N31" s="46">
        <v>8200</v>
      </c>
      <c r="O31" s="25"/>
      <c r="P31" s="25"/>
      <c r="Q31" s="25"/>
      <c r="R31" s="25" t="s">
        <v>366</v>
      </c>
      <c r="S31" s="25" t="s">
        <v>313</v>
      </c>
      <c r="T31" s="25" t="s">
        <v>96</v>
      </c>
      <c r="U31" s="25" t="s">
        <v>795</v>
      </c>
      <c r="V31" s="41">
        <v>40932</v>
      </c>
      <c r="W31" s="25" t="s">
        <v>603</v>
      </c>
      <c r="X31" s="25" t="s">
        <v>636</v>
      </c>
      <c r="Y31" s="25" t="s">
        <v>319</v>
      </c>
      <c r="Z31" s="43" t="s">
        <v>305</v>
      </c>
      <c r="AA31" s="43" t="s">
        <v>623</v>
      </c>
      <c r="AB31" s="43"/>
    </row>
    <row r="32" spans="1:28" x14ac:dyDescent="0.25">
      <c r="A32" s="25" t="s">
        <v>14</v>
      </c>
      <c r="B32" s="25" t="s">
        <v>122</v>
      </c>
      <c r="C32" s="25" t="s">
        <v>206</v>
      </c>
      <c r="D32" s="25" t="s">
        <v>208</v>
      </c>
      <c r="E32" s="25" t="s">
        <v>320</v>
      </c>
      <c r="F32" s="25" t="s">
        <v>170</v>
      </c>
      <c r="G32" s="25" t="s">
        <v>321</v>
      </c>
      <c r="H32" s="41">
        <v>41043</v>
      </c>
      <c r="I32" s="25" t="s">
        <v>153</v>
      </c>
      <c r="J32" s="25" t="s">
        <v>227</v>
      </c>
      <c r="K32" s="25">
        <v>249</v>
      </c>
      <c r="L32" s="25">
        <v>28</v>
      </c>
      <c r="M32" s="45">
        <v>13.85</v>
      </c>
      <c r="N32" s="45">
        <v>4960</v>
      </c>
      <c r="O32" s="25"/>
      <c r="P32" s="25"/>
      <c r="Q32" s="25"/>
      <c r="R32" s="25" t="s">
        <v>366</v>
      </c>
      <c r="S32" s="25" t="s">
        <v>313</v>
      </c>
      <c r="T32" s="25" t="s">
        <v>96</v>
      </c>
      <c r="U32" s="25" t="s">
        <v>794</v>
      </c>
      <c r="V32" s="41">
        <v>40932</v>
      </c>
      <c r="W32" s="25" t="s">
        <v>604</v>
      </c>
      <c r="X32" s="25" t="s">
        <v>93</v>
      </c>
      <c r="Y32" s="25" t="s">
        <v>319</v>
      </c>
      <c r="Z32" s="43" t="s">
        <v>305</v>
      </c>
      <c r="AA32" s="43" t="s">
        <v>623</v>
      </c>
      <c r="AB32" s="43" t="s">
        <v>605</v>
      </c>
    </row>
    <row r="33" spans="1:28" x14ac:dyDescent="0.25">
      <c r="A33" s="25" t="s">
        <v>14</v>
      </c>
      <c r="B33" s="25" t="s">
        <v>122</v>
      </c>
      <c r="C33" s="25" t="s">
        <v>206</v>
      </c>
      <c r="D33" s="25" t="s">
        <v>208</v>
      </c>
      <c r="E33" s="25" t="s">
        <v>322</v>
      </c>
      <c r="F33" s="25" t="s">
        <v>170</v>
      </c>
      <c r="G33" s="25" t="s">
        <v>367</v>
      </c>
      <c r="H33" s="41">
        <v>41043</v>
      </c>
      <c r="I33" s="25" t="s">
        <v>153</v>
      </c>
      <c r="J33" s="25" t="s">
        <v>228</v>
      </c>
      <c r="K33" s="25">
        <v>224</v>
      </c>
      <c r="L33" s="25">
        <v>28</v>
      </c>
      <c r="M33" s="45">
        <v>13.79</v>
      </c>
      <c r="N33" s="45">
        <v>4250</v>
      </c>
      <c r="O33" s="25"/>
      <c r="P33" s="25"/>
      <c r="Q33" s="25"/>
      <c r="R33" s="25" t="s">
        <v>366</v>
      </c>
      <c r="S33" s="25" t="s">
        <v>313</v>
      </c>
      <c r="T33" s="25" t="s">
        <v>96</v>
      </c>
      <c r="U33" s="25" t="s">
        <v>796</v>
      </c>
      <c r="V33" s="41">
        <v>40932</v>
      </c>
      <c r="W33" s="25" t="s">
        <v>604</v>
      </c>
      <c r="X33" s="25" t="s">
        <v>636</v>
      </c>
      <c r="Y33" s="25" t="s">
        <v>319</v>
      </c>
      <c r="Z33" s="43" t="s">
        <v>305</v>
      </c>
      <c r="AA33" s="43" t="s">
        <v>623</v>
      </c>
      <c r="AB33" s="43" t="s">
        <v>605</v>
      </c>
    </row>
    <row r="34" spans="1:28" x14ac:dyDescent="0.25">
      <c r="A34" s="25" t="s">
        <v>14</v>
      </c>
      <c r="B34" s="25" t="s">
        <v>122</v>
      </c>
      <c r="C34" s="25" t="s">
        <v>206</v>
      </c>
      <c r="D34" s="25" t="s">
        <v>208</v>
      </c>
      <c r="E34" s="25" t="s">
        <v>526</v>
      </c>
      <c r="F34" s="25" t="s">
        <v>123</v>
      </c>
      <c r="G34" s="25" t="s">
        <v>327</v>
      </c>
      <c r="H34" s="41">
        <v>41106</v>
      </c>
      <c r="I34" s="25" t="s">
        <v>527</v>
      </c>
      <c r="J34" s="25" t="s">
        <v>230</v>
      </c>
      <c r="K34" s="25">
        <v>55</v>
      </c>
      <c r="L34" s="25">
        <v>28</v>
      </c>
      <c r="M34" s="45">
        <v>3</v>
      </c>
      <c r="N34" s="45">
        <v>688</v>
      </c>
      <c r="O34" s="25"/>
      <c r="P34" s="25"/>
      <c r="Q34" s="25"/>
      <c r="R34" s="25" t="s">
        <v>528</v>
      </c>
      <c r="S34" s="25" t="s">
        <v>313</v>
      </c>
      <c r="T34" s="25" t="s">
        <v>96</v>
      </c>
      <c r="U34" s="25"/>
      <c r="V34" s="41">
        <v>41008</v>
      </c>
      <c r="W34" s="25" t="s">
        <v>612</v>
      </c>
      <c r="X34" s="25" t="s">
        <v>588</v>
      </c>
      <c r="Y34" s="25" t="s">
        <v>319</v>
      </c>
      <c r="Z34" s="43" t="s">
        <v>305</v>
      </c>
      <c r="AA34" s="43" t="s">
        <v>623</v>
      </c>
      <c r="AB34" s="43"/>
    </row>
    <row r="35" spans="1:28" x14ac:dyDescent="0.25">
      <c r="A35" s="25" t="s">
        <v>14</v>
      </c>
      <c r="B35" s="25" t="s">
        <v>122</v>
      </c>
      <c r="C35" s="25" t="s">
        <v>206</v>
      </c>
      <c r="D35" s="25" t="s">
        <v>208</v>
      </c>
      <c r="E35" s="25" t="s">
        <v>529</v>
      </c>
      <c r="F35" s="25" t="s">
        <v>136</v>
      </c>
      <c r="G35" s="25" t="s">
        <v>328</v>
      </c>
      <c r="H35" s="41">
        <v>41106</v>
      </c>
      <c r="I35" s="25" t="s">
        <v>527</v>
      </c>
      <c r="J35" s="25" t="s">
        <v>230</v>
      </c>
      <c r="K35" s="25">
        <v>95</v>
      </c>
      <c r="L35" s="25">
        <v>28</v>
      </c>
      <c r="M35" s="45">
        <v>3.45</v>
      </c>
      <c r="N35" s="45">
        <v>954</v>
      </c>
      <c r="O35" s="25"/>
      <c r="P35" s="25"/>
      <c r="Q35" s="25"/>
      <c r="R35" s="25" t="s">
        <v>530</v>
      </c>
      <c r="S35" s="25" t="s">
        <v>313</v>
      </c>
      <c r="T35" s="25" t="s">
        <v>96</v>
      </c>
      <c r="U35" s="25"/>
      <c r="V35" s="41">
        <v>41008</v>
      </c>
      <c r="W35" s="25" t="s">
        <v>615</v>
      </c>
      <c r="X35" s="25" t="s">
        <v>588</v>
      </c>
      <c r="Y35" s="25" t="s">
        <v>319</v>
      </c>
      <c r="Z35" s="43" t="s">
        <v>305</v>
      </c>
      <c r="AA35" s="43" t="s">
        <v>623</v>
      </c>
      <c r="AB35" s="43"/>
    </row>
    <row r="36" spans="1:28" x14ac:dyDescent="0.25">
      <c r="A36" s="25" t="s">
        <v>14</v>
      </c>
      <c r="B36" s="25" t="s">
        <v>122</v>
      </c>
      <c r="C36" s="25" t="s">
        <v>206</v>
      </c>
      <c r="D36" s="25" t="s">
        <v>208</v>
      </c>
      <c r="E36" s="25" t="s">
        <v>323</v>
      </c>
      <c r="F36" s="25" t="s">
        <v>136</v>
      </c>
      <c r="G36" s="25" t="s">
        <v>329</v>
      </c>
      <c r="H36" s="41">
        <v>41106</v>
      </c>
      <c r="I36" s="25" t="s">
        <v>153</v>
      </c>
      <c r="J36" s="25" t="s">
        <v>230</v>
      </c>
      <c r="K36" s="25">
        <v>117</v>
      </c>
      <c r="L36" s="25">
        <v>28</v>
      </c>
      <c r="M36" s="45">
        <v>12.79</v>
      </c>
      <c r="N36" s="45">
        <v>2207</v>
      </c>
      <c r="O36" s="25"/>
      <c r="P36" s="25"/>
      <c r="Q36" s="25"/>
      <c r="R36" s="25" t="s">
        <v>521</v>
      </c>
      <c r="S36" s="25" t="s">
        <v>313</v>
      </c>
      <c r="T36" s="25" t="s">
        <v>96</v>
      </c>
      <c r="U36" s="25"/>
      <c r="V36" s="41">
        <v>41004</v>
      </c>
      <c r="W36" s="25" t="s">
        <v>606</v>
      </c>
      <c r="X36" s="25" t="s">
        <v>588</v>
      </c>
      <c r="Y36" s="25" t="s">
        <v>319</v>
      </c>
      <c r="Z36" s="43" t="s">
        <v>305</v>
      </c>
      <c r="AA36" s="43" t="s">
        <v>623</v>
      </c>
      <c r="AB36" s="43"/>
    </row>
    <row r="37" spans="1:28" x14ac:dyDescent="0.25">
      <c r="A37" s="25" t="s">
        <v>14</v>
      </c>
      <c r="B37" s="25" t="s">
        <v>122</v>
      </c>
      <c r="C37" s="25" t="s">
        <v>206</v>
      </c>
      <c r="D37" s="25" t="s">
        <v>208</v>
      </c>
      <c r="E37" s="25" t="s">
        <v>324</v>
      </c>
      <c r="F37" s="25" t="s">
        <v>136</v>
      </c>
      <c r="G37" s="25" t="s">
        <v>330</v>
      </c>
      <c r="H37" s="41">
        <v>41106</v>
      </c>
      <c r="I37" s="25" t="s">
        <v>153</v>
      </c>
      <c r="J37" s="25" t="s">
        <v>230</v>
      </c>
      <c r="K37" s="25">
        <v>142</v>
      </c>
      <c r="L37" s="25">
        <v>28</v>
      </c>
      <c r="M37" s="45">
        <v>12.79</v>
      </c>
      <c r="N37" s="45">
        <v>2525</v>
      </c>
      <c r="O37" s="25"/>
      <c r="P37" s="25"/>
      <c r="Q37" s="25"/>
      <c r="R37" s="25" t="s">
        <v>523</v>
      </c>
      <c r="S37" s="25" t="s">
        <v>313</v>
      </c>
      <c r="T37" s="25" t="s">
        <v>96</v>
      </c>
      <c r="U37" s="25"/>
      <c r="V37" s="41">
        <v>41005</v>
      </c>
      <c r="W37" s="25" t="s">
        <v>607</v>
      </c>
      <c r="X37" s="25" t="s">
        <v>588</v>
      </c>
      <c r="Y37" s="25" t="s">
        <v>319</v>
      </c>
      <c r="Z37" s="43" t="s">
        <v>305</v>
      </c>
      <c r="AA37" s="43" t="s">
        <v>623</v>
      </c>
      <c r="AB37" s="43" t="s">
        <v>608</v>
      </c>
    </row>
    <row r="38" spans="1:28" x14ac:dyDescent="0.25">
      <c r="A38" s="25" t="s">
        <v>14</v>
      </c>
      <c r="B38" s="25" t="s">
        <v>122</v>
      </c>
      <c r="C38" s="25" t="s">
        <v>206</v>
      </c>
      <c r="D38" s="25" t="s">
        <v>208</v>
      </c>
      <c r="E38" s="25" t="s">
        <v>325</v>
      </c>
      <c r="F38" s="25" t="s">
        <v>123</v>
      </c>
      <c r="G38" s="25" t="s">
        <v>331</v>
      </c>
      <c r="H38" s="41">
        <v>41106</v>
      </c>
      <c r="I38" s="25" t="s">
        <v>153</v>
      </c>
      <c r="J38" s="25" t="s">
        <v>230</v>
      </c>
      <c r="K38" s="25">
        <v>57</v>
      </c>
      <c r="L38" s="25">
        <v>28</v>
      </c>
      <c r="M38" s="45">
        <v>15.3</v>
      </c>
      <c r="N38" s="45">
        <v>1403</v>
      </c>
      <c r="O38" s="25"/>
      <c r="P38" s="25"/>
      <c r="Q38" s="25"/>
      <c r="R38" s="25" t="s">
        <v>522</v>
      </c>
      <c r="S38" s="25" t="s">
        <v>313</v>
      </c>
      <c r="T38" s="25" t="s">
        <v>96</v>
      </c>
      <c r="U38" s="25"/>
      <c r="V38" s="41">
        <v>41005</v>
      </c>
      <c r="W38" s="25" t="s">
        <v>609</v>
      </c>
      <c r="X38" s="25" t="s">
        <v>588</v>
      </c>
      <c r="Y38" s="25" t="s">
        <v>319</v>
      </c>
      <c r="Z38" s="43" t="s">
        <v>305</v>
      </c>
      <c r="AA38" s="43" t="s">
        <v>623</v>
      </c>
      <c r="AB38" s="43"/>
    </row>
    <row r="39" spans="1:28" x14ac:dyDescent="0.25">
      <c r="A39" s="25" t="s">
        <v>14</v>
      </c>
      <c r="B39" s="25" t="s">
        <v>122</v>
      </c>
      <c r="C39" s="25" t="s">
        <v>206</v>
      </c>
      <c r="D39" s="25" t="s">
        <v>208</v>
      </c>
      <c r="E39" s="25" t="s">
        <v>326</v>
      </c>
      <c r="F39" s="25" t="s">
        <v>136</v>
      </c>
      <c r="G39" s="25" t="s">
        <v>332</v>
      </c>
      <c r="H39" s="41">
        <v>41106</v>
      </c>
      <c r="I39" s="25" t="s">
        <v>153</v>
      </c>
      <c r="J39" s="25" t="s">
        <v>230</v>
      </c>
      <c r="K39" s="25">
        <v>99</v>
      </c>
      <c r="L39" s="25">
        <v>28</v>
      </c>
      <c r="M39" s="45">
        <v>12.79</v>
      </c>
      <c r="N39" s="45">
        <v>1916</v>
      </c>
      <c r="O39" s="25"/>
      <c r="P39" s="25"/>
      <c r="Q39" s="25"/>
      <c r="R39" s="25" t="s">
        <v>525</v>
      </c>
      <c r="S39" s="25" t="s">
        <v>313</v>
      </c>
      <c r="T39" s="25" t="s">
        <v>96</v>
      </c>
      <c r="U39" s="25"/>
      <c r="V39" s="41">
        <v>41005</v>
      </c>
      <c r="W39" s="25" t="s">
        <v>610</v>
      </c>
      <c r="X39" s="25" t="s">
        <v>588</v>
      </c>
      <c r="Y39" s="25" t="s">
        <v>319</v>
      </c>
      <c r="Z39" s="43" t="s">
        <v>305</v>
      </c>
      <c r="AA39" s="43" t="s">
        <v>623</v>
      </c>
      <c r="AB39" s="43"/>
    </row>
    <row r="40" spans="1:28" x14ac:dyDescent="0.25">
      <c r="A40" s="25" t="s">
        <v>14</v>
      </c>
      <c r="B40" s="25" t="s">
        <v>122</v>
      </c>
      <c r="C40" s="25" t="s">
        <v>206</v>
      </c>
      <c r="D40" s="25" t="s">
        <v>208</v>
      </c>
      <c r="E40" s="25" t="s">
        <v>336</v>
      </c>
      <c r="F40" s="25" t="s">
        <v>123</v>
      </c>
      <c r="G40" s="25" t="s">
        <v>334</v>
      </c>
      <c r="H40" s="41">
        <v>41036</v>
      </c>
      <c r="I40" s="25" t="s">
        <v>150</v>
      </c>
      <c r="J40" s="25" t="s">
        <v>228</v>
      </c>
      <c r="K40" s="25">
        <v>290</v>
      </c>
      <c r="L40" s="25">
        <v>7</v>
      </c>
      <c r="M40" s="34">
        <v>15</v>
      </c>
      <c r="N40" s="45">
        <v>7135</v>
      </c>
      <c r="O40" s="25"/>
      <c r="P40" s="25"/>
      <c r="Q40" s="25"/>
      <c r="R40" s="25" t="s">
        <v>407</v>
      </c>
      <c r="S40" s="25" t="s">
        <v>236</v>
      </c>
      <c r="T40" s="25" t="s">
        <v>96</v>
      </c>
      <c r="U40" s="25"/>
      <c r="V40" s="41">
        <v>40959</v>
      </c>
      <c r="W40" s="25"/>
      <c r="X40" s="25" t="s">
        <v>337</v>
      </c>
      <c r="Y40" s="25" t="s">
        <v>335</v>
      </c>
      <c r="Z40" s="43" t="s">
        <v>208</v>
      </c>
      <c r="AA40" s="43" t="s">
        <v>624</v>
      </c>
      <c r="AB40" s="43"/>
    </row>
    <row r="41" spans="1:28" x14ac:dyDescent="0.25">
      <c r="A41" s="25" t="s">
        <v>14</v>
      </c>
      <c r="B41" s="25" t="s">
        <v>122</v>
      </c>
      <c r="C41" s="25" t="s">
        <v>206</v>
      </c>
      <c r="D41" s="25" t="s">
        <v>208</v>
      </c>
      <c r="E41" s="25" t="s">
        <v>339</v>
      </c>
      <c r="F41" s="25" t="s">
        <v>123</v>
      </c>
      <c r="G41" s="25" t="s">
        <v>338</v>
      </c>
      <c r="H41" s="41">
        <v>41036</v>
      </c>
      <c r="I41" s="25" t="s">
        <v>150</v>
      </c>
      <c r="J41" s="25" t="s">
        <v>227</v>
      </c>
      <c r="K41" s="25">
        <v>228</v>
      </c>
      <c r="L41" s="25">
        <v>7</v>
      </c>
      <c r="M41" s="34">
        <v>15</v>
      </c>
      <c r="N41" s="45">
        <v>6110</v>
      </c>
      <c r="O41" s="25"/>
      <c r="P41" s="25"/>
      <c r="Q41" s="25"/>
      <c r="R41" s="25" t="s">
        <v>407</v>
      </c>
      <c r="S41" s="25" t="s">
        <v>236</v>
      </c>
      <c r="T41" s="25" t="s">
        <v>96</v>
      </c>
      <c r="U41" s="25"/>
      <c r="V41" s="41">
        <v>40959</v>
      </c>
      <c r="W41" s="25"/>
      <c r="X41" s="25" t="s">
        <v>337</v>
      </c>
      <c r="Y41" s="25" t="s">
        <v>335</v>
      </c>
      <c r="Z41" s="43" t="s">
        <v>208</v>
      </c>
      <c r="AA41" s="43" t="s">
        <v>624</v>
      </c>
      <c r="AB41" s="43"/>
    </row>
    <row r="42" spans="1:28" x14ac:dyDescent="0.25">
      <c r="A42" s="25" t="s">
        <v>14</v>
      </c>
      <c r="B42" s="25" t="s">
        <v>122</v>
      </c>
      <c r="C42" s="25" t="s">
        <v>206</v>
      </c>
      <c r="D42" s="25" t="s">
        <v>208</v>
      </c>
      <c r="E42" s="25" t="s">
        <v>340</v>
      </c>
      <c r="F42" s="25" t="s">
        <v>123</v>
      </c>
      <c r="G42" s="25" t="s">
        <v>341</v>
      </c>
      <c r="H42" s="41">
        <v>41036</v>
      </c>
      <c r="I42" s="25" t="s">
        <v>150</v>
      </c>
      <c r="J42" s="25" t="s">
        <v>230</v>
      </c>
      <c r="K42" s="25">
        <v>90</v>
      </c>
      <c r="L42" s="25">
        <v>7</v>
      </c>
      <c r="M42" s="34">
        <v>15</v>
      </c>
      <c r="N42" s="46">
        <v>2315</v>
      </c>
      <c r="O42" s="25"/>
      <c r="P42" s="25"/>
      <c r="Q42" s="25"/>
      <c r="R42" s="25" t="s">
        <v>407</v>
      </c>
      <c r="S42" s="25" t="s">
        <v>236</v>
      </c>
      <c r="T42" s="25" t="s">
        <v>96</v>
      </c>
      <c r="U42" s="25"/>
      <c r="V42" s="41">
        <v>40959</v>
      </c>
      <c r="W42" s="25"/>
      <c r="X42" s="25" t="s">
        <v>337</v>
      </c>
      <c r="Y42" s="25" t="s">
        <v>335</v>
      </c>
      <c r="Z42" s="43" t="s">
        <v>208</v>
      </c>
      <c r="AA42" s="43" t="s">
        <v>624</v>
      </c>
      <c r="AB42" s="43"/>
    </row>
    <row r="43" spans="1:28" x14ac:dyDescent="0.25">
      <c r="A43" s="25" t="s">
        <v>14</v>
      </c>
      <c r="B43" s="25" t="s">
        <v>122</v>
      </c>
      <c r="C43" s="25" t="s">
        <v>206</v>
      </c>
      <c r="D43" s="25" t="s">
        <v>208</v>
      </c>
      <c r="E43" s="25" t="s">
        <v>487</v>
      </c>
      <c r="F43" s="25" t="s">
        <v>434</v>
      </c>
      <c r="G43" s="25" t="s">
        <v>344</v>
      </c>
      <c r="H43" s="41">
        <v>41085</v>
      </c>
      <c r="I43" s="25" t="s">
        <v>145</v>
      </c>
      <c r="J43" s="25" t="s">
        <v>230</v>
      </c>
      <c r="K43" s="25">
        <v>48</v>
      </c>
      <c r="L43" s="25">
        <v>27</v>
      </c>
      <c r="M43" s="34">
        <v>14.15</v>
      </c>
      <c r="N43" s="45">
        <v>1024</v>
      </c>
      <c r="O43" s="25"/>
      <c r="P43" s="25"/>
      <c r="Q43" s="25"/>
      <c r="R43" s="25" t="s">
        <v>562</v>
      </c>
      <c r="S43" s="25" t="s">
        <v>343</v>
      </c>
      <c r="T43" s="25" t="s">
        <v>96</v>
      </c>
      <c r="U43" s="25"/>
      <c r="V43" s="41">
        <v>41023</v>
      </c>
      <c r="W43" s="25" t="s">
        <v>574</v>
      </c>
      <c r="X43" s="25" t="s">
        <v>586</v>
      </c>
      <c r="Y43" s="25" t="s">
        <v>312</v>
      </c>
      <c r="Z43" s="43" t="s">
        <v>305</v>
      </c>
      <c r="AA43" s="43" t="s">
        <v>625</v>
      </c>
      <c r="AB43" s="43" t="s">
        <v>611</v>
      </c>
    </row>
    <row r="44" spans="1:28" x14ac:dyDescent="0.25">
      <c r="A44" s="25" t="s">
        <v>14</v>
      </c>
      <c r="B44" s="25" t="s">
        <v>122</v>
      </c>
      <c r="C44" s="25" t="s">
        <v>206</v>
      </c>
      <c r="D44" s="25" t="s">
        <v>208</v>
      </c>
      <c r="E44" s="25" t="s">
        <v>520</v>
      </c>
      <c r="F44" s="25" t="s">
        <v>434</v>
      </c>
      <c r="G44" s="25" t="s">
        <v>345</v>
      </c>
      <c r="H44" s="41">
        <v>41085</v>
      </c>
      <c r="I44" s="25" t="s">
        <v>145</v>
      </c>
      <c r="J44" s="25" t="s">
        <v>230</v>
      </c>
      <c r="K44" s="25">
        <v>61</v>
      </c>
      <c r="L44" s="25">
        <v>27</v>
      </c>
      <c r="M44" s="34">
        <v>14.15</v>
      </c>
      <c r="N44" s="45">
        <v>1264</v>
      </c>
      <c r="O44" s="25"/>
      <c r="P44" s="25"/>
      <c r="Q44" s="25"/>
      <c r="R44" s="25" t="s">
        <v>563</v>
      </c>
      <c r="S44" s="25" t="s">
        <v>343</v>
      </c>
      <c r="T44" s="25" t="s">
        <v>96</v>
      </c>
      <c r="U44" s="25"/>
      <c r="V44" s="41">
        <v>41023</v>
      </c>
      <c r="W44" s="25" t="s">
        <v>575</v>
      </c>
      <c r="X44" s="25" t="s">
        <v>586</v>
      </c>
      <c r="Y44" s="25" t="s">
        <v>312</v>
      </c>
      <c r="Z44" s="43" t="s">
        <v>305</v>
      </c>
      <c r="AA44" s="43" t="s">
        <v>625</v>
      </c>
      <c r="AB44" s="43" t="s">
        <v>611</v>
      </c>
    </row>
    <row r="45" spans="1:28" x14ac:dyDescent="0.25">
      <c r="A45" s="25" t="s">
        <v>14</v>
      </c>
      <c r="B45" s="25" t="s">
        <v>122</v>
      </c>
      <c r="C45" s="25" t="s">
        <v>206</v>
      </c>
      <c r="D45" s="25" t="s">
        <v>208</v>
      </c>
      <c r="E45" s="25" t="s">
        <v>486</v>
      </c>
      <c r="F45" s="25" t="s">
        <v>178</v>
      </c>
      <c r="G45" s="25" t="s">
        <v>346</v>
      </c>
      <c r="H45" s="41">
        <v>41120</v>
      </c>
      <c r="I45" s="25" t="s">
        <v>153</v>
      </c>
      <c r="J45" s="25" t="s">
        <v>230</v>
      </c>
      <c r="K45" s="25">
        <v>77</v>
      </c>
      <c r="L45" s="25">
        <v>20</v>
      </c>
      <c r="M45" s="34">
        <v>13.39</v>
      </c>
      <c r="N45" s="45">
        <v>1895</v>
      </c>
      <c r="O45" s="25"/>
      <c r="P45" s="25"/>
      <c r="Q45" s="25"/>
      <c r="R45" s="25" t="s">
        <v>555</v>
      </c>
      <c r="S45" s="25" t="s">
        <v>347</v>
      </c>
      <c r="T45" s="25" t="s">
        <v>96</v>
      </c>
      <c r="U45" s="25"/>
      <c r="V45" s="41">
        <v>41019</v>
      </c>
      <c r="W45" s="25" t="s">
        <v>638</v>
      </c>
      <c r="X45" s="25" t="s">
        <v>648</v>
      </c>
      <c r="Y45" s="25" t="s">
        <v>312</v>
      </c>
      <c r="Z45" s="43" t="s">
        <v>208</v>
      </c>
      <c r="AA45" s="43" t="s">
        <v>625</v>
      </c>
      <c r="AB45" s="43"/>
    </row>
    <row r="46" spans="1:28" x14ac:dyDescent="0.25">
      <c r="A46" s="25" t="s">
        <v>14</v>
      </c>
      <c r="B46" s="25" t="s">
        <v>122</v>
      </c>
      <c r="C46" s="25" t="s">
        <v>206</v>
      </c>
      <c r="D46" s="25" t="s">
        <v>208</v>
      </c>
      <c r="E46" s="25" t="s">
        <v>374</v>
      </c>
      <c r="F46" s="25" t="s">
        <v>434</v>
      </c>
      <c r="G46" s="25" t="s">
        <v>378</v>
      </c>
      <c r="H46" s="41">
        <v>41050</v>
      </c>
      <c r="I46" s="25" t="s">
        <v>142</v>
      </c>
      <c r="J46" s="25" t="s">
        <v>230</v>
      </c>
      <c r="K46" s="25">
        <v>64</v>
      </c>
      <c r="L46" s="25">
        <v>6</v>
      </c>
      <c r="M46" s="34">
        <v>24.69</v>
      </c>
      <c r="N46" s="46">
        <v>2378</v>
      </c>
      <c r="O46" s="25"/>
      <c r="P46" s="25"/>
      <c r="Q46" s="25"/>
      <c r="R46" s="25" t="s">
        <v>435</v>
      </c>
      <c r="S46" s="25" t="s">
        <v>236</v>
      </c>
      <c r="T46" s="25" t="s">
        <v>96</v>
      </c>
      <c r="U46" s="25"/>
      <c r="V46" s="41">
        <v>40976</v>
      </c>
      <c r="W46" s="25" t="s">
        <v>632</v>
      </c>
      <c r="X46" s="25" t="s">
        <v>337</v>
      </c>
      <c r="Y46" s="25" t="s">
        <v>375</v>
      </c>
      <c r="Z46" s="5" t="s">
        <v>305</v>
      </c>
      <c r="AA46" s="5" t="s">
        <v>624</v>
      </c>
      <c r="AB46" s="5" t="s">
        <v>632</v>
      </c>
    </row>
    <row r="47" spans="1:28" ht="15.6" customHeight="1" x14ac:dyDescent="0.25">
      <c r="A47" s="25" t="s">
        <v>14</v>
      </c>
      <c r="B47" s="25" t="s">
        <v>122</v>
      </c>
      <c r="C47" s="25" t="s">
        <v>206</v>
      </c>
      <c r="D47" s="25" t="s">
        <v>208</v>
      </c>
      <c r="E47" s="25" t="s">
        <v>376</v>
      </c>
      <c r="F47" s="25" t="s">
        <v>434</v>
      </c>
      <c r="G47" s="25" t="s">
        <v>377</v>
      </c>
      <c r="H47" s="41">
        <v>41050</v>
      </c>
      <c r="I47" s="25" t="s">
        <v>142</v>
      </c>
      <c r="J47" s="25" t="s">
        <v>230</v>
      </c>
      <c r="K47" s="25">
        <v>35</v>
      </c>
      <c r="L47" s="25">
        <v>6</v>
      </c>
      <c r="M47" s="34">
        <v>24.69</v>
      </c>
      <c r="N47" s="45">
        <v>1506</v>
      </c>
      <c r="O47" s="25"/>
      <c r="P47" s="25"/>
      <c r="Q47" s="25"/>
      <c r="R47" s="25" t="s">
        <v>435</v>
      </c>
      <c r="S47" s="25" t="s">
        <v>236</v>
      </c>
      <c r="T47" s="25" t="s">
        <v>96</v>
      </c>
      <c r="U47" s="25"/>
      <c r="V47" s="41">
        <v>40976</v>
      </c>
      <c r="W47" s="25" t="s">
        <v>631</v>
      </c>
      <c r="X47" s="25" t="s">
        <v>337</v>
      </c>
      <c r="Y47" s="25" t="s">
        <v>375</v>
      </c>
      <c r="Z47" s="5" t="s">
        <v>305</v>
      </c>
      <c r="AA47" s="5" t="s">
        <v>624</v>
      </c>
      <c r="AB47" s="5" t="s">
        <v>631</v>
      </c>
    </row>
    <row r="48" spans="1:28" ht="15.6" customHeight="1" x14ac:dyDescent="0.25">
      <c r="A48" s="25" t="s">
        <v>14</v>
      </c>
      <c r="B48" s="25" t="s">
        <v>122</v>
      </c>
      <c r="C48" s="25" t="s">
        <v>206</v>
      </c>
      <c r="D48" s="25" t="s">
        <v>208</v>
      </c>
      <c r="E48" s="25" t="s">
        <v>379</v>
      </c>
      <c r="F48" s="25" t="s">
        <v>434</v>
      </c>
      <c r="G48" s="25" t="s">
        <v>380</v>
      </c>
      <c r="H48" s="41">
        <v>41050</v>
      </c>
      <c r="I48" s="25" t="s">
        <v>142</v>
      </c>
      <c r="J48" s="25" t="s">
        <v>229</v>
      </c>
      <c r="K48" s="25">
        <v>25</v>
      </c>
      <c r="L48" s="25">
        <v>6</v>
      </c>
      <c r="M48" s="34">
        <v>25.69</v>
      </c>
      <c r="N48" s="46">
        <v>1186</v>
      </c>
      <c r="O48" s="25"/>
      <c r="P48" s="25"/>
      <c r="Q48" s="25"/>
      <c r="R48" s="25" t="s">
        <v>435</v>
      </c>
      <c r="S48" s="25" t="s">
        <v>236</v>
      </c>
      <c r="T48" s="25" t="s">
        <v>96</v>
      </c>
      <c r="U48" s="25"/>
      <c r="V48" s="41">
        <v>40976</v>
      </c>
      <c r="W48" s="25" t="s">
        <v>633</v>
      </c>
      <c r="X48" s="25" t="s">
        <v>337</v>
      </c>
      <c r="Y48" s="25" t="s">
        <v>375</v>
      </c>
      <c r="Z48" s="5" t="s">
        <v>305</v>
      </c>
      <c r="AA48" s="5" t="s">
        <v>624</v>
      </c>
      <c r="AB48" s="5" t="s">
        <v>633</v>
      </c>
    </row>
    <row r="49" spans="1:27" ht="15.6" customHeight="1" x14ac:dyDescent="0.25">
      <c r="A49" s="25" t="s">
        <v>14</v>
      </c>
      <c r="B49" s="25" t="s">
        <v>122</v>
      </c>
      <c r="C49" s="25" t="s">
        <v>206</v>
      </c>
      <c r="D49" s="25" t="s">
        <v>208</v>
      </c>
      <c r="E49" s="25" t="s">
        <v>342</v>
      </c>
      <c r="F49" s="25" t="s">
        <v>178</v>
      </c>
      <c r="G49" s="25" t="s">
        <v>397</v>
      </c>
      <c r="H49" s="25" t="s">
        <v>93</v>
      </c>
      <c r="I49" s="25" t="s">
        <v>153</v>
      </c>
      <c r="J49" s="25" t="s">
        <v>229</v>
      </c>
      <c r="K49" s="25">
        <v>43</v>
      </c>
      <c r="L49" s="25">
        <v>28</v>
      </c>
      <c r="M49" s="34">
        <v>12.62</v>
      </c>
      <c r="N49" s="45">
        <v>986</v>
      </c>
      <c r="O49" s="25"/>
      <c r="P49" s="25"/>
      <c r="Q49" s="25"/>
      <c r="R49" s="25"/>
      <c r="S49" s="25" t="s">
        <v>236</v>
      </c>
      <c r="T49" s="25" t="s">
        <v>96</v>
      </c>
      <c r="U49" s="25" t="s">
        <v>584</v>
      </c>
      <c r="V49" s="25"/>
      <c r="W49" s="52" t="s">
        <v>399</v>
      </c>
      <c r="X49" s="25" t="s">
        <v>585</v>
      </c>
      <c r="Y49" s="25" t="s">
        <v>398</v>
      </c>
      <c r="Z49" s="5" t="s">
        <v>305</v>
      </c>
      <c r="AA49" s="5" t="s">
        <v>628</v>
      </c>
    </row>
    <row r="50" spans="1:27" ht="15.6" customHeight="1" x14ac:dyDescent="0.25">
      <c r="A50" s="25" t="s">
        <v>14</v>
      </c>
      <c r="B50" s="25" t="s">
        <v>122</v>
      </c>
      <c r="C50" s="25" t="s">
        <v>206</v>
      </c>
      <c r="D50" s="25" t="s">
        <v>208</v>
      </c>
      <c r="E50" s="25" t="s">
        <v>423</v>
      </c>
      <c r="F50" s="25" t="s">
        <v>513</v>
      </c>
      <c r="G50" s="25" t="s">
        <v>424</v>
      </c>
      <c r="H50" s="41">
        <v>41167</v>
      </c>
      <c r="I50" s="25" t="s">
        <v>153</v>
      </c>
      <c r="J50" s="25" t="s">
        <v>230</v>
      </c>
      <c r="K50" s="25">
        <v>55</v>
      </c>
      <c r="L50" s="25">
        <v>27</v>
      </c>
      <c r="M50" s="34">
        <v>12.17</v>
      </c>
      <c r="N50" s="45">
        <v>1649</v>
      </c>
      <c r="O50" s="45">
        <v>1563</v>
      </c>
      <c r="P50" s="25"/>
      <c r="Q50" s="25"/>
      <c r="R50" s="25" t="s">
        <v>614</v>
      </c>
      <c r="S50" s="25" t="s">
        <v>236</v>
      </c>
      <c r="T50" s="25" t="s">
        <v>96</v>
      </c>
      <c r="U50" s="25" t="s">
        <v>656</v>
      </c>
      <c r="V50" s="41">
        <v>41060</v>
      </c>
      <c r="W50" s="25"/>
      <c r="X50" s="25" t="s">
        <v>425</v>
      </c>
      <c r="Y50" s="25" t="s">
        <v>426</v>
      </c>
      <c r="Z50" s="43" t="s">
        <v>208</v>
      </c>
      <c r="AA50" s="5" t="s">
        <v>627</v>
      </c>
    </row>
    <row r="51" spans="1:27" ht="15.6" customHeight="1" x14ac:dyDescent="0.25">
      <c r="A51" s="25" t="s">
        <v>14</v>
      </c>
      <c r="B51" s="25" t="s">
        <v>122</v>
      </c>
      <c r="C51" s="25" t="s">
        <v>206</v>
      </c>
      <c r="D51" s="25" t="s">
        <v>208</v>
      </c>
      <c r="E51" s="25" t="s">
        <v>471</v>
      </c>
      <c r="F51" s="25" t="s">
        <v>123</v>
      </c>
      <c r="G51" s="25" t="s">
        <v>472</v>
      </c>
      <c r="H51" s="41">
        <v>41106</v>
      </c>
      <c r="I51" s="25" t="s">
        <v>293</v>
      </c>
      <c r="J51" s="25" t="s">
        <v>230</v>
      </c>
      <c r="K51" s="25">
        <v>227</v>
      </c>
      <c r="L51" s="25">
        <v>28</v>
      </c>
      <c r="M51" s="34">
        <v>38</v>
      </c>
      <c r="N51" s="45">
        <v>12836</v>
      </c>
      <c r="O51" s="25"/>
      <c r="P51" s="25"/>
      <c r="Q51" s="25"/>
      <c r="R51" s="25" t="s">
        <v>531</v>
      </c>
      <c r="S51" s="25" t="s">
        <v>236</v>
      </c>
      <c r="T51" s="25" t="s">
        <v>96</v>
      </c>
      <c r="U51" s="25"/>
      <c r="V51" s="41">
        <v>41008</v>
      </c>
      <c r="W51" s="25"/>
      <c r="X51" s="25" t="s">
        <v>677</v>
      </c>
      <c r="Y51" s="25" t="s">
        <v>319</v>
      </c>
      <c r="Z51" s="43" t="s">
        <v>208</v>
      </c>
      <c r="AA51" s="5" t="s">
        <v>623</v>
      </c>
    </row>
    <row r="52" spans="1:27" ht="15.6" customHeight="1" x14ac:dyDescent="0.25">
      <c r="A52" s="25" t="s">
        <v>14</v>
      </c>
      <c r="B52" s="25" t="s">
        <v>122</v>
      </c>
      <c r="C52" s="25" t="s">
        <v>206</v>
      </c>
      <c r="D52" s="25" t="s">
        <v>208</v>
      </c>
      <c r="E52" s="25" t="s">
        <v>551</v>
      </c>
      <c r="F52" s="25" t="s">
        <v>136</v>
      </c>
      <c r="G52" s="25" t="s">
        <v>552</v>
      </c>
      <c r="H52" s="41">
        <v>41167</v>
      </c>
      <c r="I52" s="25" t="s">
        <v>153</v>
      </c>
      <c r="J52" s="25" t="s">
        <v>227</v>
      </c>
      <c r="K52" s="25">
        <v>245</v>
      </c>
      <c r="L52" s="25">
        <v>27</v>
      </c>
      <c r="M52" s="34">
        <v>12.07</v>
      </c>
      <c r="N52" s="45">
        <v>6840</v>
      </c>
      <c r="O52" s="45">
        <v>6690</v>
      </c>
      <c r="P52" s="25"/>
      <c r="Q52" s="25"/>
      <c r="R52" s="25" t="s">
        <v>613</v>
      </c>
      <c r="S52" s="25" t="s">
        <v>236</v>
      </c>
      <c r="T52" s="25" t="s">
        <v>96</v>
      </c>
      <c r="U52" s="25" t="s">
        <v>787</v>
      </c>
      <c r="V52" s="41">
        <v>41060</v>
      </c>
      <c r="W52" s="25"/>
      <c r="X52" s="25" t="s">
        <v>425</v>
      </c>
      <c r="Y52" s="25" t="s">
        <v>426</v>
      </c>
      <c r="Z52" s="43" t="s">
        <v>208</v>
      </c>
      <c r="AA52" s="5" t="s">
        <v>627</v>
      </c>
    </row>
    <row r="53" spans="1:27" ht="15.6" customHeight="1" x14ac:dyDescent="0.25">
      <c r="A53" s="25" t="s">
        <v>14</v>
      </c>
      <c r="B53" s="25" t="s">
        <v>122</v>
      </c>
      <c r="C53" s="25" t="s">
        <v>206</v>
      </c>
      <c r="D53" s="25" t="s">
        <v>208</v>
      </c>
      <c r="E53" s="25" t="s">
        <v>564</v>
      </c>
      <c r="F53" s="25" t="s">
        <v>513</v>
      </c>
      <c r="G53" s="25" t="s">
        <v>565</v>
      </c>
      <c r="H53" s="41">
        <v>41153</v>
      </c>
      <c r="I53" s="25" t="s">
        <v>566</v>
      </c>
      <c r="J53" s="25" t="s">
        <v>230</v>
      </c>
      <c r="K53" s="25">
        <v>39</v>
      </c>
      <c r="L53" s="25">
        <v>27</v>
      </c>
      <c r="M53" s="34">
        <v>14.32</v>
      </c>
      <c r="N53" s="45">
        <v>1198</v>
      </c>
      <c r="O53" s="25"/>
      <c r="P53" s="25"/>
      <c r="Q53" s="25"/>
      <c r="R53" s="25" t="s">
        <v>589</v>
      </c>
      <c r="S53" s="25" t="s">
        <v>236</v>
      </c>
      <c r="T53" s="25" t="s">
        <v>96</v>
      </c>
      <c r="U53" s="25" t="s">
        <v>580</v>
      </c>
      <c r="V53" s="41">
        <v>41058</v>
      </c>
      <c r="W53" s="25"/>
      <c r="X53" s="25"/>
      <c r="Y53" s="25" t="s">
        <v>219</v>
      </c>
      <c r="Z53" s="43" t="s">
        <v>208</v>
      </c>
      <c r="AA53" s="5" t="s">
        <v>625</v>
      </c>
    </row>
    <row r="54" spans="1:27" ht="15.6" customHeight="1" x14ac:dyDescent="0.25">
      <c r="A54" s="25" t="s">
        <v>14</v>
      </c>
      <c r="B54" s="25" t="s">
        <v>122</v>
      </c>
      <c r="C54" s="25" t="s">
        <v>206</v>
      </c>
      <c r="D54" s="25" t="s">
        <v>208</v>
      </c>
      <c r="E54" s="25" t="s">
        <v>877</v>
      </c>
      <c r="F54" s="25" t="s">
        <v>136</v>
      </c>
      <c r="G54" s="25" t="s">
        <v>781</v>
      </c>
      <c r="H54" s="41">
        <v>41364</v>
      </c>
      <c r="I54" s="25" t="s">
        <v>150</v>
      </c>
      <c r="J54" s="25">
        <v>8</v>
      </c>
      <c r="K54" s="25">
        <v>47</v>
      </c>
      <c r="L54" s="25">
        <v>6</v>
      </c>
      <c r="M54" s="34">
        <v>16.91</v>
      </c>
      <c r="N54" s="45">
        <v>1498</v>
      </c>
      <c r="O54" s="25"/>
      <c r="P54" s="25"/>
      <c r="Q54" s="25"/>
      <c r="R54" s="25" t="s">
        <v>784</v>
      </c>
      <c r="S54" s="25" t="s">
        <v>782</v>
      </c>
      <c r="T54" s="25" t="s">
        <v>96</v>
      </c>
      <c r="U54" s="25" t="s">
        <v>804</v>
      </c>
      <c r="V54" s="41">
        <v>41283</v>
      </c>
      <c r="W54" s="25" t="s">
        <v>785</v>
      </c>
      <c r="X54" s="25" t="s">
        <v>878</v>
      </c>
      <c r="Y54" s="25" t="s">
        <v>783</v>
      </c>
    </row>
    <row r="55" spans="1:27" ht="15.6" customHeight="1" x14ac:dyDescent="0.25">
      <c r="A55" s="25" t="s">
        <v>590</v>
      </c>
      <c r="B55" s="25" t="s">
        <v>122</v>
      </c>
      <c r="C55" s="25" t="s">
        <v>206</v>
      </c>
      <c r="D55" s="25" t="s">
        <v>208</v>
      </c>
      <c r="E55" s="25" t="s">
        <v>591</v>
      </c>
      <c r="F55" s="25" t="s">
        <v>136</v>
      </c>
      <c r="G55" s="25" t="s">
        <v>592</v>
      </c>
      <c r="H55" s="41">
        <v>41277</v>
      </c>
      <c r="I55" s="25" t="s">
        <v>869</v>
      </c>
      <c r="J55" s="25" t="s">
        <v>228</v>
      </c>
      <c r="K55" s="25">
        <v>1639</v>
      </c>
      <c r="L55" s="25">
        <v>27</v>
      </c>
      <c r="M55" s="34">
        <v>15.21</v>
      </c>
      <c r="N55" s="45">
        <v>29985</v>
      </c>
      <c r="O55" s="25"/>
      <c r="P55" s="25"/>
      <c r="Q55" s="25"/>
      <c r="R55" s="25" t="s">
        <v>658</v>
      </c>
      <c r="S55" s="25" t="s">
        <v>236</v>
      </c>
      <c r="T55" s="25" t="s">
        <v>96</v>
      </c>
      <c r="U55" s="25"/>
      <c r="V55" s="41">
        <v>41101</v>
      </c>
      <c r="W55" s="25" t="s">
        <v>812</v>
      </c>
      <c r="X55" s="25"/>
      <c r="Y55" s="25" t="s">
        <v>593</v>
      </c>
      <c r="Z55" s="43" t="s">
        <v>208</v>
      </c>
      <c r="AA55" s="5" t="s">
        <v>624</v>
      </c>
    </row>
    <row r="56" spans="1:27" ht="15.6" customHeight="1" x14ac:dyDescent="0.25">
      <c r="A56" s="25" t="s">
        <v>590</v>
      </c>
      <c r="B56" s="25" t="s">
        <v>122</v>
      </c>
      <c r="C56" s="25" t="s">
        <v>206</v>
      </c>
      <c r="D56" s="25" t="s">
        <v>208</v>
      </c>
      <c r="E56" s="25" t="s">
        <v>594</v>
      </c>
      <c r="F56" s="25" t="s">
        <v>123</v>
      </c>
      <c r="G56" s="25" t="s">
        <v>595</v>
      </c>
      <c r="H56" s="41">
        <v>41277</v>
      </c>
      <c r="I56" s="25" t="s">
        <v>150</v>
      </c>
      <c r="J56" s="25" t="s">
        <v>228</v>
      </c>
      <c r="K56" s="25">
        <v>592</v>
      </c>
      <c r="L56" s="54">
        <v>27</v>
      </c>
      <c r="M56" s="34">
        <v>15</v>
      </c>
      <c r="N56" s="46">
        <v>16201</v>
      </c>
      <c r="O56" s="25"/>
      <c r="P56" s="25"/>
      <c r="Q56" s="25"/>
      <c r="R56" s="25" t="s">
        <v>659</v>
      </c>
      <c r="S56" s="25" t="s">
        <v>236</v>
      </c>
      <c r="T56" s="25" t="s">
        <v>96</v>
      </c>
      <c r="U56" s="25" t="s">
        <v>888</v>
      </c>
      <c r="V56" s="41">
        <v>41101</v>
      </c>
      <c r="W56" s="25"/>
      <c r="X56" s="25" t="s">
        <v>360</v>
      </c>
      <c r="Y56" s="25" t="s">
        <v>593</v>
      </c>
      <c r="Z56" s="43" t="s">
        <v>208</v>
      </c>
      <c r="AA56" s="5" t="s">
        <v>624</v>
      </c>
    </row>
    <row r="57" spans="1:27" ht="15.6" customHeight="1" x14ac:dyDescent="0.25">
      <c r="A57" s="25" t="s">
        <v>590</v>
      </c>
      <c r="B57" s="25" t="s">
        <v>122</v>
      </c>
      <c r="C57" s="25" t="s">
        <v>206</v>
      </c>
      <c r="D57" s="25" t="s">
        <v>208</v>
      </c>
      <c r="E57" s="25" t="s">
        <v>761</v>
      </c>
      <c r="F57" s="25" t="s">
        <v>513</v>
      </c>
      <c r="G57" s="25" t="s">
        <v>124</v>
      </c>
      <c r="H57" s="41" t="s">
        <v>71</v>
      </c>
      <c r="I57" s="25" t="s">
        <v>142</v>
      </c>
      <c r="J57" s="25" t="s">
        <v>227</v>
      </c>
      <c r="K57" s="25">
        <v>117</v>
      </c>
      <c r="L57" s="25">
        <v>28</v>
      </c>
      <c r="M57" s="34">
        <v>22.62</v>
      </c>
      <c r="N57" s="45">
        <v>3914</v>
      </c>
      <c r="O57" s="25"/>
      <c r="P57" s="25"/>
      <c r="Q57" s="25"/>
      <c r="R57" s="25" t="s">
        <v>724</v>
      </c>
      <c r="S57" s="25" t="s">
        <v>725</v>
      </c>
      <c r="T57" s="25" t="s">
        <v>96</v>
      </c>
      <c r="U57" s="25"/>
      <c r="V57" s="41">
        <v>41221</v>
      </c>
      <c r="W57" s="25"/>
      <c r="X57" s="25" t="s">
        <v>337</v>
      </c>
      <c r="Y57" s="25" t="s">
        <v>726</v>
      </c>
    </row>
    <row r="58" spans="1:27" ht="15.6" customHeight="1" x14ac:dyDescent="0.25">
      <c r="A58" s="25" t="s">
        <v>590</v>
      </c>
      <c r="B58" s="25" t="s">
        <v>122</v>
      </c>
      <c r="C58" s="25" t="s">
        <v>206</v>
      </c>
      <c r="D58" s="25" t="s">
        <v>208</v>
      </c>
      <c r="E58" s="25" t="s">
        <v>727</v>
      </c>
      <c r="F58" s="25" t="s">
        <v>513</v>
      </c>
      <c r="G58" s="25" t="s">
        <v>126</v>
      </c>
      <c r="H58" s="41" t="s">
        <v>71</v>
      </c>
      <c r="I58" s="25" t="s">
        <v>142</v>
      </c>
      <c r="J58" s="25" t="s">
        <v>227</v>
      </c>
      <c r="K58" s="25">
        <v>80</v>
      </c>
      <c r="L58" s="25">
        <v>28</v>
      </c>
      <c r="M58" s="34">
        <v>22.62</v>
      </c>
      <c r="N58" s="45">
        <v>2816</v>
      </c>
      <c r="O58" s="25"/>
      <c r="P58" s="25"/>
      <c r="Q58" s="25"/>
      <c r="R58" s="25" t="s">
        <v>728</v>
      </c>
      <c r="S58" s="25" t="s">
        <v>725</v>
      </c>
      <c r="T58" s="25" t="s">
        <v>96</v>
      </c>
      <c r="U58" s="25"/>
      <c r="V58" s="41">
        <v>41221</v>
      </c>
      <c r="W58" s="25"/>
      <c r="X58" s="25" t="s">
        <v>337</v>
      </c>
      <c r="Y58" s="25" t="s">
        <v>726</v>
      </c>
    </row>
    <row r="59" spans="1:27" ht="15.6" customHeight="1" x14ac:dyDescent="0.25">
      <c r="A59" s="25" t="s">
        <v>590</v>
      </c>
      <c r="B59" s="25" t="s">
        <v>122</v>
      </c>
      <c r="C59" s="25" t="s">
        <v>206</v>
      </c>
      <c r="D59" s="25" t="s">
        <v>208</v>
      </c>
      <c r="E59" s="25" t="s">
        <v>729</v>
      </c>
      <c r="F59" s="25" t="s">
        <v>513</v>
      </c>
      <c r="G59" s="25" t="s">
        <v>127</v>
      </c>
      <c r="H59" s="41" t="s">
        <v>71</v>
      </c>
      <c r="I59" s="25" t="s">
        <v>142</v>
      </c>
      <c r="J59" s="25" t="s">
        <v>227</v>
      </c>
      <c r="K59" s="25">
        <v>39</v>
      </c>
      <c r="L59" s="25">
        <v>28</v>
      </c>
      <c r="M59" s="34">
        <v>22.62</v>
      </c>
      <c r="N59" s="45">
        <v>1468</v>
      </c>
      <c r="O59" s="25"/>
      <c r="P59" s="25"/>
      <c r="Q59" s="25"/>
      <c r="R59" s="25" t="s">
        <v>730</v>
      </c>
      <c r="S59" s="25" t="s">
        <v>725</v>
      </c>
      <c r="T59" s="25" t="s">
        <v>96</v>
      </c>
      <c r="U59" s="25"/>
      <c r="V59" s="41">
        <v>41221</v>
      </c>
      <c r="W59" s="25"/>
      <c r="X59" s="25" t="s">
        <v>337</v>
      </c>
      <c r="Y59" s="25" t="s">
        <v>726</v>
      </c>
    </row>
    <row r="60" spans="1:27" ht="15.6" customHeight="1" x14ac:dyDescent="0.25">
      <c r="A60" s="25" t="s">
        <v>590</v>
      </c>
      <c r="B60" s="25" t="s">
        <v>122</v>
      </c>
      <c r="C60" s="25" t="s">
        <v>206</v>
      </c>
      <c r="D60" s="25" t="s">
        <v>208</v>
      </c>
      <c r="E60" s="25" t="s">
        <v>731</v>
      </c>
      <c r="F60" s="25" t="s">
        <v>513</v>
      </c>
      <c r="G60" s="25" t="s">
        <v>130</v>
      </c>
      <c r="H60" s="41" t="s">
        <v>71</v>
      </c>
      <c r="I60" s="25" t="s">
        <v>142</v>
      </c>
      <c r="J60" s="25" t="s">
        <v>230</v>
      </c>
      <c r="K60" s="25">
        <v>25</v>
      </c>
      <c r="L60" s="25">
        <v>28</v>
      </c>
      <c r="M60" s="34">
        <v>22.87</v>
      </c>
      <c r="N60" s="46">
        <v>1076</v>
      </c>
      <c r="O60" s="25"/>
      <c r="P60" s="25"/>
      <c r="Q60" s="25"/>
      <c r="R60" s="25" t="s">
        <v>732</v>
      </c>
      <c r="S60" s="25" t="s">
        <v>725</v>
      </c>
      <c r="T60" s="25" t="s">
        <v>96</v>
      </c>
      <c r="U60" s="25"/>
      <c r="V60" s="41">
        <v>41221</v>
      </c>
      <c r="W60" s="25"/>
      <c r="X60" s="25" t="s">
        <v>337</v>
      </c>
      <c r="Y60" s="25" t="s">
        <v>726</v>
      </c>
    </row>
    <row r="61" spans="1:27" ht="15.6" customHeight="1" x14ac:dyDescent="0.25">
      <c r="A61" s="25" t="s">
        <v>590</v>
      </c>
      <c r="B61" s="25" t="s">
        <v>122</v>
      </c>
      <c r="C61" s="25" t="s">
        <v>206</v>
      </c>
      <c r="D61" s="25" t="s">
        <v>208</v>
      </c>
      <c r="E61" s="25" t="s">
        <v>733</v>
      </c>
      <c r="F61" s="25" t="s">
        <v>136</v>
      </c>
      <c r="G61" s="25" t="s">
        <v>737</v>
      </c>
      <c r="H61" s="41">
        <v>41309</v>
      </c>
      <c r="I61" s="25" t="s">
        <v>142</v>
      </c>
      <c r="J61" s="25" t="s">
        <v>227</v>
      </c>
      <c r="K61" s="25">
        <v>367</v>
      </c>
      <c r="L61" s="25">
        <v>28</v>
      </c>
      <c r="M61" s="34">
        <v>22.62</v>
      </c>
      <c r="N61" s="45">
        <v>12296</v>
      </c>
      <c r="O61" s="25"/>
      <c r="P61" s="25"/>
      <c r="Q61" s="25"/>
      <c r="R61" s="25" t="s">
        <v>741</v>
      </c>
      <c r="S61" s="25" t="s">
        <v>725</v>
      </c>
      <c r="T61" s="25" t="s">
        <v>96</v>
      </c>
      <c r="U61" s="25"/>
      <c r="V61" s="41">
        <v>41221</v>
      </c>
      <c r="W61" s="25"/>
      <c r="X61" s="25" t="s">
        <v>337</v>
      </c>
      <c r="Y61" s="25" t="s">
        <v>726</v>
      </c>
    </row>
    <row r="62" spans="1:27" ht="15.6" customHeight="1" x14ac:dyDescent="0.25">
      <c r="A62" s="25" t="s">
        <v>590</v>
      </c>
      <c r="B62" s="25" t="s">
        <v>122</v>
      </c>
      <c r="C62" s="25" t="s">
        <v>206</v>
      </c>
      <c r="D62" s="25" t="s">
        <v>208</v>
      </c>
      <c r="E62" s="25" t="s">
        <v>734</v>
      </c>
      <c r="F62" s="25" t="s">
        <v>136</v>
      </c>
      <c r="G62" s="25" t="s">
        <v>738</v>
      </c>
      <c r="H62" s="41">
        <v>41309</v>
      </c>
      <c r="I62" s="25" t="s">
        <v>150</v>
      </c>
      <c r="J62" s="25" t="s">
        <v>230</v>
      </c>
      <c r="K62" s="25">
        <v>99</v>
      </c>
      <c r="L62" s="25">
        <v>28</v>
      </c>
      <c r="M62" s="34">
        <v>13.87</v>
      </c>
      <c r="N62" s="45">
        <v>2474</v>
      </c>
      <c r="O62" s="25"/>
      <c r="P62" s="25"/>
      <c r="Q62" s="25"/>
      <c r="R62" s="25" t="s">
        <v>742</v>
      </c>
      <c r="S62" s="25" t="s">
        <v>725</v>
      </c>
      <c r="T62" s="25" t="s">
        <v>96</v>
      </c>
      <c r="U62" s="25"/>
      <c r="V62" s="41">
        <v>41221</v>
      </c>
      <c r="W62" s="25"/>
      <c r="X62" s="25" t="s">
        <v>337</v>
      </c>
      <c r="Y62" s="25" t="s">
        <v>726</v>
      </c>
    </row>
    <row r="63" spans="1:27" ht="15.6" customHeight="1" x14ac:dyDescent="0.25">
      <c r="A63" s="25" t="s">
        <v>590</v>
      </c>
      <c r="B63" s="25" t="s">
        <v>122</v>
      </c>
      <c r="C63" s="25" t="s">
        <v>206</v>
      </c>
      <c r="D63" s="25" t="s">
        <v>208</v>
      </c>
      <c r="E63" s="25" t="s">
        <v>735</v>
      </c>
      <c r="F63" s="25" t="s">
        <v>136</v>
      </c>
      <c r="G63" s="25" t="s">
        <v>739</v>
      </c>
      <c r="H63" s="41">
        <v>41309</v>
      </c>
      <c r="I63" s="25" t="s">
        <v>150</v>
      </c>
      <c r="J63" s="25" t="s">
        <v>227</v>
      </c>
      <c r="K63" s="25">
        <v>342</v>
      </c>
      <c r="L63" s="25">
        <v>28</v>
      </c>
      <c r="M63" s="34">
        <v>13.77</v>
      </c>
      <c r="N63" s="45">
        <v>9149</v>
      </c>
      <c r="O63" s="25"/>
      <c r="P63" s="25"/>
      <c r="Q63" s="25"/>
      <c r="R63" s="25" t="s">
        <v>743</v>
      </c>
      <c r="S63" s="25" t="s">
        <v>725</v>
      </c>
      <c r="T63" s="25" t="s">
        <v>96</v>
      </c>
      <c r="U63" s="25"/>
      <c r="V63" s="41">
        <v>41221</v>
      </c>
      <c r="W63" s="25" t="s">
        <v>821</v>
      </c>
      <c r="X63" s="25" t="s">
        <v>337</v>
      </c>
      <c r="Y63" s="25" t="s">
        <v>726</v>
      </c>
    </row>
    <row r="64" spans="1:27" ht="15.6" customHeight="1" x14ac:dyDescent="0.25">
      <c r="A64" s="25" t="s">
        <v>590</v>
      </c>
      <c r="B64" s="25" t="s">
        <v>122</v>
      </c>
      <c r="C64" s="25" t="s">
        <v>206</v>
      </c>
      <c r="D64" s="25" t="s">
        <v>208</v>
      </c>
      <c r="E64" s="25" t="s">
        <v>736</v>
      </c>
      <c r="F64" s="25" t="s">
        <v>136</v>
      </c>
      <c r="G64" s="25" t="s">
        <v>740</v>
      </c>
      <c r="H64" s="41">
        <v>41309</v>
      </c>
      <c r="I64" s="25" t="s">
        <v>150</v>
      </c>
      <c r="J64" s="25" t="s">
        <v>227</v>
      </c>
      <c r="K64" s="25">
        <v>242</v>
      </c>
      <c r="L64" s="25">
        <v>28</v>
      </c>
      <c r="M64" s="34">
        <v>13.77</v>
      </c>
      <c r="N64" s="45">
        <v>5993</v>
      </c>
      <c r="O64" s="25"/>
      <c r="P64" s="25"/>
      <c r="Q64" s="25"/>
      <c r="R64" s="25" t="s">
        <v>744</v>
      </c>
      <c r="S64" s="25" t="s">
        <v>725</v>
      </c>
      <c r="T64" s="25" t="s">
        <v>96</v>
      </c>
      <c r="U64" s="25"/>
      <c r="V64" s="41">
        <v>41221</v>
      </c>
      <c r="W64" s="25" t="s">
        <v>822</v>
      </c>
      <c r="X64" s="25" t="s">
        <v>337</v>
      </c>
      <c r="Y64" s="25" t="s">
        <v>726</v>
      </c>
    </row>
    <row r="65" spans="1:28" ht="15.6" customHeight="1" x14ac:dyDescent="0.25">
      <c r="A65" s="25" t="s">
        <v>590</v>
      </c>
      <c r="B65" s="25" t="s">
        <v>122</v>
      </c>
      <c r="C65" s="25" t="s">
        <v>206</v>
      </c>
      <c r="D65" s="25" t="s">
        <v>208</v>
      </c>
      <c r="E65" s="25" t="s">
        <v>745</v>
      </c>
      <c r="F65" s="25" t="s">
        <v>123</v>
      </c>
      <c r="G65" s="25" t="s">
        <v>746</v>
      </c>
      <c r="H65" s="41">
        <v>41346</v>
      </c>
      <c r="I65" s="25" t="s">
        <v>182</v>
      </c>
      <c r="J65" s="25" t="s">
        <v>229</v>
      </c>
      <c r="K65" s="25">
        <v>33</v>
      </c>
      <c r="L65" s="25">
        <v>25</v>
      </c>
      <c r="M65" s="34">
        <v>26</v>
      </c>
      <c r="N65" s="45">
        <v>1980</v>
      </c>
      <c r="O65" s="25"/>
      <c r="P65" s="25"/>
      <c r="Q65" s="25"/>
      <c r="R65" s="25" t="s">
        <v>786</v>
      </c>
      <c r="S65" s="25" t="s">
        <v>747</v>
      </c>
      <c r="T65" s="25" t="s">
        <v>96</v>
      </c>
      <c r="U65" s="25" t="s">
        <v>748</v>
      </c>
      <c r="V65" s="41">
        <v>41283</v>
      </c>
      <c r="W65" s="25"/>
      <c r="X65" s="25" t="s">
        <v>805</v>
      </c>
      <c r="Y65" s="25" t="s">
        <v>749</v>
      </c>
    </row>
    <row r="66" spans="1:28" ht="15.6" customHeight="1" x14ac:dyDescent="0.3">
      <c r="A66" s="25" t="s">
        <v>590</v>
      </c>
      <c r="B66" s="25" t="s">
        <v>122</v>
      </c>
      <c r="C66" s="25" t="s">
        <v>206</v>
      </c>
      <c r="D66" s="25" t="s">
        <v>208</v>
      </c>
      <c r="E66" s="25" t="s">
        <v>763</v>
      </c>
      <c r="F66" s="25" t="s">
        <v>136</v>
      </c>
      <c r="G66" s="25" t="s">
        <v>750</v>
      </c>
      <c r="H66" s="41">
        <v>41339</v>
      </c>
      <c r="I66" s="25" t="s">
        <v>153</v>
      </c>
      <c r="J66" s="25">
        <v>10</v>
      </c>
      <c r="K66" s="25">
        <v>388</v>
      </c>
      <c r="L66" s="25">
        <v>25</v>
      </c>
      <c r="M66" s="34">
        <v>12.07</v>
      </c>
      <c r="N66" s="46">
        <v>7304</v>
      </c>
      <c r="O66" s="25"/>
      <c r="P66" s="25"/>
      <c r="Q66" s="25"/>
      <c r="R66" s="25" t="s">
        <v>764</v>
      </c>
      <c r="S66" s="25" t="s">
        <v>236</v>
      </c>
      <c r="T66" s="25" t="s">
        <v>96</v>
      </c>
      <c r="U66" s="25"/>
      <c r="V66" s="41">
        <v>41241</v>
      </c>
      <c r="W66" s="25"/>
      <c r="X66" s="25" t="s">
        <v>886</v>
      </c>
      <c r="Y66" s="25" t="s">
        <v>760</v>
      </c>
    </row>
    <row r="67" spans="1:28" ht="15.6" customHeight="1" x14ac:dyDescent="0.3">
      <c r="A67" s="25" t="s">
        <v>590</v>
      </c>
      <c r="B67" s="25" t="s">
        <v>122</v>
      </c>
      <c r="C67" s="25" t="s">
        <v>206</v>
      </c>
      <c r="D67" s="25" t="s">
        <v>208</v>
      </c>
      <c r="E67" s="25" t="s">
        <v>765</v>
      </c>
      <c r="F67" s="25" t="s">
        <v>136</v>
      </c>
      <c r="G67" s="25" t="s">
        <v>751</v>
      </c>
      <c r="H67" s="41">
        <v>41325</v>
      </c>
      <c r="I67" s="25" t="s">
        <v>293</v>
      </c>
      <c r="J67" s="25">
        <v>8</v>
      </c>
      <c r="K67" s="25">
        <v>248</v>
      </c>
      <c r="L67" s="25">
        <v>25</v>
      </c>
      <c r="M67" s="34">
        <v>37</v>
      </c>
      <c r="N67" s="45">
        <v>11245</v>
      </c>
      <c r="O67" s="25"/>
      <c r="P67" s="25"/>
      <c r="Q67" s="25"/>
      <c r="R67" s="25" t="s">
        <v>766</v>
      </c>
      <c r="S67" s="25" t="s">
        <v>236</v>
      </c>
      <c r="T67" s="25" t="s">
        <v>96</v>
      </c>
      <c r="U67" s="25"/>
      <c r="V67" s="41">
        <v>41241</v>
      </c>
      <c r="W67" s="25" t="s">
        <v>793</v>
      </c>
      <c r="X67" s="25" t="s">
        <v>886</v>
      </c>
      <c r="Y67" s="25" t="s">
        <v>760</v>
      </c>
    </row>
    <row r="68" spans="1:28" ht="15.6" customHeight="1" x14ac:dyDescent="0.3">
      <c r="A68" s="25" t="s">
        <v>590</v>
      </c>
      <c r="B68" s="25" t="s">
        <v>122</v>
      </c>
      <c r="C68" s="25" t="s">
        <v>206</v>
      </c>
      <c r="D68" s="25" t="s">
        <v>208</v>
      </c>
      <c r="E68" s="25" t="s">
        <v>762</v>
      </c>
      <c r="F68" s="25" t="s">
        <v>123</v>
      </c>
      <c r="G68" s="25" t="s">
        <v>752</v>
      </c>
      <c r="H68" s="41">
        <v>41325</v>
      </c>
      <c r="I68" s="25" t="s">
        <v>153</v>
      </c>
      <c r="J68" s="25">
        <v>8</v>
      </c>
      <c r="K68" s="25">
        <v>336</v>
      </c>
      <c r="L68" s="25">
        <v>25</v>
      </c>
      <c r="M68" s="34">
        <v>13.65</v>
      </c>
      <c r="N68" s="45">
        <v>7380</v>
      </c>
      <c r="O68" s="25"/>
      <c r="P68" s="25"/>
      <c r="Q68" s="25"/>
      <c r="R68" s="25" t="s">
        <v>767</v>
      </c>
      <c r="S68" s="25" t="s">
        <v>236</v>
      </c>
      <c r="T68" s="25" t="s">
        <v>96</v>
      </c>
      <c r="U68" s="25"/>
      <c r="V68" s="41">
        <v>41241</v>
      </c>
      <c r="W68" s="25"/>
      <c r="X68" s="25" t="s">
        <v>886</v>
      </c>
      <c r="Y68" s="25" t="s">
        <v>760</v>
      </c>
    </row>
    <row r="69" spans="1:28" ht="15.6" customHeight="1" x14ac:dyDescent="0.3">
      <c r="A69" s="25" t="s">
        <v>590</v>
      </c>
      <c r="B69" s="25" t="s">
        <v>122</v>
      </c>
      <c r="C69" s="25" t="s">
        <v>206</v>
      </c>
      <c r="D69" s="25" t="s">
        <v>208</v>
      </c>
      <c r="E69" s="25" t="s">
        <v>768</v>
      </c>
      <c r="F69" s="25" t="s">
        <v>513</v>
      </c>
      <c r="G69" s="25" t="s">
        <v>753</v>
      </c>
      <c r="H69" s="41">
        <v>41367</v>
      </c>
      <c r="I69" s="25" t="s">
        <v>527</v>
      </c>
      <c r="J69" s="25">
        <v>8</v>
      </c>
      <c r="K69" s="25">
        <v>55</v>
      </c>
      <c r="L69" s="25">
        <v>25</v>
      </c>
      <c r="M69" s="34">
        <v>3.45</v>
      </c>
      <c r="N69" s="45">
        <v>414</v>
      </c>
      <c r="O69" s="25"/>
      <c r="P69" s="25"/>
      <c r="Q69" s="25"/>
      <c r="R69" s="25" t="s">
        <v>769</v>
      </c>
      <c r="S69" s="25" t="s">
        <v>759</v>
      </c>
      <c r="T69" s="25" t="s">
        <v>96</v>
      </c>
      <c r="U69" s="25"/>
      <c r="V69" s="41">
        <v>41242</v>
      </c>
      <c r="W69" s="25" t="s">
        <v>803</v>
      </c>
      <c r="X69" s="25" t="s">
        <v>887</v>
      </c>
      <c r="Y69" s="25" t="s">
        <v>760</v>
      </c>
      <c r="AB69" s="43"/>
    </row>
    <row r="70" spans="1:28" ht="15.6" customHeight="1" x14ac:dyDescent="0.3">
      <c r="A70" s="25" t="s">
        <v>590</v>
      </c>
      <c r="B70" s="25" t="s">
        <v>122</v>
      </c>
      <c r="C70" s="25" t="s">
        <v>206</v>
      </c>
      <c r="D70" s="25" t="s">
        <v>208</v>
      </c>
      <c r="E70" s="25" t="s">
        <v>770</v>
      </c>
      <c r="F70" s="25" t="s">
        <v>513</v>
      </c>
      <c r="G70" s="25" t="s">
        <v>754</v>
      </c>
      <c r="H70" s="41">
        <v>41367</v>
      </c>
      <c r="I70" s="25" t="s">
        <v>527</v>
      </c>
      <c r="J70" s="25">
        <v>8</v>
      </c>
      <c r="K70" s="25">
        <v>88</v>
      </c>
      <c r="L70" s="25">
        <v>25</v>
      </c>
      <c r="M70" s="34">
        <v>3.45</v>
      </c>
      <c r="N70" s="45">
        <v>785</v>
      </c>
      <c r="O70" s="25"/>
      <c r="P70" s="25"/>
      <c r="Q70" s="25"/>
      <c r="R70" s="25" t="s">
        <v>771</v>
      </c>
      <c r="S70" s="25" t="s">
        <v>759</v>
      </c>
      <c r="T70" s="25" t="s">
        <v>96</v>
      </c>
      <c r="U70" s="25"/>
      <c r="V70" s="41">
        <v>41242</v>
      </c>
      <c r="W70" s="25" t="s">
        <v>788</v>
      </c>
      <c r="X70" s="25" t="s">
        <v>887</v>
      </c>
      <c r="Y70" s="25" t="s">
        <v>760</v>
      </c>
      <c r="AB70" s="43"/>
    </row>
    <row r="71" spans="1:28" ht="15.6" customHeight="1" x14ac:dyDescent="0.3">
      <c r="A71" s="25" t="s">
        <v>590</v>
      </c>
      <c r="B71" s="25" t="s">
        <v>122</v>
      </c>
      <c r="C71" s="25" t="s">
        <v>206</v>
      </c>
      <c r="D71" s="25" t="s">
        <v>208</v>
      </c>
      <c r="E71" s="25" t="s">
        <v>772</v>
      </c>
      <c r="F71" s="25" t="s">
        <v>123</v>
      </c>
      <c r="G71" s="25" t="s">
        <v>755</v>
      </c>
      <c r="H71" s="41">
        <v>41367</v>
      </c>
      <c r="I71" s="25" t="s">
        <v>153</v>
      </c>
      <c r="J71" s="25">
        <v>8</v>
      </c>
      <c r="K71" s="25">
        <v>107</v>
      </c>
      <c r="L71" s="25">
        <v>25</v>
      </c>
      <c r="M71" s="34">
        <v>13.65</v>
      </c>
      <c r="N71" s="45">
        <v>2180</v>
      </c>
      <c r="O71" s="25"/>
      <c r="P71" s="25"/>
      <c r="Q71" s="25"/>
      <c r="R71" s="25" t="s">
        <v>773</v>
      </c>
      <c r="S71" s="25" t="s">
        <v>236</v>
      </c>
      <c r="T71" s="25" t="s">
        <v>96</v>
      </c>
      <c r="U71" s="25"/>
      <c r="V71" s="41">
        <v>41242</v>
      </c>
      <c r="W71" s="25" t="s">
        <v>789</v>
      </c>
      <c r="X71" s="25" t="s">
        <v>887</v>
      </c>
      <c r="Y71" s="25" t="s">
        <v>760</v>
      </c>
    </row>
    <row r="72" spans="1:28" ht="15.6" customHeight="1" x14ac:dyDescent="0.3">
      <c r="A72" s="25" t="s">
        <v>590</v>
      </c>
      <c r="B72" s="25" t="s">
        <v>122</v>
      </c>
      <c r="C72" s="25" t="s">
        <v>206</v>
      </c>
      <c r="D72" s="25" t="s">
        <v>208</v>
      </c>
      <c r="E72" s="25" t="s">
        <v>774</v>
      </c>
      <c r="F72" s="25" t="s">
        <v>123</v>
      </c>
      <c r="G72" s="25" t="s">
        <v>756</v>
      </c>
      <c r="H72" s="41">
        <v>41367</v>
      </c>
      <c r="I72" s="25" t="s">
        <v>153</v>
      </c>
      <c r="J72" s="25">
        <v>8</v>
      </c>
      <c r="K72" s="25">
        <v>119</v>
      </c>
      <c r="L72" s="25">
        <v>25</v>
      </c>
      <c r="M72" s="34">
        <v>13.65</v>
      </c>
      <c r="N72" s="45">
        <v>2386</v>
      </c>
      <c r="O72" s="25"/>
      <c r="P72" s="25"/>
      <c r="Q72" s="25"/>
      <c r="R72" s="25" t="s">
        <v>775</v>
      </c>
      <c r="S72" s="25" t="s">
        <v>236</v>
      </c>
      <c r="T72" s="25" t="s">
        <v>96</v>
      </c>
      <c r="U72" s="25"/>
      <c r="V72" s="41">
        <v>41242</v>
      </c>
      <c r="W72" s="25" t="s">
        <v>790</v>
      </c>
      <c r="X72" s="25" t="s">
        <v>887</v>
      </c>
      <c r="Y72" s="25" t="s">
        <v>760</v>
      </c>
    </row>
    <row r="73" spans="1:28" ht="15.6" customHeight="1" x14ac:dyDescent="0.3">
      <c r="A73" s="25" t="s">
        <v>590</v>
      </c>
      <c r="B73" s="25" t="s">
        <v>122</v>
      </c>
      <c r="C73" s="25" t="s">
        <v>206</v>
      </c>
      <c r="D73" s="25" t="s">
        <v>208</v>
      </c>
      <c r="E73" s="25" t="s">
        <v>776</v>
      </c>
      <c r="F73" s="25" t="s">
        <v>136</v>
      </c>
      <c r="G73" s="25" t="s">
        <v>757</v>
      </c>
      <c r="H73" s="41">
        <v>41367</v>
      </c>
      <c r="I73" s="25" t="s">
        <v>153</v>
      </c>
      <c r="J73" s="25">
        <v>8</v>
      </c>
      <c r="K73" s="25">
        <v>66</v>
      </c>
      <c r="L73" s="25">
        <v>25</v>
      </c>
      <c r="M73" s="34">
        <v>12.17</v>
      </c>
      <c r="N73" s="45">
        <v>1333</v>
      </c>
      <c r="O73" s="25"/>
      <c r="P73" s="25"/>
      <c r="Q73" s="25"/>
      <c r="R73" s="25" t="s">
        <v>777</v>
      </c>
      <c r="S73" s="25" t="s">
        <v>236</v>
      </c>
      <c r="T73" s="25" t="s">
        <v>96</v>
      </c>
      <c r="U73" s="25"/>
      <c r="V73" s="41">
        <v>41242</v>
      </c>
      <c r="W73" s="25" t="s">
        <v>791</v>
      </c>
      <c r="X73" s="25" t="s">
        <v>887</v>
      </c>
      <c r="Y73" s="25" t="s">
        <v>760</v>
      </c>
    </row>
    <row r="74" spans="1:28" ht="15.6" customHeight="1" x14ac:dyDescent="0.3">
      <c r="A74" s="25" t="s">
        <v>590</v>
      </c>
      <c r="B74" s="25" t="s">
        <v>122</v>
      </c>
      <c r="C74" s="25" t="s">
        <v>206</v>
      </c>
      <c r="D74" s="25" t="s">
        <v>208</v>
      </c>
      <c r="E74" s="25" t="s">
        <v>778</v>
      </c>
      <c r="F74" s="25" t="s">
        <v>136</v>
      </c>
      <c r="G74" s="25" t="s">
        <v>758</v>
      </c>
      <c r="H74" s="41">
        <v>41367</v>
      </c>
      <c r="I74" s="25" t="s">
        <v>153</v>
      </c>
      <c r="J74" s="25">
        <v>8</v>
      </c>
      <c r="K74" s="25">
        <v>100</v>
      </c>
      <c r="L74" s="25">
        <v>25</v>
      </c>
      <c r="M74" s="34">
        <v>12.17</v>
      </c>
      <c r="N74" s="45">
        <v>1877</v>
      </c>
      <c r="O74" s="25"/>
      <c r="P74" s="25"/>
      <c r="Q74" s="25"/>
      <c r="R74" s="25" t="s">
        <v>779</v>
      </c>
      <c r="S74" s="25" t="s">
        <v>236</v>
      </c>
      <c r="T74" s="25" t="s">
        <v>96</v>
      </c>
      <c r="U74" s="25"/>
      <c r="V74" s="41">
        <v>41242</v>
      </c>
      <c r="W74" s="25" t="s">
        <v>792</v>
      </c>
      <c r="X74" s="25" t="s">
        <v>887</v>
      </c>
      <c r="Y74" s="25" t="s">
        <v>760</v>
      </c>
    </row>
    <row r="75" spans="1:28" x14ac:dyDescent="0.25">
      <c r="A75" s="25" t="s">
        <v>590</v>
      </c>
      <c r="B75" s="25" t="s">
        <v>122</v>
      </c>
      <c r="C75" s="25" t="s">
        <v>206</v>
      </c>
      <c r="D75" s="25" t="s">
        <v>208</v>
      </c>
      <c r="E75" s="25" t="s">
        <v>797</v>
      </c>
      <c r="F75" s="25" t="s">
        <v>136</v>
      </c>
      <c r="G75" s="25" t="s">
        <v>798</v>
      </c>
      <c r="H75" s="41" t="s">
        <v>93</v>
      </c>
      <c r="I75" s="25" t="s">
        <v>462</v>
      </c>
      <c r="J75" s="25">
        <v>9.5</v>
      </c>
      <c r="K75" s="25">
        <v>90</v>
      </c>
      <c r="L75" s="25">
        <v>30</v>
      </c>
      <c r="M75" s="34">
        <v>15.3</v>
      </c>
      <c r="N75" s="45">
        <v>2869</v>
      </c>
      <c r="O75" s="25"/>
      <c r="P75" s="25"/>
      <c r="Q75" s="25"/>
      <c r="R75" s="25" t="s">
        <v>510</v>
      </c>
      <c r="S75" s="25" t="s">
        <v>782</v>
      </c>
      <c r="T75" s="25" t="s">
        <v>96</v>
      </c>
      <c r="U75" s="25" t="s">
        <v>802</v>
      </c>
      <c r="V75" s="41">
        <v>41288</v>
      </c>
      <c r="W75" s="25" t="s">
        <v>799</v>
      </c>
      <c r="X75" s="25" t="s">
        <v>800</v>
      </c>
      <c r="Y75" s="25" t="s">
        <v>801</v>
      </c>
    </row>
    <row r="76" spans="1:28" ht="15.6" customHeight="1" x14ac:dyDescent="0.3">
      <c r="A76" s="25" t="s">
        <v>590</v>
      </c>
      <c r="B76" s="25" t="s">
        <v>122</v>
      </c>
      <c r="C76" s="25" t="s">
        <v>206</v>
      </c>
      <c r="D76" s="25" t="s">
        <v>208</v>
      </c>
      <c r="E76" s="25" t="s">
        <v>818</v>
      </c>
      <c r="F76" s="25" t="s">
        <v>434</v>
      </c>
      <c r="G76" s="25" t="s">
        <v>819</v>
      </c>
      <c r="H76" s="41">
        <v>41512</v>
      </c>
      <c r="I76" s="25" t="s">
        <v>153</v>
      </c>
      <c r="J76" s="25" t="s">
        <v>230</v>
      </c>
      <c r="K76" s="25">
        <v>116</v>
      </c>
      <c r="L76" s="25">
        <v>22</v>
      </c>
      <c r="M76" s="34">
        <v>11.63</v>
      </c>
      <c r="N76" s="45">
        <v>1850</v>
      </c>
      <c r="O76" s="25"/>
      <c r="P76" s="25"/>
      <c r="Q76" s="25"/>
      <c r="R76" s="25" t="s">
        <v>854</v>
      </c>
      <c r="S76" s="25" t="s">
        <v>236</v>
      </c>
      <c r="T76" s="25" t="s">
        <v>96</v>
      </c>
      <c r="U76" s="25"/>
      <c r="V76" s="41">
        <v>41333</v>
      </c>
      <c r="W76" s="25" t="s">
        <v>849</v>
      </c>
      <c r="X76" s="25" t="s">
        <v>93</v>
      </c>
      <c r="Y76" s="25" t="s">
        <v>820</v>
      </c>
    </row>
    <row r="77" spans="1:28" ht="15.6" customHeight="1" x14ac:dyDescent="0.3">
      <c r="A77" s="25" t="s">
        <v>721</v>
      </c>
      <c r="B77" s="25" t="s">
        <v>122</v>
      </c>
      <c r="C77" s="26" t="s">
        <v>206</v>
      </c>
      <c r="D77" s="26" t="s">
        <v>208</v>
      </c>
      <c r="E77" s="14" t="s">
        <v>106</v>
      </c>
      <c r="F77" s="14" t="s">
        <v>123</v>
      </c>
      <c r="G77" s="7" t="s">
        <v>125</v>
      </c>
      <c r="H77" s="25" t="s">
        <v>71</v>
      </c>
      <c r="I77" s="14" t="s">
        <v>142</v>
      </c>
      <c r="J77" s="14"/>
      <c r="K77" s="9">
        <v>121</v>
      </c>
      <c r="L77" s="10">
        <v>10</v>
      </c>
      <c r="M77" s="35">
        <v>25</v>
      </c>
      <c r="N77" s="28">
        <v>5265</v>
      </c>
      <c r="O77" s="28"/>
      <c r="P77" s="28"/>
      <c r="Q77" s="28"/>
      <c r="R77" s="11" t="s">
        <v>143</v>
      </c>
      <c r="S77" s="11" t="s">
        <v>232</v>
      </c>
      <c r="T77" s="25" t="s">
        <v>96</v>
      </c>
      <c r="U77" s="12"/>
      <c r="V77" s="13">
        <v>40624</v>
      </c>
      <c r="W77" s="13" t="s">
        <v>305</v>
      </c>
      <c r="X77" s="29" t="s">
        <v>144</v>
      </c>
      <c r="Y77" s="25" t="s">
        <v>233</v>
      </c>
      <c r="Z77" s="5" t="s">
        <v>305</v>
      </c>
      <c r="AA77" s="5" t="s">
        <v>624</v>
      </c>
    </row>
    <row r="78" spans="1:28" ht="15.6" customHeight="1" x14ac:dyDescent="0.3">
      <c r="A78" s="25" t="s">
        <v>721</v>
      </c>
      <c r="B78" s="25" t="s">
        <v>122</v>
      </c>
      <c r="C78" s="26" t="s">
        <v>206</v>
      </c>
      <c r="D78" s="26" t="s">
        <v>208</v>
      </c>
      <c r="E78" s="14" t="s">
        <v>109</v>
      </c>
      <c r="F78" s="14" t="s">
        <v>123</v>
      </c>
      <c r="G78" s="7" t="s">
        <v>128</v>
      </c>
      <c r="H78" s="25" t="s">
        <v>71</v>
      </c>
      <c r="I78" s="14" t="s">
        <v>142</v>
      </c>
      <c r="J78" s="14"/>
      <c r="K78" s="9">
        <v>75.5</v>
      </c>
      <c r="L78" s="14">
        <v>10</v>
      </c>
      <c r="M78" s="36">
        <v>26</v>
      </c>
      <c r="N78" s="28">
        <v>3504</v>
      </c>
      <c r="O78" s="28"/>
      <c r="P78" s="28"/>
      <c r="Q78" s="28"/>
      <c r="R78" s="11" t="s">
        <v>143</v>
      </c>
      <c r="S78" s="11" t="s">
        <v>232</v>
      </c>
      <c r="T78" s="25" t="s">
        <v>96</v>
      </c>
      <c r="U78" s="12"/>
      <c r="V78" s="13">
        <v>40624</v>
      </c>
      <c r="W78" s="13" t="s">
        <v>305</v>
      </c>
      <c r="X78" s="29" t="s">
        <v>144</v>
      </c>
      <c r="Y78" s="25" t="s">
        <v>233</v>
      </c>
      <c r="Z78" s="5" t="s">
        <v>305</v>
      </c>
      <c r="AA78" s="5" t="s">
        <v>624</v>
      </c>
    </row>
    <row r="79" spans="1:28" ht="15.6" customHeight="1" x14ac:dyDescent="0.3">
      <c r="A79" s="25" t="s">
        <v>721</v>
      </c>
      <c r="B79" s="25" t="s">
        <v>122</v>
      </c>
      <c r="C79" s="26" t="s">
        <v>206</v>
      </c>
      <c r="D79" s="26" t="s">
        <v>208</v>
      </c>
      <c r="E79" s="14" t="s">
        <v>110</v>
      </c>
      <c r="F79" s="14" t="s">
        <v>123</v>
      </c>
      <c r="G79" s="7" t="s">
        <v>129</v>
      </c>
      <c r="H79" s="25" t="s">
        <v>71</v>
      </c>
      <c r="I79" s="8" t="s">
        <v>142</v>
      </c>
      <c r="J79" s="8"/>
      <c r="K79" s="9">
        <v>74</v>
      </c>
      <c r="L79" s="10">
        <v>10</v>
      </c>
      <c r="M79" s="35">
        <v>26</v>
      </c>
      <c r="N79" s="28">
        <v>3581</v>
      </c>
      <c r="O79" s="28"/>
      <c r="P79" s="28"/>
      <c r="Q79" s="28"/>
      <c r="R79" s="11" t="s">
        <v>143</v>
      </c>
      <c r="S79" s="11" t="s">
        <v>232</v>
      </c>
      <c r="T79" s="25" t="s">
        <v>96</v>
      </c>
      <c r="U79" s="12"/>
      <c r="V79" s="13">
        <v>40624</v>
      </c>
      <c r="W79" s="13" t="s">
        <v>305</v>
      </c>
      <c r="X79" s="29" t="s">
        <v>144</v>
      </c>
      <c r="Y79" s="25" t="s">
        <v>233</v>
      </c>
      <c r="Z79" s="5" t="s">
        <v>305</v>
      </c>
      <c r="AA79" s="5" t="s">
        <v>624</v>
      </c>
    </row>
    <row r="80" spans="1:28" ht="15.6" customHeight="1" x14ac:dyDescent="0.3">
      <c r="A80" s="25" t="s">
        <v>721</v>
      </c>
      <c r="B80" s="25" t="s">
        <v>122</v>
      </c>
      <c r="C80" s="26" t="s">
        <v>206</v>
      </c>
      <c r="D80" s="26" t="s">
        <v>208</v>
      </c>
      <c r="E80" s="23" t="s">
        <v>297</v>
      </c>
      <c r="F80" s="23" t="s">
        <v>123</v>
      </c>
      <c r="G80" s="15" t="s">
        <v>298</v>
      </c>
      <c r="H80" s="41">
        <v>41122</v>
      </c>
      <c r="I80" s="16" t="s">
        <v>150</v>
      </c>
      <c r="J80" s="16" t="s">
        <v>230</v>
      </c>
      <c r="K80" s="17">
        <v>84</v>
      </c>
      <c r="L80" s="18">
        <v>12</v>
      </c>
      <c r="M80" s="37">
        <v>16.5</v>
      </c>
      <c r="N80" s="47">
        <v>2340</v>
      </c>
      <c r="O80" s="28"/>
      <c r="P80" s="28"/>
      <c r="Q80" s="28"/>
      <c r="R80" s="20" t="s">
        <v>362</v>
      </c>
      <c r="S80" s="20" t="s">
        <v>243</v>
      </c>
      <c r="T80" s="25" t="s">
        <v>96</v>
      </c>
      <c r="U80" s="21"/>
      <c r="V80" s="22">
        <v>40926</v>
      </c>
      <c r="W80" s="22" t="s">
        <v>601</v>
      </c>
      <c r="X80" s="31" t="s">
        <v>583</v>
      </c>
      <c r="Y80" s="25" t="s">
        <v>299</v>
      </c>
      <c r="Z80" s="5" t="s">
        <v>305</v>
      </c>
      <c r="AA80" s="5" t="s">
        <v>624</v>
      </c>
    </row>
    <row r="81" spans="1:28" ht="15.6" customHeight="1" x14ac:dyDescent="0.3">
      <c r="A81" s="25" t="s">
        <v>721</v>
      </c>
      <c r="B81" s="25" t="s">
        <v>122</v>
      </c>
      <c r="C81" s="26" t="s">
        <v>206</v>
      </c>
      <c r="D81" s="26" t="s">
        <v>208</v>
      </c>
      <c r="E81" s="23" t="s">
        <v>300</v>
      </c>
      <c r="F81" s="23" t="s">
        <v>123</v>
      </c>
      <c r="G81" s="15" t="s">
        <v>301</v>
      </c>
      <c r="H81" s="41">
        <v>41122</v>
      </c>
      <c r="I81" s="16" t="s">
        <v>296</v>
      </c>
      <c r="J81" s="16" t="s">
        <v>227</v>
      </c>
      <c r="K81" s="17">
        <v>186</v>
      </c>
      <c r="L81" s="18">
        <v>12</v>
      </c>
      <c r="M81" s="37">
        <v>20.75</v>
      </c>
      <c r="N81" s="47">
        <v>6280</v>
      </c>
      <c r="O81" s="28"/>
      <c r="P81" s="28"/>
      <c r="Q81" s="28"/>
      <c r="R81" s="20" t="s">
        <v>361</v>
      </c>
      <c r="S81" s="20" t="s">
        <v>243</v>
      </c>
      <c r="T81" s="25" t="s">
        <v>96</v>
      </c>
      <c r="U81" s="21"/>
      <c r="V81" s="22">
        <v>40926</v>
      </c>
      <c r="W81" s="22" t="s">
        <v>601</v>
      </c>
      <c r="X81" s="31" t="s">
        <v>583</v>
      </c>
      <c r="Y81" s="25" t="s">
        <v>299</v>
      </c>
      <c r="Z81" s="5" t="s">
        <v>305</v>
      </c>
      <c r="AA81" s="5" t="s">
        <v>624</v>
      </c>
    </row>
    <row r="82" spans="1:28" ht="15.6" customHeight="1" x14ac:dyDescent="0.3">
      <c r="A82" s="25" t="s">
        <v>721</v>
      </c>
      <c r="B82" s="25" t="s">
        <v>122</v>
      </c>
      <c r="C82" s="26" t="s">
        <v>206</v>
      </c>
      <c r="D82" s="26" t="s">
        <v>208</v>
      </c>
      <c r="E82" s="23" t="s">
        <v>302</v>
      </c>
      <c r="F82" s="23" t="s">
        <v>123</v>
      </c>
      <c r="G82" s="15" t="s">
        <v>5</v>
      </c>
      <c r="H82" s="41">
        <v>41078</v>
      </c>
      <c r="I82" s="16" t="s">
        <v>183</v>
      </c>
      <c r="J82" s="16" t="s">
        <v>229</v>
      </c>
      <c r="K82" s="17">
        <v>97</v>
      </c>
      <c r="L82" s="18">
        <v>11</v>
      </c>
      <c r="M82" s="37">
        <v>20.5</v>
      </c>
      <c r="N82" s="47">
        <v>2665</v>
      </c>
      <c r="O82" s="28"/>
      <c r="P82" s="28"/>
      <c r="Q82" s="28"/>
      <c r="R82" s="20" t="s">
        <v>368</v>
      </c>
      <c r="S82" s="20" t="s">
        <v>289</v>
      </c>
      <c r="T82" s="25" t="s">
        <v>96</v>
      </c>
      <c r="U82" s="21"/>
      <c r="V82" s="22">
        <v>40938</v>
      </c>
      <c r="W82" s="22" t="s">
        <v>616</v>
      </c>
      <c r="X82" s="31" t="s">
        <v>652</v>
      </c>
      <c r="Y82" s="25" t="s">
        <v>303</v>
      </c>
      <c r="Z82" s="5" t="s">
        <v>305</v>
      </c>
      <c r="AA82" s="5" t="s">
        <v>624</v>
      </c>
    </row>
    <row r="83" spans="1:28" ht="15.6" customHeight="1" x14ac:dyDescent="0.3">
      <c r="A83" s="25" t="s">
        <v>721</v>
      </c>
      <c r="B83" s="25" t="s">
        <v>122</v>
      </c>
      <c r="C83" s="26" t="s">
        <v>206</v>
      </c>
      <c r="D83" s="26" t="s">
        <v>208</v>
      </c>
      <c r="E83" s="23" t="s">
        <v>304</v>
      </c>
      <c r="F83" s="23" t="s">
        <v>123</v>
      </c>
      <c r="G83" s="15" t="s">
        <v>5</v>
      </c>
      <c r="H83" s="41">
        <v>41078</v>
      </c>
      <c r="I83" s="16" t="s">
        <v>150</v>
      </c>
      <c r="J83" s="16" t="s">
        <v>229</v>
      </c>
      <c r="K83" s="17">
        <v>58</v>
      </c>
      <c r="L83" s="18">
        <v>11</v>
      </c>
      <c r="M83" s="37">
        <v>18</v>
      </c>
      <c r="N83" s="47">
        <v>2255</v>
      </c>
      <c r="O83" s="28"/>
      <c r="P83" s="28"/>
      <c r="Q83" s="28"/>
      <c r="R83" s="20" t="s">
        <v>368</v>
      </c>
      <c r="S83" s="20" t="s">
        <v>289</v>
      </c>
      <c r="T83" s="25" t="s">
        <v>96</v>
      </c>
      <c r="U83" s="21"/>
      <c r="V83" s="22">
        <v>40938</v>
      </c>
      <c r="W83" s="22" t="s">
        <v>616</v>
      </c>
      <c r="X83" s="31" t="s">
        <v>652</v>
      </c>
      <c r="Y83" s="25" t="s">
        <v>303</v>
      </c>
      <c r="Z83" s="5" t="s">
        <v>305</v>
      </c>
      <c r="AA83" s="5" t="s">
        <v>624</v>
      </c>
    </row>
    <row r="84" spans="1:28" s="43" customFormat="1" ht="15.6" customHeight="1" x14ac:dyDescent="0.3">
      <c r="A84" s="25" t="s">
        <v>721</v>
      </c>
      <c r="B84" s="25" t="s">
        <v>122</v>
      </c>
      <c r="C84" s="25" t="s">
        <v>206</v>
      </c>
      <c r="D84" s="25" t="s">
        <v>208</v>
      </c>
      <c r="E84" s="25" t="s">
        <v>381</v>
      </c>
      <c r="F84" s="25" t="s">
        <v>434</v>
      </c>
      <c r="G84" s="25" t="s">
        <v>382</v>
      </c>
      <c r="H84" s="41">
        <v>41050</v>
      </c>
      <c r="I84" s="25" t="s">
        <v>142</v>
      </c>
      <c r="J84" s="25" t="s">
        <v>229</v>
      </c>
      <c r="K84" s="25">
        <v>19</v>
      </c>
      <c r="L84" s="25">
        <v>6</v>
      </c>
      <c r="M84" s="34">
        <v>25.69</v>
      </c>
      <c r="N84" s="45">
        <v>979</v>
      </c>
      <c r="O84" s="25"/>
      <c r="P84" s="25"/>
      <c r="Q84" s="25"/>
      <c r="R84" s="25" t="s">
        <v>435</v>
      </c>
      <c r="S84" s="25" t="s">
        <v>236</v>
      </c>
      <c r="T84" s="25" t="s">
        <v>96</v>
      </c>
      <c r="U84" s="25"/>
      <c r="V84" s="41">
        <v>40976</v>
      </c>
      <c r="W84" s="25" t="s">
        <v>634</v>
      </c>
      <c r="X84" s="25" t="s">
        <v>337</v>
      </c>
      <c r="Y84" s="25" t="s">
        <v>375</v>
      </c>
      <c r="Z84" s="5" t="s">
        <v>305</v>
      </c>
      <c r="AA84" s="5" t="s">
        <v>624</v>
      </c>
      <c r="AB84" s="5" t="s">
        <v>634</v>
      </c>
    </row>
    <row r="85" spans="1:28" s="43" customFormat="1" ht="15.6" customHeight="1" x14ac:dyDescent="0.3">
      <c r="A85" s="25" t="s">
        <v>721</v>
      </c>
      <c r="B85" s="25" t="s">
        <v>122</v>
      </c>
      <c r="C85" s="25" t="s">
        <v>206</v>
      </c>
      <c r="D85" s="25" t="s">
        <v>208</v>
      </c>
      <c r="E85" s="25" t="s">
        <v>431</v>
      </c>
      <c r="F85" s="25" t="s">
        <v>513</v>
      </c>
      <c r="G85" s="25" t="s">
        <v>432</v>
      </c>
      <c r="H85" s="41">
        <v>41134</v>
      </c>
      <c r="I85" s="25" t="s">
        <v>296</v>
      </c>
      <c r="J85" s="25" t="s">
        <v>227</v>
      </c>
      <c r="K85" s="25">
        <v>62.5</v>
      </c>
      <c r="L85" s="25">
        <v>27</v>
      </c>
      <c r="M85" s="34">
        <v>24.84</v>
      </c>
      <c r="N85" s="45">
        <v>2513</v>
      </c>
      <c r="O85" s="25"/>
      <c r="P85" s="25"/>
      <c r="Q85" s="25"/>
      <c r="R85" s="25" t="s">
        <v>532</v>
      </c>
      <c r="S85" s="25" t="s">
        <v>236</v>
      </c>
      <c r="T85" s="25" t="s">
        <v>96</v>
      </c>
      <c r="U85" s="25"/>
      <c r="V85" s="41">
        <v>41009</v>
      </c>
      <c r="W85" s="25" t="s">
        <v>619</v>
      </c>
      <c r="X85" s="25" t="s">
        <v>587</v>
      </c>
      <c r="Y85" s="25" t="s">
        <v>514</v>
      </c>
      <c r="Z85" s="5" t="s">
        <v>305</v>
      </c>
      <c r="AA85" s="5" t="s">
        <v>624</v>
      </c>
      <c r="AB85" s="5"/>
    </row>
    <row r="86" spans="1:28" s="43" customFormat="1" ht="15.6" customHeight="1" x14ac:dyDescent="0.3">
      <c r="A86" s="25" t="s">
        <v>721</v>
      </c>
      <c r="B86" s="25" t="s">
        <v>122</v>
      </c>
      <c r="C86" s="25" t="s">
        <v>206</v>
      </c>
      <c r="D86" s="25" t="s">
        <v>208</v>
      </c>
      <c r="E86" s="25" t="s">
        <v>464</v>
      </c>
      <c r="F86" s="25" t="s">
        <v>513</v>
      </c>
      <c r="G86" s="25" t="s">
        <v>433</v>
      </c>
      <c r="H86" s="41">
        <v>41085</v>
      </c>
      <c r="I86" s="25" t="s">
        <v>293</v>
      </c>
      <c r="J86" s="25" t="s">
        <v>230</v>
      </c>
      <c r="K86" s="25">
        <v>129</v>
      </c>
      <c r="L86" s="25">
        <v>27</v>
      </c>
      <c r="M86" s="34">
        <v>40.47</v>
      </c>
      <c r="N86" s="46">
        <v>6747</v>
      </c>
      <c r="O86" s="25"/>
      <c r="P86" s="25"/>
      <c r="Q86" s="25"/>
      <c r="R86" s="25" t="s">
        <v>533</v>
      </c>
      <c r="S86" s="25" t="s">
        <v>236</v>
      </c>
      <c r="T86" s="25" t="s">
        <v>96</v>
      </c>
      <c r="U86" s="25"/>
      <c r="V86" s="41">
        <v>41009</v>
      </c>
      <c r="W86" s="25" t="s">
        <v>619</v>
      </c>
      <c r="X86" s="25" t="s">
        <v>587</v>
      </c>
      <c r="Y86" s="25" t="s">
        <v>514</v>
      </c>
      <c r="Z86" s="5" t="s">
        <v>305</v>
      </c>
      <c r="AA86" s="5" t="s">
        <v>624</v>
      </c>
      <c r="AB86" s="25"/>
    </row>
    <row r="87" spans="1:28" s="43" customFormat="1" ht="15.6" customHeight="1" x14ac:dyDescent="0.3">
      <c r="A87" s="25" t="s">
        <v>590</v>
      </c>
      <c r="B87" s="25" t="s">
        <v>122</v>
      </c>
      <c r="C87" s="25" t="s">
        <v>206</v>
      </c>
      <c r="D87" s="25" t="s">
        <v>208</v>
      </c>
      <c r="E87" s="25" t="s">
        <v>868</v>
      </c>
      <c r="F87" s="25" t="s">
        <v>123</v>
      </c>
      <c r="G87" s="25" t="s">
        <v>850</v>
      </c>
      <c r="H87" s="41">
        <v>41449</v>
      </c>
      <c r="I87" s="25" t="s">
        <v>153</v>
      </c>
      <c r="J87" s="25" t="s">
        <v>230</v>
      </c>
      <c r="K87" s="25">
        <v>157</v>
      </c>
      <c r="L87" s="25">
        <v>30</v>
      </c>
      <c r="M87" s="34">
        <v>13.65</v>
      </c>
      <c r="N87" s="45">
        <v>2782</v>
      </c>
      <c r="O87" s="25"/>
      <c r="P87" s="25"/>
      <c r="Q87" s="25"/>
      <c r="R87" s="25" t="s">
        <v>872</v>
      </c>
      <c r="S87" s="25" t="s">
        <v>852</v>
      </c>
      <c r="T87" s="25" t="s">
        <v>96</v>
      </c>
      <c r="U87" s="25" t="s">
        <v>876</v>
      </c>
      <c r="V87" s="41">
        <v>41351</v>
      </c>
      <c r="W87" s="25" t="s">
        <v>851</v>
      </c>
      <c r="X87" s="25"/>
      <c r="Y87" s="25" t="s">
        <v>853</v>
      </c>
      <c r="Z87" s="5"/>
      <c r="AA87" s="5"/>
      <c r="AB87" s="25"/>
    </row>
    <row r="88" spans="1:28" s="43" customFormat="1" ht="15.6" hidden="1" customHeight="1" x14ac:dyDescent="0.25">
      <c r="A88" s="25" t="s">
        <v>11</v>
      </c>
      <c r="B88" s="25" t="s">
        <v>122</v>
      </c>
      <c r="C88" s="26" t="s">
        <v>206</v>
      </c>
      <c r="D88" s="26" t="s">
        <v>208</v>
      </c>
      <c r="E88" s="23" t="s">
        <v>154</v>
      </c>
      <c r="F88" s="23" t="s">
        <v>123</v>
      </c>
      <c r="G88" s="15" t="s">
        <v>308</v>
      </c>
      <c r="H88" s="41">
        <v>40798</v>
      </c>
      <c r="I88" s="16" t="s">
        <v>150</v>
      </c>
      <c r="J88" s="16"/>
      <c r="K88" s="17">
        <v>401</v>
      </c>
      <c r="L88" s="18">
        <v>18</v>
      </c>
      <c r="M88" s="37">
        <v>19.25</v>
      </c>
      <c r="N88" s="28">
        <v>12805</v>
      </c>
      <c r="O88" s="28">
        <v>7644</v>
      </c>
      <c r="P88" s="28" t="s">
        <v>309</v>
      </c>
      <c r="Q88" s="28" t="s">
        <v>309</v>
      </c>
      <c r="R88" s="20" t="s">
        <v>187</v>
      </c>
      <c r="S88" s="20" t="s">
        <v>232</v>
      </c>
      <c r="T88" s="25" t="s">
        <v>96</v>
      </c>
      <c r="U88" s="21"/>
      <c r="V88" s="22">
        <v>40653</v>
      </c>
      <c r="W88" s="22" t="s">
        <v>569</v>
      </c>
      <c r="X88" s="31" t="s">
        <v>201</v>
      </c>
      <c r="Y88" s="25" t="s">
        <v>239</v>
      </c>
      <c r="Z88" s="5" t="s">
        <v>309</v>
      </c>
      <c r="AA88" s="5" t="s">
        <v>624</v>
      </c>
    </row>
    <row r="89" spans="1:28" s="43" customFormat="1" ht="15.6" hidden="1" customHeight="1" x14ac:dyDescent="0.25">
      <c r="A89" s="25" t="s">
        <v>11</v>
      </c>
      <c r="B89" s="25" t="s">
        <v>122</v>
      </c>
      <c r="C89" s="26" t="s">
        <v>206</v>
      </c>
      <c r="D89" s="26" t="s">
        <v>208</v>
      </c>
      <c r="E89" s="23" t="s">
        <v>156</v>
      </c>
      <c r="F89" s="23" t="s">
        <v>123</v>
      </c>
      <c r="G89" s="15" t="s">
        <v>157</v>
      </c>
      <c r="H89" s="41">
        <v>40798</v>
      </c>
      <c r="I89" s="16" t="s">
        <v>182</v>
      </c>
      <c r="J89" s="16"/>
      <c r="K89" s="17">
        <v>25.1</v>
      </c>
      <c r="L89" s="18">
        <v>24</v>
      </c>
      <c r="M89" s="37">
        <v>30.15</v>
      </c>
      <c r="N89" s="28">
        <v>1484</v>
      </c>
      <c r="O89" s="28">
        <v>737</v>
      </c>
      <c r="P89" s="28" t="s">
        <v>309</v>
      </c>
      <c r="Q89" s="28" t="s">
        <v>309</v>
      </c>
      <c r="R89" s="20" t="s">
        <v>188</v>
      </c>
      <c r="S89" s="20" t="s">
        <v>232</v>
      </c>
      <c r="T89" s="25" t="s">
        <v>96</v>
      </c>
      <c r="U89" s="21"/>
      <c r="V89" s="22">
        <v>40703</v>
      </c>
      <c r="W89" s="22"/>
      <c r="X89" s="31" t="s">
        <v>7</v>
      </c>
      <c r="Y89" s="25" t="s">
        <v>240</v>
      </c>
      <c r="Z89" s="5" t="s">
        <v>309</v>
      </c>
      <c r="AA89" s="5" t="s">
        <v>623</v>
      </c>
      <c r="AB89" s="5"/>
    </row>
    <row r="90" spans="1:28" s="43" customFormat="1" ht="15.6" hidden="1" customHeight="1" x14ac:dyDescent="0.3">
      <c r="A90" s="25" t="s">
        <v>11</v>
      </c>
      <c r="B90" s="25" t="s">
        <v>122</v>
      </c>
      <c r="C90" s="26" t="s">
        <v>206</v>
      </c>
      <c r="D90" s="26" t="s">
        <v>208</v>
      </c>
      <c r="E90" s="23" t="s">
        <v>158</v>
      </c>
      <c r="F90" s="23" t="s">
        <v>136</v>
      </c>
      <c r="G90" s="15" t="s">
        <v>159</v>
      </c>
      <c r="H90" s="25" t="s">
        <v>71</v>
      </c>
      <c r="I90" s="23" t="s">
        <v>142</v>
      </c>
      <c r="J90" s="23" t="s">
        <v>227</v>
      </c>
      <c r="K90" s="17">
        <v>445</v>
      </c>
      <c r="L90" s="18">
        <v>9</v>
      </c>
      <c r="M90" s="37">
        <v>27</v>
      </c>
      <c r="N90" s="28">
        <v>19963</v>
      </c>
      <c r="O90" s="28"/>
      <c r="P90" s="28"/>
      <c r="Q90" s="28"/>
      <c r="R90" s="20" t="s">
        <v>189</v>
      </c>
      <c r="S90" s="20" t="s">
        <v>236</v>
      </c>
      <c r="T90" s="25" t="s">
        <v>96</v>
      </c>
      <c r="U90" s="21" t="s">
        <v>401</v>
      </c>
      <c r="V90" s="22">
        <v>40716</v>
      </c>
      <c r="W90" s="22" t="s">
        <v>663</v>
      </c>
      <c r="X90" s="31" t="s">
        <v>144</v>
      </c>
      <c r="Y90" s="25" t="s">
        <v>242</v>
      </c>
      <c r="Z90" s="5" t="s">
        <v>309</v>
      </c>
      <c r="AA90" s="5" t="s">
        <v>623</v>
      </c>
      <c r="AB90" s="5"/>
    </row>
    <row r="91" spans="1:28" s="43" customFormat="1" ht="15.6" hidden="1" customHeight="1" x14ac:dyDescent="0.3">
      <c r="A91" s="44" t="s">
        <v>11</v>
      </c>
      <c r="B91" s="44" t="s">
        <v>122</v>
      </c>
      <c r="C91" s="55" t="s">
        <v>206</v>
      </c>
      <c r="D91" s="55" t="s">
        <v>208</v>
      </c>
      <c r="E91" s="56" t="s">
        <v>160</v>
      </c>
      <c r="F91" s="56" t="s">
        <v>136</v>
      </c>
      <c r="G91" s="57" t="s">
        <v>161</v>
      </c>
      <c r="H91" s="44" t="s">
        <v>71</v>
      </c>
      <c r="I91" s="68" t="s">
        <v>142</v>
      </c>
      <c r="J91" s="68" t="s">
        <v>227</v>
      </c>
      <c r="K91" s="58">
        <v>341</v>
      </c>
      <c r="L91" s="59">
        <v>9</v>
      </c>
      <c r="M91" s="60">
        <v>27</v>
      </c>
      <c r="N91" s="61">
        <v>14979</v>
      </c>
      <c r="O91" s="61"/>
      <c r="P91" s="61"/>
      <c r="Q91" s="61"/>
      <c r="R91" s="62" t="s">
        <v>190</v>
      </c>
      <c r="S91" s="62" t="s">
        <v>236</v>
      </c>
      <c r="T91" s="44" t="s">
        <v>96</v>
      </c>
      <c r="U91" s="63" t="s">
        <v>401</v>
      </c>
      <c r="V91" s="64">
        <v>40716</v>
      </c>
      <c r="W91" s="64" t="s">
        <v>690</v>
      </c>
      <c r="X91" s="66" t="s">
        <v>144</v>
      </c>
      <c r="Y91" s="44" t="s">
        <v>242</v>
      </c>
      <c r="Z91" s="5" t="s">
        <v>309</v>
      </c>
      <c r="AA91" s="5" t="s">
        <v>623</v>
      </c>
      <c r="AB91" s="5"/>
    </row>
    <row r="92" spans="1:28" s="43" customFormat="1" ht="15.6" hidden="1" customHeight="1" x14ac:dyDescent="0.25">
      <c r="A92" s="25" t="s">
        <v>11</v>
      </c>
      <c r="B92" s="25" t="s">
        <v>122</v>
      </c>
      <c r="C92" s="26" t="s">
        <v>206</v>
      </c>
      <c r="D92" s="26" t="s">
        <v>208</v>
      </c>
      <c r="E92" s="23" t="s">
        <v>162</v>
      </c>
      <c r="F92" s="23" t="s">
        <v>136</v>
      </c>
      <c r="G92" s="15" t="s">
        <v>163</v>
      </c>
      <c r="H92" s="25" t="s">
        <v>71</v>
      </c>
      <c r="I92" s="23" t="s">
        <v>142</v>
      </c>
      <c r="J92" s="23" t="s">
        <v>227</v>
      </c>
      <c r="K92" s="17">
        <v>319</v>
      </c>
      <c r="L92" s="18">
        <v>23</v>
      </c>
      <c r="M92" s="37">
        <v>27</v>
      </c>
      <c r="N92" s="28">
        <v>15877</v>
      </c>
      <c r="O92" s="28"/>
      <c r="P92" s="28"/>
      <c r="Q92" s="28"/>
      <c r="R92" s="20" t="s">
        <v>191</v>
      </c>
      <c r="S92" s="20" t="s">
        <v>236</v>
      </c>
      <c r="T92" s="25" t="s">
        <v>96</v>
      </c>
      <c r="U92" s="21"/>
      <c r="V92" s="22">
        <v>40717</v>
      </c>
      <c r="W92" s="22" t="s">
        <v>691</v>
      </c>
      <c r="X92" s="31" t="s">
        <v>144</v>
      </c>
      <c r="Y92" s="25" t="s">
        <v>242</v>
      </c>
      <c r="Z92" s="5" t="s">
        <v>309</v>
      </c>
      <c r="AA92" s="5" t="s">
        <v>623</v>
      </c>
      <c r="AB92" s="5"/>
    </row>
    <row r="93" spans="1:28" s="43" customFormat="1" ht="15" hidden="1" customHeight="1" x14ac:dyDescent="0.25">
      <c r="A93" s="25" t="s">
        <v>11</v>
      </c>
      <c r="B93" s="25" t="s">
        <v>122</v>
      </c>
      <c r="C93" s="26" t="s">
        <v>206</v>
      </c>
      <c r="D93" s="26" t="s">
        <v>208</v>
      </c>
      <c r="E93" s="23" t="s">
        <v>164</v>
      </c>
      <c r="F93" s="23" t="s">
        <v>123</v>
      </c>
      <c r="G93" s="15" t="s">
        <v>165</v>
      </c>
      <c r="H93" s="41">
        <v>40956</v>
      </c>
      <c r="I93" s="23" t="s">
        <v>142</v>
      </c>
      <c r="J93" s="23" t="s">
        <v>230</v>
      </c>
      <c r="K93" s="17">
        <v>138</v>
      </c>
      <c r="L93" s="23">
        <v>23</v>
      </c>
      <c r="M93" s="38">
        <v>26</v>
      </c>
      <c r="N93" s="28">
        <v>6647</v>
      </c>
      <c r="O93" s="28"/>
      <c r="P93" s="28"/>
      <c r="Q93" s="28"/>
      <c r="R93" s="20" t="s">
        <v>192</v>
      </c>
      <c r="S93" s="20" t="s">
        <v>232</v>
      </c>
      <c r="T93" s="25" t="s">
        <v>96</v>
      </c>
      <c r="U93" s="21"/>
      <c r="V93" s="22">
        <v>40717</v>
      </c>
      <c r="W93" s="22" t="s">
        <v>663</v>
      </c>
      <c r="X93" s="31" t="s">
        <v>144</v>
      </c>
      <c r="Y93" s="25" t="s">
        <v>242</v>
      </c>
      <c r="Z93" s="5" t="s">
        <v>309</v>
      </c>
      <c r="AA93" s="5" t="s">
        <v>623</v>
      </c>
      <c r="AB93" s="5"/>
    </row>
    <row r="94" spans="1:28" s="43" customFormat="1" ht="15.6" hidden="1" customHeight="1" x14ac:dyDescent="0.25">
      <c r="A94" s="25" t="s">
        <v>11</v>
      </c>
      <c r="B94" s="25" t="s">
        <v>122</v>
      </c>
      <c r="C94" s="26" t="s">
        <v>206</v>
      </c>
      <c r="D94" s="26" t="s">
        <v>208</v>
      </c>
      <c r="E94" s="23" t="s">
        <v>166</v>
      </c>
      <c r="F94" s="23" t="s">
        <v>123</v>
      </c>
      <c r="G94" s="15" t="s">
        <v>167</v>
      </c>
      <c r="H94" s="41">
        <v>40956</v>
      </c>
      <c r="I94" s="16" t="s">
        <v>142</v>
      </c>
      <c r="J94" s="16" t="s">
        <v>230</v>
      </c>
      <c r="K94" s="17">
        <v>95</v>
      </c>
      <c r="L94" s="18">
        <v>23</v>
      </c>
      <c r="M94" s="37">
        <v>26</v>
      </c>
      <c r="N94" s="28">
        <v>4758</v>
      </c>
      <c r="O94" s="28"/>
      <c r="P94" s="28"/>
      <c r="Q94" s="28"/>
      <c r="R94" s="20" t="s">
        <v>193</v>
      </c>
      <c r="S94" s="20" t="s">
        <v>232</v>
      </c>
      <c r="T94" s="25" t="s">
        <v>96</v>
      </c>
      <c r="U94" s="21"/>
      <c r="V94" s="22">
        <v>40717</v>
      </c>
      <c r="W94" s="22" t="s">
        <v>690</v>
      </c>
      <c r="X94" s="31" t="s">
        <v>144</v>
      </c>
      <c r="Y94" s="25" t="s">
        <v>242</v>
      </c>
      <c r="Z94" s="5" t="s">
        <v>309</v>
      </c>
      <c r="AA94" s="5" t="s">
        <v>623</v>
      </c>
      <c r="AB94" s="5"/>
    </row>
    <row r="95" spans="1:28" s="43" customFormat="1" ht="15.6" hidden="1" customHeight="1" x14ac:dyDescent="0.25">
      <c r="A95" s="25" t="s">
        <v>11</v>
      </c>
      <c r="B95" s="25" t="s">
        <v>122</v>
      </c>
      <c r="C95" s="26" t="s">
        <v>206</v>
      </c>
      <c r="D95" s="26" t="s">
        <v>208</v>
      </c>
      <c r="E95" s="23" t="s">
        <v>168</v>
      </c>
      <c r="F95" s="23" t="s">
        <v>123</v>
      </c>
      <c r="G95" s="15" t="s">
        <v>5</v>
      </c>
      <c r="H95" s="41">
        <v>40939</v>
      </c>
      <c r="I95" s="16" t="s">
        <v>183</v>
      </c>
      <c r="J95" s="16"/>
      <c r="K95" s="17">
        <v>47.7</v>
      </c>
      <c r="L95" s="18">
        <v>18</v>
      </c>
      <c r="M95" s="37">
        <v>16.8</v>
      </c>
      <c r="N95" s="28">
        <v>1464</v>
      </c>
      <c r="O95" s="28"/>
      <c r="P95" s="28"/>
      <c r="Q95" s="28"/>
      <c r="R95" s="20" t="s">
        <v>194</v>
      </c>
      <c r="S95" s="20" t="s">
        <v>232</v>
      </c>
      <c r="T95" s="25" t="s">
        <v>96</v>
      </c>
      <c r="U95" s="21"/>
      <c r="V95" s="22">
        <v>40730</v>
      </c>
      <c r="W95" s="22" t="s">
        <v>692</v>
      </c>
      <c r="X95" s="31" t="s">
        <v>587</v>
      </c>
      <c r="Y95" s="25" t="s">
        <v>239</v>
      </c>
      <c r="Z95" s="5" t="s">
        <v>309</v>
      </c>
      <c r="AA95" s="5" t="s">
        <v>624</v>
      </c>
      <c r="AB95" s="5"/>
    </row>
    <row r="96" spans="1:28" s="43" customFormat="1" ht="15.6" hidden="1" customHeight="1" x14ac:dyDescent="0.25">
      <c r="A96" s="25" t="s">
        <v>11</v>
      </c>
      <c r="B96" s="25" t="s">
        <v>122</v>
      </c>
      <c r="C96" s="26" t="s">
        <v>206</v>
      </c>
      <c r="D96" s="26" t="s">
        <v>208</v>
      </c>
      <c r="E96" s="23" t="s">
        <v>169</v>
      </c>
      <c r="F96" s="23" t="s">
        <v>170</v>
      </c>
      <c r="G96" s="15" t="s">
        <v>171</v>
      </c>
      <c r="H96" s="41">
        <v>40924</v>
      </c>
      <c r="I96" s="16" t="s">
        <v>150</v>
      </c>
      <c r="J96" s="16"/>
      <c r="K96" s="17">
        <v>577.6</v>
      </c>
      <c r="L96" s="18">
        <v>20</v>
      </c>
      <c r="M96" s="37">
        <v>17.98</v>
      </c>
      <c r="N96" s="28">
        <v>14445</v>
      </c>
      <c r="O96" s="28">
        <v>7370</v>
      </c>
      <c r="P96" s="28" t="s">
        <v>309</v>
      </c>
      <c r="Q96" s="28" t="s">
        <v>309</v>
      </c>
      <c r="R96" s="16" t="s">
        <v>195</v>
      </c>
      <c r="S96" s="16" t="s">
        <v>243</v>
      </c>
      <c r="T96" s="25" t="s">
        <v>96</v>
      </c>
      <c r="U96" s="21"/>
      <c r="V96" s="22">
        <v>40739</v>
      </c>
      <c r="W96" s="22" t="s">
        <v>683</v>
      </c>
      <c r="X96" s="31" t="s">
        <v>583</v>
      </c>
      <c r="Y96" s="25" t="s">
        <v>244</v>
      </c>
      <c r="Z96" s="5" t="s">
        <v>309</v>
      </c>
      <c r="AA96" s="5" t="s">
        <v>625</v>
      </c>
      <c r="AB96" s="5"/>
    </row>
    <row r="97" spans="1:28" s="43" customFormat="1" ht="15.6" hidden="1" customHeight="1" x14ac:dyDescent="0.25">
      <c r="A97" s="25" t="s">
        <v>11</v>
      </c>
      <c r="B97" s="25" t="s">
        <v>122</v>
      </c>
      <c r="C97" s="26" t="s">
        <v>206</v>
      </c>
      <c r="D97" s="26" t="s">
        <v>208</v>
      </c>
      <c r="E97" s="23" t="s">
        <v>172</v>
      </c>
      <c r="F97" s="23" t="s">
        <v>123</v>
      </c>
      <c r="G97" s="15" t="s">
        <v>173</v>
      </c>
      <c r="H97" s="41">
        <v>40861</v>
      </c>
      <c r="I97" s="16" t="s">
        <v>184</v>
      </c>
      <c r="J97" s="16"/>
      <c r="K97" s="17">
        <v>91</v>
      </c>
      <c r="L97" s="18">
        <v>24</v>
      </c>
      <c r="M97" s="37">
        <v>19.07</v>
      </c>
      <c r="N97" s="28">
        <v>3300</v>
      </c>
      <c r="O97" s="28">
        <v>364</v>
      </c>
      <c r="P97" s="28" t="s">
        <v>310</v>
      </c>
      <c r="Q97" s="28">
        <v>15</v>
      </c>
      <c r="R97" s="20" t="s">
        <v>196</v>
      </c>
      <c r="S97" s="20" t="s">
        <v>232</v>
      </c>
      <c r="T97" s="25" t="s">
        <v>96</v>
      </c>
      <c r="U97" s="21" t="s">
        <v>234</v>
      </c>
      <c r="V97" s="22">
        <v>40746</v>
      </c>
      <c r="W97" s="22" t="s">
        <v>684</v>
      </c>
      <c r="X97" s="31" t="s">
        <v>202</v>
      </c>
      <c r="Y97" s="25" t="s">
        <v>215</v>
      </c>
      <c r="Z97" s="5" t="s">
        <v>309</v>
      </c>
      <c r="AA97" s="5" t="s">
        <v>625</v>
      </c>
      <c r="AB97" s="5"/>
    </row>
    <row r="98" spans="1:28" s="43" customFormat="1" ht="15.6" hidden="1" customHeight="1" x14ac:dyDescent="0.25">
      <c r="A98" s="25" t="s">
        <v>11</v>
      </c>
      <c r="B98" s="25" t="s">
        <v>122</v>
      </c>
      <c r="C98" s="26" t="s">
        <v>206</v>
      </c>
      <c r="D98" s="26" t="s">
        <v>208</v>
      </c>
      <c r="E98" s="23" t="s">
        <v>174</v>
      </c>
      <c r="F98" s="23" t="s">
        <v>136</v>
      </c>
      <c r="G98" s="15" t="s">
        <v>5</v>
      </c>
      <c r="H98" s="41">
        <v>40939</v>
      </c>
      <c r="I98" s="16" t="s">
        <v>150</v>
      </c>
      <c r="J98" s="16" t="s">
        <v>230</v>
      </c>
      <c r="K98" s="17">
        <v>58</v>
      </c>
      <c r="L98" s="18">
        <v>18</v>
      </c>
      <c r="M98" s="37">
        <v>12.84</v>
      </c>
      <c r="N98" s="28">
        <v>1400</v>
      </c>
      <c r="O98" s="28"/>
      <c r="P98" s="28"/>
      <c r="Q98" s="28"/>
      <c r="R98" s="20" t="s">
        <v>197</v>
      </c>
      <c r="S98" s="20" t="s">
        <v>236</v>
      </c>
      <c r="T98" s="25" t="s">
        <v>96</v>
      </c>
      <c r="U98" s="21"/>
      <c r="V98" s="22">
        <v>40755</v>
      </c>
      <c r="W98" s="22" t="s">
        <v>692</v>
      </c>
      <c r="X98" s="31" t="s">
        <v>587</v>
      </c>
      <c r="Y98" s="25" t="s">
        <v>239</v>
      </c>
      <c r="Z98" s="5" t="s">
        <v>309</v>
      </c>
      <c r="AA98" s="5" t="s">
        <v>624</v>
      </c>
      <c r="AB98" s="5"/>
    </row>
    <row r="99" spans="1:28" s="43" customFormat="1" ht="15.6" hidden="1" customHeight="1" x14ac:dyDescent="0.25">
      <c r="A99" s="25" t="s">
        <v>11</v>
      </c>
      <c r="B99" s="25" t="s">
        <v>122</v>
      </c>
      <c r="C99" s="26" t="s">
        <v>206</v>
      </c>
      <c r="D99" s="26" t="s">
        <v>208</v>
      </c>
      <c r="E99" s="23" t="s">
        <v>175</v>
      </c>
      <c r="F99" s="23" t="s">
        <v>136</v>
      </c>
      <c r="G99" s="15" t="s">
        <v>155</v>
      </c>
      <c r="H99" s="41">
        <v>40939</v>
      </c>
      <c r="I99" s="16" t="s">
        <v>185</v>
      </c>
      <c r="J99" s="16" t="s">
        <v>228</v>
      </c>
      <c r="K99" s="17">
        <v>1439</v>
      </c>
      <c r="L99" s="18">
        <v>18</v>
      </c>
      <c r="M99" s="37">
        <v>13.09</v>
      </c>
      <c r="N99" s="28">
        <v>27250</v>
      </c>
      <c r="O99" s="28">
        <v>10690</v>
      </c>
      <c r="P99" s="28" t="s">
        <v>309</v>
      </c>
      <c r="Q99" s="28" t="s">
        <v>309</v>
      </c>
      <c r="R99" s="20" t="s">
        <v>198</v>
      </c>
      <c r="S99" s="20" t="s">
        <v>236</v>
      </c>
      <c r="T99" s="25" t="s">
        <v>96</v>
      </c>
      <c r="U99" s="21"/>
      <c r="V99" s="22">
        <v>40755</v>
      </c>
      <c r="W99" s="22" t="s">
        <v>569</v>
      </c>
      <c r="X99" s="31" t="s">
        <v>421</v>
      </c>
      <c r="Y99" s="25" t="s">
        <v>871</v>
      </c>
      <c r="Z99" s="5" t="s">
        <v>309</v>
      </c>
      <c r="AA99" s="5" t="s">
        <v>624</v>
      </c>
      <c r="AB99" s="5"/>
    </row>
    <row r="100" spans="1:28" s="43" customFormat="1" ht="15.6" hidden="1" customHeight="1" x14ac:dyDescent="0.25">
      <c r="A100" s="25" t="s">
        <v>11</v>
      </c>
      <c r="B100" s="25" t="s">
        <v>122</v>
      </c>
      <c r="C100" s="26" t="s">
        <v>206</v>
      </c>
      <c r="D100" s="26" t="s">
        <v>208</v>
      </c>
      <c r="E100" s="23" t="s">
        <v>176</v>
      </c>
      <c r="F100" s="23" t="s">
        <v>136</v>
      </c>
      <c r="G100" s="15" t="s">
        <v>679</v>
      </c>
      <c r="H100" s="41">
        <v>40939</v>
      </c>
      <c r="I100" s="16" t="s">
        <v>185</v>
      </c>
      <c r="J100" s="16" t="s">
        <v>230</v>
      </c>
      <c r="K100" s="17">
        <v>206</v>
      </c>
      <c r="L100" s="18">
        <v>18</v>
      </c>
      <c r="M100" s="37">
        <v>13.19</v>
      </c>
      <c r="N100" s="28">
        <v>4100</v>
      </c>
      <c r="O100" s="28">
        <v>7644</v>
      </c>
      <c r="P100" s="28" t="s">
        <v>309</v>
      </c>
      <c r="Q100" s="28" t="s">
        <v>309</v>
      </c>
      <c r="R100" s="20" t="s">
        <v>199</v>
      </c>
      <c r="S100" s="20" t="s">
        <v>236</v>
      </c>
      <c r="T100" s="25" t="s">
        <v>96</v>
      </c>
      <c r="U100" s="21"/>
      <c r="V100" s="22">
        <v>40755</v>
      </c>
      <c r="W100" s="22" t="s">
        <v>569</v>
      </c>
      <c r="X100" s="31" t="s">
        <v>421</v>
      </c>
      <c r="Y100" s="25" t="s">
        <v>239</v>
      </c>
      <c r="Z100" s="5" t="s">
        <v>309</v>
      </c>
      <c r="AA100" s="5" t="s">
        <v>624</v>
      </c>
      <c r="AB100" s="5"/>
    </row>
    <row r="101" spans="1:28" s="43" customFormat="1" ht="15.6" hidden="1" customHeight="1" x14ac:dyDescent="0.25">
      <c r="A101" s="25" t="s">
        <v>11</v>
      </c>
      <c r="B101" s="25" t="s">
        <v>122</v>
      </c>
      <c r="C101" s="26" t="s">
        <v>206</v>
      </c>
      <c r="D101" s="26" t="s">
        <v>208</v>
      </c>
      <c r="E101" s="23" t="s">
        <v>177</v>
      </c>
      <c r="F101" s="23" t="s">
        <v>178</v>
      </c>
      <c r="G101" s="15" t="s">
        <v>179</v>
      </c>
      <c r="H101" s="41">
        <v>40999</v>
      </c>
      <c r="I101" s="16" t="s">
        <v>153</v>
      </c>
      <c r="J101" s="16" t="s">
        <v>227</v>
      </c>
      <c r="K101" s="17">
        <v>370</v>
      </c>
      <c r="L101" s="18">
        <v>15</v>
      </c>
      <c r="M101" s="37">
        <v>15.45</v>
      </c>
      <c r="N101" s="28">
        <v>7325</v>
      </c>
      <c r="O101" s="28">
        <v>4100</v>
      </c>
      <c r="P101" s="28" t="s">
        <v>309</v>
      </c>
      <c r="Q101" s="28" t="s">
        <v>309</v>
      </c>
      <c r="R101" s="20" t="s">
        <v>316</v>
      </c>
      <c r="S101" s="20" t="s">
        <v>245</v>
      </c>
      <c r="T101" s="25" t="s">
        <v>96</v>
      </c>
      <c r="U101" s="21"/>
      <c r="V101" s="22">
        <v>40891</v>
      </c>
      <c r="W101" s="22" t="s">
        <v>570</v>
      </c>
      <c r="X101" s="29" t="s">
        <v>571</v>
      </c>
      <c r="Y101" s="25" t="s">
        <v>246</v>
      </c>
      <c r="Z101" s="5" t="s">
        <v>309</v>
      </c>
      <c r="AA101" s="5" t="s">
        <v>623</v>
      </c>
      <c r="AB101" s="5"/>
    </row>
    <row r="102" spans="1:28" s="43" customFormat="1" ht="15.6" hidden="1" customHeight="1" x14ac:dyDescent="0.25">
      <c r="A102" s="25" t="s">
        <v>11</v>
      </c>
      <c r="B102" s="25" t="s">
        <v>122</v>
      </c>
      <c r="C102" s="26" t="s">
        <v>206</v>
      </c>
      <c r="D102" s="26" t="s">
        <v>208</v>
      </c>
      <c r="E102" s="23" t="s">
        <v>180</v>
      </c>
      <c r="F102" s="23" t="s">
        <v>170</v>
      </c>
      <c r="G102" s="15" t="s">
        <v>181</v>
      </c>
      <c r="H102" s="41">
        <v>41015</v>
      </c>
      <c r="I102" s="16" t="s">
        <v>186</v>
      </c>
      <c r="J102" s="16" t="s">
        <v>230</v>
      </c>
      <c r="K102" s="17">
        <v>216</v>
      </c>
      <c r="L102" s="18">
        <v>18</v>
      </c>
      <c r="M102" s="37">
        <v>13.74</v>
      </c>
      <c r="N102" s="19">
        <v>4275</v>
      </c>
      <c r="O102" s="28"/>
      <c r="P102" s="28"/>
      <c r="Q102" s="28">
        <v>13.74</v>
      </c>
      <c r="R102" s="20" t="s">
        <v>333</v>
      </c>
      <c r="S102" s="20" t="s">
        <v>243</v>
      </c>
      <c r="T102" s="25" t="s">
        <v>96</v>
      </c>
      <c r="U102" s="21" t="s">
        <v>363</v>
      </c>
      <c r="V102" s="22">
        <v>40925</v>
      </c>
      <c r="W102" s="22" t="s">
        <v>682</v>
      </c>
      <c r="X102" s="31" t="s">
        <v>637</v>
      </c>
      <c r="Y102" s="25" t="s">
        <v>247</v>
      </c>
      <c r="Z102" s="5" t="s">
        <v>309</v>
      </c>
      <c r="AA102" s="5" t="s">
        <v>630</v>
      </c>
      <c r="AB102" s="5"/>
    </row>
    <row r="103" spans="1:28" s="43" customFormat="1" ht="15.6" hidden="1" customHeight="1" x14ac:dyDescent="0.25">
      <c r="A103" s="25" t="s">
        <v>11</v>
      </c>
      <c r="B103" s="25" t="s">
        <v>122</v>
      </c>
      <c r="C103" s="26" t="s">
        <v>206</v>
      </c>
      <c r="D103" s="26" t="s">
        <v>208</v>
      </c>
      <c r="E103" s="23" t="s">
        <v>420</v>
      </c>
      <c r="F103" s="23" t="s">
        <v>123</v>
      </c>
      <c r="G103" s="15" t="s">
        <v>249</v>
      </c>
      <c r="H103" s="41">
        <v>41089</v>
      </c>
      <c r="I103" s="16" t="s">
        <v>250</v>
      </c>
      <c r="J103" s="16" t="s">
        <v>228</v>
      </c>
      <c r="K103" s="17">
        <v>535</v>
      </c>
      <c r="L103" s="18">
        <v>18</v>
      </c>
      <c r="M103" s="37">
        <v>22.3</v>
      </c>
      <c r="N103" s="19">
        <v>18925</v>
      </c>
      <c r="O103" s="28"/>
      <c r="P103" s="28"/>
      <c r="Q103" s="28"/>
      <c r="R103" s="20" t="s">
        <v>511</v>
      </c>
      <c r="S103" s="20" t="s">
        <v>236</v>
      </c>
      <c r="T103" s="25" t="s">
        <v>96</v>
      </c>
      <c r="U103" s="21"/>
      <c r="V103" s="22">
        <v>40990</v>
      </c>
      <c r="W103" s="22" t="s">
        <v>248</v>
      </c>
      <c r="X103" s="31" t="s">
        <v>93</v>
      </c>
      <c r="Y103" s="25" t="s">
        <v>251</v>
      </c>
      <c r="Z103" s="5" t="s">
        <v>309</v>
      </c>
      <c r="AA103" s="5" t="s">
        <v>626</v>
      </c>
      <c r="AB103" s="5"/>
    </row>
    <row r="104" spans="1:28" s="43" customFormat="1" ht="15.6" hidden="1" customHeight="1" x14ac:dyDescent="0.25">
      <c r="A104" s="25" t="s">
        <v>11</v>
      </c>
      <c r="B104" s="25" t="s">
        <v>122</v>
      </c>
      <c r="C104" s="26" t="s">
        <v>206</v>
      </c>
      <c r="D104" s="26" t="s">
        <v>208</v>
      </c>
      <c r="E104" s="23" t="s">
        <v>291</v>
      </c>
      <c r="F104" s="23" t="s">
        <v>123</v>
      </c>
      <c r="G104" s="15" t="s">
        <v>680</v>
      </c>
      <c r="H104" s="41">
        <v>41064</v>
      </c>
      <c r="I104" s="16" t="s">
        <v>150</v>
      </c>
      <c r="J104" s="16" t="s">
        <v>230</v>
      </c>
      <c r="K104" s="17">
        <v>54</v>
      </c>
      <c r="L104" s="18">
        <v>20</v>
      </c>
      <c r="M104" s="37">
        <v>17</v>
      </c>
      <c r="N104" s="19">
        <v>1760</v>
      </c>
      <c r="O104" s="28"/>
      <c r="P104" s="28"/>
      <c r="Q104" s="28"/>
      <c r="R104" s="20" t="s">
        <v>415</v>
      </c>
      <c r="S104" s="20" t="s">
        <v>289</v>
      </c>
      <c r="T104" s="25" t="s">
        <v>96</v>
      </c>
      <c r="U104" s="21"/>
      <c r="V104" s="22">
        <v>40962</v>
      </c>
      <c r="W104" s="22" t="s">
        <v>534</v>
      </c>
      <c r="X104" s="31" t="s">
        <v>583</v>
      </c>
      <c r="Y104" s="25" t="s">
        <v>290</v>
      </c>
      <c r="Z104" s="5" t="s">
        <v>309</v>
      </c>
      <c r="AA104" s="5" t="s">
        <v>624</v>
      </c>
      <c r="AB104" s="5"/>
    </row>
    <row r="105" spans="1:28" ht="15.6" hidden="1" customHeight="1" x14ac:dyDescent="0.25">
      <c r="A105" s="25" t="s">
        <v>11</v>
      </c>
      <c r="B105" s="25" t="s">
        <v>122</v>
      </c>
      <c r="C105" s="26" t="s">
        <v>206</v>
      </c>
      <c r="D105" s="26" t="s">
        <v>208</v>
      </c>
      <c r="E105" s="23" t="s">
        <v>288</v>
      </c>
      <c r="F105" s="23" t="s">
        <v>136</v>
      </c>
      <c r="G105" s="15" t="s">
        <v>681</v>
      </c>
      <c r="H105" s="41">
        <v>41047</v>
      </c>
      <c r="I105" s="16" t="s">
        <v>293</v>
      </c>
      <c r="J105" s="16" t="s">
        <v>230</v>
      </c>
      <c r="K105" s="17">
        <v>69</v>
      </c>
      <c r="L105" s="18">
        <v>20</v>
      </c>
      <c r="M105" s="37">
        <v>37</v>
      </c>
      <c r="N105" s="19">
        <v>3839</v>
      </c>
      <c r="O105" s="28"/>
      <c r="P105" s="28"/>
      <c r="Q105" s="28"/>
      <c r="R105" s="20" t="s">
        <v>416</v>
      </c>
      <c r="S105" s="20" t="s">
        <v>289</v>
      </c>
      <c r="T105" s="25" t="s">
        <v>96</v>
      </c>
      <c r="U105" s="21"/>
      <c r="V105" s="22">
        <v>40962</v>
      </c>
      <c r="W105" s="22" t="s">
        <v>666</v>
      </c>
      <c r="X105" s="31" t="s">
        <v>578</v>
      </c>
      <c r="Y105" s="25" t="s">
        <v>290</v>
      </c>
      <c r="Z105" s="5" t="s">
        <v>309</v>
      </c>
      <c r="AA105" s="5" t="s">
        <v>624</v>
      </c>
    </row>
    <row r="106" spans="1:28" ht="15.6" hidden="1" customHeight="1" x14ac:dyDescent="0.25">
      <c r="A106" s="25" t="s">
        <v>11</v>
      </c>
      <c r="B106" s="25" t="s">
        <v>122</v>
      </c>
      <c r="C106" s="26" t="s">
        <v>206</v>
      </c>
      <c r="D106" s="26" t="s">
        <v>208</v>
      </c>
      <c r="E106" s="23" t="s">
        <v>294</v>
      </c>
      <c r="F106" s="23" t="s">
        <v>136</v>
      </c>
      <c r="G106" s="15" t="s">
        <v>295</v>
      </c>
      <c r="H106" s="41">
        <v>41047</v>
      </c>
      <c r="I106" s="16" t="s">
        <v>296</v>
      </c>
      <c r="J106" s="16" t="s">
        <v>227</v>
      </c>
      <c r="K106" s="17">
        <v>84</v>
      </c>
      <c r="L106" s="18">
        <v>20</v>
      </c>
      <c r="M106" s="37">
        <v>24.84</v>
      </c>
      <c r="N106" s="19">
        <v>2845</v>
      </c>
      <c r="O106" s="28"/>
      <c r="P106" s="28"/>
      <c r="Q106" s="28"/>
      <c r="R106" s="20" t="s">
        <v>417</v>
      </c>
      <c r="S106" s="20" t="s">
        <v>289</v>
      </c>
      <c r="T106" s="25" t="s">
        <v>96</v>
      </c>
      <c r="U106" s="21"/>
      <c r="V106" s="22">
        <v>40962</v>
      </c>
      <c r="W106" s="22" t="s">
        <v>667</v>
      </c>
      <c r="X106" s="31" t="s">
        <v>578</v>
      </c>
      <c r="Y106" s="25" t="s">
        <v>290</v>
      </c>
      <c r="Z106" s="5" t="s">
        <v>309</v>
      </c>
      <c r="AA106" s="5" t="s">
        <v>624</v>
      </c>
    </row>
    <row r="107" spans="1:28" ht="15.6" hidden="1" customHeight="1" x14ac:dyDescent="0.25">
      <c r="A107" s="25" t="s">
        <v>11</v>
      </c>
      <c r="B107" s="25" t="s">
        <v>122</v>
      </c>
      <c r="C107" s="25" t="s">
        <v>206</v>
      </c>
      <c r="D107" s="25" t="s">
        <v>208</v>
      </c>
      <c r="E107" s="25" t="s">
        <v>348</v>
      </c>
      <c r="F107" s="25" t="s">
        <v>136</v>
      </c>
      <c r="G107" s="25" t="s">
        <v>349</v>
      </c>
      <c r="H107" s="41">
        <v>41085</v>
      </c>
      <c r="I107" s="25" t="s">
        <v>153</v>
      </c>
      <c r="J107" s="25" t="s">
        <v>230</v>
      </c>
      <c r="K107" s="25">
        <v>122</v>
      </c>
      <c r="L107" s="25">
        <v>18</v>
      </c>
      <c r="M107" s="34">
        <v>13.39</v>
      </c>
      <c r="N107" s="45">
        <v>2272</v>
      </c>
      <c r="O107" s="25"/>
      <c r="P107" s="25"/>
      <c r="Q107" s="25"/>
      <c r="R107" s="25" t="s">
        <v>390</v>
      </c>
      <c r="S107" s="25" t="s">
        <v>364</v>
      </c>
      <c r="T107" s="25" t="s">
        <v>96</v>
      </c>
      <c r="U107" s="25"/>
      <c r="V107" s="41">
        <v>40952</v>
      </c>
      <c r="W107" s="43" t="s">
        <v>640</v>
      </c>
      <c r="X107" s="25" t="s">
        <v>650</v>
      </c>
      <c r="Y107" s="25" t="s">
        <v>246</v>
      </c>
      <c r="Z107" s="5" t="s">
        <v>309</v>
      </c>
      <c r="AA107" s="43" t="s">
        <v>623</v>
      </c>
      <c r="AB107" s="43"/>
    </row>
    <row r="108" spans="1:28" ht="15.6" hidden="1" customHeight="1" x14ac:dyDescent="0.25">
      <c r="A108" s="25" t="s">
        <v>11</v>
      </c>
      <c r="B108" s="25" t="s">
        <v>122</v>
      </c>
      <c r="C108" s="25" t="s">
        <v>206</v>
      </c>
      <c r="D108" s="25" t="s">
        <v>208</v>
      </c>
      <c r="E108" s="25" t="s">
        <v>350</v>
      </c>
      <c r="F108" s="25" t="s">
        <v>136</v>
      </c>
      <c r="G108" s="25" t="s">
        <v>355</v>
      </c>
      <c r="H108" s="41">
        <v>41085</v>
      </c>
      <c r="I108" s="25" t="s">
        <v>153</v>
      </c>
      <c r="J108" s="25" t="s">
        <v>230</v>
      </c>
      <c r="K108" s="25">
        <v>84</v>
      </c>
      <c r="L108" s="25">
        <v>18</v>
      </c>
      <c r="M108" s="34">
        <v>13.39</v>
      </c>
      <c r="N108" s="45">
        <v>1704</v>
      </c>
      <c r="O108" s="25"/>
      <c r="P108" s="25"/>
      <c r="Q108" s="25"/>
      <c r="R108" s="25" t="s">
        <v>390</v>
      </c>
      <c r="S108" s="25" t="s">
        <v>364</v>
      </c>
      <c r="T108" s="25" t="s">
        <v>96</v>
      </c>
      <c r="U108" s="25"/>
      <c r="V108" s="41">
        <v>40952</v>
      </c>
      <c r="W108" s="43" t="s">
        <v>641</v>
      </c>
      <c r="X108" s="25" t="s">
        <v>650</v>
      </c>
      <c r="Y108" s="25" t="s">
        <v>246</v>
      </c>
      <c r="Z108" s="5" t="s">
        <v>309</v>
      </c>
      <c r="AA108" s="43" t="s">
        <v>623</v>
      </c>
      <c r="AB108" s="43"/>
    </row>
    <row r="109" spans="1:28" ht="15.6" hidden="1" customHeight="1" x14ac:dyDescent="0.25">
      <c r="A109" s="25" t="s">
        <v>11</v>
      </c>
      <c r="B109" s="25" t="s">
        <v>122</v>
      </c>
      <c r="C109" s="25" t="s">
        <v>206</v>
      </c>
      <c r="D109" s="25" t="s">
        <v>208</v>
      </c>
      <c r="E109" s="25" t="s">
        <v>351</v>
      </c>
      <c r="F109" s="25" t="s">
        <v>136</v>
      </c>
      <c r="G109" s="25" t="s">
        <v>356</v>
      </c>
      <c r="H109" s="41">
        <v>41085</v>
      </c>
      <c r="I109" s="25" t="s">
        <v>153</v>
      </c>
      <c r="J109" s="25" t="s">
        <v>230</v>
      </c>
      <c r="K109" s="25">
        <v>156</v>
      </c>
      <c r="L109" s="25">
        <v>18</v>
      </c>
      <c r="M109" s="34">
        <v>13.39</v>
      </c>
      <c r="N109" s="45">
        <v>2961</v>
      </c>
      <c r="O109" s="25"/>
      <c r="P109" s="25"/>
      <c r="Q109" s="25"/>
      <c r="R109" s="25" t="s">
        <v>390</v>
      </c>
      <c r="S109" s="25" t="s">
        <v>364</v>
      </c>
      <c r="T109" s="25" t="s">
        <v>96</v>
      </c>
      <c r="U109" s="25"/>
      <c r="V109" s="41">
        <v>40952</v>
      </c>
      <c r="W109" s="43" t="s">
        <v>642</v>
      </c>
      <c r="X109" s="25" t="s">
        <v>650</v>
      </c>
      <c r="Y109" s="25" t="s">
        <v>246</v>
      </c>
      <c r="Z109" s="5" t="s">
        <v>309</v>
      </c>
      <c r="AA109" s="43" t="s">
        <v>623</v>
      </c>
      <c r="AB109" s="43"/>
    </row>
    <row r="110" spans="1:28" ht="15.6" hidden="1" customHeight="1" x14ac:dyDescent="0.25">
      <c r="A110" s="25" t="s">
        <v>11</v>
      </c>
      <c r="B110" s="25" t="s">
        <v>122</v>
      </c>
      <c r="C110" s="25" t="s">
        <v>206</v>
      </c>
      <c r="D110" s="25" t="s">
        <v>208</v>
      </c>
      <c r="E110" s="25" t="s">
        <v>352</v>
      </c>
      <c r="F110" s="25" t="s">
        <v>136</v>
      </c>
      <c r="G110" s="25" t="s">
        <v>357</v>
      </c>
      <c r="H110" s="41">
        <v>41085</v>
      </c>
      <c r="I110" s="25" t="s">
        <v>153</v>
      </c>
      <c r="J110" s="25" t="s">
        <v>230</v>
      </c>
      <c r="K110" s="25">
        <v>114</v>
      </c>
      <c r="L110" s="25">
        <v>18</v>
      </c>
      <c r="M110" s="34">
        <v>13.39</v>
      </c>
      <c r="N110" s="45">
        <v>2433</v>
      </c>
      <c r="O110" s="25"/>
      <c r="P110" s="25"/>
      <c r="Q110" s="25"/>
      <c r="R110" s="25" t="s">
        <v>390</v>
      </c>
      <c r="S110" s="25" t="s">
        <v>364</v>
      </c>
      <c r="T110" s="25" t="s">
        <v>96</v>
      </c>
      <c r="U110" s="25"/>
      <c r="V110" s="41">
        <v>40952</v>
      </c>
      <c r="W110" s="43" t="s">
        <v>643</v>
      </c>
      <c r="X110" s="25" t="s">
        <v>650</v>
      </c>
      <c r="Y110" s="25" t="s">
        <v>246</v>
      </c>
      <c r="Z110" s="5" t="s">
        <v>309</v>
      </c>
      <c r="AA110" s="43" t="s">
        <v>623</v>
      </c>
      <c r="AB110" s="43"/>
    </row>
    <row r="111" spans="1:28" ht="15.6" hidden="1" customHeight="1" x14ac:dyDescent="0.25">
      <c r="A111" s="25" t="s">
        <v>11</v>
      </c>
      <c r="B111" s="25" t="s">
        <v>122</v>
      </c>
      <c r="C111" s="25" t="s">
        <v>206</v>
      </c>
      <c r="D111" s="25" t="s">
        <v>208</v>
      </c>
      <c r="E111" s="25" t="s">
        <v>353</v>
      </c>
      <c r="F111" s="25" t="s">
        <v>136</v>
      </c>
      <c r="G111" s="25" t="s">
        <v>358</v>
      </c>
      <c r="H111" s="41">
        <v>41085</v>
      </c>
      <c r="I111" s="25" t="s">
        <v>153</v>
      </c>
      <c r="J111" s="25" t="s">
        <v>230</v>
      </c>
      <c r="K111" s="25">
        <v>111</v>
      </c>
      <c r="L111" s="25">
        <v>18</v>
      </c>
      <c r="M111" s="34">
        <v>13.39</v>
      </c>
      <c r="N111" s="45">
        <v>2304</v>
      </c>
      <c r="O111" s="25"/>
      <c r="P111" s="25"/>
      <c r="Q111" s="25"/>
      <c r="R111" s="25" t="s">
        <v>390</v>
      </c>
      <c r="S111" s="25" t="s">
        <v>365</v>
      </c>
      <c r="T111" s="25" t="s">
        <v>96</v>
      </c>
      <c r="U111" s="25"/>
      <c r="V111" s="41">
        <v>40952</v>
      </c>
      <c r="W111" s="25" t="s">
        <v>644</v>
      </c>
      <c r="X111" s="25" t="s">
        <v>650</v>
      </c>
      <c r="Y111" s="25" t="s">
        <v>246</v>
      </c>
      <c r="Z111" s="5" t="s">
        <v>309</v>
      </c>
      <c r="AA111" s="43" t="s">
        <v>623</v>
      </c>
      <c r="AB111" s="43"/>
    </row>
    <row r="112" spans="1:28" ht="15.6" hidden="1" customHeight="1" x14ac:dyDescent="0.25">
      <c r="A112" s="25" t="s">
        <v>11</v>
      </c>
      <c r="B112" s="25" t="s">
        <v>122</v>
      </c>
      <c r="C112" s="25" t="s">
        <v>206</v>
      </c>
      <c r="D112" s="25" t="s">
        <v>208</v>
      </c>
      <c r="E112" s="25" t="s">
        <v>354</v>
      </c>
      <c r="F112" s="25" t="s">
        <v>136</v>
      </c>
      <c r="G112" s="25" t="s">
        <v>359</v>
      </c>
      <c r="H112" s="41">
        <v>41085</v>
      </c>
      <c r="I112" s="25" t="s">
        <v>153</v>
      </c>
      <c r="J112" s="25" t="s">
        <v>230</v>
      </c>
      <c r="K112" s="25">
        <v>80</v>
      </c>
      <c r="L112" s="25">
        <v>18</v>
      </c>
      <c r="M112" s="34">
        <v>13.39</v>
      </c>
      <c r="N112" s="45">
        <v>1639</v>
      </c>
      <c r="O112" s="25"/>
      <c r="P112" s="25"/>
      <c r="Q112" s="25"/>
      <c r="R112" s="25" t="s">
        <v>390</v>
      </c>
      <c r="S112" s="25" t="s">
        <v>364</v>
      </c>
      <c r="T112" s="25" t="s">
        <v>96</v>
      </c>
      <c r="U112" s="25"/>
      <c r="V112" s="41">
        <v>40952</v>
      </c>
      <c r="W112" s="25" t="s">
        <v>645</v>
      </c>
      <c r="X112" s="25" t="s">
        <v>650</v>
      </c>
      <c r="Y112" s="25" t="s">
        <v>246</v>
      </c>
      <c r="Z112" s="5" t="s">
        <v>309</v>
      </c>
      <c r="AA112" s="43" t="s">
        <v>623</v>
      </c>
    </row>
    <row r="113" spans="1:27" ht="15.6" hidden="1" customHeight="1" x14ac:dyDescent="0.25">
      <c r="A113" s="25" t="s">
        <v>11</v>
      </c>
      <c r="B113" s="25" t="s">
        <v>122</v>
      </c>
      <c r="C113" s="25" t="s">
        <v>206</v>
      </c>
      <c r="D113" s="25" t="s">
        <v>208</v>
      </c>
      <c r="E113" s="25" t="s">
        <v>369</v>
      </c>
      <c r="F113" s="25" t="s">
        <v>123</v>
      </c>
      <c r="G113" s="25" t="s">
        <v>370</v>
      </c>
      <c r="H113" s="41">
        <v>41061</v>
      </c>
      <c r="I113" s="25" t="s">
        <v>150</v>
      </c>
      <c r="J113" s="25" t="s">
        <v>230</v>
      </c>
      <c r="K113" s="25">
        <v>29</v>
      </c>
      <c r="L113" s="25">
        <v>18</v>
      </c>
      <c r="M113" s="34">
        <v>19.75</v>
      </c>
      <c r="N113" s="46">
        <v>1255</v>
      </c>
      <c r="O113" s="25"/>
      <c r="P113" s="25"/>
      <c r="Q113" s="25"/>
      <c r="R113" s="25" t="s">
        <v>422</v>
      </c>
      <c r="S113" s="25" t="s">
        <v>236</v>
      </c>
      <c r="T113" s="25" t="s">
        <v>96</v>
      </c>
      <c r="U113" s="25" t="s">
        <v>465</v>
      </c>
      <c r="V113" s="41">
        <v>40967</v>
      </c>
      <c r="W113" s="25" t="s">
        <v>698</v>
      </c>
      <c r="X113" s="25" t="s">
        <v>649</v>
      </c>
      <c r="Y113" s="25" t="s">
        <v>290</v>
      </c>
      <c r="Z113" s="5" t="s">
        <v>309</v>
      </c>
      <c r="AA113" s="5" t="s">
        <v>624</v>
      </c>
    </row>
    <row r="114" spans="1:27" ht="15.6" hidden="1" customHeight="1" x14ac:dyDescent="0.25">
      <c r="A114" s="25" t="s">
        <v>11</v>
      </c>
      <c r="B114" s="25" t="s">
        <v>122</v>
      </c>
      <c r="C114" s="25" t="s">
        <v>206</v>
      </c>
      <c r="D114" s="25" t="s">
        <v>208</v>
      </c>
      <c r="E114" s="25" t="s">
        <v>560</v>
      </c>
      <c r="F114" s="25" t="s">
        <v>434</v>
      </c>
      <c r="G114" s="25" t="s">
        <v>383</v>
      </c>
      <c r="H114" s="41">
        <v>41085</v>
      </c>
      <c r="I114" s="25" t="s">
        <v>384</v>
      </c>
      <c r="J114" s="25" t="s">
        <v>545</v>
      </c>
      <c r="K114" s="25">
        <v>29</v>
      </c>
      <c r="L114" s="25">
        <v>20</v>
      </c>
      <c r="M114" s="34">
        <v>18</v>
      </c>
      <c r="N114" s="45">
        <v>985</v>
      </c>
      <c r="O114" s="25"/>
      <c r="P114" s="25"/>
      <c r="Q114" s="25"/>
      <c r="R114" s="25" t="s">
        <v>561</v>
      </c>
      <c r="S114" s="25" t="s">
        <v>313</v>
      </c>
      <c r="T114" s="25" t="s">
        <v>96</v>
      </c>
      <c r="U114" s="25"/>
      <c r="V114" s="41">
        <v>41022</v>
      </c>
      <c r="W114" s="25" t="s">
        <v>700</v>
      </c>
      <c r="X114" s="25" t="s">
        <v>678</v>
      </c>
      <c r="Y114" s="25" t="s">
        <v>385</v>
      </c>
      <c r="Z114" s="5" t="s">
        <v>309</v>
      </c>
      <c r="AA114" s="5" t="s">
        <v>628</v>
      </c>
    </row>
    <row r="115" spans="1:27" ht="15.6" hidden="1" customHeight="1" x14ac:dyDescent="0.25">
      <c r="A115" s="25" t="s">
        <v>11</v>
      </c>
      <c r="B115" s="25" t="s">
        <v>122</v>
      </c>
      <c r="C115" s="25" t="s">
        <v>206</v>
      </c>
      <c r="D115" s="25" t="s">
        <v>208</v>
      </c>
      <c r="E115" s="25" t="s">
        <v>558</v>
      </c>
      <c r="F115" s="25" t="s">
        <v>170</v>
      </c>
      <c r="G115" s="25" t="s">
        <v>386</v>
      </c>
      <c r="H115" s="41">
        <v>41113</v>
      </c>
      <c r="I115" s="25" t="s">
        <v>384</v>
      </c>
      <c r="J115" s="25" t="s">
        <v>228</v>
      </c>
      <c r="K115" s="25">
        <v>637</v>
      </c>
      <c r="L115" s="25">
        <v>20</v>
      </c>
      <c r="M115" s="34">
        <v>13.71</v>
      </c>
      <c r="N115" s="46">
        <v>13130</v>
      </c>
      <c r="O115" s="25"/>
      <c r="P115" s="25"/>
      <c r="Q115" s="25"/>
      <c r="R115" s="25" t="s">
        <v>559</v>
      </c>
      <c r="S115" s="25" t="s">
        <v>313</v>
      </c>
      <c r="T115" s="25" t="s">
        <v>96</v>
      </c>
      <c r="U115" s="25"/>
      <c r="V115" s="41">
        <v>41022</v>
      </c>
      <c r="W115" s="25" t="s">
        <v>665</v>
      </c>
      <c r="X115" s="25" t="s">
        <v>636</v>
      </c>
      <c r="Y115" s="25" t="s">
        <v>385</v>
      </c>
      <c r="Z115" s="5" t="s">
        <v>309</v>
      </c>
      <c r="AA115" s="5" t="s">
        <v>628</v>
      </c>
    </row>
    <row r="116" spans="1:27" ht="15.6" hidden="1" customHeight="1" x14ac:dyDescent="0.25">
      <c r="A116" s="25" t="s">
        <v>11</v>
      </c>
      <c r="B116" s="25" t="s">
        <v>122</v>
      </c>
      <c r="C116" s="25" t="s">
        <v>206</v>
      </c>
      <c r="D116" s="25" t="s">
        <v>208</v>
      </c>
      <c r="E116" s="25" t="s">
        <v>556</v>
      </c>
      <c r="F116" s="25" t="s">
        <v>123</v>
      </c>
      <c r="G116" s="25" t="s">
        <v>387</v>
      </c>
      <c r="H116" s="41">
        <v>41141</v>
      </c>
      <c r="I116" s="25" t="s">
        <v>384</v>
      </c>
      <c r="J116" s="25" t="s">
        <v>228</v>
      </c>
      <c r="K116" s="25">
        <v>143</v>
      </c>
      <c r="L116" s="25">
        <v>20</v>
      </c>
      <c r="M116" s="34">
        <v>18.2</v>
      </c>
      <c r="N116" s="45">
        <v>3920</v>
      </c>
      <c r="O116" s="25"/>
      <c r="P116" s="25"/>
      <c r="Q116" s="25"/>
      <c r="R116" s="25" t="s">
        <v>557</v>
      </c>
      <c r="S116" s="25" t="s">
        <v>313</v>
      </c>
      <c r="T116" s="25" t="s">
        <v>96</v>
      </c>
      <c r="U116" s="25"/>
      <c r="V116" s="41">
        <v>41022</v>
      </c>
      <c r="W116" s="25" t="s">
        <v>388</v>
      </c>
      <c r="X116" s="25" t="s">
        <v>676</v>
      </c>
      <c r="Y116" s="25" t="s">
        <v>385</v>
      </c>
      <c r="Z116" s="5" t="s">
        <v>309</v>
      </c>
      <c r="AA116" s="5" t="s">
        <v>628</v>
      </c>
    </row>
    <row r="117" spans="1:27" ht="15.6" hidden="1" customHeight="1" x14ac:dyDescent="0.25">
      <c r="A117" s="25" t="s">
        <v>11</v>
      </c>
      <c r="B117" s="25" t="s">
        <v>122</v>
      </c>
      <c r="C117" s="25" t="s">
        <v>206</v>
      </c>
      <c r="D117" s="25" t="s">
        <v>208</v>
      </c>
      <c r="E117" s="25" t="s">
        <v>391</v>
      </c>
      <c r="F117" s="25" t="s">
        <v>136</v>
      </c>
      <c r="G117" s="25" t="s">
        <v>392</v>
      </c>
      <c r="H117" s="41">
        <v>41078</v>
      </c>
      <c r="I117" s="25" t="s">
        <v>150</v>
      </c>
      <c r="J117" s="25" t="s">
        <v>230</v>
      </c>
      <c r="K117" s="25">
        <v>257</v>
      </c>
      <c r="L117" s="25">
        <v>20</v>
      </c>
      <c r="M117" s="34">
        <v>14.77</v>
      </c>
      <c r="N117" s="45">
        <v>5884</v>
      </c>
      <c r="O117" s="25"/>
      <c r="P117" s="25"/>
      <c r="Q117" s="25"/>
      <c r="R117" s="25" t="s">
        <v>393</v>
      </c>
      <c r="S117" s="25" t="s">
        <v>236</v>
      </c>
      <c r="T117" s="25" t="s">
        <v>96</v>
      </c>
      <c r="U117" s="25"/>
      <c r="V117" s="41">
        <v>40953</v>
      </c>
      <c r="W117" s="25" t="s">
        <v>669</v>
      </c>
      <c r="X117" s="25" t="s">
        <v>650</v>
      </c>
      <c r="Y117" s="25" t="s">
        <v>246</v>
      </c>
      <c r="Z117" s="5" t="s">
        <v>309</v>
      </c>
      <c r="AA117" s="5" t="s">
        <v>623</v>
      </c>
    </row>
    <row r="118" spans="1:27" ht="15.6" hidden="1" customHeight="1" x14ac:dyDescent="0.25">
      <c r="A118" s="25" t="s">
        <v>11</v>
      </c>
      <c r="B118" s="25" t="s">
        <v>122</v>
      </c>
      <c r="C118" s="25" t="s">
        <v>206</v>
      </c>
      <c r="D118" s="25" t="s">
        <v>208</v>
      </c>
      <c r="E118" s="25" t="s">
        <v>396</v>
      </c>
      <c r="F118" s="25" t="s">
        <v>136</v>
      </c>
      <c r="G118" s="25" t="s">
        <v>392</v>
      </c>
      <c r="H118" s="41">
        <v>41092</v>
      </c>
      <c r="I118" s="25" t="s">
        <v>153</v>
      </c>
      <c r="J118" s="25" t="s">
        <v>394</v>
      </c>
      <c r="K118" s="25">
        <v>250</v>
      </c>
      <c r="L118" s="25">
        <v>6</v>
      </c>
      <c r="M118" s="34">
        <v>12.79</v>
      </c>
      <c r="N118" s="46">
        <v>4673</v>
      </c>
      <c r="O118" s="25"/>
      <c r="P118" s="25"/>
      <c r="Q118" s="25"/>
      <c r="R118" s="25" t="s">
        <v>395</v>
      </c>
      <c r="S118" s="25" t="s">
        <v>236</v>
      </c>
      <c r="T118" s="25" t="s">
        <v>96</v>
      </c>
      <c r="U118" s="25" t="s">
        <v>400</v>
      </c>
      <c r="V118" s="41">
        <v>40953</v>
      </c>
      <c r="W118" s="25" t="s">
        <v>647</v>
      </c>
      <c r="X118" s="25" t="s">
        <v>650</v>
      </c>
      <c r="Y118" s="25" t="s">
        <v>246</v>
      </c>
      <c r="Z118" s="5" t="s">
        <v>309</v>
      </c>
      <c r="AA118" s="5" t="s">
        <v>623</v>
      </c>
    </row>
    <row r="119" spans="1:27" ht="15.6" hidden="1" customHeight="1" x14ac:dyDescent="0.25">
      <c r="A119" s="25" t="s">
        <v>11</v>
      </c>
      <c r="B119" s="25" t="s">
        <v>122</v>
      </c>
      <c r="C119" s="25" t="s">
        <v>206</v>
      </c>
      <c r="D119" s="25" t="s">
        <v>208</v>
      </c>
      <c r="E119" s="25" t="s">
        <v>405</v>
      </c>
      <c r="F119" s="25" t="s">
        <v>136</v>
      </c>
      <c r="G119" s="25" t="s">
        <v>159</v>
      </c>
      <c r="H119" s="41">
        <v>41064</v>
      </c>
      <c r="I119" s="25" t="s">
        <v>142</v>
      </c>
      <c r="J119" s="25"/>
      <c r="K119" s="25">
        <v>817</v>
      </c>
      <c r="L119" s="25">
        <v>6</v>
      </c>
      <c r="M119" s="34">
        <v>25.2</v>
      </c>
      <c r="N119" s="45">
        <v>32709</v>
      </c>
      <c r="O119" s="25"/>
      <c r="P119" s="25"/>
      <c r="Q119" s="25"/>
      <c r="R119" s="25" t="s">
        <v>402</v>
      </c>
      <c r="S119" s="25" t="s">
        <v>136</v>
      </c>
      <c r="T119" s="25" t="s">
        <v>403</v>
      </c>
      <c r="U119" s="25"/>
      <c r="V119" s="41">
        <v>40959</v>
      </c>
      <c r="W119" s="25" t="s">
        <v>663</v>
      </c>
      <c r="X119" s="25" t="s">
        <v>337</v>
      </c>
      <c r="Y119" s="25" t="s">
        <v>242</v>
      </c>
      <c r="Z119" s="5" t="s">
        <v>309</v>
      </c>
      <c r="AA119" s="5" t="s">
        <v>624</v>
      </c>
    </row>
    <row r="120" spans="1:27" ht="15.6" hidden="1" customHeight="1" x14ac:dyDescent="0.25">
      <c r="A120" s="25" t="s">
        <v>11</v>
      </c>
      <c r="B120" s="25" t="s">
        <v>122</v>
      </c>
      <c r="C120" s="25" t="s">
        <v>206</v>
      </c>
      <c r="D120" s="25" t="s">
        <v>208</v>
      </c>
      <c r="E120" s="25" t="s">
        <v>406</v>
      </c>
      <c r="F120" s="25" t="s">
        <v>136</v>
      </c>
      <c r="G120" s="25" t="s">
        <v>159</v>
      </c>
      <c r="H120" s="41">
        <v>41064</v>
      </c>
      <c r="I120" s="25" t="s">
        <v>142</v>
      </c>
      <c r="J120" s="25"/>
      <c r="K120" s="25">
        <v>675</v>
      </c>
      <c r="L120" s="25">
        <v>2</v>
      </c>
      <c r="M120" s="34">
        <v>25.2</v>
      </c>
      <c r="N120" s="45">
        <v>27888</v>
      </c>
      <c r="O120" s="25"/>
      <c r="P120" s="25"/>
      <c r="Q120" s="25"/>
      <c r="R120" s="25" t="s">
        <v>402</v>
      </c>
      <c r="S120" s="25" t="s">
        <v>136</v>
      </c>
      <c r="T120" s="25" t="s">
        <v>403</v>
      </c>
      <c r="U120" s="25"/>
      <c r="V120" s="41">
        <v>40959</v>
      </c>
      <c r="W120" s="25" t="s">
        <v>663</v>
      </c>
      <c r="X120" s="25" t="s">
        <v>337</v>
      </c>
      <c r="Y120" s="25" t="s">
        <v>242</v>
      </c>
      <c r="Z120" s="5" t="s">
        <v>309</v>
      </c>
      <c r="AA120" s="5" t="s">
        <v>624</v>
      </c>
    </row>
    <row r="121" spans="1:27" ht="15.6" hidden="1" customHeight="1" x14ac:dyDescent="0.25">
      <c r="A121" s="25" t="s">
        <v>11</v>
      </c>
      <c r="B121" s="25" t="s">
        <v>122</v>
      </c>
      <c r="C121" s="25" t="s">
        <v>206</v>
      </c>
      <c r="D121" s="25" t="s">
        <v>208</v>
      </c>
      <c r="E121" s="25" t="s">
        <v>404</v>
      </c>
      <c r="F121" s="25" t="s">
        <v>136</v>
      </c>
      <c r="G121" s="25" t="s">
        <v>161</v>
      </c>
      <c r="H121" s="41">
        <v>41064</v>
      </c>
      <c r="I121" s="25" t="s">
        <v>142</v>
      </c>
      <c r="J121" s="25"/>
      <c r="K121" s="25">
        <v>471</v>
      </c>
      <c r="L121" s="25">
        <v>6</v>
      </c>
      <c r="M121" s="34">
        <v>25.2</v>
      </c>
      <c r="N121" s="45">
        <v>19932</v>
      </c>
      <c r="O121" s="25"/>
      <c r="P121" s="25"/>
      <c r="Q121" s="25"/>
      <c r="R121" s="25" t="s">
        <v>402</v>
      </c>
      <c r="S121" s="25" t="s">
        <v>136</v>
      </c>
      <c r="T121" s="25" t="s">
        <v>403</v>
      </c>
      <c r="U121" s="25"/>
      <c r="V121" s="41">
        <v>40959</v>
      </c>
      <c r="W121" s="25" t="s">
        <v>670</v>
      </c>
      <c r="X121" s="25" t="s">
        <v>337</v>
      </c>
      <c r="Y121" s="25" t="s">
        <v>242</v>
      </c>
      <c r="Z121" s="5" t="s">
        <v>309</v>
      </c>
      <c r="AA121" s="5" t="s">
        <v>624</v>
      </c>
    </row>
    <row r="122" spans="1:27" ht="15.6" hidden="1" customHeight="1" x14ac:dyDescent="0.25">
      <c r="A122" s="25" t="s">
        <v>11</v>
      </c>
      <c r="B122" s="25" t="s">
        <v>122</v>
      </c>
      <c r="C122" s="25" t="s">
        <v>206</v>
      </c>
      <c r="D122" s="25" t="s">
        <v>208</v>
      </c>
      <c r="E122" s="25" t="s">
        <v>408</v>
      </c>
      <c r="F122" s="25" t="s">
        <v>123</v>
      </c>
      <c r="G122" s="25" t="s">
        <v>409</v>
      </c>
      <c r="H122" s="41">
        <v>41103</v>
      </c>
      <c r="I122" s="25" t="s">
        <v>410</v>
      </c>
      <c r="J122" s="25"/>
      <c r="K122" s="25">
        <v>109</v>
      </c>
      <c r="L122" s="25">
        <v>20</v>
      </c>
      <c r="M122" s="34">
        <v>2.15</v>
      </c>
      <c r="N122" s="45">
        <v>2331</v>
      </c>
      <c r="O122" s="25"/>
      <c r="P122" s="25"/>
      <c r="Q122" s="25"/>
      <c r="R122" s="25" t="s">
        <v>411</v>
      </c>
      <c r="S122" s="25" t="s">
        <v>412</v>
      </c>
      <c r="T122" s="25" t="s">
        <v>96</v>
      </c>
      <c r="U122" s="25"/>
      <c r="V122" s="41">
        <v>40959</v>
      </c>
      <c r="W122" s="25" t="s">
        <v>701</v>
      </c>
      <c r="X122" s="25" t="s">
        <v>722</v>
      </c>
      <c r="Y122" s="25" t="s">
        <v>413</v>
      </c>
      <c r="Z122" s="5" t="s">
        <v>309</v>
      </c>
      <c r="AA122" s="5" t="s">
        <v>629</v>
      </c>
    </row>
    <row r="123" spans="1:27" hidden="1" x14ac:dyDescent="0.25">
      <c r="A123" s="25" t="s">
        <v>11</v>
      </c>
      <c r="B123" s="25" t="s">
        <v>122</v>
      </c>
      <c r="C123" s="25" t="s">
        <v>206</v>
      </c>
      <c r="D123" s="25" t="s">
        <v>208</v>
      </c>
      <c r="E123" s="25" t="s">
        <v>418</v>
      </c>
      <c r="F123" s="25" t="s">
        <v>136</v>
      </c>
      <c r="G123" s="25" t="s">
        <v>419</v>
      </c>
      <c r="H123" s="41">
        <v>41078</v>
      </c>
      <c r="I123" s="25" t="s">
        <v>296</v>
      </c>
      <c r="J123" s="25" t="s">
        <v>229</v>
      </c>
      <c r="K123" s="25">
        <v>25</v>
      </c>
      <c r="L123" s="25">
        <v>20</v>
      </c>
      <c r="M123" s="34">
        <v>28.87</v>
      </c>
      <c r="N123" s="45">
        <v>3505</v>
      </c>
      <c r="O123" s="25"/>
      <c r="P123" s="25"/>
      <c r="Q123" s="25"/>
      <c r="R123" s="25" t="s">
        <v>488</v>
      </c>
      <c r="S123" s="25" t="s">
        <v>236</v>
      </c>
      <c r="T123" s="25"/>
      <c r="U123" s="25" t="s">
        <v>512</v>
      </c>
      <c r="V123" s="41">
        <v>40989</v>
      </c>
      <c r="W123" s="25" t="s">
        <v>702</v>
      </c>
      <c r="X123" s="25" t="s">
        <v>578</v>
      </c>
      <c r="Y123" s="25" t="s">
        <v>290</v>
      </c>
      <c r="Z123" s="5" t="s">
        <v>309</v>
      </c>
      <c r="AA123" s="5" t="s">
        <v>624</v>
      </c>
    </row>
    <row r="124" spans="1:27" ht="15.6" hidden="1" customHeight="1" x14ac:dyDescent="0.3">
      <c r="A124" s="25" t="s">
        <v>11</v>
      </c>
      <c r="B124" s="25" t="s">
        <v>122</v>
      </c>
      <c r="C124" s="25" t="s">
        <v>206</v>
      </c>
      <c r="D124" s="25" t="s">
        <v>208</v>
      </c>
      <c r="E124" s="25" t="s">
        <v>518</v>
      </c>
      <c r="F124" s="25" t="s">
        <v>513</v>
      </c>
      <c r="G124" s="25" t="s">
        <v>427</v>
      </c>
      <c r="H124" s="41">
        <v>41122</v>
      </c>
      <c r="I124" s="25" t="s">
        <v>384</v>
      </c>
      <c r="J124" s="25" t="s">
        <v>227</v>
      </c>
      <c r="K124" s="25">
        <v>152</v>
      </c>
      <c r="L124" s="25">
        <v>20</v>
      </c>
      <c r="M124" s="34">
        <v>16.34</v>
      </c>
      <c r="N124" s="45">
        <v>3701</v>
      </c>
      <c r="O124" s="25"/>
      <c r="P124" s="25"/>
      <c r="Q124" s="25"/>
      <c r="R124" s="25" t="s">
        <v>568</v>
      </c>
      <c r="S124" s="25" t="s">
        <v>428</v>
      </c>
      <c r="T124" s="25" t="s">
        <v>96</v>
      </c>
      <c r="U124" s="25" t="s">
        <v>582</v>
      </c>
      <c r="V124" s="41">
        <v>41030</v>
      </c>
      <c r="W124" s="25" t="s">
        <v>710</v>
      </c>
      <c r="X124" s="25" t="s">
        <v>720</v>
      </c>
      <c r="Y124" s="25" t="s">
        <v>519</v>
      </c>
      <c r="Z124" s="5" t="s">
        <v>309</v>
      </c>
      <c r="AA124" s="5" t="s">
        <v>624</v>
      </c>
    </row>
    <row r="125" spans="1:27" ht="15.6" hidden="1" customHeight="1" x14ac:dyDescent="0.3">
      <c r="A125" s="25" t="s">
        <v>11</v>
      </c>
      <c r="B125" s="25" t="s">
        <v>122</v>
      </c>
      <c r="C125" s="25" t="s">
        <v>206</v>
      </c>
      <c r="D125" s="25" t="s">
        <v>208</v>
      </c>
      <c r="E125" s="25" t="s">
        <v>429</v>
      </c>
      <c r="F125" s="25" t="s">
        <v>93</v>
      </c>
      <c r="G125" s="25" t="s">
        <v>292</v>
      </c>
      <c r="H125" s="25" t="s">
        <v>93</v>
      </c>
      <c r="I125" s="25" t="s">
        <v>296</v>
      </c>
      <c r="J125" s="25"/>
      <c r="K125" s="25"/>
      <c r="L125" s="25">
        <v>20</v>
      </c>
      <c r="M125" s="34"/>
      <c r="N125" s="25"/>
      <c r="O125" s="25"/>
      <c r="P125" s="25"/>
      <c r="Q125" s="25"/>
      <c r="R125" s="25"/>
      <c r="S125" s="25" t="s">
        <v>236</v>
      </c>
      <c r="T125" s="25"/>
      <c r="U125" s="25" t="s">
        <v>430</v>
      </c>
      <c r="V125" s="25"/>
      <c r="W125" s="25"/>
      <c r="X125" s="25"/>
      <c r="Y125" s="25" t="s">
        <v>290</v>
      </c>
      <c r="Z125" s="5" t="s">
        <v>309</v>
      </c>
      <c r="AA125" s="5" t="s">
        <v>624</v>
      </c>
    </row>
    <row r="126" spans="1:27" ht="15.6" hidden="1" customHeight="1" x14ac:dyDescent="0.3">
      <c r="A126" s="25" t="s">
        <v>11</v>
      </c>
      <c r="B126" s="25" t="s">
        <v>122</v>
      </c>
      <c r="C126" s="25" t="s">
        <v>206</v>
      </c>
      <c r="D126" s="25" t="s">
        <v>208</v>
      </c>
      <c r="E126" s="25" t="s">
        <v>436</v>
      </c>
      <c r="F126" s="25" t="s">
        <v>513</v>
      </c>
      <c r="G126" s="25" t="s">
        <v>450</v>
      </c>
      <c r="H126" s="41">
        <v>41078</v>
      </c>
      <c r="I126" s="25" t="s">
        <v>462</v>
      </c>
      <c r="J126" s="25" t="s">
        <v>544</v>
      </c>
      <c r="K126" s="25">
        <v>210</v>
      </c>
      <c r="L126" s="25">
        <v>20</v>
      </c>
      <c r="M126" s="34">
        <v>16.309999999999999</v>
      </c>
      <c r="N126" s="45">
        <v>5875</v>
      </c>
      <c r="O126" s="25"/>
      <c r="P126" s="25"/>
      <c r="Q126" s="25"/>
      <c r="R126" s="25" t="s">
        <v>546</v>
      </c>
      <c r="S126" s="25" t="s">
        <v>236</v>
      </c>
      <c r="T126" s="25" t="s">
        <v>96</v>
      </c>
      <c r="U126" s="25"/>
      <c r="V126" s="41">
        <v>41014</v>
      </c>
      <c r="W126" s="25" t="s">
        <v>703</v>
      </c>
      <c r="X126" s="25" t="s">
        <v>660</v>
      </c>
      <c r="Y126" s="25" t="s">
        <v>463</v>
      </c>
      <c r="Z126" s="5" t="s">
        <v>309</v>
      </c>
      <c r="AA126" s="5" t="s">
        <v>627</v>
      </c>
    </row>
    <row r="127" spans="1:27" ht="15.6" hidden="1" customHeight="1" x14ac:dyDescent="0.3">
      <c r="A127" s="25" t="s">
        <v>11</v>
      </c>
      <c r="B127" s="25" t="s">
        <v>122</v>
      </c>
      <c r="C127" s="25" t="s">
        <v>206</v>
      </c>
      <c r="D127" s="25" t="s">
        <v>208</v>
      </c>
      <c r="E127" s="25" t="s">
        <v>437</v>
      </c>
      <c r="F127" s="25" t="s">
        <v>513</v>
      </c>
      <c r="G127" s="25" t="s">
        <v>451</v>
      </c>
      <c r="H127" s="41">
        <v>41078</v>
      </c>
      <c r="I127" s="25" t="s">
        <v>462</v>
      </c>
      <c r="J127" s="25" t="s">
        <v>229</v>
      </c>
      <c r="K127" s="25">
        <v>42</v>
      </c>
      <c r="L127" s="25">
        <v>20</v>
      </c>
      <c r="M127" s="34">
        <v>17.010000000000002</v>
      </c>
      <c r="N127" s="45">
        <v>1644</v>
      </c>
      <c r="O127" s="25"/>
      <c r="P127" s="25"/>
      <c r="Q127" s="25"/>
      <c r="R127" s="25" t="s">
        <v>547</v>
      </c>
      <c r="S127" s="25" t="s">
        <v>236</v>
      </c>
      <c r="T127" s="25" t="s">
        <v>96</v>
      </c>
      <c r="U127" s="25"/>
      <c r="V127" s="41">
        <v>41014</v>
      </c>
      <c r="W127" s="25" t="s">
        <v>437</v>
      </c>
      <c r="X127" s="25" t="s">
        <v>585</v>
      </c>
      <c r="Y127" s="25" t="s">
        <v>463</v>
      </c>
      <c r="Z127" s="5" t="s">
        <v>309</v>
      </c>
      <c r="AA127" s="5" t="s">
        <v>627</v>
      </c>
    </row>
    <row r="128" spans="1:27" ht="15.6" hidden="1" customHeight="1" x14ac:dyDescent="0.3">
      <c r="A128" s="25" t="s">
        <v>11</v>
      </c>
      <c r="B128" s="25" t="s">
        <v>122</v>
      </c>
      <c r="C128" s="25" t="s">
        <v>206</v>
      </c>
      <c r="D128" s="25" t="s">
        <v>208</v>
      </c>
      <c r="E128" s="25" t="s">
        <v>438</v>
      </c>
      <c r="F128" s="25" t="s">
        <v>123</v>
      </c>
      <c r="G128" s="25" t="s">
        <v>452</v>
      </c>
      <c r="H128" s="41">
        <v>41099</v>
      </c>
      <c r="I128" s="25" t="s">
        <v>462</v>
      </c>
      <c r="J128" s="25"/>
      <c r="K128" s="25">
        <v>414</v>
      </c>
      <c r="L128" s="25">
        <v>20</v>
      </c>
      <c r="M128" s="34">
        <v>16</v>
      </c>
      <c r="N128" s="45">
        <v>11450</v>
      </c>
      <c r="O128" s="25"/>
      <c r="P128" s="25"/>
      <c r="Q128" s="25"/>
      <c r="R128" s="25" t="s">
        <v>535</v>
      </c>
      <c r="S128" s="25" t="s">
        <v>236</v>
      </c>
      <c r="T128" s="25" t="s">
        <v>96</v>
      </c>
      <c r="U128" s="25"/>
      <c r="V128" s="41">
        <v>41012</v>
      </c>
      <c r="W128" s="25" t="s">
        <v>553</v>
      </c>
      <c r="X128" s="25" t="s">
        <v>660</v>
      </c>
      <c r="Y128" s="25" t="s">
        <v>463</v>
      </c>
      <c r="Z128" s="5" t="s">
        <v>309</v>
      </c>
      <c r="AA128" s="5" t="s">
        <v>627</v>
      </c>
    </row>
    <row r="129" spans="1:27" ht="15.6" hidden="1" customHeight="1" x14ac:dyDescent="0.3">
      <c r="A129" s="25" t="s">
        <v>11</v>
      </c>
      <c r="B129" s="25" t="s">
        <v>122</v>
      </c>
      <c r="C129" s="25" t="s">
        <v>206</v>
      </c>
      <c r="D129" s="25" t="s">
        <v>208</v>
      </c>
      <c r="E129" s="25" t="s">
        <v>439</v>
      </c>
      <c r="F129" s="25" t="s">
        <v>178</v>
      </c>
      <c r="G129" s="25" t="s">
        <v>453</v>
      </c>
      <c r="H129" s="41">
        <v>41078</v>
      </c>
      <c r="I129" s="25" t="s">
        <v>145</v>
      </c>
      <c r="J129" s="25" t="s">
        <v>229</v>
      </c>
      <c r="K129" s="25">
        <v>44</v>
      </c>
      <c r="L129" s="25">
        <v>20</v>
      </c>
      <c r="M129" s="34">
        <v>12.94</v>
      </c>
      <c r="N129" s="45">
        <v>1654</v>
      </c>
      <c r="O129" s="25"/>
      <c r="P129" s="25"/>
      <c r="Q129" s="25"/>
      <c r="R129" s="25" t="s">
        <v>550</v>
      </c>
      <c r="S129" s="25" t="s">
        <v>236</v>
      </c>
      <c r="T129" s="25" t="s">
        <v>96</v>
      </c>
      <c r="U129" s="25" t="s">
        <v>662</v>
      </c>
      <c r="V129" s="41">
        <v>41014</v>
      </c>
      <c r="W129" s="25"/>
      <c r="X129" s="25"/>
      <c r="Y129" s="25" t="s">
        <v>463</v>
      </c>
      <c r="Z129" s="5" t="s">
        <v>309</v>
      </c>
      <c r="AA129" s="5" t="s">
        <v>627</v>
      </c>
    </row>
    <row r="130" spans="1:27" ht="15.6" hidden="1" customHeight="1" x14ac:dyDescent="0.3">
      <c r="A130" s="25" t="s">
        <v>11</v>
      </c>
      <c r="B130" s="25" t="s">
        <v>122</v>
      </c>
      <c r="C130" s="25" t="s">
        <v>206</v>
      </c>
      <c r="D130" s="25" t="s">
        <v>208</v>
      </c>
      <c r="E130" s="25" t="s">
        <v>440</v>
      </c>
      <c r="F130" s="25" t="s">
        <v>513</v>
      </c>
      <c r="G130" s="25" t="s">
        <v>454</v>
      </c>
      <c r="H130" s="41">
        <v>41078</v>
      </c>
      <c r="I130" s="25" t="s">
        <v>142</v>
      </c>
      <c r="J130" s="25" t="s">
        <v>545</v>
      </c>
      <c r="K130" s="25">
        <v>131</v>
      </c>
      <c r="L130" s="25">
        <v>20</v>
      </c>
      <c r="M130" s="34">
        <v>21.41</v>
      </c>
      <c r="N130" s="45">
        <v>4929</v>
      </c>
      <c r="O130" s="25"/>
      <c r="P130" s="25"/>
      <c r="Q130" s="25"/>
      <c r="R130" s="25" t="s">
        <v>548</v>
      </c>
      <c r="S130" s="25" t="s">
        <v>236</v>
      </c>
      <c r="T130" s="25" t="s">
        <v>96</v>
      </c>
      <c r="U130" s="25"/>
      <c r="V130" s="41">
        <v>41014</v>
      </c>
      <c r="W130" s="25" t="s">
        <v>651</v>
      </c>
      <c r="X130" s="25" t="s">
        <v>652</v>
      </c>
      <c r="Y130" s="25" t="s">
        <v>463</v>
      </c>
      <c r="Z130" s="5" t="s">
        <v>309</v>
      </c>
      <c r="AA130" s="5" t="s">
        <v>627</v>
      </c>
    </row>
    <row r="131" spans="1:27" ht="15.6" hidden="1" customHeight="1" x14ac:dyDescent="0.3">
      <c r="A131" s="25" t="s">
        <v>11</v>
      </c>
      <c r="B131" s="25" t="s">
        <v>122</v>
      </c>
      <c r="C131" s="25" t="s">
        <v>206</v>
      </c>
      <c r="D131" s="25" t="s">
        <v>208</v>
      </c>
      <c r="E131" s="25" t="s">
        <v>441</v>
      </c>
      <c r="F131" s="25" t="s">
        <v>123</v>
      </c>
      <c r="G131" s="25" t="s">
        <v>454</v>
      </c>
      <c r="H131" s="41">
        <v>41099</v>
      </c>
      <c r="I131" s="25" t="s">
        <v>153</v>
      </c>
      <c r="J131" s="25"/>
      <c r="K131" s="25">
        <v>121</v>
      </c>
      <c r="L131" s="25">
        <v>20</v>
      </c>
      <c r="M131" s="34">
        <v>15</v>
      </c>
      <c r="N131" s="45">
        <v>2930</v>
      </c>
      <c r="O131" s="25"/>
      <c r="P131" s="25"/>
      <c r="Q131" s="25"/>
      <c r="R131" s="25" t="s">
        <v>536</v>
      </c>
      <c r="S131" s="25" t="s">
        <v>236</v>
      </c>
      <c r="T131" s="25" t="s">
        <v>96</v>
      </c>
      <c r="U131" s="25"/>
      <c r="V131" s="41">
        <v>41012</v>
      </c>
      <c r="W131" s="25" t="s">
        <v>651</v>
      </c>
      <c r="X131" s="25" t="s">
        <v>652</v>
      </c>
      <c r="Y131" s="25" t="s">
        <v>463</v>
      </c>
      <c r="Z131" s="5" t="s">
        <v>309</v>
      </c>
      <c r="AA131" s="5" t="s">
        <v>627</v>
      </c>
    </row>
    <row r="132" spans="1:27" ht="15.6" hidden="1" customHeight="1" x14ac:dyDescent="0.3">
      <c r="A132" s="25" t="s">
        <v>11</v>
      </c>
      <c r="B132" s="25" t="s">
        <v>122</v>
      </c>
      <c r="C132" s="25" t="s">
        <v>206</v>
      </c>
      <c r="D132" s="25" t="s">
        <v>208</v>
      </c>
      <c r="E132" s="25" t="s">
        <v>442</v>
      </c>
      <c r="F132" s="25" t="s">
        <v>123</v>
      </c>
      <c r="G132" s="25" t="s">
        <v>455</v>
      </c>
      <c r="H132" s="41">
        <v>41099</v>
      </c>
      <c r="I132" s="25" t="s">
        <v>462</v>
      </c>
      <c r="J132" s="25"/>
      <c r="K132" s="25">
        <v>50</v>
      </c>
      <c r="L132" s="25">
        <v>20</v>
      </c>
      <c r="M132" s="34">
        <v>16</v>
      </c>
      <c r="N132" s="45">
        <v>2085</v>
      </c>
      <c r="O132" s="25"/>
      <c r="P132" s="25"/>
      <c r="Q132" s="25"/>
      <c r="R132" s="25" t="s">
        <v>537</v>
      </c>
      <c r="S132" s="25" t="s">
        <v>236</v>
      </c>
      <c r="T132" s="25" t="s">
        <v>96</v>
      </c>
      <c r="U132" s="25"/>
      <c r="V132" s="41">
        <v>41012</v>
      </c>
      <c r="W132" s="25" t="s">
        <v>713</v>
      </c>
      <c r="X132" s="25" t="s">
        <v>648</v>
      </c>
      <c r="Y132" s="25" t="s">
        <v>463</v>
      </c>
      <c r="Z132" s="5" t="s">
        <v>309</v>
      </c>
      <c r="AA132" s="5" t="s">
        <v>627</v>
      </c>
    </row>
    <row r="133" spans="1:27" ht="15.6" hidden="1" customHeight="1" x14ac:dyDescent="0.3">
      <c r="A133" s="25" t="s">
        <v>11</v>
      </c>
      <c r="B133" s="25" t="s">
        <v>122</v>
      </c>
      <c r="C133" s="25" t="s">
        <v>206</v>
      </c>
      <c r="D133" s="25" t="s">
        <v>208</v>
      </c>
      <c r="E133" s="25" t="s">
        <v>443</v>
      </c>
      <c r="F133" s="25" t="s">
        <v>123</v>
      </c>
      <c r="G133" s="25" t="s">
        <v>456</v>
      </c>
      <c r="H133" s="41">
        <v>41099</v>
      </c>
      <c r="I133" s="25" t="s">
        <v>462</v>
      </c>
      <c r="J133" s="25"/>
      <c r="K133" s="25">
        <v>50</v>
      </c>
      <c r="L133" s="25">
        <v>20</v>
      </c>
      <c r="M133" s="34">
        <v>16</v>
      </c>
      <c r="N133" s="45">
        <v>2085</v>
      </c>
      <c r="O133" s="25"/>
      <c r="P133" s="25"/>
      <c r="Q133" s="25"/>
      <c r="R133" s="25" t="s">
        <v>538</v>
      </c>
      <c r="S133" s="25" t="s">
        <v>236</v>
      </c>
      <c r="T133" s="25" t="s">
        <v>96</v>
      </c>
      <c r="U133" s="25"/>
      <c r="V133" s="41">
        <v>41012</v>
      </c>
      <c r="W133" s="25" t="s">
        <v>711</v>
      </c>
      <c r="X133" s="25" t="s">
        <v>661</v>
      </c>
      <c r="Y133" s="25" t="s">
        <v>463</v>
      </c>
      <c r="Z133" s="5" t="s">
        <v>309</v>
      </c>
      <c r="AA133" s="5" t="s">
        <v>627</v>
      </c>
    </row>
    <row r="134" spans="1:27" ht="15.6" hidden="1" customHeight="1" x14ac:dyDescent="0.3">
      <c r="A134" s="25" t="s">
        <v>11</v>
      </c>
      <c r="B134" s="25" t="s">
        <v>122</v>
      </c>
      <c r="C134" s="25" t="s">
        <v>206</v>
      </c>
      <c r="D134" s="25" t="s">
        <v>208</v>
      </c>
      <c r="E134" s="25" t="s">
        <v>444</v>
      </c>
      <c r="F134" s="25" t="s">
        <v>123</v>
      </c>
      <c r="G134" s="25" t="s">
        <v>457</v>
      </c>
      <c r="H134" s="41">
        <v>41099</v>
      </c>
      <c r="I134" s="25" t="s">
        <v>462</v>
      </c>
      <c r="J134" s="25"/>
      <c r="K134" s="25">
        <v>70</v>
      </c>
      <c r="L134" s="25">
        <v>20</v>
      </c>
      <c r="M134" s="34">
        <v>16</v>
      </c>
      <c r="N134" s="46">
        <v>2635</v>
      </c>
      <c r="O134" s="25"/>
      <c r="P134" s="25"/>
      <c r="Q134" s="25"/>
      <c r="R134" s="25" t="s">
        <v>539</v>
      </c>
      <c r="S134" s="25" t="s">
        <v>236</v>
      </c>
      <c r="T134" s="25" t="s">
        <v>96</v>
      </c>
      <c r="U134" s="25"/>
      <c r="V134" s="41">
        <v>41012</v>
      </c>
      <c r="W134" s="25" t="s">
        <v>712</v>
      </c>
      <c r="X134" s="25" t="s">
        <v>648</v>
      </c>
      <c r="Y134" s="25" t="s">
        <v>463</v>
      </c>
      <c r="Z134" s="5" t="s">
        <v>309</v>
      </c>
      <c r="AA134" s="5" t="s">
        <v>627</v>
      </c>
    </row>
    <row r="135" spans="1:27" ht="15.6" hidden="1" customHeight="1" x14ac:dyDescent="0.3">
      <c r="A135" s="25" t="s">
        <v>11</v>
      </c>
      <c r="B135" s="25" t="s">
        <v>122</v>
      </c>
      <c r="C135" s="25" t="s">
        <v>206</v>
      </c>
      <c r="D135" s="25" t="s">
        <v>208</v>
      </c>
      <c r="E135" s="25" t="s">
        <v>445</v>
      </c>
      <c r="F135" s="25" t="s">
        <v>123</v>
      </c>
      <c r="G135" s="25" t="s">
        <v>458</v>
      </c>
      <c r="H135" s="41">
        <v>41099</v>
      </c>
      <c r="I135" s="25" t="s">
        <v>462</v>
      </c>
      <c r="J135" s="25"/>
      <c r="K135" s="25">
        <v>163</v>
      </c>
      <c r="L135" s="25">
        <v>20</v>
      </c>
      <c r="M135" s="34">
        <v>16</v>
      </c>
      <c r="N135" s="45">
        <v>4660</v>
      </c>
      <c r="O135" s="25"/>
      <c r="P135" s="25"/>
      <c r="Q135" s="25"/>
      <c r="R135" s="25" t="s">
        <v>540</v>
      </c>
      <c r="S135" s="25" t="s">
        <v>236</v>
      </c>
      <c r="T135" s="25" t="s">
        <v>96</v>
      </c>
      <c r="U135" s="25"/>
      <c r="V135" s="41">
        <v>41012</v>
      </c>
      <c r="W135" s="25" t="s">
        <v>653</v>
      </c>
      <c r="X135" s="25" t="s">
        <v>652</v>
      </c>
      <c r="Y135" s="25" t="s">
        <v>463</v>
      </c>
      <c r="Z135" s="5" t="s">
        <v>309</v>
      </c>
      <c r="AA135" s="5" t="s">
        <v>627</v>
      </c>
    </row>
    <row r="136" spans="1:27" ht="15.6" hidden="1" customHeight="1" x14ac:dyDescent="0.3">
      <c r="A136" s="25" t="s">
        <v>11</v>
      </c>
      <c r="B136" s="25" t="s">
        <v>122</v>
      </c>
      <c r="C136" s="25" t="s">
        <v>206</v>
      </c>
      <c r="D136" s="25" t="s">
        <v>208</v>
      </c>
      <c r="E136" s="25" t="s">
        <v>446</v>
      </c>
      <c r="F136" s="25" t="s">
        <v>123</v>
      </c>
      <c r="G136" s="25" t="s">
        <v>458</v>
      </c>
      <c r="H136" s="41">
        <v>41099</v>
      </c>
      <c r="I136" s="25" t="s">
        <v>153</v>
      </c>
      <c r="J136" s="25"/>
      <c r="K136" s="25">
        <v>126</v>
      </c>
      <c r="L136" s="25">
        <v>20</v>
      </c>
      <c r="M136" s="34">
        <v>15</v>
      </c>
      <c r="N136" s="45">
        <v>3137</v>
      </c>
      <c r="O136" s="25"/>
      <c r="P136" s="25"/>
      <c r="Q136" s="25"/>
      <c r="R136" s="25" t="s">
        <v>541</v>
      </c>
      <c r="S136" s="25" t="s">
        <v>236</v>
      </c>
      <c r="T136" s="25" t="s">
        <v>96</v>
      </c>
      <c r="U136" s="25"/>
      <c r="V136" s="41">
        <v>41012</v>
      </c>
      <c r="W136" s="25" t="s">
        <v>653</v>
      </c>
      <c r="X136" s="25" t="s">
        <v>652</v>
      </c>
      <c r="Y136" s="25" t="s">
        <v>463</v>
      </c>
      <c r="Z136" s="5" t="s">
        <v>309</v>
      </c>
      <c r="AA136" s="5" t="s">
        <v>627</v>
      </c>
    </row>
    <row r="137" spans="1:27" ht="15.6" hidden="1" customHeight="1" x14ac:dyDescent="0.3">
      <c r="A137" s="25" t="s">
        <v>11</v>
      </c>
      <c r="B137" s="25" t="s">
        <v>122</v>
      </c>
      <c r="C137" s="25" t="s">
        <v>206</v>
      </c>
      <c r="D137" s="25" t="s">
        <v>208</v>
      </c>
      <c r="E137" s="25" t="s">
        <v>447</v>
      </c>
      <c r="F137" s="25" t="s">
        <v>123</v>
      </c>
      <c r="G137" s="25" t="s">
        <v>459</v>
      </c>
      <c r="H137" s="41">
        <v>41099</v>
      </c>
      <c r="I137" s="25" t="s">
        <v>462</v>
      </c>
      <c r="J137" s="25"/>
      <c r="K137" s="25">
        <v>161</v>
      </c>
      <c r="L137" s="25">
        <v>20</v>
      </c>
      <c r="M137" s="34">
        <v>16</v>
      </c>
      <c r="N137" s="45">
        <v>4935</v>
      </c>
      <c r="O137" s="25"/>
      <c r="P137" s="25"/>
      <c r="Q137" s="25"/>
      <c r="R137" s="25" t="s">
        <v>542</v>
      </c>
      <c r="S137" s="25" t="s">
        <v>236</v>
      </c>
      <c r="T137" s="25" t="s">
        <v>96</v>
      </c>
      <c r="U137" s="25"/>
      <c r="V137" s="41">
        <v>41012</v>
      </c>
      <c r="W137" s="25" t="s">
        <v>654</v>
      </c>
      <c r="X137" s="25" t="s">
        <v>652</v>
      </c>
      <c r="Y137" s="25" t="s">
        <v>463</v>
      </c>
      <c r="Z137" s="5" t="s">
        <v>309</v>
      </c>
      <c r="AA137" s="5" t="s">
        <v>627</v>
      </c>
    </row>
    <row r="138" spans="1:27" ht="15.6" hidden="1" customHeight="1" x14ac:dyDescent="0.3">
      <c r="A138" s="25" t="s">
        <v>11</v>
      </c>
      <c r="B138" s="25" t="s">
        <v>122</v>
      </c>
      <c r="C138" s="25" t="s">
        <v>206</v>
      </c>
      <c r="D138" s="25" t="s">
        <v>208</v>
      </c>
      <c r="E138" s="25" t="s">
        <v>448</v>
      </c>
      <c r="F138" s="25" t="s">
        <v>123</v>
      </c>
      <c r="G138" s="25" t="s">
        <v>460</v>
      </c>
      <c r="H138" s="41">
        <v>41099</v>
      </c>
      <c r="I138" s="25" t="s">
        <v>462</v>
      </c>
      <c r="J138" s="25"/>
      <c r="K138" s="25">
        <v>72</v>
      </c>
      <c r="L138" s="25">
        <v>20</v>
      </c>
      <c r="M138" s="34">
        <v>16</v>
      </c>
      <c r="N138" s="45">
        <v>2585</v>
      </c>
      <c r="O138" s="25"/>
      <c r="P138" s="25"/>
      <c r="Q138" s="25"/>
      <c r="R138" s="25" t="s">
        <v>543</v>
      </c>
      <c r="S138" s="25" t="s">
        <v>236</v>
      </c>
      <c r="T138" s="25" t="s">
        <v>96</v>
      </c>
      <c r="U138" s="25"/>
      <c r="V138" s="65">
        <v>41012</v>
      </c>
      <c r="W138" s="25" t="s">
        <v>655</v>
      </c>
      <c r="X138" s="25" t="s">
        <v>652</v>
      </c>
      <c r="Y138" s="25" t="s">
        <v>463</v>
      </c>
      <c r="Z138" s="5" t="s">
        <v>309</v>
      </c>
      <c r="AA138" s="5" t="s">
        <v>627</v>
      </c>
    </row>
    <row r="139" spans="1:27" ht="15.6" hidden="1" customHeight="1" x14ac:dyDescent="0.3">
      <c r="A139" s="25" t="s">
        <v>11</v>
      </c>
      <c r="B139" s="25" t="s">
        <v>122</v>
      </c>
      <c r="C139" s="25" t="s">
        <v>206</v>
      </c>
      <c r="D139" s="25" t="s">
        <v>208</v>
      </c>
      <c r="E139" s="25" t="s">
        <v>449</v>
      </c>
      <c r="F139" s="25" t="s">
        <v>513</v>
      </c>
      <c r="G139" s="25" t="s">
        <v>461</v>
      </c>
      <c r="H139" s="41">
        <v>41078</v>
      </c>
      <c r="I139" s="25" t="s">
        <v>462</v>
      </c>
      <c r="J139" s="25" t="s">
        <v>229</v>
      </c>
      <c r="K139" s="25">
        <v>69</v>
      </c>
      <c r="L139" s="25">
        <v>20</v>
      </c>
      <c r="M139" s="34">
        <v>17.010000000000002</v>
      </c>
      <c r="N139" s="45">
        <v>2344</v>
      </c>
      <c r="O139" s="25"/>
      <c r="P139" s="25"/>
      <c r="Q139" s="25"/>
      <c r="R139" s="25" t="s">
        <v>549</v>
      </c>
      <c r="S139" s="25" t="s">
        <v>236</v>
      </c>
      <c r="T139" s="25" t="s">
        <v>96</v>
      </c>
      <c r="U139" s="25"/>
      <c r="V139" s="41">
        <v>41014</v>
      </c>
      <c r="W139" s="25" t="s">
        <v>671</v>
      </c>
      <c r="X139" s="25" t="s">
        <v>657</v>
      </c>
      <c r="Y139" s="25" t="s">
        <v>463</v>
      </c>
      <c r="Z139" s="5" t="s">
        <v>309</v>
      </c>
      <c r="AA139" s="5" t="s">
        <v>627</v>
      </c>
    </row>
    <row r="140" spans="1:27" ht="15.6" hidden="1" customHeight="1" x14ac:dyDescent="0.3">
      <c r="A140" s="25" t="s">
        <v>11</v>
      </c>
      <c r="B140" s="25" t="s">
        <v>122</v>
      </c>
      <c r="C140" s="25" t="s">
        <v>206</v>
      </c>
      <c r="D140" s="25" t="s">
        <v>208</v>
      </c>
      <c r="E140" s="25" t="s">
        <v>468</v>
      </c>
      <c r="F140" s="25" t="s">
        <v>123</v>
      </c>
      <c r="G140" s="25" t="s">
        <v>469</v>
      </c>
      <c r="H140" s="41">
        <v>41110</v>
      </c>
      <c r="I140" s="25" t="s">
        <v>462</v>
      </c>
      <c r="J140" s="25" t="s">
        <v>231</v>
      </c>
      <c r="K140" s="25">
        <v>85</v>
      </c>
      <c r="L140" s="25">
        <v>20</v>
      </c>
      <c r="M140" s="34">
        <v>16</v>
      </c>
      <c r="N140" s="45">
        <v>2470</v>
      </c>
      <c r="O140" s="25"/>
      <c r="P140" s="25"/>
      <c r="Q140" s="25"/>
      <c r="R140" s="25" t="s">
        <v>524</v>
      </c>
      <c r="S140" s="25" t="s">
        <v>236</v>
      </c>
      <c r="T140" s="25" t="s">
        <v>96</v>
      </c>
      <c r="U140" s="25"/>
      <c r="V140" s="41">
        <v>41005</v>
      </c>
      <c r="W140" s="25" t="s">
        <v>675</v>
      </c>
      <c r="X140" s="25" t="s">
        <v>676</v>
      </c>
      <c r="Y140" s="25" t="s">
        <v>290</v>
      </c>
      <c r="Z140" s="5" t="s">
        <v>309</v>
      </c>
      <c r="AA140" s="5" t="s">
        <v>624</v>
      </c>
    </row>
    <row r="141" spans="1:27" ht="15.6" hidden="1" customHeight="1" x14ac:dyDescent="0.3">
      <c r="A141" s="25" t="s">
        <v>11</v>
      </c>
      <c r="B141" s="25" t="s">
        <v>122</v>
      </c>
      <c r="C141" s="25" t="s">
        <v>206</v>
      </c>
      <c r="D141" s="25" t="s">
        <v>208</v>
      </c>
      <c r="E141" s="25" t="s">
        <v>470</v>
      </c>
      <c r="F141" s="25" t="s">
        <v>136</v>
      </c>
      <c r="G141" s="25" t="s">
        <v>371</v>
      </c>
      <c r="H141" s="41">
        <v>41103</v>
      </c>
      <c r="I141" s="25" t="s">
        <v>150</v>
      </c>
      <c r="J141" s="25" t="s">
        <v>228</v>
      </c>
      <c r="K141" s="25">
        <v>159</v>
      </c>
      <c r="L141" s="25">
        <v>20</v>
      </c>
      <c r="M141" s="34" t="s">
        <v>515</v>
      </c>
      <c r="N141" s="45">
        <v>3716</v>
      </c>
      <c r="O141" s="25"/>
      <c r="P141" s="25"/>
      <c r="Q141" s="25"/>
      <c r="R141" s="25" t="s">
        <v>516</v>
      </c>
      <c r="S141" s="25" t="s">
        <v>428</v>
      </c>
      <c r="T141" s="25" t="s">
        <v>96</v>
      </c>
      <c r="U141" s="25"/>
      <c r="V141" s="41">
        <v>40996</v>
      </c>
      <c r="W141" s="25" t="s">
        <v>646</v>
      </c>
      <c r="X141" s="25" t="s">
        <v>650</v>
      </c>
      <c r="Y141" s="25" t="s">
        <v>246</v>
      </c>
      <c r="Z141" s="5" t="s">
        <v>309</v>
      </c>
      <c r="AA141" s="5" t="s">
        <v>623</v>
      </c>
    </row>
    <row r="142" spans="1:27" ht="15.6" hidden="1" customHeight="1" x14ac:dyDescent="0.3">
      <c r="A142" s="25" t="s">
        <v>11</v>
      </c>
      <c r="B142" s="25" t="s">
        <v>122</v>
      </c>
      <c r="C142" s="25" t="s">
        <v>206</v>
      </c>
      <c r="D142" s="25" t="s">
        <v>208</v>
      </c>
      <c r="E142" s="25" t="s">
        <v>474</v>
      </c>
      <c r="F142" s="25" t="s">
        <v>123</v>
      </c>
      <c r="G142" s="25" t="s">
        <v>475</v>
      </c>
      <c r="H142" s="41">
        <v>41138</v>
      </c>
      <c r="I142" s="25" t="s">
        <v>384</v>
      </c>
      <c r="J142" s="25" t="s">
        <v>229</v>
      </c>
      <c r="K142" s="25">
        <v>10</v>
      </c>
      <c r="L142" s="25">
        <v>20</v>
      </c>
      <c r="M142" s="34">
        <v>18.95</v>
      </c>
      <c r="N142" s="45">
        <v>455</v>
      </c>
      <c r="O142" s="25"/>
      <c r="P142" s="25"/>
      <c r="Q142" s="25"/>
      <c r="R142" s="25" t="s">
        <v>579</v>
      </c>
      <c r="S142" s="25" t="s">
        <v>236</v>
      </c>
      <c r="T142" s="25" t="s">
        <v>96</v>
      </c>
      <c r="U142" s="25"/>
      <c r="V142" s="41">
        <v>41040</v>
      </c>
      <c r="W142" s="25" t="s">
        <v>704</v>
      </c>
      <c r="X142" s="25" t="s">
        <v>673</v>
      </c>
      <c r="Y142" s="25" t="s">
        <v>476</v>
      </c>
      <c r="Z142" s="5" t="s">
        <v>309</v>
      </c>
      <c r="AA142" s="5" t="s">
        <v>623</v>
      </c>
    </row>
    <row r="143" spans="1:27" ht="15.6" hidden="1" customHeight="1" x14ac:dyDescent="0.3">
      <c r="A143" s="25" t="s">
        <v>11</v>
      </c>
      <c r="B143" s="25" t="s">
        <v>122</v>
      </c>
      <c r="C143" s="25" t="s">
        <v>206</v>
      </c>
      <c r="D143" s="25" t="s">
        <v>208</v>
      </c>
      <c r="E143" s="25" t="s">
        <v>477</v>
      </c>
      <c r="F143" s="25" t="s">
        <v>513</v>
      </c>
      <c r="G143" s="25" t="s">
        <v>480</v>
      </c>
      <c r="H143" s="41">
        <v>41138</v>
      </c>
      <c r="I143" s="25" t="s">
        <v>384</v>
      </c>
      <c r="J143" s="25" t="s">
        <v>229</v>
      </c>
      <c r="K143" s="25">
        <v>11</v>
      </c>
      <c r="L143" s="25">
        <v>20</v>
      </c>
      <c r="M143" s="34">
        <v>18</v>
      </c>
      <c r="N143" s="45">
        <v>432</v>
      </c>
      <c r="O143" s="25"/>
      <c r="P143" s="25"/>
      <c r="Q143" s="25"/>
      <c r="R143" s="25" t="s">
        <v>576</v>
      </c>
      <c r="S143" s="25" t="s">
        <v>236</v>
      </c>
      <c r="T143" s="25" t="s">
        <v>96</v>
      </c>
      <c r="U143" s="25"/>
      <c r="V143" s="41">
        <v>41039</v>
      </c>
      <c r="W143" s="25" t="s">
        <v>705</v>
      </c>
      <c r="X143" s="25" t="s">
        <v>673</v>
      </c>
      <c r="Y143" s="25" t="s">
        <v>476</v>
      </c>
      <c r="Z143" s="5" t="s">
        <v>309</v>
      </c>
      <c r="AA143" s="5" t="s">
        <v>623</v>
      </c>
    </row>
    <row r="144" spans="1:27" ht="15.6" hidden="1" customHeight="1" x14ac:dyDescent="0.3">
      <c r="A144" s="25" t="s">
        <v>11</v>
      </c>
      <c r="B144" s="25" t="s">
        <v>122</v>
      </c>
      <c r="C144" s="25" t="s">
        <v>206</v>
      </c>
      <c r="D144" s="25" t="s">
        <v>208</v>
      </c>
      <c r="E144" s="25" t="s">
        <v>478</v>
      </c>
      <c r="F144" s="25" t="s">
        <v>123</v>
      </c>
      <c r="G144" s="25" t="s">
        <v>479</v>
      </c>
      <c r="H144" s="41">
        <v>41138</v>
      </c>
      <c r="I144" s="25" t="s">
        <v>384</v>
      </c>
      <c r="J144" s="25" t="s">
        <v>229</v>
      </c>
      <c r="K144" s="25">
        <v>9</v>
      </c>
      <c r="L144" s="25">
        <v>20</v>
      </c>
      <c r="M144" s="34">
        <v>18.95</v>
      </c>
      <c r="N144" s="45">
        <v>440</v>
      </c>
      <c r="O144" s="25"/>
      <c r="P144" s="25"/>
      <c r="Q144" s="25"/>
      <c r="R144" s="25" t="s">
        <v>581</v>
      </c>
      <c r="S144" s="25" t="s">
        <v>236</v>
      </c>
      <c r="T144" s="25" t="s">
        <v>96</v>
      </c>
      <c r="U144" s="25"/>
      <c r="V144" s="41">
        <v>41040</v>
      </c>
      <c r="W144" s="25" t="s">
        <v>706</v>
      </c>
      <c r="X144" s="25" t="s">
        <v>673</v>
      </c>
      <c r="Y144" s="25" t="s">
        <v>476</v>
      </c>
      <c r="Z144" s="5" t="s">
        <v>309</v>
      </c>
      <c r="AA144" s="5" t="s">
        <v>623</v>
      </c>
    </row>
    <row r="145" spans="1:27" ht="15.6" hidden="1" customHeight="1" x14ac:dyDescent="0.3">
      <c r="A145" s="25" t="s">
        <v>11</v>
      </c>
      <c r="B145" s="25" t="s">
        <v>122</v>
      </c>
      <c r="C145" s="25" t="s">
        <v>206</v>
      </c>
      <c r="D145" s="25" t="s">
        <v>208</v>
      </c>
      <c r="E145" s="25" t="s">
        <v>481</v>
      </c>
      <c r="F145" s="25" t="s">
        <v>513</v>
      </c>
      <c r="G145" s="25" t="s">
        <v>482</v>
      </c>
      <c r="H145" s="41">
        <v>41138</v>
      </c>
      <c r="I145" s="25" t="s">
        <v>384</v>
      </c>
      <c r="J145" s="25" t="s">
        <v>229</v>
      </c>
      <c r="K145" s="25">
        <v>10</v>
      </c>
      <c r="L145" s="25">
        <v>20</v>
      </c>
      <c r="M145" s="34">
        <v>18</v>
      </c>
      <c r="N145" s="45">
        <v>432</v>
      </c>
      <c r="O145" s="25"/>
      <c r="P145" s="25"/>
      <c r="Q145" s="25"/>
      <c r="R145" s="25" t="s">
        <v>577</v>
      </c>
      <c r="S145" s="25" t="s">
        <v>236</v>
      </c>
      <c r="T145" s="25" t="s">
        <v>96</v>
      </c>
      <c r="U145" s="25"/>
      <c r="V145" s="41">
        <v>41039</v>
      </c>
      <c r="W145" s="25" t="s">
        <v>707</v>
      </c>
      <c r="X145" s="25" t="s">
        <v>673</v>
      </c>
      <c r="Y145" s="25" t="s">
        <v>476</v>
      </c>
      <c r="Z145" s="5" t="s">
        <v>309</v>
      </c>
      <c r="AA145" s="5" t="s">
        <v>623</v>
      </c>
    </row>
    <row r="146" spans="1:27" ht="15.6" hidden="1" customHeight="1" x14ac:dyDescent="0.3">
      <c r="A146" s="25" t="s">
        <v>11</v>
      </c>
      <c r="B146" s="25" t="s">
        <v>122</v>
      </c>
      <c r="C146" s="25" t="s">
        <v>206</v>
      </c>
      <c r="D146" s="25" t="s">
        <v>208</v>
      </c>
      <c r="E146" s="25" t="s">
        <v>483</v>
      </c>
      <c r="F146" s="25" t="s">
        <v>123</v>
      </c>
      <c r="G146" s="25" t="s">
        <v>485</v>
      </c>
      <c r="H146" s="41">
        <v>41138</v>
      </c>
      <c r="I146" s="25" t="s">
        <v>484</v>
      </c>
      <c r="J146" s="25" t="s">
        <v>229</v>
      </c>
      <c r="K146" s="25">
        <v>14</v>
      </c>
      <c r="L146" s="25">
        <v>20</v>
      </c>
      <c r="M146" s="34">
        <v>3.15</v>
      </c>
      <c r="N146" s="45">
        <v>286</v>
      </c>
      <c r="O146" s="25"/>
      <c r="P146" s="25"/>
      <c r="Q146" s="25"/>
      <c r="R146" s="25" t="s">
        <v>635</v>
      </c>
      <c r="S146" s="25" t="s">
        <v>236</v>
      </c>
      <c r="T146" s="25" t="s">
        <v>96</v>
      </c>
      <c r="U146" s="25"/>
      <c r="V146" s="41">
        <v>41040</v>
      </c>
      <c r="W146" s="25" t="s">
        <v>708</v>
      </c>
      <c r="X146" s="25" t="s">
        <v>673</v>
      </c>
      <c r="Y146" s="25" t="s">
        <v>476</v>
      </c>
      <c r="Z146" s="5" t="s">
        <v>309</v>
      </c>
      <c r="AA146" s="5" t="s">
        <v>623</v>
      </c>
    </row>
    <row r="147" spans="1:27" ht="15.6" hidden="1" customHeight="1" x14ac:dyDescent="0.3">
      <c r="A147" s="25" t="s">
        <v>11</v>
      </c>
      <c r="B147" s="25" t="s">
        <v>122</v>
      </c>
      <c r="C147" s="25" t="s">
        <v>206</v>
      </c>
      <c r="D147" s="25" t="s">
        <v>208</v>
      </c>
      <c r="E147" s="25" t="s">
        <v>572</v>
      </c>
      <c r="F147" s="25" t="s">
        <v>136</v>
      </c>
      <c r="G147" s="25" t="s">
        <v>371</v>
      </c>
      <c r="H147" s="41">
        <v>41152</v>
      </c>
      <c r="I147" s="25" t="s">
        <v>153</v>
      </c>
      <c r="J147" s="25" t="s">
        <v>230</v>
      </c>
      <c r="K147" s="25">
        <v>147</v>
      </c>
      <c r="L147" s="25">
        <v>5</v>
      </c>
      <c r="M147" s="34">
        <v>13.39</v>
      </c>
      <c r="N147" s="45">
        <v>3035</v>
      </c>
      <c r="O147" s="25"/>
      <c r="P147" s="25"/>
      <c r="Q147" s="25"/>
      <c r="R147" s="25" t="s">
        <v>573</v>
      </c>
      <c r="S147" s="25" t="s">
        <v>236</v>
      </c>
      <c r="T147" s="25" t="s">
        <v>96</v>
      </c>
      <c r="U147" s="25" t="s">
        <v>400</v>
      </c>
      <c r="V147" s="41">
        <v>41037</v>
      </c>
      <c r="W147" s="25" t="s">
        <v>709</v>
      </c>
      <c r="X147" s="25"/>
      <c r="Y147" s="25" t="s">
        <v>246</v>
      </c>
      <c r="Z147" s="5" t="s">
        <v>309</v>
      </c>
      <c r="AA147" s="5" t="s">
        <v>623</v>
      </c>
    </row>
    <row r="148" spans="1:27" ht="15.6" hidden="1" customHeight="1" x14ac:dyDescent="0.3">
      <c r="A148" s="25" t="s">
        <v>11</v>
      </c>
      <c r="B148" s="25" t="s">
        <v>122</v>
      </c>
      <c r="C148" s="25" t="s">
        <v>206</v>
      </c>
      <c r="D148" s="25" t="s">
        <v>208</v>
      </c>
      <c r="E148" s="25" t="s">
        <v>714</v>
      </c>
      <c r="F148" s="25" t="s">
        <v>513</v>
      </c>
      <c r="G148" s="25" t="s">
        <v>715</v>
      </c>
      <c r="H148" s="41">
        <v>41232</v>
      </c>
      <c r="I148" s="25" t="s">
        <v>153</v>
      </c>
      <c r="J148" s="25" t="s">
        <v>229</v>
      </c>
      <c r="K148" s="25">
        <v>25</v>
      </c>
      <c r="L148" s="54">
        <v>20</v>
      </c>
      <c r="M148" s="34">
        <v>12.67</v>
      </c>
      <c r="N148" s="45">
        <v>655</v>
      </c>
      <c r="O148" s="25"/>
      <c r="P148" s="25"/>
      <c r="Q148" s="25"/>
      <c r="R148" s="25" t="s">
        <v>510</v>
      </c>
      <c r="S148" s="25" t="s">
        <v>236</v>
      </c>
      <c r="T148" s="25" t="s">
        <v>96</v>
      </c>
      <c r="U148" s="25" t="s">
        <v>718</v>
      </c>
      <c r="V148" s="41">
        <v>41184</v>
      </c>
      <c r="W148" s="25" t="s">
        <v>716</v>
      </c>
      <c r="X148" s="25" t="s">
        <v>652</v>
      </c>
      <c r="Y148" s="25" t="s">
        <v>717</v>
      </c>
    </row>
    <row r="149" spans="1:27" ht="15.6" hidden="1" customHeight="1" x14ac:dyDescent="0.3">
      <c r="A149" s="25" t="s">
        <v>11</v>
      </c>
      <c r="B149" s="25" t="s">
        <v>122</v>
      </c>
      <c r="C149" s="25" t="s">
        <v>206</v>
      </c>
      <c r="D149" s="25" t="s">
        <v>208</v>
      </c>
      <c r="E149" s="25" t="s">
        <v>807</v>
      </c>
      <c r="F149" s="25" t="s">
        <v>123</v>
      </c>
      <c r="G149" s="25" t="s">
        <v>808</v>
      </c>
      <c r="H149" s="41">
        <v>41362</v>
      </c>
      <c r="I149" s="25" t="s">
        <v>566</v>
      </c>
      <c r="J149" s="25" t="s">
        <v>229</v>
      </c>
      <c r="K149" s="25">
        <v>30</v>
      </c>
      <c r="L149" s="25">
        <v>27</v>
      </c>
      <c r="M149" s="34">
        <v>14.15</v>
      </c>
      <c r="N149" s="45">
        <v>1049</v>
      </c>
      <c r="O149" s="25"/>
      <c r="P149" s="25"/>
      <c r="Q149" s="25"/>
      <c r="R149" s="25" t="s">
        <v>809</v>
      </c>
      <c r="S149" s="25" t="s">
        <v>747</v>
      </c>
      <c r="T149" s="25" t="s">
        <v>96</v>
      </c>
      <c r="U149" s="25"/>
      <c r="V149" s="41">
        <v>41302</v>
      </c>
      <c r="W149" s="25" t="s">
        <v>811</v>
      </c>
      <c r="X149" s="25" t="s">
        <v>93</v>
      </c>
      <c r="Y149" s="25" t="s">
        <v>810</v>
      </c>
    </row>
    <row r="150" spans="1:27" ht="15.6" hidden="1" customHeight="1" x14ac:dyDescent="0.3">
      <c r="A150" s="25" t="s">
        <v>14</v>
      </c>
      <c r="B150" s="25" t="s">
        <v>261</v>
      </c>
      <c r="C150" s="26" t="s">
        <v>206</v>
      </c>
      <c r="D150" s="26" t="s">
        <v>208</v>
      </c>
      <c r="E150" s="23" t="s">
        <v>502</v>
      </c>
      <c r="F150" s="23" t="s">
        <v>56</v>
      </c>
      <c r="G150" s="15" t="s">
        <v>473</v>
      </c>
      <c r="H150" s="41">
        <v>41122</v>
      </c>
      <c r="I150" s="25">
        <v>718</v>
      </c>
      <c r="J150" s="25">
        <v>8</v>
      </c>
      <c r="K150" s="17">
        <v>198</v>
      </c>
      <c r="L150" s="18"/>
      <c r="M150" s="37"/>
      <c r="N150" s="19">
        <v>5662</v>
      </c>
      <c r="O150" s="28"/>
      <c r="P150" s="28"/>
      <c r="Q150" s="28"/>
      <c r="R150" s="20"/>
      <c r="S150" s="20"/>
      <c r="T150" s="25"/>
      <c r="U150" s="21"/>
      <c r="V150" s="22"/>
      <c r="W150" s="22" t="s">
        <v>602</v>
      </c>
      <c r="X150" s="31"/>
      <c r="Y150" s="25"/>
      <c r="Z150" s="5" t="s">
        <v>305</v>
      </c>
      <c r="AA150" s="5" t="s">
        <v>625</v>
      </c>
    </row>
    <row r="151" spans="1:27" ht="15.6" hidden="1" customHeight="1" x14ac:dyDescent="0.3">
      <c r="A151" s="25" t="s">
        <v>14</v>
      </c>
      <c r="B151" s="25" t="s">
        <v>261</v>
      </c>
      <c r="C151" s="26" t="s">
        <v>206</v>
      </c>
      <c r="D151" s="26" t="s">
        <v>208</v>
      </c>
      <c r="E151" s="23" t="s">
        <v>498</v>
      </c>
      <c r="F151" s="23" t="s">
        <v>254</v>
      </c>
      <c r="G151" s="15" t="s">
        <v>499</v>
      </c>
      <c r="H151" s="41">
        <v>41061</v>
      </c>
      <c r="I151" s="25">
        <v>718</v>
      </c>
      <c r="J151" s="25">
        <v>8</v>
      </c>
      <c r="K151" s="17">
        <v>143</v>
      </c>
      <c r="L151" s="18"/>
      <c r="M151" s="37"/>
      <c r="N151" s="19">
        <v>4250</v>
      </c>
      <c r="O151" s="28"/>
      <c r="P151" s="28"/>
      <c r="Q151" s="28"/>
      <c r="R151" s="20"/>
      <c r="S151" s="20"/>
      <c r="T151" s="25"/>
      <c r="U151" s="21"/>
      <c r="V151" s="22"/>
      <c r="W151" s="22"/>
      <c r="X151" s="31"/>
      <c r="Y151" s="25"/>
      <c r="Z151" s="5" t="s">
        <v>208</v>
      </c>
      <c r="AA151" s="5" t="s">
        <v>625</v>
      </c>
    </row>
    <row r="152" spans="1:27" ht="15.6" hidden="1" customHeight="1" x14ac:dyDescent="0.3">
      <c r="A152" s="25" t="s">
        <v>14</v>
      </c>
      <c r="B152" s="26" t="s">
        <v>261</v>
      </c>
      <c r="C152" s="26" t="s">
        <v>206</v>
      </c>
      <c r="D152" s="26" t="s">
        <v>208</v>
      </c>
      <c r="E152" s="25" t="s">
        <v>491</v>
      </c>
      <c r="F152" s="25" t="s">
        <v>279</v>
      </c>
      <c r="G152" s="25" t="s">
        <v>493</v>
      </c>
      <c r="H152" s="27" t="s">
        <v>71</v>
      </c>
      <c r="I152" s="25">
        <v>718</v>
      </c>
      <c r="J152" s="25">
        <v>8</v>
      </c>
      <c r="K152" s="25">
        <v>207</v>
      </c>
      <c r="L152" s="25">
        <v>24</v>
      </c>
      <c r="M152" s="34">
        <v>13.2</v>
      </c>
      <c r="N152" s="28">
        <v>5682</v>
      </c>
      <c r="O152" s="28"/>
      <c r="P152" s="28"/>
      <c r="Q152" s="28"/>
      <c r="R152" s="25" t="s">
        <v>280</v>
      </c>
      <c r="S152" s="26" t="s">
        <v>281</v>
      </c>
      <c r="T152" s="25"/>
      <c r="U152" s="26"/>
      <c r="V152" s="28"/>
      <c r="W152" s="28"/>
      <c r="X152" s="25"/>
      <c r="Y152" s="32"/>
      <c r="Z152" s="5" t="s">
        <v>208</v>
      </c>
      <c r="AA152" s="5" t="s">
        <v>623</v>
      </c>
    </row>
    <row r="153" spans="1:27" ht="15.6" hidden="1" customHeight="1" x14ac:dyDescent="0.3">
      <c r="A153" s="50" t="s">
        <v>14</v>
      </c>
      <c r="B153" s="51" t="s">
        <v>261</v>
      </c>
      <c r="C153" s="51" t="s">
        <v>206</v>
      </c>
      <c r="D153" s="51" t="s">
        <v>494</v>
      </c>
      <c r="E153" s="50" t="s">
        <v>489</v>
      </c>
      <c r="F153" s="25" t="s">
        <v>504</v>
      </c>
      <c r="G153" s="25" t="s">
        <v>283</v>
      </c>
      <c r="H153" s="27" t="s">
        <v>71</v>
      </c>
      <c r="I153" s="25">
        <v>718</v>
      </c>
      <c r="J153" s="25">
        <v>8</v>
      </c>
      <c r="K153" s="25">
        <v>207</v>
      </c>
      <c r="L153" s="25">
        <v>24</v>
      </c>
      <c r="M153" s="34">
        <v>13.2</v>
      </c>
      <c r="N153" s="28">
        <v>5682</v>
      </c>
      <c r="O153" s="28"/>
      <c r="P153" s="28"/>
      <c r="Q153" s="28"/>
      <c r="R153" s="25" t="s">
        <v>280</v>
      </c>
      <c r="S153" s="26" t="s">
        <v>281</v>
      </c>
      <c r="T153" s="25"/>
      <c r="U153" s="26"/>
      <c r="V153" s="28"/>
      <c r="W153" s="28" t="s">
        <v>620</v>
      </c>
      <c r="X153" s="25"/>
      <c r="Y153" s="32"/>
      <c r="Z153" s="5" t="s">
        <v>510</v>
      </c>
      <c r="AA153" s="5" t="s">
        <v>623</v>
      </c>
    </row>
    <row r="154" spans="1:27" ht="15.6" hidden="1" customHeight="1" x14ac:dyDescent="0.3">
      <c r="A154" s="25" t="s">
        <v>14</v>
      </c>
      <c r="B154" s="26" t="s">
        <v>261</v>
      </c>
      <c r="C154" s="26" t="s">
        <v>206</v>
      </c>
      <c r="D154" s="26" t="s">
        <v>208</v>
      </c>
      <c r="E154" s="25" t="s">
        <v>500</v>
      </c>
      <c r="F154" s="25" t="s">
        <v>254</v>
      </c>
      <c r="G154" s="25" t="s">
        <v>501</v>
      </c>
      <c r="H154" s="27">
        <v>41030</v>
      </c>
      <c r="I154" s="25">
        <v>718</v>
      </c>
      <c r="J154" s="25">
        <v>10</v>
      </c>
      <c r="K154" s="25">
        <v>505</v>
      </c>
      <c r="L154" s="25"/>
      <c r="M154" s="34"/>
      <c r="N154" s="28">
        <v>2712</v>
      </c>
      <c r="O154" s="28"/>
      <c r="P154" s="28"/>
      <c r="Q154" s="28"/>
      <c r="R154" s="25"/>
      <c r="S154" s="26"/>
      <c r="T154" s="25"/>
      <c r="U154" s="26"/>
      <c r="V154" s="28"/>
      <c r="W154" s="28" t="s">
        <v>617</v>
      </c>
      <c r="X154" s="25"/>
      <c r="Y154" s="32"/>
      <c r="Z154" s="5" t="s">
        <v>305</v>
      </c>
      <c r="AA154" s="5" t="s">
        <v>623</v>
      </c>
    </row>
    <row r="155" spans="1:27" ht="15.6" hidden="1" customHeight="1" x14ac:dyDescent="0.3">
      <c r="A155" s="25" t="s">
        <v>490</v>
      </c>
      <c r="B155" s="26" t="s">
        <v>261</v>
      </c>
      <c r="C155" s="26" t="s">
        <v>206</v>
      </c>
      <c r="D155" s="26" t="s">
        <v>208</v>
      </c>
      <c r="E155" s="25" t="s">
        <v>273</v>
      </c>
      <c r="F155" s="25" t="s">
        <v>504</v>
      </c>
      <c r="G155" s="25" t="s">
        <v>495</v>
      </c>
      <c r="H155" s="27" t="s">
        <v>71</v>
      </c>
      <c r="I155" s="25">
        <v>718</v>
      </c>
      <c r="J155" s="25">
        <v>8</v>
      </c>
      <c r="K155" s="25">
        <v>416</v>
      </c>
      <c r="L155" s="25">
        <v>64</v>
      </c>
      <c r="M155" s="34">
        <v>11.78</v>
      </c>
      <c r="N155" s="28">
        <v>10050</v>
      </c>
      <c r="O155" s="28"/>
      <c r="P155" s="28"/>
      <c r="Q155" s="28"/>
      <c r="R155" s="25" t="s">
        <v>274</v>
      </c>
      <c r="S155" s="26" t="s">
        <v>277</v>
      </c>
      <c r="T155" s="25"/>
      <c r="U155" s="26"/>
      <c r="V155" s="28"/>
      <c r="W155" s="28"/>
      <c r="X155" s="25"/>
      <c r="Y155" s="32"/>
      <c r="Z155" s="5" t="s">
        <v>208</v>
      </c>
      <c r="AA155" s="5" t="s">
        <v>623</v>
      </c>
    </row>
    <row r="156" spans="1:27" ht="15.6" hidden="1" customHeight="1" x14ac:dyDescent="0.3">
      <c r="A156" s="25" t="s">
        <v>490</v>
      </c>
      <c r="B156" s="26" t="s">
        <v>261</v>
      </c>
      <c r="C156" s="26" t="s">
        <v>206</v>
      </c>
      <c r="D156" s="26" t="s">
        <v>208</v>
      </c>
      <c r="E156" s="25" t="s">
        <v>275</v>
      </c>
      <c r="F156" s="25" t="s">
        <v>504</v>
      </c>
      <c r="G156" s="25" t="s">
        <v>492</v>
      </c>
      <c r="H156" s="27" t="s">
        <v>71</v>
      </c>
      <c r="I156" s="25">
        <v>718</v>
      </c>
      <c r="J156" s="25">
        <v>8</v>
      </c>
      <c r="K156" s="25">
        <v>310</v>
      </c>
      <c r="L156" s="25">
        <v>24</v>
      </c>
      <c r="M156" s="34">
        <v>11.78</v>
      </c>
      <c r="N156" s="28">
        <v>7583</v>
      </c>
      <c r="O156" s="28"/>
      <c r="P156" s="28"/>
      <c r="Q156" s="28"/>
      <c r="R156" s="25" t="s">
        <v>278</v>
      </c>
      <c r="S156" s="26" t="s">
        <v>277</v>
      </c>
      <c r="T156" s="25"/>
      <c r="U156" s="26"/>
      <c r="V156" s="28"/>
      <c r="W156" s="28"/>
      <c r="X156" s="25"/>
      <c r="Y156" s="32"/>
      <c r="Z156" s="5" t="s">
        <v>208</v>
      </c>
      <c r="AA156" s="5" t="s">
        <v>623</v>
      </c>
    </row>
    <row r="157" spans="1:27" ht="15.6" hidden="1" customHeight="1" x14ac:dyDescent="0.3">
      <c r="A157" s="50" t="s">
        <v>11</v>
      </c>
      <c r="B157" s="51" t="s">
        <v>261</v>
      </c>
      <c r="C157" s="51" t="s">
        <v>206</v>
      </c>
      <c r="D157" s="51" t="s">
        <v>494</v>
      </c>
      <c r="E157" s="50" t="s">
        <v>282</v>
      </c>
      <c r="F157" s="25" t="s">
        <v>504</v>
      </c>
      <c r="G157" s="25" t="s">
        <v>283</v>
      </c>
      <c r="H157" s="27" t="s">
        <v>71</v>
      </c>
      <c r="I157" s="25">
        <v>718</v>
      </c>
      <c r="J157" s="25">
        <v>8</v>
      </c>
      <c r="K157" s="25">
        <v>322</v>
      </c>
      <c r="L157" s="25">
        <v>24</v>
      </c>
      <c r="M157" s="34">
        <v>11.78</v>
      </c>
      <c r="N157" s="28">
        <v>7800</v>
      </c>
      <c r="O157" s="28"/>
      <c r="P157" s="28"/>
      <c r="Q157" s="28"/>
      <c r="R157" s="25" t="s">
        <v>284</v>
      </c>
      <c r="S157" s="26" t="s">
        <v>281</v>
      </c>
      <c r="T157" s="25"/>
      <c r="U157" s="26"/>
      <c r="V157" s="28"/>
      <c r="W157" s="28"/>
      <c r="X157" s="25"/>
      <c r="Y157" s="32"/>
      <c r="Z157" s="5" t="s">
        <v>309</v>
      </c>
      <c r="AA157" s="5" t="s">
        <v>623</v>
      </c>
    </row>
    <row r="158" spans="1:27" ht="15.6" hidden="1" customHeight="1" x14ac:dyDescent="0.3">
      <c r="A158" s="25" t="s">
        <v>11</v>
      </c>
      <c r="B158" s="26" t="s">
        <v>261</v>
      </c>
      <c r="C158" s="26" t="s">
        <v>206</v>
      </c>
      <c r="D158" s="26" t="s">
        <v>208</v>
      </c>
      <c r="E158" s="25" t="s">
        <v>503</v>
      </c>
      <c r="F158" s="25" t="s">
        <v>504</v>
      </c>
      <c r="G158" s="25" t="s">
        <v>473</v>
      </c>
      <c r="H158" s="27">
        <v>41000</v>
      </c>
      <c r="I158" s="25">
        <v>718</v>
      </c>
      <c r="J158" s="25">
        <v>6</v>
      </c>
      <c r="K158" s="25">
        <v>133</v>
      </c>
      <c r="L158" s="25"/>
      <c r="M158" s="34"/>
      <c r="N158" s="28">
        <v>3587</v>
      </c>
      <c r="O158" s="28"/>
      <c r="P158" s="28"/>
      <c r="Q158" s="28"/>
      <c r="R158" s="25"/>
      <c r="S158" s="26"/>
      <c r="T158" s="25"/>
      <c r="U158" s="26"/>
      <c r="V158" s="28"/>
      <c r="W158" s="28" t="s">
        <v>693</v>
      </c>
      <c r="X158" s="25"/>
      <c r="Y158" s="32"/>
      <c r="Z158" s="5" t="s">
        <v>309</v>
      </c>
      <c r="AA158" s="5" t="s">
        <v>625</v>
      </c>
    </row>
    <row r="159" spans="1:27" ht="15.6" hidden="1" customHeight="1" x14ac:dyDescent="0.3">
      <c r="A159" s="25" t="s">
        <v>11</v>
      </c>
      <c r="B159" s="26" t="s">
        <v>261</v>
      </c>
      <c r="C159" s="26" t="s">
        <v>206</v>
      </c>
      <c r="D159" s="26" t="s">
        <v>208</v>
      </c>
      <c r="E159" s="25" t="s">
        <v>505</v>
      </c>
      <c r="F159" s="25" t="s">
        <v>504</v>
      </c>
      <c r="G159" s="25" t="s">
        <v>506</v>
      </c>
      <c r="H159" s="27">
        <v>41000</v>
      </c>
      <c r="I159" s="25">
        <v>718</v>
      </c>
      <c r="J159" s="25">
        <v>6</v>
      </c>
      <c r="K159" s="25">
        <v>21</v>
      </c>
      <c r="L159" s="25"/>
      <c r="M159" s="34"/>
      <c r="N159" s="28">
        <v>830</v>
      </c>
      <c r="O159" s="28"/>
      <c r="P159" s="28"/>
      <c r="Q159" s="28"/>
      <c r="R159" s="25"/>
      <c r="S159" s="26"/>
      <c r="T159" s="25"/>
      <c r="U159" s="26"/>
      <c r="V159" s="28"/>
      <c r="W159" s="28" t="s">
        <v>689</v>
      </c>
      <c r="X159" s="25"/>
      <c r="Y159" s="32"/>
      <c r="Z159" s="5" t="s">
        <v>309</v>
      </c>
      <c r="AA159" s="5" t="s">
        <v>625</v>
      </c>
    </row>
    <row r="160" spans="1:27" ht="15.6" hidden="1" customHeight="1" x14ac:dyDescent="0.3">
      <c r="A160" s="25" t="s">
        <v>11</v>
      </c>
      <c r="B160" s="26" t="s">
        <v>261</v>
      </c>
      <c r="C160" s="26" t="s">
        <v>206</v>
      </c>
      <c r="D160" s="26" t="s">
        <v>208</v>
      </c>
      <c r="E160" s="25" t="s">
        <v>507</v>
      </c>
      <c r="F160" s="25" t="s">
        <v>508</v>
      </c>
      <c r="G160" s="25" t="s">
        <v>509</v>
      </c>
      <c r="H160" s="27">
        <v>41030</v>
      </c>
      <c r="I160" s="25">
        <v>718</v>
      </c>
      <c r="J160" s="25" t="s">
        <v>510</v>
      </c>
      <c r="K160" s="25"/>
      <c r="L160" s="25"/>
      <c r="M160" s="34"/>
      <c r="N160" s="28">
        <v>6941</v>
      </c>
      <c r="O160" s="28"/>
      <c r="P160" s="28"/>
      <c r="Q160" s="28"/>
      <c r="R160" s="25"/>
      <c r="S160" s="26"/>
      <c r="T160" s="25"/>
      <c r="U160" s="26"/>
      <c r="V160" s="28"/>
      <c r="W160" s="28" t="s">
        <v>696</v>
      </c>
      <c r="X160" s="25"/>
      <c r="Y160" s="32"/>
      <c r="Z160" s="5" t="s">
        <v>309</v>
      </c>
      <c r="AA160" s="5" t="s">
        <v>626</v>
      </c>
    </row>
    <row r="161" spans="1:28" ht="15.6" hidden="1" customHeight="1" x14ac:dyDescent="0.3">
      <c r="A161" s="25" t="s">
        <v>11</v>
      </c>
      <c r="B161" s="26" t="s">
        <v>261</v>
      </c>
      <c r="C161" s="26" t="s">
        <v>206</v>
      </c>
      <c r="D161" s="26" t="s">
        <v>208</v>
      </c>
      <c r="E161" s="25" t="s">
        <v>496</v>
      </c>
      <c r="F161" s="25" t="s">
        <v>259</v>
      </c>
      <c r="G161" s="25" t="s">
        <v>276</v>
      </c>
      <c r="H161" s="27" t="s">
        <v>286</v>
      </c>
      <c r="I161" s="25">
        <v>718</v>
      </c>
      <c r="J161" s="25">
        <v>8</v>
      </c>
      <c r="K161" s="25">
        <v>146</v>
      </c>
      <c r="L161" s="25">
        <v>18</v>
      </c>
      <c r="M161" s="34"/>
      <c r="N161" s="28">
        <v>3453</v>
      </c>
      <c r="O161" s="28"/>
      <c r="P161" s="28"/>
      <c r="Q161" s="28"/>
      <c r="R161" s="25"/>
      <c r="S161" s="26"/>
      <c r="T161" s="25"/>
      <c r="U161" s="26"/>
      <c r="V161" s="28"/>
      <c r="W161" s="28"/>
      <c r="X161" s="25"/>
      <c r="Y161" s="32"/>
      <c r="Z161" s="5" t="s">
        <v>309</v>
      </c>
      <c r="AA161" s="5" t="s">
        <v>623</v>
      </c>
    </row>
    <row r="162" spans="1:28" ht="15.6" hidden="1" customHeight="1" x14ac:dyDescent="0.3">
      <c r="A162" s="25" t="s">
        <v>11</v>
      </c>
      <c r="B162" s="26" t="s">
        <v>261</v>
      </c>
      <c r="C162" s="26" t="s">
        <v>206</v>
      </c>
      <c r="D162" s="26" t="s">
        <v>208</v>
      </c>
      <c r="E162" s="25" t="s">
        <v>497</v>
      </c>
      <c r="F162" s="25" t="s">
        <v>504</v>
      </c>
      <c r="G162" s="25" t="s">
        <v>287</v>
      </c>
      <c r="H162" s="27" t="s">
        <v>286</v>
      </c>
      <c r="I162" s="25">
        <v>718</v>
      </c>
      <c r="J162" s="25">
        <v>8</v>
      </c>
      <c r="K162" s="25">
        <v>36</v>
      </c>
      <c r="L162" s="25">
        <v>18</v>
      </c>
      <c r="M162" s="34"/>
      <c r="N162" s="28">
        <v>963</v>
      </c>
      <c r="O162" s="28"/>
      <c r="P162" s="28"/>
      <c r="Q162" s="28"/>
      <c r="R162" s="25"/>
      <c r="S162" s="26"/>
      <c r="T162" s="25"/>
      <c r="U162" s="26"/>
      <c r="V162" s="28"/>
      <c r="W162" s="28" t="s">
        <v>695</v>
      </c>
      <c r="X162" s="25"/>
      <c r="Y162" s="32"/>
      <c r="Z162" s="5" t="s">
        <v>309</v>
      </c>
      <c r="AA162" s="5" t="s">
        <v>623</v>
      </c>
    </row>
    <row r="163" spans="1:28" ht="15.6" hidden="1" customHeight="1" x14ac:dyDescent="0.3">
      <c r="A163" s="25" t="s">
        <v>830</v>
      </c>
      <c r="B163" s="26" t="s">
        <v>252</v>
      </c>
      <c r="C163" s="26" t="s">
        <v>206</v>
      </c>
      <c r="D163" s="26" t="s">
        <v>208</v>
      </c>
      <c r="E163" s="25" t="s">
        <v>258</v>
      </c>
      <c r="F163" s="25" t="s">
        <v>833</v>
      </c>
      <c r="G163" s="25" t="s">
        <v>835</v>
      </c>
      <c r="H163" s="27">
        <v>41005</v>
      </c>
      <c r="I163" s="25" t="s">
        <v>255</v>
      </c>
      <c r="J163" s="25" t="s">
        <v>227</v>
      </c>
      <c r="K163" s="25">
        <v>208</v>
      </c>
      <c r="L163" s="25">
        <v>28</v>
      </c>
      <c r="M163" s="34"/>
      <c r="N163" s="28"/>
      <c r="O163" s="28"/>
      <c r="P163" s="28"/>
      <c r="Q163" s="28"/>
      <c r="R163" s="25"/>
      <c r="S163" s="26" t="s">
        <v>257</v>
      </c>
      <c r="T163" s="25"/>
      <c r="U163" s="26"/>
      <c r="V163" s="28"/>
      <c r="W163" s="28"/>
      <c r="X163" s="25"/>
      <c r="Y163" s="32"/>
      <c r="Z163" s="5" t="s">
        <v>208</v>
      </c>
      <c r="AA163" s="5" t="s">
        <v>623</v>
      </c>
    </row>
    <row r="164" spans="1:28" ht="15.6" hidden="1" customHeight="1" x14ac:dyDescent="0.3">
      <c r="A164" s="25" t="s">
        <v>847</v>
      </c>
      <c r="B164" s="26" t="s">
        <v>252</v>
      </c>
      <c r="C164" s="26" t="s">
        <v>206</v>
      </c>
      <c r="D164" s="26" t="s">
        <v>208</v>
      </c>
      <c r="E164" s="42" t="s">
        <v>253</v>
      </c>
      <c r="F164" s="25" t="s">
        <v>254</v>
      </c>
      <c r="G164" s="25" t="s">
        <v>834</v>
      </c>
      <c r="H164" s="27">
        <v>40928</v>
      </c>
      <c r="I164" s="25" t="s">
        <v>255</v>
      </c>
      <c r="J164" s="25" t="s">
        <v>227</v>
      </c>
      <c r="K164" s="25">
        <v>400</v>
      </c>
      <c r="L164" s="25">
        <v>24</v>
      </c>
      <c r="M164" s="34">
        <v>24.41</v>
      </c>
      <c r="N164" s="28">
        <v>15674</v>
      </c>
      <c r="O164" s="28"/>
      <c r="P164" s="28"/>
      <c r="Q164" s="28"/>
      <c r="R164" s="25" t="s">
        <v>256</v>
      </c>
      <c r="S164" s="26" t="s">
        <v>257</v>
      </c>
      <c r="T164" s="25"/>
      <c r="U164" s="26"/>
      <c r="V164" s="28"/>
      <c r="W164" s="28"/>
      <c r="X164" s="25"/>
      <c r="Y164" s="32"/>
      <c r="Z164" s="5" t="s">
        <v>208</v>
      </c>
      <c r="AA164" s="5" t="s">
        <v>623</v>
      </c>
      <c r="AB164" s="43"/>
    </row>
    <row r="165" spans="1:28" ht="15.6" hidden="1" customHeight="1" x14ac:dyDescent="0.3">
      <c r="A165" s="25" t="str">
        <f>$A$162</f>
        <v>Passport 20</v>
      </c>
      <c r="B165" s="26" t="s">
        <v>252</v>
      </c>
      <c r="C165" s="26" t="s">
        <v>206</v>
      </c>
      <c r="D165" s="26" t="s">
        <v>208</v>
      </c>
      <c r="E165" s="25" t="s">
        <v>829</v>
      </c>
      <c r="F165" s="25" t="s">
        <v>259</v>
      </c>
      <c r="G165" s="25" t="s">
        <v>836</v>
      </c>
      <c r="H165" s="27">
        <v>40938</v>
      </c>
      <c r="I165" s="25" t="s">
        <v>255</v>
      </c>
      <c r="J165" s="25" t="s">
        <v>227</v>
      </c>
      <c r="K165" s="25">
        <v>388</v>
      </c>
      <c r="L165" s="25">
        <v>30</v>
      </c>
      <c r="M165" s="34">
        <v>24.41</v>
      </c>
      <c r="N165" s="28">
        <v>16500</v>
      </c>
      <c r="O165" s="28"/>
      <c r="P165" s="28"/>
      <c r="Q165" s="28"/>
      <c r="R165" s="25" t="s">
        <v>260</v>
      </c>
      <c r="S165" s="26" t="s">
        <v>257</v>
      </c>
      <c r="T165" s="25"/>
      <c r="U165" s="26"/>
      <c r="V165" s="28"/>
      <c r="W165" s="28"/>
      <c r="X165" s="25"/>
      <c r="Y165" s="32"/>
      <c r="Z165" s="5" t="s">
        <v>208</v>
      </c>
      <c r="AA165" s="5" t="s">
        <v>623</v>
      </c>
      <c r="AB165" s="43"/>
    </row>
    <row r="166" spans="1:28" ht="15.6" hidden="1" customHeight="1" x14ac:dyDescent="0.3">
      <c r="A166" s="25" t="s">
        <v>828</v>
      </c>
      <c r="B166" s="26" t="s">
        <v>252</v>
      </c>
      <c r="C166" s="26" t="s">
        <v>206</v>
      </c>
      <c r="D166" s="26" t="s">
        <v>208</v>
      </c>
      <c r="E166" s="25" t="s">
        <v>831</v>
      </c>
      <c r="F166" s="25" t="s">
        <v>254</v>
      </c>
      <c r="G166" s="25" t="s">
        <v>834</v>
      </c>
      <c r="H166" s="27">
        <v>41182</v>
      </c>
      <c r="I166" s="25" t="s">
        <v>848</v>
      </c>
      <c r="J166" s="25" t="s">
        <v>227</v>
      </c>
      <c r="K166" s="25">
        <v>400</v>
      </c>
      <c r="L166" s="25"/>
      <c r="M166" s="34"/>
      <c r="N166" s="28"/>
      <c r="O166" s="28"/>
      <c r="P166" s="28"/>
      <c r="Q166" s="28"/>
      <c r="R166" s="25"/>
      <c r="S166" s="26"/>
      <c r="T166" s="25"/>
      <c r="U166" s="26"/>
      <c r="V166" s="28"/>
      <c r="W166" s="28"/>
      <c r="X166" s="25"/>
      <c r="Y166" s="32"/>
    </row>
    <row r="167" spans="1:28" ht="15.6" hidden="1" customHeight="1" x14ac:dyDescent="0.3">
      <c r="A167" s="25" t="s">
        <v>828</v>
      </c>
      <c r="B167" s="26" t="s">
        <v>252</v>
      </c>
      <c r="C167" s="26" t="s">
        <v>206</v>
      </c>
      <c r="D167" s="26" t="s">
        <v>208</v>
      </c>
      <c r="E167" s="25" t="s">
        <v>832</v>
      </c>
      <c r="F167" s="25" t="s">
        <v>259</v>
      </c>
      <c r="G167" s="25" t="s">
        <v>836</v>
      </c>
      <c r="H167" s="27">
        <v>41348</v>
      </c>
      <c r="I167" s="25" t="s">
        <v>848</v>
      </c>
      <c r="J167" s="25" t="s">
        <v>227</v>
      </c>
      <c r="K167" s="25">
        <v>388</v>
      </c>
      <c r="L167" s="25"/>
      <c r="M167" s="34"/>
      <c r="N167" s="28"/>
      <c r="O167" s="28"/>
      <c r="P167" s="28"/>
      <c r="Q167" s="28"/>
      <c r="R167" s="25"/>
      <c r="S167" s="26"/>
      <c r="T167" s="25"/>
      <c r="U167" s="26"/>
      <c r="V167" s="28"/>
      <c r="W167" s="28"/>
      <c r="X167" s="25"/>
      <c r="Y167" s="32"/>
    </row>
    <row r="168" spans="1:28" ht="15.6" hidden="1" customHeight="1" x14ac:dyDescent="0.3">
      <c r="A168" s="25" t="s">
        <v>11</v>
      </c>
      <c r="B168" s="26" t="s">
        <v>252</v>
      </c>
      <c r="C168" s="26" t="s">
        <v>206</v>
      </c>
      <c r="D168" s="26" t="s">
        <v>208</v>
      </c>
      <c r="E168" s="25" t="s">
        <v>842</v>
      </c>
      <c r="F168" s="25" t="s">
        <v>254</v>
      </c>
      <c r="G168" s="25" t="s">
        <v>834</v>
      </c>
      <c r="H168" s="27">
        <v>40928</v>
      </c>
      <c r="I168" s="25" t="s">
        <v>255</v>
      </c>
      <c r="J168" s="25" t="s">
        <v>227</v>
      </c>
      <c r="K168" s="25">
        <v>320</v>
      </c>
      <c r="L168" s="25">
        <v>24</v>
      </c>
      <c r="M168" s="34">
        <v>24.41</v>
      </c>
      <c r="N168" s="28">
        <v>15476</v>
      </c>
      <c r="O168" s="28"/>
      <c r="P168" s="28"/>
      <c r="Q168" s="28"/>
      <c r="R168" s="25" t="s">
        <v>262</v>
      </c>
      <c r="S168" s="26" t="s">
        <v>285</v>
      </c>
      <c r="T168" s="25"/>
      <c r="U168" s="26"/>
      <c r="V168" s="28"/>
      <c r="W168" s="28"/>
      <c r="X168" s="25"/>
      <c r="Y168" s="32"/>
      <c r="Z168" s="5" t="s">
        <v>309</v>
      </c>
      <c r="AA168" s="5" t="s">
        <v>623</v>
      </c>
    </row>
    <row r="169" spans="1:28" ht="15.6" hidden="1" customHeight="1" x14ac:dyDescent="0.3">
      <c r="A169" s="25" t="s">
        <v>11</v>
      </c>
      <c r="B169" s="26" t="s">
        <v>252</v>
      </c>
      <c r="C169" s="26" t="s">
        <v>206</v>
      </c>
      <c r="D169" s="26" t="s">
        <v>208</v>
      </c>
      <c r="E169" s="25" t="s">
        <v>264</v>
      </c>
      <c r="F169" s="25" t="s">
        <v>259</v>
      </c>
      <c r="G169" s="25" t="s">
        <v>835</v>
      </c>
      <c r="H169" s="27">
        <v>40938</v>
      </c>
      <c r="I169" s="25" t="s">
        <v>255</v>
      </c>
      <c r="J169" s="25" t="s">
        <v>230</v>
      </c>
      <c r="K169" s="25">
        <v>153</v>
      </c>
      <c r="L169" s="25">
        <v>18</v>
      </c>
      <c r="M169" s="34">
        <v>24.41</v>
      </c>
      <c r="N169" s="28">
        <v>6790</v>
      </c>
      <c r="O169" s="28"/>
      <c r="P169" s="28"/>
      <c r="Q169" s="28"/>
      <c r="R169" s="25" t="s">
        <v>265</v>
      </c>
      <c r="S169" s="26" t="s">
        <v>263</v>
      </c>
      <c r="T169" s="25"/>
      <c r="U169" s="26"/>
      <c r="V169" s="28"/>
      <c r="W169" s="28"/>
      <c r="X169" s="25"/>
      <c r="Y169" s="32"/>
      <c r="Z169" s="5" t="s">
        <v>309</v>
      </c>
      <c r="AA169" s="5" t="s">
        <v>623</v>
      </c>
    </row>
    <row r="170" spans="1:28" ht="15.6" hidden="1" customHeight="1" x14ac:dyDescent="0.3">
      <c r="A170" s="25" t="s">
        <v>11</v>
      </c>
      <c r="B170" s="26" t="s">
        <v>252</v>
      </c>
      <c r="C170" s="26" t="s">
        <v>206</v>
      </c>
      <c r="D170" s="26" t="s">
        <v>208</v>
      </c>
      <c r="E170" s="25" t="s">
        <v>266</v>
      </c>
      <c r="F170" s="25" t="s">
        <v>259</v>
      </c>
      <c r="G170" s="25" t="s">
        <v>837</v>
      </c>
      <c r="H170" s="27">
        <v>40938</v>
      </c>
      <c r="I170" s="25" t="s">
        <v>255</v>
      </c>
      <c r="J170" s="25" t="s">
        <v>230</v>
      </c>
      <c r="K170" s="25">
        <v>133</v>
      </c>
      <c r="L170" s="25">
        <v>36</v>
      </c>
      <c r="M170" s="34">
        <v>24.41</v>
      </c>
      <c r="N170" s="28">
        <v>5903</v>
      </c>
      <c r="O170" s="28"/>
      <c r="P170" s="28"/>
      <c r="Q170" s="28"/>
      <c r="R170" s="25" t="s">
        <v>267</v>
      </c>
      <c r="S170" s="26" t="s">
        <v>263</v>
      </c>
      <c r="T170" s="25"/>
      <c r="U170" s="26"/>
      <c r="V170" s="28"/>
      <c r="W170" s="28"/>
      <c r="X170" s="25"/>
      <c r="Y170" s="32"/>
      <c r="Z170" s="5" t="s">
        <v>309</v>
      </c>
      <c r="AA170" s="5" t="s">
        <v>623</v>
      </c>
    </row>
    <row r="171" spans="1:28" ht="15.6" hidden="1" customHeight="1" x14ac:dyDescent="0.3">
      <c r="A171" s="25" t="s">
        <v>11</v>
      </c>
      <c r="B171" s="26" t="s">
        <v>252</v>
      </c>
      <c r="C171" s="26" t="s">
        <v>206</v>
      </c>
      <c r="D171" s="26" t="s">
        <v>208</v>
      </c>
      <c r="E171" s="25" t="s">
        <v>843</v>
      </c>
      <c r="F171" s="25" t="s">
        <v>254</v>
      </c>
      <c r="G171" s="25" t="s">
        <v>838</v>
      </c>
      <c r="H171" s="27">
        <v>40983</v>
      </c>
      <c r="I171" s="25" t="s">
        <v>255</v>
      </c>
      <c r="J171" s="25" t="s">
        <v>227</v>
      </c>
      <c r="K171" s="25">
        <v>663</v>
      </c>
      <c r="L171" s="25">
        <v>18</v>
      </c>
      <c r="M171" s="34"/>
      <c r="N171" s="28"/>
      <c r="O171" s="28"/>
      <c r="P171" s="28"/>
      <c r="Q171" s="28"/>
      <c r="R171" s="25"/>
      <c r="S171" s="26" t="s">
        <v>263</v>
      </c>
      <c r="T171" s="25"/>
      <c r="U171" s="26"/>
      <c r="V171" s="28"/>
      <c r="W171" s="28" t="s">
        <v>694</v>
      </c>
      <c r="X171" s="25"/>
      <c r="Y171" s="32"/>
      <c r="Z171" s="5" t="s">
        <v>309</v>
      </c>
      <c r="AA171" s="5" t="s">
        <v>623</v>
      </c>
    </row>
    <row r="172" spans="1:28" ht="15.6" hidden="1" customHeight="1" x14ac:dyDescent="0.25">
      <c r="A172" s="25" t="s">
        <v>11</v>
      </c>
      <c r="B172" s="26" t="s">
        <v>252</v>
      </c>
      <c r="C172" s="26" t="s">
        <v>206</v>
      </c>
      <c r="D172" s="26" t="s">
        <v>208</v>
      </c>
      <c r="E172" s="25" t="s">
        <v>268</v>
      </c>
      <c r="F172" s="25" t="s">
        <v>846</v>
      </c>
      <c r="G172" s="25" t="s">
        <v>839</v>
      </c>
      <c r="H172" s="27">
        <v>40998</v>
      </c>
      <c r="I172" s="25" t="s">
        <v>269</v>
      </c>
      <c r="J172" s="25" t="s">
        <v>227</v>
      </c>
      <c r="K172" s="25">
        <v>324</v>
      </c>
      <c r="L172" s="25">
        <v>18</v>
      </c>
      <c r="M172" s="34"/>
      <c r="N172" s="28"/>
      <c r="O172" s="28"/>
      <c r="P172" s="28"/>
      <c r="Q172" s="28"/>
      <c r="R172" s="25"/>
      <c r="S172" s="26" t="s">
        <v>270</v>
      </c>
      <c r="T172" s="25"/>
      <c r="U172" s="26"/>
      <c r="V172" s="28"/>
      <c r="W172" s="28" t="s">
        <v>697</v>
      </c>
      <c r="X172" s="25"/>
      <c r="Y172" s="32"/>
      <c r="Z172" s="5" t="s">
        <v>309</v>
      </c>
      <c r="AA172" s="5" t="s">
        <v>626</v>
      </c>
    </row>
    <row r="173" spans="1:28" ht="15.6" hidden="1" customHeight="1" x14ac:dyDescent="0.25">
      <c r="A173" s="25" t="s">
        <v>11</v>
      </c>
      <c r="B173" s="26" t="s">
        <v>252</v>
      </c>
      <c r="C173" s="26" t="s">
        <v>206</v>
      </c>
      <c r="D173" s="26" t="s">
        <v>208</v>
      </c>
      <c r="E173" s="25" t="s">
        <v>844</v>
      </c>
      <c r="F173" s="25" t="s">
        <v>833</v>
      </c>
      <c r="G173" s="25" t="s">
        <v>840</v>
      </c>
      <c r="H173" s="27">
        <v>40998</v>
      </c>
      <c r="I173" s="25" t="s">
        <v>271</v>
      </c>
      <c r="J173" s="25" t="s">
        <v>230</v>
      </c>
      <c r="K173" s="25">
        <v>52</v>
      </c>
      <c r="L173" s="25">
        <v>36</v>
      </c>
      <c r="M173" s="34"/>
      <c r="N173" s="28"/>
      <c r="O173" s="28"/>
      <c r="P173" s="28"/>
      <c r="Q173" s="28"/>
      <c r="R173" s="25"/>
      <c r="S173" s="26" t="s">
        <v>270</v>
      </c>
      <c r="T173" s="25"/>
      <c r="U173" s="26"/>
      <c r="V173" s="28"/>
      <c r="W173" s="28"/>
      <c r="X173" s="25"/>
      <c r="Y173" s="32"/>
      <c r="Z173" s="5" t="s">
        <v>309</v>
      </c>
      <c r="AA173" s="5" t="s">
        <v>626</v>
      </c>
    </row>
    <row r="174" spans="1:28" ht="15.6" hidden="1" customHeight="1" x14ac:dyDescent="0.25">
      <c r="A174" s="25" t="s">
        <v>11</v>
      </c>
      <c r="B174" s="26" t="s">
        <v>252</v>
      </c>
      <c r="C174" s="26" t="s">
        <v>206</v>
      </c>
      <c r="D174" s="26" t="s">
        <v>208</v>
      </c>
      <c r="E174" s="25" t="s">
        <v>845</v>
      </c>
      <c r="F174" s="25" t="s">
        <v>846</v>
      </c>
      <c r="G174" s="25" t="s">
        <v>841</v>
      </c>
      <c r="H174" s="27">
        <v>40998</v>
      </c>
      <c r="I174" s="25" t="s">
        <v>272</v>
      </c>
      <c r="J174" s="25" t="s">
        <v>229</v>
      </c>
      <c r="K174" s="25">
        <v>136</v>
      </c>
      <c r="L174" s="25">
        <v>18</v>
      </c>
      <c r="M174" s="34"/>
      <c r="N174" s="28"/>
      <c r="O174" s="28"/>
      <c r="P174" s="28"/>
      <c r="Q174" s="28"/>
      <c r="R174" s="25"/>
      <c r="S174" s="26" t="s">
        <v>270</v>
      </c>
      <c r="T174" s="25"/>
      <c r="U174" s="26"/>
      <c r="V174" s="28"/>
      <c r="W174" s="28"/>
      <c r="X174" s="25"/>
      <c r="Y174" s="32"/>
      <c r="Z174" s="5" t="s">
        <v>309</v>
      </c>
      <c r="AA174" s="5" t="s">
        <v>626</v>
      </c>
    </row>
    <row r="175" spans="1:28" ht="15.6" hidden="1" customHeight="1" x14ac:dyDescent="0.25">
      <c r="A175" s="25" t="s">
        <v>14</v>
      </c>
      <c r="B175" s="26" t="s">
        <v>719</v>
      </c>
      <c r="C175" s="26" t="s">
        <v>206</v>
      </c>
      <c r="D175" s="26" t="s">
        <v>208</v>
      </c>
      <c r="E175" s="25" t="s">
        <v>22</v>
      </c>
      <c r="F175" s="25" t="s">
        <v>20</v>
      </c>
      <c r="G175" s="25" t="s">
        <v>15</v>
      </c>
      <c r="H175" s="27" t="s">
        <v>71</v>
      </c>
      <c r="I175" s="25" t="s">
        <v>12</v>
      </c>
      <c r="J175" s="25" t="s">
        <v>227</v>
      </c>
      <c r="K175" s="25">
        <v>315</v>
      </c>
      <c r="L175" s="25">
        <v>24</v>
      </c>
      <c r="M175" s="34">
        <v>37.33</v>
      </c>
      <c r="N175" s="28">
        <v>17449</v>
      </c>
      <c r="O175" s="28"/>
      <c r="P175" s="28"/>
      <c r="Q175" s="28"/>
      <c r="R175" s="25" t="s">
        <v>79</v>
      </c>
      <c r="S175" s="26" t="s">
        <v>209</v>
      </c>
      <c r="T175" s="25" t="s">
        <v>96</v>
      </c>
      <c r="U175" s="25"/>
      <c r="V175" s="28"/>
      <c r="W175" s="28"/>
      <c r="X175" s="25" t="s">
        <v>7</v>
      </c>
      <c r="Y175" s="25" t="s">
        <v>218</v>
      </c>
      <c r="Z175" s="5" t="s">
        <v>208</v>
      </c>
      <c r="AA175" s="5" t="s">
        <v>623</v>
      </c>
    </row>
    <row r="176" spans="1:28" ht="31.15" hidden="1" customHeight="1" x14ac:dyDescent="0.3">
      <c r="A176" s="25" t="s">
        <v>14</v>
      </c>
      <c r="B176" s="26" t="s">
        <v>719</v>
      </c>
      <c r="C176" s="26" t="s">
        <v>206</v>
      </c>
      <c r="D176" s="26" t="s">
        <v>208</v>
      </c>
      <c r="E176" s="25" t="s">
        <v>24</v>
      </c>
      <c r="F176" s="25" t="s">
        <v>20</v>
      </c>
      <c r="G176" s="25" t="s">
        <v>5</v>
      </c>
      <c r="H176" s="27">
        <v>41105</v>
      </c>
      <c r="I176" s="25" t="s">
        <v>12</v>
      </c>
      <c r="J176" s="25" t="s">
        <v>230</v>
      </c>
      <c r="K176" s="25">
        <v>169</v>
      </c>
      <c r="L176" s="25">
        <v>22</v>
      </c>
      <c r="M176" s="34">
        <v>38.85</v>
      </c>
      <c r="N176" s="28">
        <f>6171+3123</f>
        <v>9294</v>
      </c>
      <c r="O176" s="28"/>
      <c r="P176" s="28"/>
      <c r="Q176" s="28"/>
      <c r="R176" s="25" t="s">
        <v>314</v>
      </c>
      <c r="S176" s="26" t="s">
        <v>315</v>
      </c>
      <c r="T176" s="25" t="s">
        <v>96</v>
      </c>
      <c r="U176" s="26" t="s">
        <v>95</v>
      </c>
      <c r="V176" s="28"/>
      <c r="W176" s="28" t="s">
        <v>618</v>
      </c>
      <c r="X176" s="25" t="s">
        <v>93</v>
      </c>
      <c r="Y176" s="25" t="s">
        <v>212</v>
      </c>
      <c r="Z176" s="5" t="s">
        <v>305</v>
      </c>
      <c r="AA176" s="5" t="s">
        <v>624</v>
      </c>
    </row>
    <row r="177" spans="1:27" ht="15.6" hidden="1" customHeight="1" x14ac:dyDescent="0.25">
      <c r="A177" s="25" t="s">
        <v>14</v>
      </c>
      <c r="B177" s="26" t="s">
        <v>719</v>
      </c>
      <c r="C177" s="26" t="s">
        <v>206</v>
      </c>
      <c r="D177" s="26" t="s">
        <v>208</v>
      </c>
      <c r="E177" s="25" t="s">
        <v>67</v>
      </c>
      <c r="F177" s="25" t="s">
        <v>19</v>
      </c>
      <c r="G177" s="25" t="s">
        <v>6</v>
      </c>
      <c r="H177" s="27">
        <v>41186</v>
      </c>
      <c r="I177" s="25" t="s">
        <v>12</v>
      </c>
      <c r="J177" s="25" t="s">
        <v>230</v>
      </c>
      <c r="K177" s="25">
        <v>305</v>
      </c>
      <c r="L177" s="25">
        <v>23</v>
      </c>
      <c r="M177" s="34">
        <v>38.549999999999997</v>
      </c>
      <c r="N177" s="28">
        <v>17350</v>
      </c>
      <c r="O177" s="28"/>
      <c r="P177" s="28"/>
      <c r="Q177" s="28"/>
      <c r="R177" s="25" t="s">
        <v>83</v>
      </c>
      <c r="S177" s="26" t="s">
        <v>209</v>
      </c>
      <c r="T177" s="25" t="s">
        <v>97</v>
      </c>
      <c r="U177" s="26" t="s">
        <v>98</v>
      </c>
      <c r="V177" s="28"/>
      <c r="W177" s="28" t="s">
        <v>598</v>
      </c>
      <c r="X177" s="25" t="s">
        <v>93</v>
      </c>
      <c r="Y177" s="32" t="s">
        <v>220</v>
      </c>
      <c r="Z177" s="5" t="s">
        <v>305</v>
      </c>
      <c r="AA177" s="5" t="s">
        <v>625</v>
      </c>
    </row>
    <row r="178" spans="1:27" ht="15.6" hidden="1" customHeight="1" x14ac:dyDescent="0.25">
      <c r="A178" s="25" t="s">
        <v>14</v>
      </c>
      <c r="B178" s="26" t="s">
        <v>719</v>
      </c>
      <c r="C178" s="26" t="s">
        <v>206</v>
      </c>
      <c r="D178" s="26" t="s">
        <v>208</v>
      </c>
      <c r="E178" s="25" t="s">
        <v>68</v>
      </c>
      <c r="F178" s="25" t="s">
        <v>19</v>
      </c>
      <c r="G178" s="25" t="s">
        <v>18</v>
      </c>
      <c r="H178" s="27">
        <v>41186</v>
      </c>
      <c r="I178" s="25" t="s">
        <v>12</v>
      </c>
      <c r="J178" s="25" t="s">
        <v>227</v>
      </c>
      <c r="K178" s="25">
        <v>527</v>
      </c>
      <c r="L178" s="25">
        <v>21</v>
      </c>
      <c r="M178" s="34">
        <v>38.549999999999997</v>
      </c>
      <c r="N178" s="28">
        <v>27586</v>
      </c>
      <c r="O178" s="28"/>
      <c r="P178" s="28"/>
      <c r="Q178" s="28"/>
      <c r="R178" s="25" t="s">
        <v>85</v>
      </c>
      <c r="S178" s="26" t="s">
        <v>209</v>
      </c>
      <c r="T178" s="25" t="s">
        <v>97</v>
      </c>
      <c r="U178" s="26" t="s">
        <v>98</v>
      </c>
      <c r="V178" s="28"/>
      <c r="W178" s="28" t="s">
        <v>600</v>
      </c>
      <c r="X178" s="25" t="s">
        <v>93</v>
      </c>
      <c r="Y178" s="32" t="s">
        <v>219</v>
      </c>
      <c r="Z178" s="5" t="s">
        <v>305</v>
      </c>
      <c r="AA178" s="5" t="s">
        <v>625</v>
      </c>
    </row>
    <row r="179" spans="1:27" ht="15.6" hidden="1" customHeight="1" x14ac:dyDescent="0.25">
      <c r="A179" s="25" t="s">
        <v>11</v>
      </c>
      <c r="B179" s="26" t="s">
        <v>719</v>
      </c>
      <c r="C179" s="26" t="s">
        <v>206</v>
      </c>
      <c r="D179" s="26" t="s">
        <v>208</v>
      </c>
      <c r="E179" s="25" t="s">
        <v>22</v>
      </c>
      <c r="F179" s="25" t="s">
        <v>19</v>
      </c>
      <c r="G179" s="25" t="s">
        <v>15</v>
      </c>
      <c r="H179" s="27" t="s">
        <v>71</v>
      </c>
      <c r="I179" s="25" t="s">
        <v>12</v>
      </c>
      <c r="J179" s="25" t="s">
        <v>227</v>
      </c>
      <c r="K179" s="25">
        <v>310</v>
      </c>
      <c r="L179" s="25">
        <v>12</v>
      </c>
      <c r="M179" s="34">
        <v>37.33</v>
      </c>
      <c r="N179" s="28">
        <v>17449</v>
      </c>
      <c r="O179" s="28"/>
      <c r="P179" s="28"/>
      <c r="Q179" s="28"/>
      <c r="R179" s="25" t="s">
        <v>79</v>
      </c>
      <c r="S179" s="26" t="s">
        <v>209</v>
      </c>
      <c r="T179" s="25" t="s">
        <v>96</v>
      </c>
      <c r="U179" s="25"/>
      <c r="V179" s="28"/>
      <c r="W179" s="28"/>
      <c r="X179" s="25" t="s">
        <v>7</v>
      </c>
      <c r="Y179" s="25" t="s">
        <v>218</v>
      </c>
      <c r="Z179" s="5" t="s">
        <v>309</v>
      </c>
      <c r="AA179" s="5" t="s">
        <v>623</v>
      </c>
    </row>
    <row r="180" spans="1:27" ht="15.6" hidden="1" customHeight="1" x14ac:dyDescent="0.25">
      <c r="A180" s="25" t="s">
        <v>11</v>
      </c>
      <c r="B180" s="26" t="s">
        <v>719</v>
      </c>
      <c r="C180" s="26" t="s">
        <v>206</v>
      </c>
      <c r="D180" s="26" t="s">
        <v>208</v>
      </c>
      <c r="E180" s="25" t="s">
        <v>57</v>
      </c>
      <c r="F180" s="25" t="s">
        <v>56</v>
      </c>
      <c r="G180" s="25" t="s">
        <v>6</v>
      </c>
      <c r="H180" s="27">
        <v>40921</v>
      </c>
      <c r="I180" s="25" t="s">
        <v>12</v>
      </c>
      <c r="J180" s="25" t="s">
        <v>230</v>
      </c>
      <c r="K180" s="25">
        <v>114</v>
      </c>
      <c r="L180" s="25">
        <v>16</v>
      </c>
      <c r="M180" s="34">
        <v>38.85</v>
      </c>
      <c r="N180" s="28">
        <v>7929</v>
      </c>
      <c r="O180" s="28"/>
      <c r="P180" s="28"/>
      <c r="Q180" s="28"/>
      <c r="R180" s="25" t="s">
        <v>90</v>
      </c>
      <c r="S180" s="26" t="s">
        <v>209</v>
      </c>
      <c r="T180" s="25" t="s">
        <v>96</v>
      </c>
      <c r="U180" s="25"/>
      <c r="V180" s="28"/>
      <c r="W180" s="28" t="s">
        <v>687</v>
      </c>
      <c r="X180" s="25" t="s">
        <v>93</v>
      </c>
      <c r="Y180" s="25" t="s">
        <v>215</v>
      </c>
      <c r="Z180" s="5" t="s">
        <v>309</v>
      </c>
      <c r="AA180" s="5" t="s">
        <v>625</v>
      </c>
    </row>
    <row r="181" spans="1:27" ht="28.5" hidden="1" customHeight="1" x14ac:dyDescent="0.25">
      <c r="A181" s="25" t="s">
        <v>11</v>
      </c>
      <c r="B181" s="26" t="s">
        <v>719</v>
      </c>
      <c r="C181" s="26" t="s">
        <v>206</v>
      </c>
      <c r="D181" s="26" t="s">
        <v>208</v>
      </c>
      <c r="E181" s="25" t="s">
        <v>58</v>
      </c>
      <c r="F181" s="25" t="s">
        <v>56</v>
      </c>
      <c r="G181" s="25" t="s">
        <v>18</v>
      </c>
      <c r="H181" s="27">
        <v>40921</v>
      </c>
      <c r="I181" s="25" t="s">
        <v>12</v>
      </c>
      <c r="J181" s="25" t="s">
        <v>230</v>
      </c>
      <c r="K181" s="25">
        <v>159</v>
      </c>
      <c r="L181" s="25">
        <v>13</v>
      </c>
      <c r="M181" s="34">
        <v>38.85</v>
      </c>
      <c r="N181" s="28">
        <v>10677</v>
      </c>
      <c r="O181" s="28"/>
      <c r="P181" s="28"/>
      <c r="Q181" s="28"/>
      <c r="R181" s="25" t="s">
        <v>92</v>
      </c>
      <c r="S181" s="26" t="s">
        <v>209</v>
      </c>
      <c r="T181" s="25" t="s">
        <v>96</v>
      </c>
      <c r="U181" s="25" t="s">
        <v>414</v>
      </c>
      <c r="V181" s="28"/>
      <c r="W181" s="28" t="s">
        <v>688</v>
      </c>
      <c r="X181" s="25" t="s">
        <v>93</v>
      </c>
      <c r="Y181" s="25" t="s">
        <v>215</v>
      </c>
      <c r="Z181" s="5" t="s">
        <v>309</v>
      </c>
      <c r="AA181" s="5" t="s">
        <v>625</v>
      </c>
    </row>
    <row r="182" spans="1:27" x14ac:dyDescent="0.25">
      <c r="A182" s="25" t="s">
        <v>590</v>
      </c>
      <c r="B182" s="25" t="s">
        <v>122</v>
      </c>
      <c r="C182" s="25" t="s">
        <v>206</v>
      </c>
      <c r="D182" s="25" t="s">
        <v>208</v>
      </c>
      <c r="E182" s="25" t="s">
        <v>855</v>
      </c>
      <c r="F182" s="25" t="s">
        <v>136</v>
      </c>
      <c r="G182" s="25" t="s">
        <v>856</v>
      </c>
      <c r="H182" s="41">
        <v>41481</v>
      </c>
      <c r="I182" s="25" t="s">
        <v>153</v>
      </c>
      <c r="J182" s="25">
        <v>12</v>
      </c>
      <c r="K182" s="25">
        <v>787</v>
      </c>
      <c r="L182" s="25">
        <v>25</v>
      </c>
      <c r="M182" s="34">
        <v>12.02</v>
      </c>
      <c r="N182" s="45">
        <v>16492</v>
      </c>
      <c r="O182" s="25"/>
      <c r="P182" s="25"/>
      <c r="Q182" s="25"/>
      <c r="R182" s="25" t="s">
        <v>860</v>
      </c>
      <c r="S182" s="25" t="s">
        <v>782</v>
      </c>
      <c r="T182" s="25" t="s">
        <v>96</v>
      </c>
      <c r="U182" s="25" t="s">
        <v>857</v>
      </c>
      <c r="V182" s="41">
        <v>41338</v>
      </c>
      <c r="W182" s="25" t="s">
        <v>815</v>
      </c>
      <c r="X182" s="25" t="s">
        <v>425</v>
      </c>
      <c r="Y182" s="25" t="s">
        <v>858</v>
      </c>
    </row>
    <row r="183" spans="1:27" x14ac:dyDescent="0.25">
      <c r="A183" s="25" t="s">
        <v>590</v>
      </c>
      <c r="B183" s="25" t="s">
        <v>122</v>
      </c>
      <c r="C183" s="25" t="s">
        <v>206</v>
      </c>
      <c r="D183" s="25" t="s">
        <v>208</v>
      </c>
      <c r="E183" s="25" t="s">
        <v>873</v>
      </c>
      <c r="F183" s="25" t="s">
        <v>136</v>
      </c>
      <c r="G183" s="25" t="s">
        <v>859</v>
      </c>
      <c r="H183" s="41">
        <v>41481</v>
      </c>
      <c r="I183" s="25" t="s">
        <v>153</v>
      </c>
      <c r="J183" s="25">
        <v>12</v>
      </c>
      <c r="K183" s="25">
        <v>563</v>
      </c>
      <c r="L183" s="25">
        <v>25</v>
      </c>
      <c r="M183" s="34">
        <v>12.02</v>
      </c>
      <c r="N183" s="45">
        <v>10121</v>
      </c>
      <c r="O183" s="25"/>
      <c r="P183" s="25"/>
      <c r="Q183" s="25"/>
      <c r="R183" s="25" t="s">
        <v>866</v>
      </c>
      <c r="S183" s="25" t="s">
        <v>782</v>
      </c>
      <c r="T183" s="25" t="s">
        <v>96</v>
      </c>
      <c r="U183" s="25" t="s">
        <v>857</v>
      </c>
      <c r="V183" s="41">
        <v>41338</v>
      </c>
      <c r="W183" s="25" t="s">
        <v>817</v>
      </c>
      <c r="X183" s="25" t="s">
        <v>878</v>
      </c>
      <c r="Y183" s="25" t="s">
        <v>858</v>
      </c>
    </row>
    <row r="184" spans="1:27" x14ac:dyDescent="0.25">
      <c r="A184" s="25" t="s">
        <v>590</v>
      </c>
      <c r="B184" s="25" t="s">
        <v>122</v>
      </c>
      <c r="C184" s="25" t="s">
        <v>206</v>
      </c>
      <c r="D184" s="25" t="s">
        <v>208</v>
      </c>
      <c r="E184" s="25" t="s">
        <v>861</v>
      </c>
      <c r="F184" s="25" t="s">
        <v>136</v>
      </c>
      <c r="G184" s="25" t="s">
        <v>856</v>
      </c>
      <c r="H184" s="41">
        <v>41481</v>
      </c>
      <c r="I184" s="25" t="s">
        <v>153</v>
      </c>
      <c r="J184" s="25">
        <v>12</v>
      </c>
      <c r="K184" s="25">
        <v>787</v>
      </c>
      <c r="L184" s="25">
        <v>25</v>
      </c>
      <c r="M184" s="34">
        <v>12.02</v>
      </c>
      <c r="N184" s="45">
        <v>16276</v>
      </c>
      <c r="O184" s="25"/>
      <c r="P184" s="25"/>
      <c r="Q184" s="25"/>
      <c r="R184" s="25" t="s">
        <v>865</v>
      </c>
      <c r="S184" s="25" t="s">
        <v>782</v>
      </c>
      <c r="T184" s="25" t="s">
        <v>96</v>
      </c>
      <c r="U184" s="25" t="s">
        <v>862</v>
      </c>
      <c r="V184" s="41">
        <v>41338</v>
      </c>
      <c r="W184" s="25" t="s">
        <v>863</v>
      </c>
      <c r="X184" s="25" t="s">
        <v>93</v>
      </c>
      <c r="Y184" s="25" t="s">
        <v>858</v>
      </c>
    </row>
    <row r="185" spans="1:27" x14ac:dyDescent="0.25">
      <c r="A185" s="25" t="s">
        <v>590</v>
      </c>
      <c r="B185" s="25" t="s">
        <v>122</v>
      </c>
      <c r="C185" s="25" t="s">
        <v>206</v>
      </c>
      <c r="D185" s="25" t="s">
        <v>208</v>
      </c>
      <c r="E185" s="25" t="s">
        <v>864</v>
      </c>
      <c r="F185" s="25" t="s">
        <v>136</v>
      </c>
      <c r="G185" s="25" t="s">
        <v>859</v>
      </c>
      <c r="H185" s="41">
        <v>41481</v>
      </c>
      <c r="I185" s="25" t="s">
        <v>153</v>
      </c>
      <c r="J185" s="25">
        <v>12</v>
      </c>
      <c r="K185" s="25">
        <v>563</v>
      </c>
      <c r="L185" s="25">
        <v>25</v>
      </c>
      <c r="M185" s="34">
        <v>12.02</v>
      </c>
      <c r="N185" s="45">
        <v>9905</v>
      </c>
      <c r="O185" s="25"/>
      <c r="P185" s="25"/>
      <c r="Q185" s="25"/>
      <c r="R185" s="25" t="s">
        <v>867</v>
      </c>
      <c r="S185" s="25" t="s">
        <v>782</v>
      </c>
      <c r="T185" s="25" t="s">
        <v>96</v>
      </c>
      <c r="U185" s="25" t="s">
        <v>862</v>
      </c>
      <c r="V185" s="41">
        <v>41338</v>
      </c>
      <c r="W185" s="25" t="s">
        <v>863</v>
      </c>
      <c r="X185" s="25" t="s">
        <v>93</v>
      </c>
      <c r="Y185" s="25" t="s">
        <v>858</v>
      </c>
    </row>
    <row r="186" spans="1:27" ht="15.6" x14ac:dyDescent="0.3">
      <c r="A186" s="25" t="s">
        <v>590</v>
      </c>
      <c r="B186" s="25" t="s">
        <v>122</v>
      </c>
      <c r="C186" s="25" t="s">
        <v>206</v>
      </c>
      <c r="D186" s="25" t="s">
        <v>208</v>
      </c>
      <c r="E186" s="25" t="s">
        <v>879</v>
      </c>
      <c r="F186" s="25" t="s">
        <v>93</v>
      </c>
      <c r="G186" s="25" t="s">
        <v>880</v>
      </c>
      <c r="H186" s="41">
        <v>41526</v>
      </c>
      <c r="I186" s="25" t="s">
        <v>153</v>
      </c>
      <c r="J186" s="25"/>
      <c r="K186" s="25"/>
      <c r="L186" s="25"/>
      <c r="M186" s="34"/>
      <c r="N186" s="25"/>
      <c r="O186" s="25"/>
      <c r="P186" s="25"/>
      <c r="Q186" s="25"/>
      <c r="R186" s="25"/>
      <c r="S186" s="25" t="s">
        <v>236</v>
      </c>
      <c r="T186" s="25" t="s">
        <v>881</v>
      </c>
      <c r="U186" s="25"/>
      <c r="V186" s="25"/>
      <c r="W186" s="25"/>
      <c r="X186" s="25" t="s">
        <v>93</v>
      </c>
      <c r="Y186" s="25" t="s">
        <v>882</v>
      </c>
    </row>
    <row r="187" spans="1:27" ht="15.6" x14ac:dyDescent="0.3">
      <c r="A187" s="25" t="s">
        <v>590</v>
      </c>
      <c r="B187" s="25" t="s">
        <v>122</v>
      </c>
      <c r="C187" s="25" t="s">
        <v>206</v>
      </c>
      <c r="D187" s="25" t="s">
        <v>208</v>
      </c>
      <c r="E187" s="25" t="s">
        <v>883</v>
      </c>
      <c r="F187" s="25" t="s">
        <v>93</v>
      </c>
      <c r="G187" s="25" t="s">
        <v>884</v>
      </c>
      <c r="H187" s="41">
        <v>41526</v>
      </c>
      <c r="I187" s="25" t="s">
        <v>885</v>
      </c>
      <c r="J187" s="25"/>
      <c r="K187" s="25"/>
      <c r="L187" s="25"/>
      <c r="M187" s="34"/>
      <c r="N187" s="25"/>
      <c r="O187" s="25"/>
      <c r="P187" s="25"/>
      <c r="Q187" s="25"/>
      <c r="R187" s="25"/>
      <c r="S187" s="25" t="s">
        <v>236</v>
      </c>
      <c r="T187" s="25" t="s">
        <v>881</v>
      </c>
      <c r="U187" s="25"/>
      <c r="V187" s="25"/>
      <c r="W187" s="25"/>
      <c r="X187" s="25"/>
      <c r="Y187" s="25" t="s">
        <v>882</v>
      </c>
    </row>
  </sheetData>
  <autoFilter ref="A1:AB187">
    <filterColumn colId="0">
      <filters>
        <filter val="Leap"/>
        <filter val="Leap 1B"/>
        <filter val="Leap-1A, B"/>
      </filters>
    </filterColumn>
    <filterColumn colId="1">
      <filters>
        <filter val="Bierman"/>
      </filters>
    </filterColumn>
  </autoFilter>
  <sortState ref="A2:AB176">
    <sortCondition ref="B2:B176"/>
    <sortCondition ref="A2:A176"/>
  </sortState>
  <customSheetViews>
    <customSheetView guid="{95F9FE14-C856-48C0-A0F3-6488E89CB38D}" scale="90" showPageBreaks="1" fitToPage="1" printArea="1" filter="1" showAutoFilter="1">
      <pane ySplit="16" topLeftCell="A131" activePane="bottomLeft" state="frozen"/>
      <selection pane="bottomLeft" activeCell="A182" sqref="A182:G185"/>
      <pageMargins left="0" right="0" top="0" bottom="0" header="0" footer="0"/>
      <pageSetup scale="26" orientation="landscape" r:id="rId1"/>
      <autoFilter ref="A1:AA185">
        <filterColumn colId="1">
          <filters>
            <filter val="Bierman"/>
          </filters>
        </filterColumn>
      </autoFilter>
    </customSheetView>
    <customSheetView guid="{207CB503-DDD5-44F8-8853-E4CFA1851DD1}" scale="85" showPageBreaks="1" fitToPage="1" printArea="1">
      <pane ySplit="1" topLeftCell="A134" activePane="bottomLeft" state="frozen"/>
      <selection pane="bottomLeft" activeCell="A151" sqref="A151"/>
      <pageMargins left="0" right="0" top="0" bottom="0" header="0" footer="0"/>
      <pageSetup scale="26" orientation="landscape" r:id="rId2"/>
    </customSheetView>
    <customSheetView guid="{B682BF2F-DE9B-4583-AD13-155FA6B08904}" scale="85" showPageBreaks="1" fitToPage="1" printArea="1">
      <pane ySplit="1" topLeftCell="A118" activePane="bottomLeft" state="frozen"/>
      <selection pane="bottomLeft" activeCell="A150" sqref="A150"/>
      <pageMargins left="0" right="0" top="0" bottom="0" header="0" footer="0"/>
      <pageSetup scale="28" orientation="landscape" r:id="rId3"/>
    </customSheetView>
    <customSheetView guid="{A78C659B-678D-4D6D-A144-25E3513573E4}" scale="85" fitToPage="1">
      <pane ySplit="1" topLeftCell="A2" activePane="bottomLeft" state="frozen"/>
      <selection pane="bottomLeft" activeCell="U2" sqref="U2"/>
      <pageMargins left="0" right="0" top="0" bottom="0" header="0" footer="0"/>
      <pageSetup scale="28" orientation="landscape" r:id="rId4"/>
    </customSheetView>
    <customSheetView guid="{F1961946-10F6-4435-A778-D563A01C38D6}" scale="85" fitToPage="1" printArea="1">
      <pane ySplit="1" topLeftCell="A45" activePane="bottomLeft" state="frozen"/>
      <selection pane="bottomLeft" activeCell="A68" sqref="A68:D68"/>
      <pageMargins left="0" right="0" top="0" bottom="0" header="0" footer="0"/>
      <pageSetup scale="28" orientation="landscape" r:id="rId5"/>
    </customSheetView>
    <customSheetView guid="{2B2EC100-0F15-4BBB-BB77-5A631784E3C3}" scale="85" showPageBreaks="1" fitToPage="1" printArea="1">
      <pane ySplit="1" topLeftCell="A2" activePane="bottomLeft" state="frozen"/>
      <selection pane="bottomLeft" activeCell="G1" sqref="G1"/>
      <pageMargins left="0" right="0" top="0" bottom="0" header="0" footer="0"/>
      <pageSetup scale="26" orientation="landscape" r:id="rId6"/>
    </customSheetView>
    <customSheetView guid="{66D92842-50D0-4C84-816F-E0A63A6F87B1}" scale="90" showPageBreaks="1" fitToPage="1" printArea="1" showAutoFilter="1">
      <pane ySplit="162" topLeftCell="A164" activePane="bottomLeft" state="frozen"/>
      <selection pane="bottomLeft" activeCell="O191" sqref="O191"/>
      <pageMargins left="0" right="0" top="0" bottom="0" header="0" footer="0"/>
      <pageSetup scale="26" orientation="landscape" r:id="rId7"/>
      <autoFilter ref="A1:AA182"/>
    </customSheetView>
    <customSheetView guid="{502E07B3-8C79-4B49-89A2-A3C259994C01}" scale="85" showPageBreaks="1" fitToPage="1" printArea="1">
      <pane ySplit="1" topLeftCell="A151" activePane="bottomLeft" state="frozen"/>
      <selection pane="bottomLeft" activeCell="A188" sqref="A188"/>
      <pageMargins left="0" right="0" top="0" bottom="0" header="0" footer="0"/>
      <pageSetup scale="26" orientation="landscape" r:id="rId8"/>
    </customSheetView>
    <customSheetView guid="{F0FE87F2-EF57-4C76-9CBB-139AC97FB162}" scale="85" showPageBreaks="1" fitToPage="1" printArea="1" filter="1" showAutoFilter="1" topLeftCell="E1">
      <pane ySplit="1" topLeftCell="A51" activePane="bottomLeft" state="frozen"/>
      <selection pane="bottomLeft" activeCell="G68" sqref="G68"/>
      <pageMargins left="0" right="0" top="0" bottom="0" header="0" footer="0"/>
      <pageSetup scale="26" orientation="landscape" r:id="rId9"/>
      <autoFilter ref="A1:AB187">
        <filterColumn colId="0">
          <filters>
            <filter val="Leap"/>
            <filter val="Leap 1B"/>
            <filter val="Leap-1A, B"/>
          </filters>
        </filterColumn>
        <filterColumn colId="1">
          <filters>
            <filter val="Bierman"/>
          </filters>
        </filterColumn>
      </autoFilter>
    </customSheetView>
  </customSheetViews>
  <pageMargins left="0" right="0" top="0" bottom="0" header="0" footer="0"/>
  <pageSetup scale="26" orientation="landscape"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6"/>
  <sheetViews>
    <sheetView topLeftCell="I1" zoomScaleNormal="80" workbookViewId="0">
      <selection activeCell="N185" sqref="N185"/>
    </sheetView>
  </sheetViews>
  <sheetFormatPr defaultRowHeight="15" x14ac:dyDescent="0.25"/>
  <cols>
    <col min="1" max="1" width="13.7109375" bestFit="1" customWidth="1"/>
    <col min="2" max="2" width="16.85546875" bestFit="1" customWidth="1"/>
    <col min="3" max="3" width="23.7109375" hidden="1" customWidth="1"/>
    <col min="4" max="4" width="33.7109375" hidden="1" customWidth="1"/>
    <col min="5" max="6" width="17.85546875" bestFit="1" customWidth="1"/>
    <col min="7" max="7" width="23.140625" bestFit="1" customWidth="1"/>
    <col min="12" max="12" width="12.85546875" style="48" bestFit="1" customWidth="1"/>
    <col min="13" max="13" width="10" style="49" bestFit="1" customWidth="1"/>
    <col min="14" max="14" width="21.7109375" style="73" bestFit="1" customWidth="1"/>
    <col min="15" max="15" width="12.85546875" style="73" bestFit="1" customWidth="1"/>
    <col min="16" max="16" width="14.7109375" style="53" bestFit="1" customWidth="1"/>
    <col min="17" max="17" width="17.5703125" style="71" bestFit="1" customWidth="1"/>
    <col min="18" max="18" width="8.85546875" style="53"/>
    <col min="20" max="20" width="12.140625" bestFit="1" customWidth="1"/>
  </cols>
  <sheetData>
    <row r="1" spans="1:20" ht="14.45" x14ac:dyDescent="0.3">
      <c r="A1" t="s">
        <v>13</v>
      </c>
      <c r="B1" t="s">
        <v>102</v>
      </c>
      <c r="C1" t="s">
        <v>205</v>
      </c>
      <c r="D1" t="s">
        <v>207</v>
      </c>
      <c r="E1" t="s">
        <v>10</v>
      </c>
      <c r="F1" t="s">
        <v>100</v>
      </c>
      <c r="G1" t="s">
        <v>0</v>
      </c>
      <c r="H1" t="s">
        <v>1</v>
      </c>
      <c r="I1" t="s">
        <v>226</v>
      </c>
      <c r="J1" t="s">
        <v>73</v>
      </c>
      <c r="K1" t="s">
        <v>76</v>
      </c>
      <c r="L1" s="48" t="s">
        <v>224</v>
      </c>
      <c r="M1" s="49" t="s">
        <v>72</v>
      </c>
      <c r="N1" s="73" t="s">
        <v>466</v>
      </c>
      <c r="O1" s="73" t="s">
        <v>104</v>
      </c>
      <c r="P1" s="53" t="s">
        <v>222</v>
      </c>
      <c r="Q1" s="71" t="s">
        <v>223</v>
      </c>
      <c r="R1" s="53" t="s">
        <v>467</v>
      </c>
      <c r="S1" t="s">
        <v>664</v>
      </c>
      <c r="T1" t="s">
        <v>99</v>
      </c>
    </row>
    <row r="2" spans="1:20" ht="14.45" hidden="1" x14ac:dyDescent="0.3">
      <c r="A2" t="s">
        <v>827</v>
      </c>
      <c r="B2" t="s">
        <v>101</v>
      </c>
      <c r="C2" t="s">
        <v>206</v>
      </c>
      <c r="D2" t="s">
        <v>208</v>
      </c>
      <c r="E2" t="s">
        <v>21</v>
      </c>
      <c r="F2" t="s">
        <v>2</v>
      </c>
      <c r="G2" t="s">
        <v>16</v>
      </c>
      <c r="H2" t="s">
        <v>3</v>
      </c>
      <c r="I2" t="s">
        <v>227</v>
      </c>
      <c r="J2">
        <v>710</v>
      </c>
      <c r="K2">
        <v>24</v>
      </c>
      <c r="L2" s="48">
        <v>44.21</v>
      </c>
      <c r="M2" s="49">
        <v>45368</v>
      </c>
      <c r="N2" s="49" t="e">
        <f>VLOOKUP($M2,#REF!,2,FALSE)</f>
        <v>#REF!</v>
      </c>
      <c r="O2" s="49" t="e">
        <f>VLOOKUP($M2,#REF!,2,FALSE)</f>
        <v>#REF!</v>
      </c>
      <c r="P2" t="e">
        <f>VLOOKUP($M2,#REF!,3,FALSE)</f>
        <v>#REF!</v>
      </c>
      <c r="Q2" s="48" t="e">
        <f>VLOOKUP($M2,#REF!,4,FALSE)</f>
        <v>#REF!</v>
      </c>
      <c r="R2" t="e">
        <f>VLOOKUP($M2,#REF!,5,FALSE)</f>
        <v>#REF!</v>
      </c>
      <c r="S2" t="e">
        <f>J2-P2/R2</f>
        <v>#REF!</v>
      </c>
      <c r="T2">
        <f>VLOOKUP('Rings SC Static'!E2,Forgings!$E$2:$W$275,19,FALSE)</f>
        <v>0</v>
      </c>
    </row>
    <row r="3" spans="1:20" ht="14.45" hidden="1" x14ac:dyDescent="0.3">
      <c r="A3" t="s">
        <v>827</v>
      </c>
      <c r="B3" t="s">
        <v>101</v>
      </c>
      <c r="C3" t="s">
        <v>206</v>
      </c>
      <c r="D3" t="s">
        <v>208</v>
      </c>
      <c r="E3" t="s">
        <v>23</v>
      </c>
      <c r="F3" t="s">
        <v>2</v>
      </c>
      <c r="G3" t="s">
        <v>9</v>
      </c>
      <c r="H3" t="s">
        <v>3</v>
      </c>
      <c r="I3" t="s">
        <v>227</v>
      </c>
      <c r="J3">
        <v>1293</v>
      </c>
      <c r="K3">
        <v>23</v>
      </c>
      <c r="L3" s="48">
        <v>43.93</v>
      </c>
      <c r="M3" s="49">
        <v>80298</v>
      </c>
      <c r="N3" s="49" t="e">
        <f>VLOOKUP($M3,#REF!,2,FALSE)</f>
        <v>#REF!</v>
      </c>
      <c r="O3" s="49" t="e">
        <f>VLOOKUP($M3,#REF!,2,FALSE)</f>
        <v>#REF!</v>
      </c>
      <c r="P3"/>
      <c r="Q3" s="48"/>
      <c r="R3"/>
      <c r="S3" t="e">
        <f t="shared" ref="S3:S66" si="0">J3-P3/R3</f>
        <v>#DIV/0!</v>
      </c>
      <c r="T3" t="str">
        <f>VLOOKUP('Rings SC Static'!E3,Forgings!$E$2:$W$275,19,FALSE)</f>
        <v>2466M62G01</v>
      </c>
    </row>
    <row r="4" spans="1:20" ht="14.45" hidden="1" x14ac:dyDescent="0.3">
      <c r="A4" t="s">
        <v>827</v>
      </c>
      <c r="B4" t="s">
        <v>101</v>
      </c>
      <c r="C4" t="s">
        <v>206</v>
      </c>
      <c r="D4" t="s">
        <v>208</v>
      </c>
      <c r="E4" t="s">
        <v>65</v>
      </c>
      <c r="F4" t="s">
        <v>66</v>
      </c>
      <c r="G4" t="s">
        <v>4</v>
      </c>
      <c r="H4" t="s">
        <v>3</v>
      </c>
      <c r="I4" t="s">
        <v>227</v>
      </c>
      <c r="J4">
        <v>233</v>
      </c>
      <c r="K4">
        <v>25</v>
      </c>
      <c r="L4" s="48">
        <v>43.68</v>
      </c>
      <c r="M4" s="49">
        <v>24988</v>
      </c>
      <c r="N4" s="49" t="e">
        <f>VLOOKUP($M4,#REF!,2,FALSE)</f>
        <v>#REF!</v>
      </c>
      <c r="O4" s="49" t="e">
        <f>VLOOKUP($M4,#REF!,2,FALSE)</f>
        <v>#REF!</v>
      </c>
      <c r="P4"/>
      <c r="Q4" s="48"/>
      <c r="R4"/>
      <c r="S4" t="e">
        <f t="shared" si="0"/>
        <v>#DIV/0!</v>
      </c>
      <c r="T4" t="str">
        <f>VLOOKUP('Rings SC Static'!E4,Forgings!$E$2:$W$275,19,FALSE)</f>
        <v>2461M38P01</v>
      </c>
    </row>
    <row r="5" spans="1:20" ht="14.45" hidden="1" x14ac:dyDescent="0.3">
      <c r="A5" t="s">
        <v>827</v>
      </c>
      <c r="B5" t="s">
        <v>101</v>
      </c>
      <c r="C5" t="s">
        <v>206</v>
      </c>
      <c r="D5" t="s">
        <v>208</v>
      </c>
      <c r="E5" t="s">
        <v>69</v>
      </c>
      <c r="F5" t="s">
        <v>2</v>
      </c>
      <c r="G5" t="s">
        <v>17</v>
      </c>
      <c r="H5" t="s">
        <v>3</v>
      </c>
      <c r="I5" t="s">
        <v>227</v>
      </c>
      <c r="J5">
        <v>0</v>
      </c>
      <c r="K5">
        <v>20</v>
      </c>
      <c r="L5" s="48" t="s">
        <v>225</v>
      </c>
      <c r="M5" s="49">
        <v>3596</v>
      </c>
      <c r="N5" s="49" t="e">
        <f>VLOOKUP($M5,#REF!,2,FALSE)</f>
        <v>#REF!</v>
      </c>
      <c r="O5" s="49" t="e">
        <f>VLOOKUP($M5,#REF!,2,FALSE)</f>
        <v>#REF!</v>
      </c>
      <c r="P5"/>
      <c r="Q5" s="48"/>
      <c r="R5"/>
      <c r="S5" t="e">
        <f t="shared" si="0"/>
        <v>#DIV/0!</v>
      </c>
      <c r="T5" t="str">
        <f>VLOOKUP('Rings SC Static'!E5,Forgings!$E$2:$W$275,19,FALSE)</f>
        <v>2466M66P01</v>
      </c>
    </row>
    <row r="6" spans="1:20" ht="14.45" hidden="1" x14ac:dyDescent="0.3">
      <c r="A6" t="s">
        <v>11</v>
      </c>
      <c r="B6" t="s">
        <v>101</v>
      </c>
      <c r="C6" t="s">
        <v>206</v>
      </c>
      <c r="D6" t="s">
        <v>208</v>
      </c>
      <c r="E6" t="s">
        <v>60</v>
      </c>
      <c r="F6" t="s">
        <v>2</v>
      </c>
      <c r="G6" t="s">
        <v>16</v>
      </c>
      <c r="H6" t="s">
        <v>3</v>
      </c>
      <c r="I6" t="s">
        <v>227</v>
      </c>
      <c r="J6">
        <v>500</v>
      </c>
      <c r="K6">
        <v>24</v>
      </c>
      <c r="L6" s="48">
        <v>43.9</v>
      </c>
      <c r="M6" s="49">
        <v>37277</v>
      </c>
      <c r="N6" s="49" t="e">
        <f>VLOOKUP($M6,#REF!,2,FALSE)</f>
        <v>#REF!</v>
      </c>
      <c r="O6" s="49" t="e">
        <f>VLOOKUP($M6,#REF!,2,FALSE)</f>
        <v>#REF!</v>
      </c>
      <c r="P6"/>
      <c r="Q6" s="48"/>
      <c r="R6"/>
      <c r="S6" t="e">
        <f t="shared" si="0"/>
        <v>#DIV/0!</v>
      </c>
      <c r="T6">
        <f>VLOOKUP('Rings SC Static'!E6,Forgings!$E$2:$W$275,19,FALSE)</f>
        <v>0</v>
      </c>
    </row>
    <row r="7" spans="1:20" ht="14.45" hidden="1" x14ac:dyDescent="0.3">
      <c r="A7" t="s">
        <v>11</v>
      </c>
      <c r="B7" t="s">
        <v>101</v>
      </c>
      <c r="C7" t="s">
        <v>206</v>
      </c>
      <c r="D7" t="s">
        <v>208</v>
      </c>
      <c r="E7" t="s">
        <v>61</v>
      </c>
      <c r="F7" t="s">
        <v>2</v>
      </c>
      <c r="G7" t="s">
        <v>9</v>
      </c>
      <c r="H7" t="s">
        <v>3</v>
      </c>
      <c r="I7" t="s">
        <v>227</v>
      </c>
      <c r="J7">
        <v>403</v>
      </c>
      <c r="K7">
        <v>19</v>
      </c>
      <c r="L7" s="48">
        <v>43.9</v>
      </c>
      <c r="M7" s="49">
        <v>26926</v>
      </c>
      <c r="N7" s="49" t="e">
        <f>VLOOKUP($M7,#REF!,2,FALSE)</f>
        <v>#REF!</v>
      </c>
      <c r="O7" s="49" t="e">
        <f>VLOOKUP($M7,#REF!,2,FALSE)</f>
        <v>#REF!</v>
      </c>
      <c r="P7"/>
      <c r="Q7" s="48"/>
      <c r="R7"/>
      <c r="S7" t="e">
        <f t="shared" si="0"/>
        <v>#DIV/0!</v>
      </c>
      <c r="T7" t="str">
        <f>VLOOKUP('Rings SC Static'!E7,Forgings!$E$2:$W$275,19,FALSE)</f>
        <v>2471M11P01</v>
      </c>
    </row>
    <row r="8" spans="1:20" ht="14.45" hidden="1" x14ac:dyDescent="0.3">
      <c r="A8" t="s">
        <v>11</v>
      </c>
      <c r="B8" t="s">
        <v>101</v>
      </c>
      <c r="C8" t="s">
        <v>206</v>
      </c>
      <c r="D8" t="s">
        <v>208</v>
      </c>
      <c r="E8" t="s">
        <v>63</v>
      </c>
      <c r="F8" t="s">
        <v>2</v>
      </c>
      <c r="G8" t="s">
        <v>62</v>
      </c>
      <c r="H8" t="s">
        <v>3</v>
      </c>
      <c r="I8" t="s">
        <v>227</v>
      </c>
      <c r="J8">
        <v>323</v>
      </c>
      <c r="K8">
        <v>18</v>
      </c>
      <c r="L8" s="48">
        <v>43.9</v>
      </c>
      <c r="M8" s="49">
        <v>21814</v>
      </c>
      <c r="N8" s="49" t="e">
        <f>VLOOKUP($M8,#REF!,2,FALSE)</f>
        <v>#REF!</v>
      </c>
      <c r="O8" s="49" t="e">
        <f>VLOOKUP($M8,#REF!,2,FALSE)</f>
        <v>#REF!</v>
      </c>
      <c r="P8"/>
      <c r="Q8" s="48"/>
      <c r="R8"/>
      <c r="S8" t="e">
        <f t="shared" si="0"/>
        <v>#DIV/0!</v>
      </c>
      <c r="T8" t="str">
        <f>VLOOKUP('Rings SC Static'!E8,Forgings!$E$2:$W$275,19,FALSE)</f>
        <v>2471M37P01</v>
      </c>
    </row>
    <row r="9" spans="1:20" ht="14.45" hidden="1" x14ac:dyDescent="0.3">
      <c r="A9" t="s">
        <v>11</v>
      </c>
      <c r="B9" t="s">
        <v>101</v>
      </c>
      <c r="C9" t="s">
        <v>206</v>
      </c>
      <c r="D9" t="s">
        <v>208</v>
      </c>
      <c r="E9" t="s">
        <v>64</v>
      </c>
      <c r="F9" t="s">
        <v>2</v>
      </c>
      <c r="G9" t="s">
        <v>8</v>
      </c>
      <c r="H9" t="s">
        <v>3</v>
      </c>
      <c r="I9" t="s">
        <v>227</v>
      </c>
      <c r="J9">
        <v>265</v>
      </c>
      <c r="K9">
        <v>18</v>
      </c>
      <c r="L9" s="48">
        <v>43.9</v>
      </c>
      <c r="M9" s="49">
        <v>19796</v>
      </c>
      <c r="N9" s="49" t="e">
        <f>VLOOKUP($M9,#REF!,2,FALSE)</f>
        <v>#REF!</v>
      </c>
      <c r="O9" s="49" t="e">
        <f>VLOOKUP($M9,#REF!,2,FALSE)</f>
        <v>#REF!</v>
      </c>
      <c r="P9"/>
      <c r="Q9" s="48"/>
      <c r="R9"/>
      <c r="S9" t="e">
        <f t="shared" si="0"/>
        <v>#DIV/0!</v>
      </c>
      <c r="T9" t="str">
        <f>VLOOKUP('Rings SC Static'!E9,Forgings!$E$2:$W$275,19,FALSE)</f>
        <v>2471M08P01</v>
      </c>
    </row>
    <row r="10" spans="1:20" ht="14.45" hidden="1" x14ac:dyDescent="0.3">
      <c r="A10" t="s">
        <v>11</v>
      </c>
      <c r="B10" t="s">
        <v>101</v>
      </c>
      <c r="C10" t="s">
        <v>206</v>
      </c>
      <c r="D10" t="s">
        <v>208</v>
      </c>
      <c r="E10" t="s">
        <v>59</v>
      </c>
      <c r="F10" t="s">
        <v>2</v>
      </c>
      <c r="G10" t="s">
        <v>17</v>
      </c>
      <c r="H10" t="s">
        <v>3</v>
      </c>
      <c r="I10" t="s">
        <v>227</v>
      </c>
      <c r="J10">
        <v>0</v>
      </c>
      <c r="K10">
        <v>13</v>
      </c>
      <c r="L10" s="48" t="s">
        <v>225</v>
      </c>
      <c r="M10" s="49">
        <v>3596</v>
      </c>
      <c r="N10" s="49" t="e">
        <f>VLOOKUP($M10,#REF!,2,FALSE)</f>
        <v>#REF!</v>
      </c>
      <c r="O10" s="49" t="e">
        <f>VLOOKUP($M10,#REF!,2,FALSE)</f>
        <v>#REF!</v>
      </c>
      <c r="P10"/>
      <c r="Q10" s="48"/>
      <c r="R10"/>
      <c r="S10" t="e">
        <f t="shared" si="0"/>
        <v>#DIV/0!</v>
      </c>
      <c r="T10" t="str">
        <f>VLOOKUP('Rings SC Static'!E10,Forgings!$E$2:$W$275,19,FALSE)</f>
        <v>2471M41P01</v>
      </c>
    </row>
    <row r="11" spans="1:20" ht="14.45" hidden="1" x14ac:dyDescent="0.3">
      <c r="A11" t="s">
        <v>14</v>
      </c>
      <c r="B11" t="s">
        <v>122</v>
      </c>
      <c r="C11" t="s">
        <v>206</v>
      </c>
      <c r="D11" t="s">
        <v>208</v>
      </c>
      <c r="E11" t="s">
        <v>105</v>
      </c>
      <c r="F11" t="s">
        <v>123</v>
      </c>
      <c r="G11" t="s">
        <v>124</v>
      </c>
      <c r="H11" t="s">
        <v>142</v>
      </c>
      <c r="I11" t="s">
        <v>227</v>
      </c>
      <c r="J11">
        <v>98</v>
      </c>
      <c r="K11">
        <v>10</v>
      </c>
      <c r="L11" s="48">
        <v>25</v>
      </c>
      <c r="M11" s="49">
        <v>4290</v>
      </c>
      <c r="O11" s="73">
        <v>1485</v>
      </c>
      <c r="P11" s="53">
        <v>33</v>
      </c>
      <c r="Q11" s="71">
        <v>25</v>
      </c>
      <c r="R11" s="53">
        <v>1</v>
      </c>
      <c r="S11">
        <f t="shared" si="0"/>
        <v>65</v>
      </c>
      <c r="T11" t="str">
        <f>VLOOKUP('Rings SC Static'!E11,Forgings!$E$2:$W$275,19,FALSE)</f>
        <v>Yes</v>
      </c>
    </row>
    <row r="12" spans="1:20" ht="14.45" hidden="1" x14ac:dyDescent="0.3">
      <c r="A12" t="s">
        <v>14</v>
      </c>
      <c r="B12" t="s">
        <v>122</v>
      </c>
      <c r="C12" t="s">
        <v>206</v>
      </c>
      <c r="D12" t="s">
        <v>208</v>
      </c>
      <c r="E12" t="s">
        <v>107</v>
      </c>
      <c r="F12" t="s">
        <v>123</v>
      </c>
      <c r="G12" t="s">
        <v>126</v>
      </c>
      <c r="H12" t="s">
        <v>145</v>
      </c>
      <c r="I12" t="s">
        <v>227</v>
      </c>
      <c r="J12">
        <v>56</v>
      </c>
      <c r="K12">
        <v>8</v>
      </c>
      <c r="L12" s="48">
        <v>16.100000000000001</v>
      </c>
      <c r="M12" s="49">
        <v>2086</v>
      </c>
      <c r="O12" s="73">
        <v>699</v>
      </c>
      <c r="P12" s="53">
        <v>22</v>
      </c>
      <c r="Q12" s="71">
        <v>16.100000000000001</v>
      </c>
      <c r="R12" s="53">
        <v>1</v>
      </c>
      <c r="S12">
        <f t="shared" si="0"/>
        <v>34</v>
      </c>
      <c r="T12" t="str">
        <f>VLOOKUP('Rings SC Static'!E12,Forgings!$E$2:$W$275,19,FALSE)</f>
        <v>Yes</v>
      </c>
    </row>
    <row r="13" spans="1:20" ht="14.45" hidden="1" x14ac:dyDescent="0.3">
      <c r="A13" t="s">
        <v>14</v>
      </c>
      <c r="B13" t="s">
        <v>122</v>
      </c>
      <c r="C13" t="s">
        <v>206</v>
      </c>
      <c r="D13" t="s">
        <v>208</v>
      </c>
      <c r="E13" t="s">
        <v>108</v>
      </c>
      <c r="F13" t="s">
        <v>123</v>
      </c>
      <c r="G13" t="s">
        <v>127</v>
      </c>
      <c r="H13" t="s">
        <v>145</v>
      </c>
      <c r="I13" t="s">
        <v>227</v>
      </c>
      <c r="J13">
        <v>29.3</v>
      </c>
      <c r="K13">
        <v>8</v>
      </c>
      <c r="L13" s="48">
        <v>16.100000000000001</v>
      </c>
      <c r="M13" s="49">
        <v>1335</v>
      </c>
      <c r="O13" s="73">
        <v>632</v>
      </c>
      <c r="P13" s="53">
        <v>20</v>
      </c>
      <c r="Q13" s="71">
        <v>16.100000000000001</v>
      </c>
      <c r="R13" s="53">
        <v>1</v>
      </c>
      <c r="S13">
        <f t="shared" si="0"/>
        <v>9.3000000000000007</v>
      </c>
      <c r="T13" t="str">
        <f>VLOOKUP('Rings SC Static'!E13,Forgings!$E$2:$W$275,19,FALSE)</f>
        <v>Yes</v>
      </c>
    </row>
    <row r="14" spans="1:20" ht="14.45" hidden="1" x14ac:dyDescent="0.3">
      <c r="A14" t="s">
        <v>14</v>
      </c>
      <c r="B14" t="s">
        <v>122</v>
      </c>
      <c r="C14" t="s">
        <v>206</v>
      </c>
      <c r="D14" t="s">
        <v>208</v>
      </c>
      <c r="E14" t="s">
        <v>111</v>
      </c>
      <c r="F14" t="s">
        <v>123</v>
      </c>
      <c r="G14" t="s">
        <v>130</v>
      </c>
      <c r="H14" t="s">
        <v>145</v>
      </c>
      <c r="I14" t="s">
        <v>227</v>
      </c>
      <c r="J14">
        <v>22</v>
      </c>
      <c r="K14">
        <v>8</v>
      </c>
      <c r="L14" s="48">
        <v>16.100000000000001</v>
      </c>
      <c r="M14" s="49">
        <v>1019</v>
      </c>
      <c r="O14" s="73">
        <v>570</v>
      </c>
      <c r="P14" s="53">
        <v>15</v>
      </c>
      <c r="Q14" s="71">
        <v>16.100000000000001</v>
      </c>
      <c r="R14" s="53">
        <v>1</v>
      </c>
      <c r="S14">
        <f t="shared" si="0"/>
        <v>7</v>
      </c>
      <c r="T14" t="str">
        <f>VLOOKUP('Rings SC Static'!E14,Forgings!$E$2:$W$275,19,FALSE)</f>
        <v>Yes</v>
      </c>
    </row>
    <row r="15" spans="1:20" ht="14.45" hidden="1" x14ac:dyDescent="0.3">
      <c r="A15" t="s">
        <v>14</v>
      </c>
      <c r="B15" t="s">
        <v>122</v>
      </c>
      <c r="C15" t="s">
        <v>206</v>
      </c>
      <c r="D15" t="s">
        <v>208</v>
      </c>
      <c r="E15" t="s">
        <v>112</v>
      </c>
      <c r="F15" t="s">
        <v>123</v>
      </c>
      <c r="G15" t="s">
        <v>131</v>
      </c>
      <c r="H15" t="s">
        <v>145</v>
      </c>
      <c r="I15" t="s">
        <v>227</v>
      </c>
      <c r="J15">
        <v>16.3</v>
      </c>
      <c r="K15">
        <v>8</v>
      </c>
      <c r="L15" s="48">
        <v>16.100000000000001</v>
      </c>
      <c r="M15" s="49">
        <v>862</v>
      </c>
      <c r="O15" s="73">
        <v>482</v>
      </c>
      <c r="P15" s="53">
        <v>11</v>
      </c>
      <c r="Q15" s="71">
        <v>16.100000000000001</v>
      </c>
      <c r="R15" s="53">
        <v>1</v>
      </c>
      <c r="S15">
        <f t="shared" si="0"/>
        <v>5.3000000000000007</v>
      </c>
      <c r="T15" t="str">
        <f>VLOOKUP('Rings SC Static'!E15,Forgings!$E$2:$W$275,19,FALSE)</f>
        <v>Yes</v>
      </c>
    </row>
    <row r="16" spans="1:20" ht="14.45" hidden="1" x14ac:dyDescent="0.3">
      <c r="A16" t="s">
        <v>14</v>
      </c>
      <c r="B16" t="s">
        <v>122</v>
      </c>
      <c r="C16" t="s">
        <v>206</v>
      </c>
      <c r="D16" t="s">
        <v>208</v>
      </c>
      <c r="E16" t="s">
        <v>113</v>
      </c>
      <c r="F16" t="s">
        <v>123</v>
      </c>
      <c r="G16" t="s">
        <v>132</v>
      </c>
      <c r="H16" t="s">
        <v>142</v>
      </c>
      <c r="I16" t="s">
        <v>227</v>
      </c>
      <c r="J16">
        <v>327.3</v>
      </c>
      <c r="K16">
        <v>8</v>
      </c>
      <c r="L16" s="48">
        <v>24.5</v>
      </c>
      <c r="M16" s="49">
        <v>13048</v>
      </c>
      <c r="O16" s="73">
        <v>7114</v>
      </c>
      <c r="P16" s="53">
        <v>182</v>
      </c>
      <c r="Q16" s="71">
        <v>25</v>
      </c>
      <c r="R16" s="53">
        <v>1</v>
      </c>
      <c r="S16">
        <f t="shared" si="0"/>
        <v>145.30000000000001</v>
      </c>
      <c r="T16" t="str">
        <f>VLOOKUP('Rings SC Static'!E16,Forgings!$E$2:$W$275,19,FALSE)</f>
        <v>Yes</v>
      </c>
    </row>
    <row r="17" spans="1:20" ht="14.45" hidden="1" x14ac:dyDescent="0.3">
      <c r="A17" t="s">
        <v>14</v>
      </c>
      <c r="B17" t="s">
        <v>122</v>
      </c>
      <c r="C17" t="s">
        <v>206</v>
      </c>
      <c r="D17" t="s">
        <v>208</v>
      </c>
      <c r="E17" t="s">
        <v>114</v>
      </c>
      <c r="F17" t="s">
        <v>123</v>
      </c>
      <c r="G17" t="s">
        <v>133</v>
      </c>
      <c r="H17" t="s">
        <v>142</v>
      </c>
      <c r="I17" t="s">
        <v>227</v>
      </c>
      <c r="J17">
        <v>234</v>
      </c>
      <c r="K17">
        <v>2</v>
      </c>
      <c r="L17" s="48">
        <v>25</v>
      </c>
      <c r="M17" s="49">
        <v>9830</v>
      </c>
      <c r="O17" s="73">
        <v>6211</v>
      </c>
      <c r="P17" s="53">
        <v>145</v>
      </c>
      <c r="Q17" s="71">
        <v>25</v>
      </c>
      <c r="R17" s="53">
        <v>1</v>
      </c>
      <c r="S17">
        <f t="shared" si="0"/>
        <v>89</v>
      </c>
      <c r="T17" t="str">
        <f>VLOOKUP('Rings SC Static'!E17,Forgings!$E$2:$W$275,19,FALSE)</f>
        <v>Yes</v>
      </c>
    </row>
    <row r="18" spans="1:20" ht="14.45" hidden="1" x14ac:dyDescent="0.3">
      <c r="A18" t="s">
        <v>14</v>
      </c>
      <c r="B18" t="s">
        <v>122</v>
      </c>
      <c r="C18" t="s">
        <v>206</v>
      </c>
      <c r="D18" t="s">
        <v>208</v>
      </c>
      <c r="E18" t="s">
        <v>115</v>
      </c>
      <c r="F18" t="s">
        <v>123</v>
      </c>
      <c r="G18" t="s">
        <v>134</v>
      </c>
      <c r="H18" t="s">
        <v>142</v>
      </c>
      <c r="I18" t="s">
        <v>227</v>
      </c>
      <c r="J18">
        <v>212</v>
      </c>
      <c r="K18">
        <v>2</v>
      </c>
      <c r="L18" s="48">
        <v>25</v>
      </c>
      <c r="M18" s="49">
        <v>8740</v>
      </c>
      <c r="O18" s="73">
        <v>5585</v>
      </c>
      <c r="P18" s="53">
        <v>114</v>
      </c>
      <c r="Q18" s="71">
        <v>25</v>
      </c>
      <c r="R18" s="53">
        <v>1</v>
      </c>
      <c r="S18">
        <f t="shared" si="0"/>
        <v>98</v>
      </c>
      <c r="T18" t="str">
        <f>VLOOKUP('Rings SC Static'!E18,Forgings!$E$2:$W$275,19,FALSE)</f>
        <v>Yes</v>
      </c>
    </row>
    <row r="19" spans="1:20" ht="14.45" hidden="1" x14ac:dyDescent="0.3">
      <c r="A19" t="s">
        <v>14</v>
      </c>
      <c r="B19" t="s">
        <v>122</v>
      </c>
      <c r="C19" t="s">
        <v>206</v>
      </c>
      <c r="D19" t="s">
        <v>208</v>
      </c>
      <c r="E19" t="s">
        <v>116</v>
      </c>
      <c r="F19" t="s">
        <v>123</v>
      </c>
      <c r="G19" t="s">
        <v>723</v>
      </c>
      <c r="H19" t="s">
        <v>142</v>
      </c>
      <c r="I19" t="s">
        <v>227</v>
      </c>
      <c r="J19">
        <v>87</v>
      </c>
      <c r="K19">
        <v>3</v>
      </c>
      <c r="L19" s="48">
        <v>25</v>
      </c>
      <c r="M19" s="49">
        <v>3947</v>
      </c>
      <c r="O19" s="73">
        <v>3478</v>
      </c>
      <c r="P19" s="53">
        <v>78</v>
      </c>
      <c r="Q19" s="71">
        <v>25</v>
      </c>
      <c r="R19" s="53">
        <v>1</v>
      </c>
      <c r="S19">
        <f t="shared" si="0"/>
        <v>9</v>
      </c>
      <c r="T19" t="str">
        <f>VLOOKUP('Rings SC Static'!E19,Forgings!$E$2:$W$275,19,FALSE)</f>
        <v>Yes</v>
      </c>
    </row>
    <row r="20" spans="1:20" ht="14.45" hidden="1" x14ac:dyDescent="0.3">
      <c r="A20" t="s">
        <v>14</v>
      </c>
      <c r="B20" t="s">
        <v>122</v>
      </c>
      <c r="C20" t="s">
        <v>206</v>
      </c>
      <c r="D20" t="s">
        <v>208</v>
      </c>
      <c r="E20" t="s">
        <v>117</v>
      </c>
      <c r="F20" t="s">
        <v>123</v>
      </c>
      <c r="G20" t="s">
        <v>135</v>
      </c>
      <c r="H20" t="s">
        <v>146</v>
      </c>
      <c r="I20" t="s">
        <v>227</v>
      </c>
      <c r="J20">
        <v>33</v>
      </c>
      <c r="K20">
        <v>35</v>
      </c>
      <c r="L20" s="48">
        <v>35</v>
      </c>
      <c r="M20" s="49">
        <v>2134</v>
      </c>
      <c r="O20" s="73">
        <v>2096</v>
      </c>
      <c r="P20" s="53">
        <v>23</v>
      </c>
      <c r="Q20" s="71">
        <v>35</v>
      </c>
      <c r="R20" s="53">
        <v>1</v>
      </c>
      <c r="S20">
        <f t="shared" si="0"/>
        <v>10</v>
      </c>
      <c r="T20">
        <f>VLOOKUP('Rings SC Static'!E20,Forgings!$E$2:$W$275,19,FALSE)</f>
        <v>0</v>
      </c>
    </row>
    <row r="21" spans="1:20" ht="14.45" hidden="1" x14ac:dyDescent="0.3">
      <c r="A21" t="s">
        <v>14</v>
      </c>
      <c r="B21" t="s">
        <v>122</v>
      </c>
      <c r="C21" t="s">
        <v>206</v>
      </c>
      <c r="D21" t="s">
        <v>208</v>
      </c>
      <c r="E21" t="s">
        <v>118</v>
      </c>
      <c r="F21" t="s">
        <v>136</v>
      </c>
      <c r="G21" t="s">
        <v>137</v>
      </c>
      <c r="H21" t="s">
        <v>148</v>
      </c>
      <c r="I21" t="s">
        <v>227</v>
      </c>
      <c r="J21">
        <v>41.6</v>
      </c>
      <c r="K21">
        <v>49</v>
      </c>
      <c r="L21" s="48">
        <v>20.7</v>
      </c>
      <c r="M21" s="49">
        <v>1252</v>
      </c>
      <c r="N21" s="73">
        <v>1192</v>
      </c>
      <c r="O21" s="73">
        <v>596</v>
      </c>
      <c r="P21" s="53">
        <v>30.6</v>
      </c>
      <c r="Q21" s="71">
        <v>20.7</v>
      </c>
      <c r="R21" s="53">
        <v>2</v>
      </c>
      <c r="S21">
        <f t="shared" si="0"/>
        <v>26.3</v>
      </c>
      <c r="T21">
        <f>VLOOKUP('Rings SC Static'!E21,Forgings!$E$2:$W$275,19,FALSE)</f>
        <v>0</v>
      </c>
    </row>
    <row r="22" spans="1:20" ht="14.45" hidden="1" x14ac:dyDescent="0.3">
      <c r="A22" t="s">
        <v>14</v>
      </c>
      <c r="B22" t="s">
        <v>122</v>
      </c>
      <c r="C22" t="s">
        <v>206</v>
      </c>
      <c r="D22" t="s">
        <v>208</v>
      </c>
      <c r="E22" t="s">
        <v>119</v>
      </c>
      <c r="F22" t="s">
        <v>136</v>
      </c>
      <c r="G22" t="s">
        <v>138</v>
      </c>
      <c r="H22" t="s">
        <v>150</v>
      </c>
      <c r="I22" t="s">
        <v>227</v>
      </c>
      <c r="J22">
        <v>1639</v>
      </c>
      <c r="K22">
        <v>3</v>
      </c>
      <c r="L22" s="48">
        <v>17.12</v>
      </c>
      <c r="M22" s="49">
        <v>36972</v>
      </c>
      <c r="N22" s="73">
        <v>15734</v>
      </c>
      <c r="O22" s="73">
        <v>15734</v>
      </c>
      <c r="P22" s="53">
        <v>519</v>
      </c>
      <c r="Q22" s="71">
        <v>17.12</v>
      </c>
      <c r="R22" s="53">
        <v>1</v>
      </c>
      <c r="S22">
        <f t="shared" si="0"/>
        <v>1120</v>
      </c>
      <c r="T22" t="str">
        <f>VLOOKUP('Rings SC Static'!E22,Forgings!$E$2:$W$275,19,FALSE)</f>
        <v>2500M47P01</v>
      </c>
    </row>
    <row r="23" spans="1:20" ht="14.45" hidden="1" x14ac:dyDescent="0.3">
      <c r="A23" t="s">
        <v>14</v>
      </c>
      <c r="B23" t="s">
        <v>122</v>
      </c>
      <c r="C23" t="s">
        <v>206</v>
      </c>
      <c r="D23" t="s">
        <v>208</v>
      </c>
      <c r="E23" t="s">
        <v>120</v>
      </c>
      <c r="F23" t="s">
        <v>136</v>
      </c>
      <c r="G23" t="s">
        <v>139</v>
      </c>
      <c r="H23" t="s">
        <v>150</v>
      </c>
      <c r="I23" t="s">
        <v>227</v>
      </c>
      <c r="J23">
        <v>1106</v>
      </c>
      <c r="K23">
        <v>9</v>
      </c>
      <c r="L23" s="48">
        <v>17.12</v>
      </c>
      <c r="M23" s="49">
        <v>23450</v>
      </c>
      <c r="N23" s="73">
        <v>9983</v>
      </c>
      <c r="O23" s="73">
        <v>9983</v>
      </c>
      <c r="P23" s="53">
        <v>260</v>
      </c>
      <c r="Q23" s="71">
        <v>17.12</v>
      </c>
      <c r="R23" s="53">
        <v>1</v>
      </c>
      <c r="S23">
        <f t="shared" si="0"/>
        <v>846</v>
      </c>
      <c r="T23" t="str">
        <f>VLOOKUP('Rings SC Static'!E23,Forgings!$E$2:$W$275,19,FALSE)</f>
        <v>2500M47P01</v>
      </c>
    </row>
    <row r="24" spans="1:20" s="81" customFormat="1" ht="14.45" hidden="1" x14ac:dyDescent="0.3">
      <c r="A24" s="81" t="s">
        <v>14</v>
      </c>
      <c r="B24" s="81" t="s">
        <v>122</v>
      </c>
      <c r="C24" t="s">
        <v>206</v>
      </c>
      <c r="D24" t="s">
        <v>208</v>
      </c>
      <c r="E24" s="81" t="s">
        <v>121</v>
      </c>
      <c r="F24" s="81" t="s">
        <v>123</v>
      </c>
      <c r="G24" s="81" t="s">
        <v>140</v>
      </c>
      <c r="H24" s="81" t="s">
        <v>153</v>
      </c>
      <c r="I24" s="81" t="s">
        <v>227</v>
      </c>
      <c r="J24" s="81">
        <v>77</v>
      </c>
      <c r="K24" s="81">
        <v>30</v>
      </c>
      <c r="L24" s="82">
        <v>15.8</v>
      </c>
      <c r="M24" s="83">
        <v>2280</v>
      </c>
      <c r="N24" s="83" t="s">
        <v>620</v>
      </c>
      <c r="O24" s="83"/>
      <c r="Q24" s="82"/>
      <c r="S24" s="81" t="e">
        <f t="shared" si="0"/>
        <v>#DIV/0!</v>
      </c>
      <c r="T24" s="81">
        <f>VLOOKUP('Rings SC Static'!E24,Forgings!$E$2:$W$275,19,FALSE)</f>
        <v>0</v>
      </c>
    </row>
    <row r="25" spans="1:20" s="81" customFormat="1" ht="14.45" hidden="1" x14ac:dyDescent="0.3">
      <c r="A25" s="81" t="s">
        <v>14</v>
      </c>
      <c r="B25" s="81" t="s">
        <v>122</v>
      </c>
      <c r="C25" t="s">
        <v>206</v>
      </c>
      <c r="D25" t="s">
        <v>208</v>
      </c>
      <c r="E25" s="81" t="s">
        <v>121</v>
      </c>
      <c r="F25" s="81" t="s">
        <v>123</v>
      </c>
      <c r="G25" s="81" t="s">
        <v>141</v>
      </c>
      <c r="H25" s="81" t="s">
        <v>153</v>
      </c>
      <c r="I25" s="81" t="s">
        <v>227</v>
      </c>
      <c r="J25" s="81">
        <v>492</v>
      </c>
      <c r="K25" s="81">
        <v>30</v>
      </c>
      <c r="L25" s="82">
        <v>15.7</v>
      </c>
      <c r="M25" s="83">
        <v>11485</v>
      </c>
      <c r="N25" s="83" t="s">
        <v>620</v>
      </c>
      <c r="O25" s="83"/>
      <c r="Q25" s="82"/>
      <c r="S25" s="81" t="e">
        <f t="shared" si="0"/>
        <v>#DIV/0!</v>
      </c>
      <c r="T25" s="81">
        <f>VLOOKUP('Rings SC Static'!E25,Forgings!$E$2:$W$275,19,FALSE)</f>
        <v>0</v>
      </c>
    </row>
    <row r="26" spans="1:20" ht="14.45" hidden="1" x14ac:dyDescent="0.3">
      <c r="A26" t="s">
        <v>14</v>
      </c>
      <c r="B26" t="s">
        <v>122</v>
      </c>
      <c r="C26" t="s">
        <v>206</v>
      </c>
      <c r="D26" t="s">
        <v>208</v>
      </c>
      <c r="E26" t="s">
        <v>372</v>
      </c>
      <c r="F26" t="s">
        <v>123</v>
      </c>
      <c r="G26" t="s">
        <v>171</v>
      </c>
      <c r="H26" t="s">
        <v>311</v>
      </c>
      <c r="I26" t="s">
        <v>227</v>
      </c>
      <c r="J26">
        <v>560</v>
      </c>
      <c r="K26">
        <v>20</v>
      </c>
      <c r="L26" s="48">
        <v>16</v>
      </c>
      <c r="M26" s="49">
        <v>11470</v>
      </c>
      <c r="O26" s="73">
        <v>10837</v>
      </c>
      <c r="P26" s="53">
        <v>349</v>
      </c>
      <c r="Q26" s="71">
        <v>16</v>
      </c>
      <c r="R26" s="53">
        <v>1</v>
      </c>
      <c r="S26">
        <f t="shared" si="0"/>
        <v>211</v>
      </c>
      <c r="T26" t="str">
        <f>VLOOKUP('Rings SC Static'!E26,Forgings!$E$2:$W$275,19,FALSE)</f>
        <v>2464M71G01</v>
      </c>
    </row>
    <row r="27" spans="1:20" ht="14.45" hidden="1" x14ac:dyDescent="0.3">
      <c r="A27" t="s">
        <v>14</v>
      </c>
      <c r="B27" t="s">
        <v>122</v>
      </c>
      <c r="C27" t="s">
        <v>206</v>
      </c>
      <c r="D27" t="s">
        <v>208</v>
      </c>
      <c r="E27" t="s">
        <v>317</v>
      </c>
      <c r="F27" t="s">
        <v>170</v>
      </c>
      <c r="G27" t="s">
        <v>318</v>
      </c>
      <c r="H27" t="s">
        <v>153</v>
      </c>
      <c r="I27" t="s">
        <v>227</v>
      </c>
      <c r="J27">
        <v>430</v>
      </c>
      <c r="K27">
        <v>28</v>
      </c>
      <c r="L27" s="48">
        <v>13.79</v>
      </c>
      <c r="M27" s="49">
        <v>8200</v>
      </c>
      <c r="N27" s="78">
        <v>5265</v>
      </c>
      <c r="O27" s="78">
        <v>5265</v>
      </c>
      <c r="P27" s="79">
        <v>253</v>
      </c>
      <c r="Q27" s="80">
        <v>13.39</v>
      </c>
      <c r="R27" s="79">
        <v>1</v>
      </c>
      <c r="S27">
        <f t="shared" si="0"/>
        <v>177</v>
      </c>
      <c r="T27" t="str">
        <f>VLOOKUP('Rings SC Static'!E27,Forgings!$E$2:$W$275,19,FALSE)</f>
        <v>2468M78G01</v>
      </c>
    </row>
    <row r="28" spans="1:20" ht="14.45" hidden="1" x14ac:dyDescent="0.3">
      <c r="A28" t="s">
        <v>14</v>
      </c>
      <c r="B28" t="s">
        <v>122</v>
      </c>
      <c r="C28" t="s">
        <v>206</v>
      </c>
      <c r="D28" t="s">
        <v>208</v>
      </c>
      <c r="E28" t="s">
        <v>320</v>
      </c>
      <c r="F28" t="s">
        <v>170</v>
      </c>
      <c r="G28" t="s">
        <v>321</v>
      </c>
      <c r="H28" t="s">
        <v>153</v>
      </c>
      <c r="I28" t="s">
        <v>227</v>
      </c>
      <c r="J28">
        <v>249</v>
      </c>
      <c r="K28">
        <v>28</v>
      </c>
      <c r="L28" s="48">
        <v>13.85</v>
      </c>
      <c r="M28" s="49">
        <v>4960</v>
      </c>
      <c r="N28" s="73">
        <v>5486</v>
      </c>
      <c r="O28" s="73">
        <v>2743</v>
      </c>
      <c r="P28" s="53">
        <v>246</v>
      </c>
      <c r="Q28" s="71">
        <v>13.39</v>
      </c>
      <c r="R28" s="53">
        <v>2</v>
      </c>
      <c r="S28">
        <f t="shared" si="0"/>
        <v>126</v>
      </c>
      <c r="T28" t="str">
        <f>VLOOKUP('Rings SC Static'!E28,Forgings!$E$2:$W$275,19,FALSE)</f>
        <v>2468M79G01</v>
      </c>
    </row>
    <row r="29" spans="1:20" ht="14.45" hidden="1" x14ac:dyDescent="0.3">
      <c r="A29" t="s">
        <v>14</v>
      </c>
      <c r="B29" t="s">
        <v>122</v>
      </c>
      <c r="C29" t="s">
        <v>206</v>
      </c>
      <c r="D29" t="s">
        <v>208</v>
      </c>
      <c r="E29" t="s">
        <v>322</v>
      </c>
      <c r="F29" t="s">
        <v>170</v>
      </c>
      <c r="G29" t="s">
        <v>367</v>
      </c>
      <c r="H29" t="s">
        <v>153</v>
      </c>
      <c r="I29" t="s">
        <v>227</v>
      </c>
      <c r="J29">
        <v>224</v>
      </c>
      <c r="K29">
        <v>28</v>
      </c>
      <c r="L29" s="48">
        <v>13.79</v>
      </c>
      <c r="M29" s="49">
        <v>4250</v>
      </c>
      <c r="N29" s="73">
        <v>5154</v>
      </c>
      <c r="O29" s="73">
        <v>1030.8</v>
      </c>
      <c r="P29" s="53">
        <v>252</v>
      </c>
      <c r="Q29" s="71">
        <v>13.79</v>
      </c>
      <c r="R29" s="53">
        <v>5</v>
      </c>
      <c r="S29">
        <f t="shared" si="0"/>
        <v>173.6</v>
      </c>
      <c r="T29" t="str">
        <f>VLOOKUP('Rings SC Static'!E29,Forgings!$E$2:$W$275,19,FALSE)</f>
        <v>2468M79G01</v>
      </c>
    </row>
    <row r="30" spans="1:20" ht="14.45" hidden="1" x14ac:dyDescent="0.3">
      <c r="A30" t="s">
        <v>14</v>
      </c>
      <c r="B30" t="s">
        <v>122</v>
      </c>
      <c r="C30" t="s">
        <v>206</v>
      </c>
      <c r="D30" t="s">
        <v>208</v>
      </c>
      <c r="E30" t="s">
        <v>526</v>
      </c>
      <c r="F30" t="s">
        <v>123</v>
      </c>
      <c r="G30" t="s">
        <v>327</v>
      </c>
      <c r="H30" t="s">
        <v>527</v>
      </c>
      <c r="I30" t="s">
        <v>227</v>
      </c>
      <c r="J30">
        <v>55</v>
      </c>
      <c r="K30">
        <v>28</v>
      </c>
      <c r="L30" s="48">
        <v>3</v>
      </c>
      <c r="M30" s="49">
        <v>688</v>
      </c>
      <c r="N30" s="73">
        <v>537</v>
      </c>
      <c r="O30" s="73">
        <v>268.5</v>
      </c>
      <c r="P30" s="53">
        <v>49</v>
      </c>
      <c r="Q30" s="71">
        <v>3</v>
      </c>
      <c r="R30" s="53">
        <v>2</v>
      </c>
      <c r="S30">
        <f t="shared" si="0"/>
        <v>30.5</v>
      </c>
      <c r="T30" t="str">
        <f>VLOOKUP('Rings SC Static'!E30,Forgings!$E$2:$W$275,19,FALSE)</f>
        <v>2468M80G01</v>
      </c>
    </row>
    <row r="31" spans="1:20" ht="14.45" hidden="1" x14ac:dyDescent="0.3">
      <c r="A31" t="s">
        <v>14</v>
      </c>
      <c r="B31" t="s">
        <v>122</v>
      </c>
      <c r="C31" t="s">
        <v>206</v>
      </c>
      <c r="D31" t="s">
        <v>208</v>
      </c>
      <c r="E31" t="s">
        <v>529</v>
      </c>
      <c r="F31" t="s">
        <v>136</v>
      </c>
      <c r="G31" t="s">
        <v>328</v>
      </c>
      <c r="H31" t="s">
        <v>527</v>
      </c>
      <c r="I31" t="s">
        <v>227</v>
      </c>
      <c r="J31">
        <v>95</v>
      </c>
      <c r="K31">
        <v>28</v>
      </c>
      <c r="L31" s="48">
        <v>3.45</v>
      </c>
      <c r="M31" s="49">
        <v>954</v>
      </c>
      <c r="N31" s="73">
        <v>1129</v>
      </c>
      <c r="O31" s="73">
        <v>564.5</v>
      </c>
      <c r="P31" s="53">
        <v>100</v>
      </c>
      <c r="Q31" s="71">
        <v>3.45</v>
      </c>
      <c r="R31" s="53">
        <v>2</v>
      </c>
      <c r="S31">
        <f t="shared" si="0"/>
        <v>45</v>
      </c>
      <c r="T31" t="str">
        <f>VLOOKUP('Rings SC Static'!E31,Forgings!$E$2:$W$275,19,FALSE)</f>
        <v>2468M81G01</v>
      </c>
    </row>
    <row r="32" spans="1:20" ht="14.45" hidden="1" x14ac:dyDescent="0.3">
      <c r="A32" t="s">
        <v>14</v>
      </c>
      <c r="B32" t="s">
        <v>122</v>
      </c>
      <c r="C32" t="s">
        <v>206</v>
      </c>
      <c r="D32" t="s">
        <v>208</v>
      </c>
      <c r="E32" t="s">
        <v>323</v>
      </c>
      <c r="F32" t="s">
        <v>136</v>
      </c>
      <c r="G32" t="s">
        <v>329</v>
      </c>
      <c r="H32" t="s">
        <v>153</v>
      </c>
      <c r="I32" t="s">
        <v>227</v>
      </c>
      <c r="J32">
        <v>117</v>
      </c>
      <c r="K32">
        <v>28</v>
      </c>
      <c r="L32" s="48">
        <v>12.79</v>
      </c>
      <c r="M32" s="49">
        <v>2207</v>
      </c>
      <c r="N32" s="73">
        <v>2402</v>
      </c>
      <c r="O32" s="73">
        <v>1201</v>
      </c>
      <c r="P32" s="53">
        <v>110</v>
      </c>
      <c r="Q32" s="71">
        <v>12.79</v>
      </c>
      <c r="R32" s="53">
        <v>2</v>
      </c>
      <c r="S32">
        <f t="shared" si="0"/>
        <v>62</v>
      </c>
      <c r="T32" t="str">
        <f>VLOOKUP('Rings SC Static'!E32,Forgings!$E$2:$W$275,19,FALSE)</f>
        <v>2468M82G01</v>
      </c>
    </row>
    <row r="33" spans="1:20" ht="14.45" hidden="1" x14ac:dyDescent="0.3">
      <c r="A33" t="s">
        <v>14</v>
      </c>
      <c r="B33" t="s">
        <v>122</v>
      </c>
      <c r="C33" t="s">
        <v>206</v>
      </c>
      <c r="D33" t="s">
        <v>208</v>
      </c>
      <c r="E33" t="s">
        <v>324</v>
      </c>
      <c r="F33" t="s">
        <v>136</v>
      </c>
      <c r="G33" t="s">
        <v>330</v>
      </c>
      <c r="H33" t="s">
        <v>153</v>
      </c>
      <c r="I33" t="s">
        <v>227</v>
      </c>
      <c r="J33">
        <v>142</v>
      </c>
      <c r="K33">
        <v>28</v>
      </c>
      <c r="L33" s="48">
        <v>12.79</v>
      </c>
      <c r="M33" s="49">
        <v>2525</v>
      </c>
      <c r="N33" s="73">
        <v>3868</v>
      </c>
      <c r="O33" s="73">
        <v>1934</v>
      </c>
      <c r="P33" s="53">
        <v>171</v>
      </c>
      <c r="Q33" s="71">
        <v>13.85</v>
      </c>
      <c r="R33" s="53">
        <v>2</v>
      </c>
      <c r="S33">
        <f t="shared" si="0"/>
        <v>56.5</v>
      </c>
      <c r="T33" t="str">
        <f>VLOOKUP('Rings SC Static'!E33,Forgings!$E$2:$W$275,19,FALSE)</f>
        <v>2468M83G01AA</v>
      </c>
    </row>
    <row r="34" spans="1:20" ht="14.45" hidden="1" x14ac:dyDescent="0.3">
      <c r="A34" t="s">
        <v>14</v>
      </c>
      <c r="B34" t="s">
        <v>122</v>
      </c>
      <c r="C34" t="s">
        <v>206</v>
      </c>
      <c r="D34" t="s">
        <v>208</v>
      </c>
      <c r="E34" t="s">
        <v>325</v>
      </c>
      <c r="F34" t="s">
        <v>123</v>
      </c>
      <c r="G34" t="s">
        <v>331</v>
      </c>
      <c r="H34" t="s">
        <v>153</v>
      </c>
      <c r="I34" t="s">
        <v>227</v>
      </c>
      <c r="J34">
        <v>57</v>
      </c>
      <c r="K34">
        <v>28</v>
      </c>
      <c r="L34" s="48">
        <v>15.3</v>
      </c>
      <c r="M34" s="49">
        <v>1403</v>
      </c>
      <c r="N34" s="73">
        <v>3776</v>
      </c>
      <c r="O34" s="73">
        <v>944</v>
      </c>
      <c r="P34" s="53">
        <v>143</v>
      </c>
      <c r="Q34" s="71">
        <v>13.85</v>
      </c>
      <c r="R34" s="53">
        <v>4</v>
      </c>
      <c r="S34">
        <f t="shared" si="0"/>
        <v>21.25</v>
      </c>
      <c r="T34" t="str">
        <f>VLOOKUP('Rings SC Static'!E34,Forgings!$E$2:$W$275,19,FALSE)</f>
        <v>2468M84G01AA</v>
      </c>
    </row>
    <row r="35" spans="1:20" ht="14.45" hidden="1" x14ac:dyDescent="0.3">
      <c r="A35" t="s">
        <v>14</v>
      </c>
      <c r="B35" t="s">
        <v>122</v>
      </c>
      <c r="C35" t="s">
        <v>206</v>
      </c>
      <c r="D35" t="s">
        <v>208</v>
      </c>
      <c r="E35" t="s">
        <v>326</v>
      </c>
      <c r="F35" t="s">
        <v>136</v>
      </c>
      <c r="G35" t="s">
        <v>332</v>
      </c>
      <c r="H35" t="s">
        <v>153</v>
      </c>
      <c r="I35" t="s">
        <v>227</v>
      </c>
      <c r="J35">
        <v>99</v>
      </c>
      <c r="K35">
        <v>28</v>
      </c>
      <c r="L35" s="48">
        <v>12.79</v>
      </c>
      <c r="M35" s="49">
        <v>1916</v>
      </c>
      <c r="N35" s="73">
        <v>3440</v>
      </c>
      <c r="O35" s="73">
        <v>1720</v>
      </c>
      <c r="P35" s="53">
        <v>140</v>
      </c>
      <c r="Q35" s="71">
        <v>13.85</v>
      </c>
      <c r="R35" s="53">
        <v>2</v>
      </c>
      <c r="S35">
        <f t="shared" si="0"/>
        <v>29</v>
      </c>
      <c r="T35" t="str">
        <f>VLOOKUP('Rings SC Static'!E35,Forgings!$E$2:$W$275,19,FALSE)</f>
        <v>2468M85G01AA</v>
      </c>
    </row>
    <row r="36" spans="1:20" ht="14.45" hidden="1" x14ac:dyDescent="0.3">
      <c r="A36" t="s">
        <v>14</v>
      </c>
      <c r="B36" t="s">
        <v>122</v>
      </c>
      <c r="C36" t="s">
        <v>206</v>
      </c>
      <c r="D36" t="s">
        <v>208</v>
      </c>
      <c r="E36" t="s">
        <v>336</v>
      </c>
      <c r="F36" t="s">
        <v>123</v>
      </c>
      <c r="G36" t="s">
        <v>334</v>
      </c>
      <c r="H36" t="s">
        <v>150</v>
      </c>
      <c r="I36" t="s">
        <v>227</v>
      </c>
      <c r="J36">
        <v>290</v>
      </c>
      <c r="K36">
        <v>7</v>
      </c>
      <c r="L36" s="48">
        <v>15</v>
      </c>
      <c r="M36" s="49">
        <v>7135</v>
      </c>
      <c r="O36" s="73">
        <v>3612</v>
      </c>
      <c r="P36" s="53">
        <v>124</v>
      </c>
      <c r="Q36" s="71">
        <v>15</v>
      </c>
      <c r="R36" s="53">
        <v>1</v>
      </c>
      <c r="S36">
        <f t="shared" si="0"/>
        <v>166</v>
      </c>
    </row>
    <row r="37" spans="1:20" ht="14.45" hidden="1" x14ac:dyDescent="0.3">
      <c r="A37" t="s">
        <v>14</v>
      </c>
      <c r="B37" t="s">
        <v>122</v>
      </c>
      <c r="C37" t="s">
        <v>206</v>
      </c>
      <c r="D37" t="s">
        <v>208</v>
      </c>
      <c r="E37" t="s">
        <v>339</v>
      </c>
      <c r="F37" t="s">
        <v>123</v>
      </c>
      <c r="G37" t="s">
        <v>338</v>
      </c>
      <c r="H37" t="s">
        <v>150</v>
      </c>
      <c r="I37" t="s">
        <v>227</v>
      </c>
      <c r="J37">
        <v>228</v>
      </c>
      <c r="K37">
        <v>7</v>
      </c>
      <c r="L37" s="48">
        <v>15</v>
      </c>
      <c r="M37" s="49">
        <v>6110</v>
      </c>
      <c r="O37" s="73">
        <v>3114</v>
      </c>
      <c r="P37" s="53">
        <v>104</v>
      </c>
      <c r="Q37" s="71">
        <v>15</v>
      </c>
      <c r="R37" s="53">
        <v>1</v>
      </c>
      <c r="S37">
        <f t="shared" si="0"/>
        <v>124</v>
      </c>
      <c r="T37">
        <f>VLOOKUP('Rings SC Static'!E37,Forgings!$E$2:$W$275,19,FALSE)</f>
        <v>0</v>
      </c>
    </row>
    <row r="38" spans="1:20" ht="14.45" hidden="1" x14ac:dyDescent="0.3">
      <c r="A38" t="s">
        <v>14</v>
      </c>
      <c r="B38" t="s">
        <v>122</v>
      </c>
      <c r="C38" t="s">
        <v>206</v>
      </c>
      <c r="D38" t="s">
        <v>208</v>
      </c>
      <c r="E38" t="s">
        <v>340</v>
      </c>
      <c r="F38" t="s">
        <v>123</v>
      </c>
      <c r="G38" t="s">
        <v>341</v>
      </c>
      <c r="H38" t="s">
        <v>150</v>
      </c>
      <c r="I38" t="s">
        <v>227</v>
      </c>
      <c r="J38">
        <v>90</v>
      </c>
      <c r="K38">
        <v>7</v>
      </c>
      <c r="L38" s="48">
        <v>15</v>
      </c>
      <c r="M38" s="49">
        <v>2315</v>
      </c>
      <c r="O38" s="73">
        <v>2202</v>
      </c>
      <c r="P38" s="53">
        <v>68</v>
      </c>
      <c r="Q38" s="71">
        <v>15</v>
      </c>
      <c r="R38" s="53">
        <v>1</v>
      </c>
      <c r="S38">
        <f t="shared" si="0"/>
        <v>22</v>
      </c>
      <c r="T38">
        <f>VLOOKUP('Rings SC Static'!E38,Forgings!$E$2:$W$275,19,FALSE)</f>
        <v>0</v>
      </c>
    </row>
    <row r="39" spans="1:20" ht="14.45" hidden="1" x14ac:dyDescent="0.3">
      <c r="A39" t="s">
        <v>14</v>
      </c>
      <c r="B39" t="s">
        <v>122</v>
      </c>
      <c r="C39" t="s">
        <v>206</v>
      </c>
      <c r="D39" t="s">
        <v>208</v>
      </c>
      <c r="E39" t="s">
        <v>487</v>
      </c>
      <c r="F39" t="s">
        <v>434</v>
      </c>
      <c r="G39" t="s">
        <v>344</v>
      </c>
      <c r="H39" t="s">
        <v>145</v>
      </c>
      <c r="I39" t="s">
        <v>227</v>
      </c>
      <c r="J39">
        <v>48</v>
      </c>
      <c r="K39">
        <v>27</v>
      </c>
      <c r="L39" s="48">
        <v>14.15</v>
      </c>
      <c r="M39" s="49">
        <v>1024</v>
      </c>
      <c r="N39" s="73">
        <v>4013</v>
      </c>
      <c r="O39" s="73">
        <v>401.3</v>
      </c>
      <c r="P39" s="53">
        <v>183</v>
      </c>
      <c r="Q39" s="71">
        <v>14.15</v>
      </c>
      <c r="R39" s="53">
        <v>10</v>
      </c>
      <c r="S39">
        <f t="shared" si="0"/>
        <v>29.7</v>
      </c>
      <c r="T39" t="str">
        <f>VLOOKUP('Rings SC Static'!E39,Forgings!$E$2:$W$275,19,FALSE)</f>
        <v>2464M25P03</v>
      </c>
    </row>
    <row r="40" spans="1:20" ht="14.45" hidden="1" x14ac:dyDescent="0.3">
      <c r="A40" t="s">
        <v>14</v>
      </c>
      <c r="B40" t="s">
        <v>122</v>
      </c>
      <c r="C40" t="s">
        <v>206</v>
      </c>
      <c r="D40" t="s">
        <v>208</v>
      </c>
      <c r="E40" t="s">
        <v>520</v>
      </c>
      <c r="F40" t="s">
        <v>434</v>
      </c>
      <c r="G40" t="s">
        <v>345</v>
      </c>
      <c r="H40" t="s">
        <v>145</v>
      </c>
      <c r="I40" t="s">
        <v>227</v>
      </c>
      <c r="J40">
        <v>61</v>
      </c>
      <c r="K40">
        <v>27</v>
      </c>
      <c r="L40" s="48">
        <v>14.15</v>
      </c>
      <c r="M40" s="49">
        <v>1264</v>
      </c>
      <c r="N40" s="73">
        <v>3626</v>
      </c>
      <c r="O40" s="73">
        <v>453.25</v>
      </c>
      <c r="P40" s="53">
        <v>165</v>
      </c>
      <c r="Q40" s="71">
        <v>14.15</v>
      </c>
      <c r="R40" s="53">
        <v>8</v>
      </c>
      <c r="S40">
        <f t="shared" si="0"/>
        <v>40.375</v>
      </c>
      <c r="T40" t="str">
        <f>VLOOKUP('Rings SC Static'!E40,Forgings!$E$2:$W$275,19,FALSE)</f>
        <v>2464M25P04</v>
      </c>
    </row>
    <row r="41" spans="1:20" ht="14.45" hidden="1" x14ac:dyDescent="0.3">
      <c r="A41" t="s">
        <v>14</v>
      </c>
      <c r="B41" t="s">
        <v>122</v>
      </c>
      <c r="C41" t="s">
        <v>206</v>
      </c>
      <c r="D41" t="s">
        <v>208</v>
      </c>
      <c r="E41" t="s">
        <v>486</v>
      </c>
      <c r="F41" t="s">
        <v>178</v>
      </c>
      <c r="G41" t="s">
        <v>346</v>
      </c>
      <c r="H41" t="s">
        <v>153</v>
      </c>
      <c r="I41" t="s">
        <v>227</v>
      </c>
      <c r="J41">
        <v>77</v>
      </c>
      <c r="K41">
        <v>20</v>
      </c>
      <c r="L41" s="48">
        <v>13.39</v>
      </c>
      <c r="M41" s="49">
        <v>1895</v>
      </c>
      <c r="N41" s="73">
        <v>5500</v>
      </c>
      <c r="O41" s="73">
        <v>1375</v>
      </c>
      <c r="P41" s="53">
        <v>258</v>
      </c>
      <c r="Q41" s="71">
        <v>13.39</v>
      </c>
      <c r="R41" s="53">
        <v>4</v>
      </c>
      <c r="S41">
        <f t="shared" si="0"/>
        <v>12.5</v>
      </c>
      <c r="T41" t="str">
        <f>VLOOKUP('Rings SC Static'!E41,Forgings!$E$2:$W$275,19,FALSE)</f>
        <v>2466M54P01</v>
      </c>
    </row>
    <row r="42" spans="1:20" ht="14.45" hidden="1" x14ac:dyDescent="0.3">
      <c r="A42" t="s">
        <v>14</v>
      </c>
      <c r="B42" t="s">
        <v>122</v>
      </c>
      <c r="C42" t="s">
        <v>206</v>
      </c>
      <c r="D42" t="s">
        <v>208</v>
      </c>
      <c r="E42" t="s">
        <v>374</v>
      </c>
      <c r="F42" t="s">
        <v>434</v>
      </c>
      <c r="G42" t="s">
        <v>378</v>
      </c>
      <c r="H42" t="s">
        <v>142</v>
      </c>
      <c r="I42" t="s">
        <v>227</v>
      </c>
      <c r="J42">
        <v>64</v>
      </c>
      <c r="K42">
        <v>6</v>
      </c>
      <c r="L42" s="48">
        <v>24.69</v>
      </c>
      <c r="M42" s="49">
        <v>2378</v>
      </c>
      <c r="N42" s="73">
        <v>8789</v>
      </c>
      <c r="O42" s="73">
        <v>799</v>
      </c>
      <c r="P42" s="53">
        <v>213</v>
      </c>
      <c r="Q42" s="71">
        <v>24.69</v>
      </c>
      <c r="R42" s="53">
        <v>11</v>
      </c>
      <c r="S42">
        <f t="shared" si="0"/>
        <v>44.63636363636364</v>
      </c>
      <c r="T42" t="str">
        <f>VLOOKUP('Rings SC Static'!E42,Forgings!$E$2:$W$275,19,FALSE)</f>
        <v>2462M26P02</v>
      </c>
    </row>
    <row r="43" spans="1:20" ht="14.45" hidden="1" x14ac:dyDescent="0.3">
      <c r="A43" t="s">
        <v>14</v>
      </c>
      <c r="B43" t="s">
        <v>122</v>
      </c>
      <c r="C43" t="s">
        <v>206</v>
      </c>
      <c r="D43" t="s">
        <v>208</v>
      </c>
      <c r="E43" t="s">
        <v>376</v>
      </c>
      <c r="F43" t="s">
        <v>434</v>
      </c>
      <c r="G43" t="s">
        <v>377</v>
      </c>
      <c r="H43" t="s">
        <v>142</v>
      </c>
      <c r="I43" t="s">
        <v>227</v>
      </c>
      <c r="J43">
        <v>35</v>
      </c>
      <c r="K43">
        <v>6</v>
      </c>
      <c r="L43" s="48">
        <v>24.69</v>
      </c>
      <c r="M43" s="49">
        <v>1506</v>
      </c>
      <c r="N43" s="73">
        <v>9219</v>
      </c>
      <c r="O43" s="73">
        <v>658.5</v>
      </c>
      <c r="P43" s="53">
        <v>226</v>
      </c>
      <c r="Q43" s="71">
        <v>24.69</v>
      </c>
      <c r="R43" s="53">
        <v>14</v>
      </c>
      <c r="S43">
        <f t="shared" si="0"/>
        <v>18.857142857142858</v>
      </c>
      <c r="T43" t="str">
        <f>VLOOKUP('Rings SC Static'!E43,Forgings!$E$2:$W$275,19,FALSE)</f>
        <v>2462M26P03</v>
      </c>
    </row>
    <row r="44" spans="1:20" ht="14.45" hidden="1" x14ac:dyDescent="0.3">
      <c r="A44" t="s">
        <v>14</v>
      </c>
      <c r="B44" t="s">
        <v>122</v>
      </c>
      <c r="C44" t="s">
        <v>206</v>
      </c>
      <c r="D44" t="s">
        <v>208</v>
      </c>
      <c r="E44" t="s">
        <v>379</v>
      </c>
      <c r="F44" t="s">
        <v>434</v>
      </c>
      <c r="G44" t="s">
        <v>380</v>
      </c>
      <c r="H44" t="s">
        <v>142</v>
      </c>
      <c r="I44" t="s">
        <v>227</v>
      </c>
      <c r="J44">
        <v>25</v>
      </c>
      <c r="K44">
        <v>6</v>
      </c>
      <c r="L44" s="48">
        <v>25.69</v>
      </c>
      <c r="M44" s="49">
        <v>1186</v>
      </c>
      <c r="N44" s="73">
        <v>6427</v>
      </c>
      <c r="O44" s="73">
        <v>459.07142857142856</v>
      </c>
      <c r="P44" s="53">
        <v>145</v>
      </c>
      <c r="Q44" s="71">
        <v>25.69</v>
      </c>
      <c r="R44" s="53">
        <v>14</v>
      </c>
      <c r="S44">
        <f t="shared" si="0"/>
        <v>14.642857142857142</v>
      </c>
      <c r="T44" t="str">
        <f>VLOOKUP('Rings SC Static'!E44,Forgings!$E$2:$W$275,19,FALSE)</f>
        <v>2462M27P02</v>
      </c>
    </row>
    <row r="45" spans="1:20" ht="14.45" hidden="1" x14ac:dyDescent="0.3">
      <c r="A45" t="s">
        <v>14</v>
      </c>
      <c r="B45" t="s">
        <v>122</v>
      </c>
      <c r="C45" t="s">
        <v>206</v>
      </c>
      <c r="D45" t="s">
        <v>208</v>
      </c>
      <c r="E45" t="s">
        <v>342</v>
      </c>
      <c r="F45" t="s">
        <v>178</v>
      </c>
      <c r="G45" t="s">
        <v>397</v>
      </c>
      <c r="H45" t="s">
        <v>153</v>
      </c>
      <c r="I45" t="s">
        <v>227</v>
      </c>
      <c r="J45">
        <v>43</v>
      </c>
      <c r="K45">
        <v>28</v>
      </c>
      <c r="L45" s="48">
        <v>12.62</v>
      </c>
      <c r="M45" s="49">
        <v>986</v>
      </c>
      <c r="N45" s="73">
        <v>949</v>
      </c>
      <c r="O45" s="73">
        <v>949</v>
      </c>
      <c r="P45" s="53">
        <v>38</v>
      </c>
      <c r="Q45" s="71">
        <v>12.62</v>
      </c>
      <c r="R45" s="53">
        <v>1</v>
      </c>
      <c r="S45" t="e">
        <f>J45-#REF!/#REF!</f>
        <v>#REF!</v>
      </c>
      <c r="T45" t="str">
        <f>VLOOKUP('Rings SC Static'!E45,Forgings!$E$2:$W$275,19,FALSE)</f>
        <v>2461M68P01</v>
      </c>
    </row>
    <row r="46" spans="1:20" ht="14.45" hidden="1" x14ac:dyDescent="0.3">
      <c r="A46" t="s">
        <v>14</v>
      </c>
      <c r="B46" t="s">
        <v>122</v>
      </c>
      <c r="C46" t="s">
        <v>206</v>
      </c>
      <c r="D46" t="s">
        <v>208</v>
      </c>
      <c r="E46" t="s">
        <v>423</v>
      </c>
      <c r="F46" t="s">
        <v>513</v>
      </c>
      <c r="G46" t="s">
        <v>424</v>
      </c>
      <c r="H46" t="s">
        <v>153</v>
      </c>
      <c r="I46" t="s">
        <v>227</v>
      </c>
      <c r="J46">
        <v>55</v>
      </c>
      <c r="K46">
        <v>27</v>
      </c>
      <c r="L46" s="48">
        <v>12.17</v>
      </c>
      <c r="M46" s="49">
        <v>1649</v>
      </c>
      <c r="N46" s="73">
        <v>2585</v>
      </c>
      <c r="O46" s="73">
        <v>861.66666666666663</v>
      </c>
      <c r="P46" s="53">
        <v>132</v>
      </c>
      <c r="Q46" s="71">
        <v>12.17</v>
      </c>
      <c r="R46" s="53">
        <v>3</v>
      </c>
      <c r="S46" t="e">
        <f>J46-#REF!/#REF!</f>
        <v>#REF!</v>
      </c>
      <c r="T46">
        <f>VLOOKUP('Rings SC Static'!E46,Forgings!$E$2:$W$275,19,FALSE)</f>
        <v>0</v>
      </c>
    </row>
    <row r="47" spans="1:20" ht="14.45" hidden="1" x14ac:dyDescent="0.3">
      <c r="A47" t="s">
        <v>14</v>
      </c>
      <c r="B47" t="s">
        <v>122</v>
      </c>
      <c r="C47" t="s">
        <v>206</v>
      </c>
      <c r="D47" t="s">
        <v>208</v>
      </c>
      <c r="E47" t="s">
        <v>471</v>
      </c>
      <c r="F47" t="s">
        <v>123</v>
      </c>
      <c r="G47" t="s">
        <v>472</v>
      </c>
      <c r="H47" t="s">
        <v>293</v>
      </c>
      <c r="I47" t="s">
        <v>227</v>
      </c>
      <c r="J47">
        <v>227</v>
      </c>
      <c r="K47">
        <v>28</v>
      </c>
      <c r="L47" s="48">
        <v>38</v>
      </c>
      <c r="M47" s="49">
        <v>12836</v>
      </c>
      <c r="O47" s="73">
        <v>6766</v>
      </c>
      <c r="P47" s="53">
        <v>248</v>
      </c>
      <c r="Q47" s="71">
        <v>18</v>
      </c>
      <c r="R47" s="53">
        <v>2</v>
      </c>
      <c r="S47" t="e">
        <f>J47-#REF!/#REF!</f>
        <v>#REF!</v>
      </c>
      <c r="T47">
        <f>VLOOKUP('Rings SC Static'!E47,Forgings!$E$2:$W$275,19,FALSE)</f>
        <v>0</v>
      </c>
    </row>
    <row r="48" spans="1:20" ht="14.45" hidden="1" x14ac:dyDescent="0.3">
      <c r="A48" t="s">
        <v>14</v>
      </c>
      <c r="B48" t="s">
        <v>122</v>
      </c>
      <c r="C48" t="s">
        <v>206</v>
      </c>
      <c r="D48" t="s">
        <v>208</v>
      </c>
      <c r="E48" t="s">
        <v>551</v>
      </c>
      <c r="F48" t="s">
        <v>136</v>
      </c>
      <c r="G48" t="s">
        <v>552</v>
      </c>
      <c r="H48" t="s">
        <v>153</v>
      </c>
      <c r="I48" t="s">
        <v>227</v>
      </c>
      <c r="J48">
        <v>245</v>
      </c>
      <c r="K48">
        <v>27</v>
      </c>
      <c r="L48" s="48">
        <v>12.07</v>
      </c>
      <c r="M48" s="49">
        <v>6840</v>
      </c>
      <c r="N48" s="73">
        <v>8510</v>
      </c>
      <c r="O48" s="73">
        <v>4255</v>
      </c>
      <c r="P48" s="53">
        <v>462</v>
      </c>
      <c r="Q48" s="71">
        <v>14.15</v>
      </c>
      <c r="R48" s="53">
        <v>2</v>
      </c>
      <c r="S48" t="e">
        <f>J48-#REF!/#REF!</f>
        <v>#REF!</v>
      </c>
      <c r="T48">
        <f>VLOOKUP('Rings SC Static'!E48,Forgings!$E$2:$W$275,19,FALSE)</f>
        <v>0</v>
      </c>
    </row>
    <row r="49" spans="1:20" ht="14.45" hidden="1" x14ac:dyDescent="0.3">
      <c r="A49" t="s">
        <v>14</v>
      </c>
      <c r="B49" t="s">
        <v>122</v>
      </c>
      <c r="C49" t="s">
        <v>206</v>
      </c>
      <c r="D49" t="s">
        <v>208</v>
      </c>
      <c r="E49" t="s">
        <v>564</v>
      </c>
      <c r="F49" t="s">
        <v>513</v>
      </c>
      <c r="G49" t="s">
        <v>565</v>
      </c>
      <c r="H49" t="s">
        <v>566</v>
      </c>
      <c r="I49" t="s">
        <v>227</v>
      </c>
      <c r="J49">
        <v>39</v>
      </c>
      <c r="K49">
        <v>27</v>
      </c>
      <c r="L49" s="48">
        <v>14.32</v>
      </c>
      <c r="M49" s="49">
        <v>1198</v>
      </c>
      <c r="N49" s="73">
        <v>3199</v>
      </c>
      <c r="O49" s="73">
        <v>457</v>
      </c>
      <c r="P49" s="53">
        <v>135</v>
      </c>
      <c r="Q49" s="71">
        <v>0</v>
      </c>
      <c r="R49" s="53">
        <v>7</v>
      </c>
      <c r="S49" t="e">
        <f>J49-#REF!/#REF!</f>
        <v>#REF!</v>
      </c>
      <c r="T49">
        <f>VLOOKUP('Rings SC Static'!E49,Forgings!$E$2:$W$275,19,FALSE)</f>
        <v>0</v>
      </c>
    </row>
    <row r="50" spans="1:20" ht="14.45" hidden="1" x14ac:dyDescent="0.3">
      <c r="A50" t="s">
        <v>14</v>
      </c>
      <c r="B50" t="s">
        <v>122</v>
      </c>
      <c r="C50" t="s">
        <v>206</v>
      </c>
      <c r="D50" t="s">
        <v>208</v>
      </c>
      <c r="E50" t="s">
        <v>780</v>
      </c>
      <c r="F50" t="s">
        <v>136</v>
      </c>
      <c r="G50" t="s">
        <v>781</v>
      </c>
      <c r="H50" t="s">
        <v>150</v>
      </c>
      <c r="I50" t="s">
        <v>227</v>
      </c>
      <c r="J50">
        <v>47</v>
      </c>
      <c r="K50">
        <v>6</v>
      </c>
      <c r="L50" s="48">
        <v>16.91</v>
      </c>
      <c r="M50" s="49">
        <v>1498</v>
      </c>
      <c r="N50" s="73">
        <v>3173</v>
      </c>
      <c r="O50" s="73">
        <f>N50/R50</f>
        <v>1586.5</v>
      </c>
      <c r="P50" s="53">
        <v>100</v>
      </c>
      <c r="Q50" s="71">
        <v>16.91</v>
      </c>
      <c r="R50" s="53">
        <v>2</v>
      </c>
      <c r="S50">
        <f t="shared" si="0"/>
        <v>-3</v>
      </c>
      <c r="T50" t="e">
        <f>VLOOKUP('Rings SC Static'!E50,Forgings!$E$2:$W$275,19,FALSE)</f>
        <v>#N/A</v>
      </c>
    </row>
    <row r="51" spans="1:20" ht="14.45" hidden="1" x14ac:dyDescent="0.3">
      <c r="A51" t="s">
        <v>590</v>
      </c>
      <c r="B51" t="s">
        <v>122</v>
      </c>
      <c r="C51" t="s">
        <v>206</v>
      </c>
      <c r="D51" t="s">
        <v>208</v>
      </c>
      <c r="E51" t="s">
        <v>591</v>
      </c>
      <c r="F51" t="s">
        <v>136</v>
      </c>
      <c r="G51" t="s">
        <v>592</v>
      </c>
      <c r="H51" t="s">
        <v>150</v>
      </c>
      <c r="I51" t="s">
        <v>227</v>
      </c>
      <c r="J51">
        <v>1639</v>
      </c>
      <c r="K51">
        <v>27</v>
      </c>
      <c r="L51" s="48">
        <v>15.21</v>
      </c>
      <c r="M51" s="49">
        <v>29985</v>
      </c>
      <c r="N51" s="72">
        <v>19585</v>
      </c>
      <c r="O51" s="72">
        <v>19585</v>
      </c>
      <c r="P51" s="70">
        <v>730</v>
      </c>
      <c r="Q51" s="69">
        <v>15.21</v>
      </c>
      <c r="R51" s="70">
        <v>1</v>
      </c>
      <c r="S51">
        <f t="shared" si="0"/>
        <v>909</v>
      </c>
      <c r="T51" t="str">
        <f>VLOOKUP('Rings SC Static'!E51,Forgings!$E$2:$W$275,19,FALSE)</f>
        <v>2548M29P01</v>
      </c>
    </row>
    <row r="52" spans="1:20" ht="14.45" hidden="1" x14ac:dyDescent="0.3">
      <c r="A52" t="s">
        <v>590</v>
      </c>
      <c r="B52" t="s">
        <v>122</v>
      </c>
      <c r="C52" t="s">
        <v>206</v>
      </c>
      <c r="D52" t="s">
        <v>208</v>
      </c>
      <c r="E52" t="s">
        <v>594</v>
      </c>
      <c r="F52" t="s">
        <v>123</v>
      </c>
      <c r="G52" t="s">
        <v>595</v>
      </c>
      <c r="H52" t="s">
        <v>150</v>
      </c>
      <c r="I52" t="s">
        <v>227</v>
      </c>
      <c r="J52">
        <v>592</v>
      </c>
      <c r="K52">
        <v>27</v>
      </c>
      <c r="L52" s="48">
        <v>15</v>
      </c>
      <c r="M52" s="49">
        <v>16201</v>
      </c>
      <c r="N52" s="49"/>
      <c r="O52" s="49">
        <v>13200</v>
      </c>
      <c r="P52">
        <v>443</v>
      </c>
      <c r="Q52" s="48">
        <v>15</v>
      </c>
      <c r="R52">
        <v>1</v>
      </c>
      <c r="S52">
        <f t="shared" si="0"/>
        <v>149</v>
      </c>
      <c r="T52">
        <f>VLOOKUP('Rings SC Static'!E52,Forgings!$E$2:$W$275,19,FALSE)</f>
        <v>0</v>
      </c>
    </row>
    <row r="53" spans="1:20" ht="14.45" hidden="1" x14ac:dyDescent="0.3">
      <c r="A53" t="s">
        <v>590</v>
      </c>
      <c r="B53" t="s">
        <v>122</v>
      </c>
      <c r="C53" t="s">
        <v>206</v>
      </c>
      <c r="D53" t="s">
        <v>208</v>
      </c>
      <c r="E53" t="s">
        <v>761</v>
      </c>
      <c r="F53" t="s">
        <v>513</v>
      </c>
      <c r="G53" t="s">
        <v>124</v>
      </c>
      <c r="H53" t="s">
        <v>142</v>
      </c>
      <c r="I53" t="s">
        <v>227</v>
      </c>
      <c r="J53">
        <v>117</v>
      </c>
      <c r="K53">
        <v>28</v>
      </c>
      <c r="L53" s="48">
        <v>22.62</v>
      </c>
      <c r="M53" s="49">
        <v>3914</v>
      </c>
      <c r="N53" s="73">
        <v>4846</v>
      </c>
      <c r="O53" s="49">
        <f>N53/R53</f>
        <v>969.2</v>
      </c>
      <c r="P53">
        <v>124</v>
      </c>
      <c r="Q53" s="48">
        <v>22.62</v>
      </c>
      <c r="R53">
        <v>5</v>
      </c>
      <c r="S53">
        <f t="shared" si="0"/>
        <v>92.2</v>
      </c>
      <c r="T53">
        <f>VLOOKUP('Rings SC Static'!E53,Forgings!$E$2:$W$275,19,FALSE)</f>
        <v>0</v>
      </c>
    </row>
    <row r="54" spans="1:20" ht="14.45" hidden="1" x14ac:dyDescent="0.3">
      <c r="A54" t="s">
        <v>590</v>
      </c>
      <c r="B54" t="s">
        <v>122</v>
      </c>
      <c r="C54" t="s">
        <v>206</v>
      </c>
      <c r="D54" t="s">
        <v>208</v>
      </c>
      <c r="E54" t="s">
        <v>727</v>
      </c>
      <c r="F54" t="s">
        <v>513</v>
      </c>
      <c r="G54" t="s">
        <v>126</v>
      </c>
      <c r="H54" t="s">
        <v>142</v>
      </c>
      <c r="I54" t="s">
        <v>227</v>
      </c>
      <c r="J54">
        <v>80</v>
      </c>
      <c r="K54">
        <v>28</v>
      </c>
      <c r="L54" s="48">
        <v>22.62</v>
      </c>
      <c r="M54" s="49">
        <v>2816</v>
      </c>
      <c r="N54" s="73">
        <v>5491</v>
      </c>
      <c r="O54" s="49">
        <f>N54/R54</f>
        <v>686.375</v>
      </c>
      <c r="P54">
        <v>142</v>
      </c>
      <c r="Q54" s="48">
        <v>22.62</v>
      </c>
      <c r="R54">
        <v>8</v>
      </c>
      <c r="S54">
        <f t="shared" si="0"/>
        <v>62.25</v>
      </c>
      <c r="T54">
        <f>VLOOKUP('Rings SC Static'!E54,Forgings!$E$2:$W$275,19,FALSE)</f>
        <v>0</v>
      </c>
    </row>
    <row r="55" spans="1:20" ht="14.45" hidden="1" x14ac:dyDescent="0.3">
      <c r="A55" t="s">
        <v>590</v>
      </c>
      <c r="B55" t="s">
        <v>122</v>
      </c>
      <c r="C55" t="s">
        <v>206</v>
      </c>
      <c r="D55" t="s">
        <v>208</v>
      </c>
      <c r="E55" t="s">
        <v>729</v>
      </c>
      <c r="F55" t="s">
        <v>513</v>
      </c>
      <c r="G55" t="s">
        <v>127</v>
      </c>
      <c r="H55" t="s">
        <v>142</v>
      </c>
      <c r="I55" t="s">
        <v>227</v>
      </c>
      <c r="J55">
        <v>39</v>
      </c>
      <c r="K55">
        <v>28</v>
      </c>
      <c r="L55" s="48">
        <v>22.62</v>
      </c>
      <c r="M55" s="49">
        <v>1468</v>
      </c>
      <c r="N55" s="49">
        <v>5686</v>
      </c>
      <c r="O55" s="49">
        <f>N55/R55</f>
        <v>631.77777777777783</v>
      </c>
      <c r="P55">
        <v>147</v>
      </c>
      <c r="Q55" s="48">
        <v>22.62</v>
      </c>
      <c r="R55">
        <v>9</v>
      </c>
      <c r="S55">
        <f t="shared" si="0"/>
        <v>22.666666666666668</v>
      </c>
      <c r="T55">
        <f>VLOOKUP('Rings SC Static'!E55,Forgings!$E$2:$W$275,19,FALSE)</f>
        <v>0</v>
      </c>
    </row>
    <row r="56" spans="1:20" ht="14.45" hidden="1" x14ac:dyDescent="0.3">
      <c r="A56" t="s">
        <v>590</v>
      </c>
      <c r="B56" t="s">
        <v>122</v>
      </c>
      <c r="C56" t="s">
        <v>206</v>
      </c>
      <c r="D56" t="s">
        <v>208</v>
      </c>
      <c r="E56" t="s">
        <v>731</v>
      </c>
      <c r="F56" t="s">
        <v>513</v>
      </c>
      <c r="G56" t="s">
        <v>130</v>
      </c>
      <c r="H56" t="s">
        <v>142</v>
      </c>
      <c r="I56" t="s">
        <v>227</v>
      </c>
      <c r="J56">
        <v>25</v>
      </c>
      <c r="K56">
        <v>28</v>
      </c>
      <c r="L56" s="48">
        <v>22.87</v>
      </c>
      <c r="M56" s="49">
        <v>1076</v>
      </c>
      <c r="N56" s="49">
        <v>5351</v>
      </c>
      <c r="O56" s="49">
        <f>N56/R56</f>
        <v>382.21428571428572</v>
      </c>
      <c r="P56">
        <v>136</v>
      </c>
      <c r="Q56" s="48">
        <v>22.87</v>
      </c>
      <c r="R56">
        <v>14</v>
      </c>
      <c r="S56">
        <f t="shared" si="0"/>
        <v>15.285714285714286</v>
      </c>
      <c r="T56">
        <f>VLOOKUP('Rings SC Static'!E56,Forgings!$E$2:$W$275,19,FALSE)</f>
        <v>0</v>
      </c>
    </row>
    <row r="57" spans="1:20" ht="14.45" hidden="1" x14ac:dyDescent="0.3">
      <c r="A57" t="s">
        <v>590</v>
      </c>
      <c r="B57" t="s">
        <v>122</v>
      </c>
      <c r="C57" t="s">
        <v>206</v>
      </c>
      <c r="D57" t="s">
        <v>208</v>
      </c>
      <c r="E57" t="s">
        <v>733</v>
      </c>
      <c r="F57" t="s">
        <v>136</v>
      </c>
      <c r="G57" t="s">
        <v>737</v>
      </c>
      <c r="H57" t="s">
        <v>142</v>
      </c>
      <c r="I57" t="s">
        <v>227</v>
      </c>
      <c r="J57">
        <v>367</v>
      </c>
      <c r="K57">
        <v>28</v>
      </c>
      <c r="L57" s="48">
        <v>22.62</v>
      </c>
      <c r="M57" s="49">
        <v>12296</v>
      </c>
      <c r="N57" s="49">
        <v>6555</v>
      </c>
      <c r="O57" s="49">
        <f>N57/R57</f>
        <v>6555</v>
      </c>
      <c r="P57">
        <v>179</v>
      </c>
      <c r="Q57" s="48">
        <v>22.62</v>
      </c>
      <c r="R57">
        <v>1</v>
      </c>
      <c r="S57">
        <f t="shared" si="0"/>
        <v>188</v>
      </c>
      <c r="T57">
        <f>VLOOKUP('Rings SC Static'!E57,Forgings!$E$2:$W$275,19,FALSE)</f>
        <v>0</v>
      </c>
    </row>
    <row r="58" spans="1:20" ht="14.45" hidden="1" x14ac:dyDescent="0.3">
      <c r="A58" t="s">
        <v>590</v>
      </c>
      <c r="B58" t="s">
        <v>122</v>
      </c>
      <c r="C58" t="s">
        <v>206</v>
      </c>
      <c r="D58" t="s">
        <v>208</v>
      </c>
      <c r="E58" t="s">
        <v>734</v>
      </c>
      <c r="F58" t="s">
        <v>136</v>
      </c>
      <c r="G58" t="s">
        <v>738</v>
      </c>
      <c r="H58" t="s">
        <v>150</v>
      </c>
      <c r="I58" t="s">
        <v>227</v>
      </c>
      <c r="J58">
        <v>99</v>
      </c>
      <c r="K58">
        <v>28</v>
      </c>
      <c r="L58" s="48">
        <v>13.87</v>
      </c>
      <c r="M58" s="49">
        <v>2474</v>
      </c>
      <c r="N58" s="75" t="s">
        <v>874</v>
      </c>
      <c r="O58" s="75" t="s">
        <v>874</v>
      </c>
      <c r="P58" s="76" t="s">
        <v>874</v>
      </c>
      <c r="Q58" s="77" t="s">
        <v>874</v>
      </c>
      <c r="R58" s="76" t="s">
        <v>874</v>
      </c>
      <c r="S58" t="e">
        <f t="shared" si="0"/>
        <v>#VALUE!</v>
      </c>
      <c r="T58">
        <f>VLOOKUP('Rings SC Static'!E58,Forgings!$E$2:$W$275,19,FALSE)</f>
        <v>0</v>
      </c>
    </row>
    <row r="59" spans="1:20" ht="14.45" hidden="1" x14ac:dyDescent="0.3">
      <c r="A59" t="s">
        <v>590</v>
      </c>
      <c r="B59" t="s">
        <v>122</v>
      </c>
      <c r="C59" t="s">
        <v>206</v>
      </c>
      <c r="D59" t="s">
        <v>208</v>
      </c>
      <c r="E59" t="s">
        <v>745</v>
      </c>
      <c r="F59" t="s">
        <v>123</v>
      </c>
      <c r="G59" t="s">
        <v>746</v>
      </c>
      <c r="H59" t="s">
        <v>182</v>
      </c>
      <c r="I59" t="s">
        <v>227</v>
      </c>
      <c r="J59">
        <v>33</v>
      </c>
      <c r="K59">
        <v>25</v>
      </c>
      <c r="L59" s="48">
        <v>26</v>
      </c>
      <c r="M59" s="49">
        <v>1980</v>
      </c>
      <c r="N59" s="49"/>
      <c r="O59" s="49">
        <v>1118</v>
      </c>
      <c r="P59">
        <v>23.5</v>
      </c>
      <c r="Q59" s="48">
        <v>26</v>
      </c>
      <c r="R59"/>
      <c r="S59" t="e">
        <f t="shared" si="0"/>
        <v>#DIV/0!</v>
      </c>
      <c r="T59">
        <f>VLOOKUP('Rings SC Static'!E59,Forgings!$E$2:$W$275,19,FALSE)</f>
        <v>0</v>
      </c>
    </row>
    <row r="60" spans="1:20" ht="14.45" hidden="1" x14ac:dyDescent="0.3">
      <c r="A60" t="s">
        <v>590</v>
      </c>
      <c r="B60" t="s">
        <v>122</v>
      </c>
      <c r="C60" t="s">
        <v>206</v>
      </c>
      <c r="D60" t="s">
        <v>208</v>
      </c>
      <c r="E60" t="s">
        <v>763</v>
      </c>
      <c r="F60" t="s">
        <v>136</v>
      </c>
      <c r="G60" t="s">
        <v>750</v>
      </c>
      <c r="H60" t="s">
        <v>153</v>
      </c>
      <c r="I60" t="s">
        <v>227</v>
      </c>
      <c r="J60">
        <v>388</v>
      </c>
      <c r="K60">
        <v>25</v>
      </c>
      <c r="L60" s="48">
        <v>12.07</v>
      </c>
      <c r="M60" s="49">
        <v>7304</v>
      </c>
      <c r="N60" s="73">
        <v>3228</v>
      </c>
      <c r="O60" s="49">
        <f>N60/R60</f>
        <v>3228</v>
      </c>
      <c r="P60">
        <v>164</v>
      </c>
      <c r="Q60" s="48">
        <v>12.07</v>
      </c>
      <c r="R60">
        <v>1</v>
      </c>
      <c r="S60">
        <f t="shared" si="0"/>
        <v>224</v>
      </c>
      <c r="T60">
        <f>VLOOKUP('Rings SC Static'!E60,Forgings!$E$2:$W$275,19,FALSE)</f>
        <v>0</v>
      </c>
    </row>
    <row r="61" spans="1:20" ht="14.45" hidden="1" x14ac:dyDescent="0.3">
      <c r="A61" t="s">
        <v>590</v>
      </c>
      <c r="B61" t="s">
        <v>122</v>
      </c>
      <c r="C61" t="s">
        <v>206</v>
      </c>
      <c r="D61" t="s">
        <v>208</v>
      </c>
      <c r="E61" t="s">
        <v>765</v>
      </c>
      <c r="F61" t="s">
        <v>136</v>
      </c>
      <c r="G61" t="s">
        <v>751</v>
      </c>
      <c r="H61" t="s">
        <v>293</v>
      </c>
      <c r="I61" t="s">
        <v>227</v>
      </c>
      <c r="J61">
        <v>248</v>
      </c>
      <c r="K61">
        <v>25</v>
      </c>
      <c r="L61" s="48">
        <v>37</v>
      </c>
      <c r="M61" s="49">
        <v>11245</v>
      </c>
      <c r="N61" s="49">
        <v>17791</v>
      </c>
      <c r="O61" s="49">
        <f>N61/R61</f>
        <v>8895.5</v>
      </c>
      <c r="P61">
        <v>343</v>
      </c>
      <c r="Q61" s="48">
        <v>37</v>
      </c>
      <c r="R61">
        <v>2</v>
      </c>
      <c r="S61">
        <f t="shared" si="0"/>
        <v>76.5</v>
      </c>
      <c r="T61" t="str">
        <f>VLOOKUP('Rings SC Static'!E61,Forgings!$E$2:$W$275,19,FALSE)</f>
        <v>2552M51G01</v>
      </c>
    </row>
    <row r="62" spans="1:20" ht="14.45" hidden="1" x14ac:dyDescent="0.3">
      <c r="A62" t="s">
        <v>590</v>
      </c>
      <c r="B62" t="s">
        <v>122</v>
      </c>
      <c r="C62" t="s">
        <v>206</v>
      </c>
      <c r="D62" t="s">
        <v>208</v>
      </c>
      <c r="E62" t="s">
        <v>768</v>
      </c>
      <c r="F62" t="s">
        <v>513</v>
      </c>
      <c r="G62" t="s">
        <v>753</v>
      </c>
      <c r="H62" t="s">
        <v>527</v>
      </c>
      <c r="I62" t="s">
        <v>227</v>
      </c>
      <c r="J62">
        <v>55</v>
      </c>
      <c r="K62">
        <v>25</v>
      </c>
      <c r="L62" s="48">
        <v>3.45</v>
      </c>
      <c r="M62" s="49">
        <v>414</v>
      </c>
      <c r="N62" s="49">
        <v>1392</v>
      </c>
      <c r="O62" s="49">
        <f>N62/R62</f>
        <v>232</v>
      </c>
      <c r="P62">
        <v>152</v>
      </c>
      <c r="Q62" s="48">
        <v>3.45</v>
      </c>
      <c r="R62">
        <v>6</v>
      </c>
      <c r="S62">
        <f t="shared" si="0"/>
        <v>29.666666666666668</v>
      </c>
      <c r="T62" t="str">
        <f>VLOOKUP('Rings SC Static'!E62,Forgings!$E$2:$W$275,19,FALSE)</f>
        <v>2552M45G01</v>
      </c>
    </row>
    <row r="63" spans="1:20" ht="14.45" hidden="1" x14ac:dyDescent="0.3">
      <c r="A63" t="s">
        <v>590</v>
      </c>
      <c r="B63" t="s">
        <v>122</v>
      </c>
      <c r="C63" t="s">
        <v>206</v>
      </c>
      <c r="D63" t="s">
        <v>208</v>
      </c>
      <c r="E63" t="s">
        <v>770</v>
      </c>
      <c r="F63" t="s">
        <v>513</v>
      </c>
      <c r="G63" t="s">
        <v>754</v>
      </c>
      <c r="H63" t="s">
        <v>527</v>
      </c>
      <c r="I63" t="s">
        <v>227</v>
      </c>
      <c r="J63">
        <v>88</v>
      </c>
      <c r="K63">
        <v>25</v>
      </c>
      <c r="L63" s="48">
        <v>3.45</v>
      </c>
      <c r="M63" s="49">
        <v>785</v>
      </c>
      <c r="N63" s="73">
        <v>1267</v>
      </c>
      <c r="O63" s="49">
        <f>N63/R63</f>
        <v>422.33333333333331</v>
      </c>
      <c r="P63">
        <v>138</v>
      </c>
      <c r="Q63" s="48">
        <v>3.45</v>
      </c>
      <c r="R63">
        <v>3</v>
      </c>
      <c r="S63">
        <f t="shared" si="0"/>
        <v>42</v>
      </c>
      <c r="T63" t="str">
        <f>VLOOKUP('Rings SC Static'!E63,Forgings!$E$2:$W$275,19,FALSE)</f>
        <v>2552M46G01</v>
      </c>
    </row>
    <row r="64" spans="1:20" ht="14.45" hidden="1" x14ac:dyDescent="0.3">
      <c r="A64" t="s">
        <v>590</v>
      </c>
      <c r="B64" t="s">
        <v>122</v>
      </c>
      <c r="C64" t="s">
        <v>206</v>
      </c>
      <c r="D64" t="s">
        <v>208</v>
      </c>
      <c r="E64" t="s">
        <v>772</v>
      </c>
      <c r="F64" t="s">
        <v>123</v>
      </c>
      <c r="G64" t="s">
        <v>755</v>
      </c>
      <c r="H64" t="s">
        <v>153</v>
      </c>
      <c r="I64" t="s">
        <v>227</v>
      </c>
      <c r="J64">
        <v>107</v>
      </c>
      <c r="K64">
        <v>25</v>
      </c>
      <c r="L64" s="48">
        <v>13.65</v>
      </c>
      <c r="M64" s="49">
        <v>2180</v>
      </c>
      <c r="N64" s="49">
        <v>3652</v>
      </c>
      <c r="O64" s="49">
        <f>N64/R64</f>
        <v>1826</v>
      </c>
      <c r="P64">
        <v>166</v>
      </c>
      <c r="Q64" s="48">
        <v>13.65</v>
      </c>
      <c r="R64">
        <v>2</v>
      </c>
      <c r="S64">
        <f t="shared" si="0"/>
        <v>24</v>
      </c>
      <c r="T64" t="str">
        <f>VLOOKUP('Rings SC Static'!E64,Forgings!$E$2:$W$275,19,FALSE)</f>
        <v>2552M47G01</v>
      </c>
    </row>
    <row r="65" spans="1:20" ht="14.45" hidden="1" x14ac:dyDescent="0.3">
      <c r="A65" t="s">
        <v>590</v>
      </c>
      <c r="B65" t="s">
        <v>122</v>
      </c>
      <c r="C65" t="s">
        <v>206</v>
      </c>
      <c r="D65" t="s">
        <v>208</v>
      </c>
      <c r="E65" t="s">
        <v>774</v>
      </c>
      <c r="F65" t="s">
        <v>123</v>
      </c>
      <c r="G65" t="s">
        <v>756</v>
      </c>
      <c r="H65" t="s">
        <v>153</v>
      </c>
      <c r="I65" t="s">
        <v>227</v>
      </c>
      <c r="J65">
        <v>119</v>
      </c>
      <c r="K65">
        <v>25</v>
      </c>
      <c r="L65" s="48">
        <v>13.65</v>
      </c>
      <c r="M65" s="49">
        <v>2386</v>
      </c>
      <c r="N65" s="49"/>
      <c r="O65" s="49">
        <v>2188</v>
      </c>
      <c r="P65">
        <v>101</v>
      </c>
      <c r="Q65" s="48">
        <v>13.65</v>
      </c>
      <c r="R65"/>
      <c r="S65" t="e">
        <f t="shared" si="0"/>
        <v>#DIV/0!</v>
      </c>
      <c r="T65" t="str">
        <f>VLOOKUP('Rings SC Static'!E65,Forgings!$E$2:$W$275,19,FALSE)</f>
        <v>2552M48G01</v>
      </c>
    </row>
    <row r="66" spans="1:20" ht="14.45" hidden="1" x14ac:dyDescent="0.3">
      <c r="A66" t="s">
        <v>590</v>
      </c>
      <c r="B66" t="s">
        <v>122</v>
      </c>
      <c r="C66" t="s">
        <v>206</v>
      </c>
      <c r="D66" t="s">
        <v>208</v>
      </c>
      <c r="E66" t="s">
        <v>776</v>
      </c>
      <c r="F66" t="s">
        <v>136</v>
      </c>
      <c r="G66" t="s">
        <v>757</v>
      </c>
      <c r="H66" t="s">
        <v>153</v>
      </c>
      <c r="I66" t="s">
        <v>227</v>
      </c>
      <c r="J66">
        <v>66</v>
      </c>
      <c r="K66">
        <v>25</v>
      </c>
      <c r="L66" s="48">
        <v>12.17</v>
      </c>
      <c r="M66" s="49">
        <v>1333</v>
      </c>
      <c r="N66" s="49">
        <v>3025</v>
      </c>
      <c r="O66" s="49">
        <f>N66/R66</f>
        <v>605</v>
      </c>
      <c r="P66">
        <v>152</v>
      </c>
      <c r="Q66" s="48">
        <v>12.17</v>
      </c>
      <c r="R66">
        <v>5</v>
      </c>
      <c r="S66">
        <f t="shared" si="0"/>
        <v>35.6</v>
      </c>
      <c r="T66" t="str">
        <f>VLOOKUP('Rings SC Static'!E66,Forgings!$E$2:$W$275,19,FALSE)</f>
        <v>2552M49G01</v>
      </c>
    </row>
    <row r="67" spans="1:20" ht="14.45" hidden="1" x14ac:dyDescent="0.3">
      <c r="A67" t="s">
        <v>590</v>
      </c>
      <c r="B67" t="s">
        <v>122</v>
      </c>
      <c r="C67" t="s">
        <v>206</v>
      </c>
      <c r="D67" t="s">
        <v>208</v>
      </c>
      <c r="E67" t="s">
        <v>778</v>
      </c>
      <c r="F67" t="s">
        <v>136</v>
      </c>
      <c r="G67" t="s">
        <v>758</v>
      </c>
      <c r="H67" t="s">
        <v>153</v>
      </c>
      <c r="I67" t="s">
        <v>227</v>
      </c>
      <c r="J67">
        <v>100</v>
      </c>
      <c r="K67">
        <v>25</v>
      </c>
      <c r="L67" s="48">
        <v>12.17</v>
      </c>
      <c r="M67" s="49">
        <v>1877</v>
      </c>
      <c r="N67" s="49">
        <v>2269</v>
      </c>
      <c r="O67" s="49">
        <f>N67/R67</f>
        <v>1134.5</v>
      </c>
      <c r="P67">
        <v>114</v>
      </c>
      <c r="Q67" s="48">
        <v>12.17</v>
      </c>
      <c r="R67">
        <v>2</v>
      </c>
      <c r="S67">
        <f t="shared" ref="S67:S130" si="1">J67-P67/R67</f>
        <v>43</v>
      </c>
      <c r="T67" t="str">
        <f>VLOOKUP('Rings SC Static'!E67,Forgings!$E$2:$W$275,19,FALSE)</f>
        <v>2552M50G01</v>
      </c>
    </row>
    <row r="68" spans="1:20" ht="14.45" hidden="1" x14ac:dyDescent="0.3">
      <c r="A68" t="s">
        <v>590</v>
      </c>
      <c r="B68" t="s">
        <v>122</v>
      </c>
      <c r="C68" t="s">
        <v>206</v>
      </c>
      <c r="D68" t="s">
        <v>208</v>
      </c>
      <c r="E68" t="s">
        <v>797</v>
      </c>
      <c r="F68" t="s">
        <v>136</v>
      </c>
      <c r="G68" t="s">
        <v>798</v>
      </c>
      <c r="H68" t="s">
        <v>462</v>
      </c>
      <c r="I68" t="s">
        <v>227</v>
      </c>
      <c r="J68">
        <v>90</v>
      </c>
      <c r="K68">
        <v>30</v>
      </c>
      <c r="L68" s="48">
        <v>15.3</v>
      </c>
      <c r="M68" s="49">
        <v>2869</v>
      </c>
      <c r="N68" s="74" t="s">
        <v>875</v>
      </c>
      <c r="O68" s="49" t="e">
        <v>#N/A</v>
      </c>
      <c r="P68" t="e">
        <v>#N/A</v>
      </c>
      <c r="Q68" s="48" t="e">
        <v>#N/A</v>
      </c>
      <c r="R68" t="e">
        <v>#N/A</v>
      </c>
      <c r="S68" t="e">
        <f t="shared" si="1"/>
        <v>#N/A</v>
      </c>
      <c r="T68" t="str">
        <f>VLOOKUP('Rings SC Static'!E68,Forgings!$E$2:$W$275,19,FALSE)</f>
        <v>2421M40P01</v>
      </c>
    </row>
    <row r="69" spans="1:20" ht="14.45" hidden="1" x14ac:dyDescent="0.3">
      <c r="A69" t="s">
        <v>590</v>
      </c>
      <c r="B69" t="s">
        <v>122</v>
      </c>
      <c r="C69" t="s">
        <v>206</v>
      </c>
      <c r="D69" t="s">
        <v>208</v>
      </c>
      <c r="E69" t="s">
        <v>813</v>
      </c>
      <c r="F69" t="s">
        <v>136</v>
      </c>
      <c r="G69" t="s">
        <v>814</v>
      </c>
      <c r="H69" t="s">
        <v>153</v>
      </c>
      <c r="I69" t="s">
        <v>227</v>
      </c>
      <c r="J69">
        <v>755</v>
      </c>
      <c r="K69">
        <v>25</v>
      </c>
      <c r="L69" s="48">
        <v>12.02</v>
      </c>
      <c r="M69" s="49">
        <v>15307</v>
      </c>
      <c r="N69" s="75" t="s">
        <v>874</v>
      </c>
      <c r="O69" s="75" t="s">
        <v>874</v>
      </c>
      <c r="P69" s="76" t="s">
        <v>874</v>
      </c>
      <c r="Q69" s="77" t="s">
        <v>874</v>
      </c>
      <c r="R69" s="76" t="s">
        <v>874</v>
      </c>
      <c r="S69" t="e">
        <f t="shared" si="1"/>
        <v>#VALUE!</v>
      </c>
      <c r="T69" t="e">
        <f>VLOOKUP('Rings SC Static'!E69,Forgings!$E$2:$W$275,19,FALSE)</f>
        <v>#N/A</v>
      </c>
    </row>
    <row r="70" spans="1:20" ht="14.45" hidden="1" x14ac:dyDescent="0.3">
      <c r="A70" t="s">
        <v>590</v>
      </c>
      <c r="B70" t="s">
        <v>122</v>
      </c>
      <c r="C70" t="s">
        <v>206</v>
      </c>
      <c r="D70" t="s">
        <v>208</v>
      </c>
      <c r="E70" t="s">
        <v>816</v>
      </c>
      <c r="F70" t="s">
        <v>136</v>
      </c>
      <c r="G70" t="s">
        <v>814</v>
      </c>
      <c r="H70" t="s">
        <v>153</v>
      </c>
      <c r="I70" t="s">
        <v>227</v>
      </c>
      <c r="J70">
        <v>489</v>
      </c>
      <c r="K70">
        <v>25</v>
      </c>
      <c r="L70" s="48">
        <v>12.02</v>
      </c>
      <c r="M70" s="49">
        <v>8098</v>
      </c>
      <c r="N70" s="75" t="s">
        <v>874</v>
      </c>
      <c r="O70" s="75" t="s">
        <v>874</v>
      </c>
      <c r="P70" s="76" t="s">
        <v>874</v>
      </c>
      <c r="Q70" s="77" t="s">
        <v>874</v>
      </c>
      <c r="R70" s="76" t="s">
        <v>874</v>
      </c>
      <c r="S70" t="e">
        <f t="shared" si="1"/>
        <v>#VALUE!</v>
      </c>
      <c r="T70" t="e">
        <f>VLOOKUP('Rings SC Static'!E70,Forgings!$E$2:$W$275,19,FALSE)</f>
        <v>#N/A</v>
      </c>
    </row>
    <row r="71" spans="1:20" ht="14.45" hidden="1" x14ac:dyDescent="0.3">
      <c r="A71" t="s">
        <v>590</v>
      </c>
      <c r="B71" t="s">
        <v>122</v>
      </c>
      <c r="C71" t="s">
        <v>206</v>
      </c>
      <c r="D71" t="s">
        <v>208</v>
      </c>
      <c r="E71" t="s">
        <v>818</v>
      </c>
      <c r="F71" t="s">
        <v>434</v>
      </c>
      <c r="G71" t="s">
        <v>819</v>
      </c>
      <c r="H71" t="s">
        <v>153</v>
      </c>
      <c r="I71" t="s">
        <v>227</v>
      </c>
      <c r="J71">
        <v>116</v>
      </c>
      <c r="K71">
        <v>22</v>
      </c>
      <c r="L71" s="48">
        <v>11.63</v>
      </c>
      <c r="M71" s="49">
        <v>1850</v>
      </c>
      <c r="N71" s="73">
        <v>2911</v>
      </c>
      <c r="O71" s="49">
        <f>N71/R71</f>
        <v>970.33333333333337</v>
      </c>
      <c r="P71">
        <v>157</v>
      </c>
      <c r="Q71" s="48">
        <v>11.63</v>
      </c>
      <c r="R71">
        <v>3</v>
      </c>
      <c r="S71">
        <f t="shared" si="1"/>
        <v>63.666666666666664</v>
      </c>
      <c r="T71" t="str">
        <f>VLOOKUP('Rings SC Static'!E71,Forgings!$E$2:$W$275,19,FALSE)</f>
        <v>2541M82P01</v>
      </c>
    </row>
    <row r="72" spans="1:20" hidden="1" x14ac:dyDescent="0.25">
      <c r="A72" t="s">
        <v>721</v>
      </c>
      <c r="B72" t="s">
        <v>122</v>
      </c>
      <c r="C72" t="s">
        <v>206</v>
      </c>
      <c r="D72" t="s">
        <v>208</v>
      </c>
      <c r="E72" t="s">
        <v>106</v>
      </c>
      <c r="F72" t="s">
        <v>123</v>
      </c>
      <c r="G72" t="s">
        <v>125</v>
      </c>
      <c r="H72" t="s">
        <v>142</v>
      </c>
      <c r="I72" t="s">
        <v>227</v>
      </c>
      <c r="J72">
        <v>121</v>
      </c>
      <c r="K72">
        <v>10</v>
      </c>
      <c r="L72" s="48">
        <v>25</v>
      </c>
      <c r="M72" s="49">
        <v>5265</v>
      </c>
      <c r="N72" s="73">
        <v>0</v>
      </c>
      <c r="O72" s="73">
        <v>1819</v>
      </c>
      <c r="P72" s="53">
        <v>44</v>
      </c>
      <c r="Q72" s="71">
        <v>25</v>
      </c>
      <c r="R72" s="53">
        <v>1</v>
      </c>
      <c r="S72">
        <f t="shared" si="1"/>
        <v>77</v>
      </c>
      <c r="T72" t="str">
        <f>VLOOKUP('Rings SC Static'!E72,Forgings!$E$2:$W$275,19,FALSE)</f>
        <v>Yes</v>
      </c>
    </row>
    <row r="73" spans="1:20" hidden="1" x14ac:dyDescent="0.25">
      <c r="A73" t="s">
        <v>721</v>
      </c>
      <c r="B73" t="s">
        <v>122</v>
      </c>
      <c r="C73" t="s">
        <v>206</v>
      </c>
      <c r="D73" t="s">
        <v>208</v>
      </c>
      <c r="E73" t="s">
        <v>109</v>
      </c>
      <c r="F73" t="s">
        <v>123</v>
      </c>
      <c r="G73" t="s">
        <v>128</v>
      </c>
      <c r="H73" t="s">
        <v>142</v>
      </c>
      <c r="I73" t="s">
        <v>227</v>
      </c>
      <c r="J73">
        <v>75.5</v>
      </c>
      <c r="K73">
        <v>10</v>
      </c>
      <c r="L73" s="48">
        <v>26</v>
      </c>
      <c r="M73" s="49">
        <v>3504</v>
      </c>
      <c r="O73" s="73">
        <v>1335</v>
      </c>
      <c r="P73" s="53">
        <v>29</v>
      </c>
      <c r="Q73" s="71">
        <v>25</v>
      </c>
      <c r="R73" s="53">
        <v>1</v>
      </c>
      <c r="S73">
        <f t="shared" si="1"/>
        <v>46.5</v>
      </c>
      <c r="T73" t="str">
        <f>VLOOKUP('Rings SC Static'!E73,Forgings!$E$2:$W$275,19,FALSE)</f>
        <v>Yes</v>
      </c>
    </row>
    <row r="74" spans="1:20" hidden="1" x14ac:dyDescent="0.25">
      <c r="A74" t="s">
        <v>721</v>
      </c>
      <c r="B74" t="s">
        <v>122</v>
      </c>
      <c r="C74" t="s">
        <v>206</v>
      </c>
      <c r="D74" t="s">
        <v>208</v>
      </c>
      <c r="E74" t="s">
        <v>110</v>
      </c>
      <c r="F74" t="s">
        <v>123</v>
      </c>
      <c r="G74" t="s">
        <v>129</v>
      </c>
      <c r="H74" t="s">
        <v>142</v>
      </c>
      <c r="I74" t="s">
        <v>227</v>
      </c>
      <c r="J74">
        <v>74</v>
      </c>
      <c r="K74">
        <v>10</v>
      </c>
      <c r="L74" s="48">
        <v>26</v>
      </c>
      <c r="M74" s="49">
        <v>3581</v>
      </c>
      <c r="O74" s="73">
        <v>1172</v>
      </c>
      <c r="P74" s="53">
        <v>28</v>
      </c>
      <c r="Q74" s="71">
        <v>25</v>
      </c>
      <c r="R74" s="53">
        <v>1</v>
      </c>
      <c r="S74">
        <f t="shared" si="1"/>
        <v>46</v>
      </c>
      <c r="T74" t="str">
        <f>VLOOKUP('Rings SC Static'!E74,Forgings!$E$2:$W$275,19,FALSE)</f>
        <v>Yes</v>
      </c>
    </row>
    <row r="75" spans="1:20" hidden="1" x14ac:dyDescent="0.25">
      <c r="A75" t="s">
        <v>721</v>
      </c>
      <c r="B75" t="s">
        <v>122</v>
      </c>
      <c r="C75" t="s">
        <v>206</v>
      </c>
      <c r="D75" t="s">
        <v>208</v>
      </c>
      <c r="E75" t="s">
        <v>297</v>
      </c>
      <c r="F75" t="s">
        <v>123</v>
      </c>
      <c r="G75" t="s">
        <v>298</v>
      </c>
      <c r="H75" t="s">
        <v>150</v>
      </c>
      <c r="I75" t="s">
        <v>227</v>
      </c>
      <c r="J75">
        <v>84</v>
      </c>
      <c r="K75">
        <v>12</v>
      </c>
      <c r="L75" s="48">
        <v>16.5</v>
      </c>
      <c r="M75" s="49">
        <v>2340</v>
      </c>
      <c r="O75" s="73">
        <v>1524</v>
      </c>
      <c r="P75" s="53">
        <v>46</v>
      </c>
      <c r="Q75" s="71">
        <v>16.5</v>
      </c>
      <c r="R75" s="53">
        <v>1</v>
      </c>
      <c r="S75">
        <f t="shared" si="1"/>
        <v>38</v>
      </c>
      <c r="T75" t="str">
        <f>VLOOKUP('Rings SC Static'!E75,Forgings!$E$2:$W$275,19,FALSE)</f>
        <v>2460M67G01</v>
      </c>
    </row>
    <row r="76" spans="1:20" hidden="1" x14ac:dyDescent="0.25">
      <c r="A76" t="s">
        <v>721</v>
      </c>
      <c r="B76" t="s">
        <v>122</v>
      </c>
      <c r="C76" t="s">
        <v>206</v>
      </c>
      <c r="D76" t="s">
        <v>208</v>
      </c>
      <c r="E76" t="s">
        <v>300</v>
      </c>
      <c r="F76" t="s">
        <v>123</v>
      </c>
      <c r="G76" t="s">
        <v>301</v>
      </c>
      <c r="H76" t="s">
        <v>296</v>
      </c>
      <c r="I76" t="s">
        <v>227</v>
      </c>
      <c r="J76">
        <v>186</v>
      </c>
      <c r="K76">
        <v>12</v>
      </c>
      <c r="L76" s="48">
        <v>20.75</v>
      </c>
      <c r="M76" s="49">
        <v>6280</v>
      </c>
      <c r="O76" s="73">
        <v>3642</v>
      </c>
      <c r="P76" s="53">
        <v>104</v>
      </c>
      <c r="Q76" s="71">
        <v>20.75</v>
      </c>
      <c r="R76" s="53">
        <v>1</v>
      </c>
      <c r="S76">
        <f t="shared" si="1"/>
        <v>82</v>
      </c>
      <c r="T76" t="str">
        <f>VLOOKUP('Rings SC Static'!E76,Forgings!$E$2:$W$275,19,FALSE)</f>
        <v>2460M67G01</v>
      </c>
    </row>
    <row r="77" spans="1:20" hidden="1" x14ac:dyDescent="0.25">
      <c r="A77" t="s">
        <v>721</v>
      </c>
      <c r="B77" t="s">
        <v>122</v>
      </c>
      <c r="C77" t="s">
        <v>206</v>
      </c>
      <c r="D77" t="s">
        <v>208</v>
      </c>
      <c r="E77" t="s">
        <v>381</v>
      </c>
      <c r="F77" t="s">
        <v>434</v>
      </c>
      <c r="G77" t="s">
        <v>382</v>
      </c>
      <c r="H77" t="s">
        <v>142</v>
      </c>
      <c r="I77" t="s">
        <v>227</v>
      </c>
      <c r="J77">
        <v>19</v>
      </c>
      <c r="K77">
        <v>6</v>
      </c>
      <c r="L77" s="48">
        <v>25.69</v>
      </c>
      <c r="M77" s="49">
        <v>979</v>
      </c>
      <c r="N77" s="73">
        <v>5501</v>
      </c>
      <c r="O77" s="73">
        <v>392.92857142857144</v>
      </c>
      <c r="P77" s="53">
        <v>121</v>
      </c>
      <c r="Q77" s="71">
        <v>25.69</v>
      </c>
      <c r="R77" s="53">
        <v>14</v>
      </c>
      <c r="S77">
        <f t="shared" si="1"/>
        <v>10.357142857142858</v>
      </c>
      <c r="T77" t="str">
        <f>VLOOKUP('Rings SC Static'!E77,Forgings!$E$2:$W$275,19,FALSE)</f>
        <v>2462M27P03</v>
      </c>
    </row>
    <row r="78" spans="1:20" hidden="1" x14ac:dyDescent="0.25">
      <c r="A78" t="s">
        <v>721</v>
      </c>
      <c r="B78" t="s">
        <v>122</v>
      </c>
      <c r="C78" t="s">
        <v>206</v>
      </c>
      <c r="D78" t="s">
        <v>208</v>
      </c>
      <c r="E78" t="s">
        <v>431</v>
      </c>
      <c r="F78" t="s">
        <v>513</v>
      </c>
      <c r="G78" t="s">
        <v>432</v>
      </c>
      <c r="H78" t="s">
        <v>296</v>
      </c>
      <c r="I78" t="s">
        <v>227</v>
      </c>
      <c r="J78">
        <v>62.5</v>
      </c>
      <c r="K78">
        <v>27</v>
      </c>
      <c r="L78" s="48">
        <v>24.84</v>
      </c>
      <c r="M78" s="49">
        <v>2513</v>
      </c>
      <c r="N78" s="73">
        <v>4224</v>
      </c>
      <c r="O78" s="73">
        <v>1408</v>
      </c>
      <c r="P78" s="53">
        <v>116</v>
      </c>
      <c r="Q78" s="71">
        <v>24.84</v>
      </c>
      <c r="R78" s="53">
        <v>3</v>
      </c>
      <c r="S78">
        <f t="shared" si="1"/>
        <v>23.833333333333336</v>
      </c>
      <c r="T78" t="str">
        <f>VLOOKUP('Rings SC Static'!E78,Forgings!$E$2:$W$275,19,FALSE)</f>
        <v>2460M62G01</v>
      </c>
    </row>
    <row r="79" spans="1:20" hidden="1" x14ac:dyDescent="0.25">
      <c r="A79" t="s">
        <v>721</v>
      </c>
      <c r="B79" t="s">
        <v>122</v>
      </c>
      <c r="C79" t="s">
        <v>206</v>
      </c>
      <c r="D79" t="s">
        <v>208</v>
      </c>
      <c r="E79" t="s">
        <v>464</v>
      </c>
      <c r="F79" t="s">
        <v>513</v>
      </c>
      <c r="G79" t="s">
        <v>433</v>
      </c>
      <c r="H79" t="s">
        <v>293</v>
      </c>
      <c r="I79" t="s">
        <v>227</v>
      </c>
      <c r="J79">
        <v>129</v>
      </c>
      <c r="K79">
        <v>27</v>
      </c>
      <c r="L79" s="48">
        <v>40.47</v>
      </c>
      <c r="M79" s="49">
        <v>6747</v>
      </c>
      <c r="N79" s="73">
        <v>11977</v>
      </c>
      <c r="O79" s="73">
        <v>2994.25</v>
      </c>
      <c r="P79" s="53">
        <v>215</v>
      </c>
      <c r="Q79" s="71">
        <v>40.47</v>
      </c>
      <c r="R79" s="53">
        <v>4</v>
      </c>
      <c r="S79">
        <f t="shared" si="1"/>
        <v>75.25</v>
      </c>
      <c r="T79" t="str">
        <f>VLOOKUP('Rings SC Static'!E79,Forgings!$E$2:$W$275,19,FALSE)</f>
        <v>2460M62G01</v>
      </c>
    </row>
    <row r="80" spans="1:20" ht="14.45" hidden="1" x14ac:dyDescent="0.3">
      <c r="A80" t="s">
        <v>828</v>
      </c>
      <c r="B80" t="s">
        <v>122</v>
      </c>
      <c r="C80" t="s">
        <v>206</v>
      </c>
      <c r="D80" t="s">
        <v>208</v>
      </c>
      <c r="E80" t="s">
        <v>851</v>
      </c>
      <c r="F80" t="s">
        <v>93</v>
      </c>
      <c r="G80" t="s">
        <v>850</v>
      </c>
      <c r="H80" t="s">
        <v>153</v>
      </c>
      <c r="I80" t="s">
        <v>227</v>
      </c>
      <c r="J80">
        <v>0</v>
      </c>
      <c r="K80">
        <v>0</v>
      </c>
      <c r="L80" s="48">
        <v>0</v>
      </c>
      <c r="M80" s="49">
        <v>0</v>
      </c>
      <c r="N80" s="49">
        <v>0</v>
      </c>
      <c r="O80" s="49">
        <v>0</v>
      </c>
      <c r="P80">
        <v>0</v>
      </c>
      <c r="Q80" s="48">
        <v>15</v>
      </c>
      <c r="R80">
        <v>0</v>
      </c>
      <c r="S80" t="e">
        <f t="shared" si="1"/>
        <v>#DIV/0!</v>
      </c>
      <c r="T80" t="e">
        <f>VLOOKUP('Rings SC Static'!E80,Forgings!$E$2:$W$275,19,FALSE)</f>
        <v>#N/A</v>
      </c>
    </row>
    <row r="81" spans="1:20" hidden="1" x14ac:dyDescent="0.25">
      <c r="A81" t="s">
        <v>11</v>
      </c>
      <c r="B81" t="s">
        <v>122</v>
      </c>
      <c r="C81" t="s">
        <v>206</v>
      </c>
      <c r="D81" t="s">
        <v>208</v>
      </c>
      <c r="E81" t="s">
        <v>154</v>
      </c>
      <c r="F81" t="s">
        <v>123</v>
      </c>
      <c r="G81" t="s">
        <v>308</v>
      </c>
      <c r="H81" t="s">
        <v>150</v>
      </c>
      <c r="I81" t="s">
        <v>227</v>
      </c>
      <c r="J81">
        <v>401</v>
      </c>
      <c r="K81">
        <v>18</v>
      </c>
      <c r="L81" s="48">
        <v>19.25</v>
      </c>
      <c r="M81" s="49">
        <v>12805</v>
      </c>
      <c r="N81" s="73">
        <v>0</v>
      </c>
      <c r="O81" s="73">
        <v>10152</v>
      </c>
      <c r="P81" s="53">
        <v>312</v>
      </c>
      <c r="Q81" s="71">
        <v>19.25</v>
      </c>
      <c r="R81" s="53">
        <v>1</v>
      </c>
      <c r="S81">
        <f t="shared" si="1"/>
        <v>89</v>
      </c>
      <c r="T81" t="str">
        <f>VLOOKUP('Rings SC Static'!E81,Forgings!$E$2:$W$275,19,FALSE)</f>
        <v>2460M70G01</v>
      </c>
    </row>
    <row r="82" spans="1:20" hidden="1" x14ac:dyDescent="0.25">
      <c r="A82" t="s">
        <v>11</v>
      </c>
      <c r="B82" t="s">
        <v>122</v>
      </c>
      <c r="C82" t="s">
        <v>206</v>
      </c>
      <c r="D82" t="s">
        <v>208</v>
      </c>
      <c r="E82" t="s">
        <v>156</v>
      </c>
      <c r="F82" t="s">
        <v>123</v>
      </c>
      <c r="G82" t="s">
        <v>157</v>
      </c>
      <c r="H82" t="s">
        <v>182</v>
      </c>
      <c r="I82" t="s">
        <v>227</v>
      </c>
      <c r="J82">
        <v>25.1</v>
      </c>
      <c r="K82">
        <v>24</v>
      </c>
      <c r="L82" s="48">
        <v>30.15</v>
      </c>
      <c r="M82" s="49">
        <v>1484</v>
      </c>
      <c r="N82" s="73">
        <v>0</v>
      </c>
      <c r="O82" s="73">
        <v>1254</v>
      </c>
      <c r="P82" s="53">
        <v>20</v>
      </c>
      <c r="Q82" s="71">
        <v>30.15</v>
      </c>
      <c r="R82" s="53">
        <v>1</v>
      </c>
      <c r="S82">
        <f t="shared" si="1"/>
        <v>5.1000000000000014</v>
      </c>
      <c r="T82">
        <f>VLOOKUP('Rings SC Static'!E82,Forgings!$E$2:$W$275,19,FALSE)</f>
        <v>0</v>
      </c>
    </row>
    <row r="83" spans="1:20" hidden="1" x14ac:dyDescent="0.25">
      <c r="A83" t="s">
        <v>11</v>
      </c>
      <c r="B83" t="s">
        <v>122</v>
      </c>
      <c r="C83" t="s">
        <v>206</v>
      </c>
      <c r="D83" t="s">
        <v>208</v>
      </c>
      <c r="E83" t="s">
        <v>158</v>
      </c>
      <c r="F83" t="s">
        <v>136</v>
      </c>
      <c r="G83" t="s">
        <v>159</v>
      </c>
      <c r="H83" t="s">
        <v>142</v>
      </c>
      <c r="I83" t="s">
        <v>227</v>
      </c>
      <c r="J83">
        <v>445</v>
      </c>
      <c r="K83">
        <v>9</v>
      </c>
      <c r="L83" s="48">
        <v>27</v>
      </c>
      <c r="M83" s="49">
        <v>19963</v>
      </c>
      <c r="N83" s="73">
        <v>12631</v>
      </c>
      <c r="O83" s="73">
        <v>6315.5</v>
      </c>
      <c r="P83" s="53">
        <v>289</v>
      </c>
      <c r="Q83" s="71">
        <v>27</v>
      </c>
      <c r="R83" s="53">
        <v>2</v>
      </c>
      <c r="S83">
        <f t="shared" si="1"/>
        <v>300.5</v>
      </c>
      <c r="T83" t="str">
        <f>VLOOKUP('Rings SC Static'!E83,Forgings!$E$2:$W$275,19,FALSE)</f>
        <v>2503M41G01</v>
      </c>
    </row>
    <row r="84" spans="1:20" hidden="1" x14ac:dyDescent="0.25">
      <c r="A84" t="s">
        <v>11</v>
      </c>
      <c r="B84" t="s">
        <v>122</v>
      </c>
      <c r="C84" t="s">
        <v>206</v>
      </c>
      <c r="D84" t="s">
        <v>208</v>
      </c>
      <c r="E84" t="s">
        <v>160</v>
      </c>
      <c r="F84" t="s">
        <v>136</v>
      </c>
      <c r="G84" t="s">
        <v>161</v>
      </c>
      <c r="H84" t="s">
        <v>142</v>
      </c>
      <c r="I84" t="s">
        <v>227</v>
      </c>
      <c r="J84">
        <v>341</v>
      </c>
      <c r="K84">
        <v>9</v>
      </c>
      <c r="L84" s="48">
        <v>27</v>
      </c>
      <c r="M84" s="49">
        <v>14979</v>
      </c>
      <c r="N84" s="73">
        <v>7396</v>
      </c>
      <c r="O84" s="73">
        <v>3698</v>
      </c>
      <c r="P84" s="53">
        <v>161</v>
      </c>
      <c r="Q84" s="71">
        <v>27</v>
      </c>
      <c r="R84" s="53">
        <v>2</v>
      </c>
      <c r="S84">
        <f t="shared" si="1"/>
        <v>260.5</v>
      </c>
      <c r="T84" t="str">
        <f>VLOOKUP('Rings SC Static'!E84,Forgings!$E$2:$W$275,19,FALSE)</f>
        <v>2503M45G01</v>
      </c>
    </row>
    <row r="85" spans="1:20" hidden="1" x14ac:dyDescent="0.25">
      <c r="A85" t="s">
        <v>11</v>
      </c>
      <c r="B85" t="s">
        <v>122</v>
      </c>
      <c r="C85" t="s">
        <v>206</v>
      </c>
      <c r="D85" t="s">
        <v>208</v>
      </c>
      <c r="E85" t="s">
        <v>162</v>
      </c>
      <c r="F85" t="s">
        <v>136</v>
      </c>
      <c r="G85" t="s">
        <v>163</v>
      </c>
      <c r="H85" t="s">
        <v>142</v>
      </c>
      <c r="I85" t="s">
        <v>227</v>
      </c>
      <c r="J85">
        <v>319</v>
      </c>
      <c r="K85">
        <v>23</v>
      </c>
      <c r="L85" s="48">
        <v>27</v>
      </c>
      <c r="M85" s="49">
        <v>15877</v>
      </c>
      <c r="N85" s="73">
        <v>5287</v>
      </c>
      <c r="O85" s="73">
        <v>5287</v>
      </c>
      <c r="P85" s="53">
        <v>123</v>
      </c>
      <c r="Q85" s="71">
        <v>27</v>
      </c>
      <c r="R85" s="53">
        <v>1</v>
      </c>
      <c r="S85">
        <f t="shared" si="1"/>
        <v>196</v>
      </c>
      <c r="T85" t="str">
        <f>VLOOKUP('Rings SC Static'!E85,Forgings!$E$2:$W$275,19,FALSE)</f>
        <v>2503M50P01</v>
      </c>
    </row>
    <row r="86" spans="1:20" hidden="1" x14ac:dyDescent="0.25">
      <c r="A86" t="s">
        <v>11</v>
      </c>
      <c r="B86" t="s">
        <v>122</v>
      </c>
      <c r="C86" t="s">
        <v>206</v>
      </c>
      <c r="D86" t="s">
        <v>208</v>
      </c>
      <c r="E86" t="s">
        <v>164</v>
      </c>
      <c r="F86" t="s">
        <v>123</v>
      </c>
      <c r="G86" t="s">
        <v>165</v>
      </c>
      <c r="H86" t="s">
        <v>142</v>
      </c>
      <c r="I86" t="s">
        <v>227</v>
      </c>
      <c r="J86">
        <v>138</v>
      </c>
      <c r="K86">
        <v>23</v>
      </c>
      <c r="L86" s="48">
        <v>26</v>
      </c>
      <c r="M86" s="49">
        <v>6647</v>
      </c>
      <c r="N86" s="73">
        <v>0</v>
      </c>
      <c r="O86" s="73">
        <v>2503</v>
      </c>
      <c r="P86" s="53">
        <v>49</v>
      </c>
      <c r="Q86" s="71">
        <v>26</v>
      </c>
      <c r="R86" s="53">
        <v>1</v>
      </c>
      <c r="S86">
        <f t="shared" si="1"/>
        <v>89</v>
      </c>
      <c r="T86" t="str">
        <f>VLOOKUP('Rings SC Static'!E86,Forgings!$E$2:$W$275,19,FALSE)</f>
        <v>2503M41G01</v>
      </c>
    </row>
    <row r="87" spans="1:20" hidden="1" x14ac:dyDescent="0.25">
      <c r="A87" t="s">
        <v>11</v>
      </c>
      <c r="B87" t="s">
        <v>122</v>
      </c>
      <c r="C87" t="s">
        <v>206</v>
      </c>
      <c r="D87" t="s">
        <v>208</v>
      </c>
      <c r="E87" t="s">
        <v>166</v>
      </c>
      <c r="F87" t="s">
        <v>123</v>
      </c>
      <c r="G87" t="s">
        <v>167</v>
      </c>
      <c r="H87" t="s">
        <v>142</v>
      </c>
      <c r="I87" t="s">
        <v>227</v>
      </c>
      <c r="J87">
        <v>95</v>
      </c>
      <c r="K87">
        <v>23</v>
      </c>
      <c r="L87" s="48">
        <v>26</v>
      </c>
      <c r="M87" s="49">
        <v>4758</v>
      </c>
      <c r="N87" s="73">
        <v>0</v>
      </c>
      <c r="O87" s="73">
        <v>2102</v>
      </c>
      <c r="P87" s="53">
        <v>37</v>
      </c>
      <c r="Q87" s="71">
        <v>26</v>
      </c>
      <c r="R87" s="53">
        <v>1</v>
      </c>
      <c r="S87">
        <f t="shared" si="1"/>
        <v>58</v>
      </c>
      <c r="T87" t="str">
        <f>VLOOKUP('Rings SC Static'!E87,Forgings!$E$2:$W$275,19,FALSE)</f>
        <v>2503M45G01</v>
      </c>
    </row>
    <row r="88" spans="1:20" hidden="1" x14ac:dyDescent="0.25">
      <c r="A88" t="s">
        <v>11</v>
      </c>
      <c r="B88" t="s">
        <v>122</v>
      </c>
      <c r="C88" t="s">
        <v>206</v>
      </c>
      <c r="D88" t="s">
        <v>208</v>
      </c>
      <c r="E88" t="s">
        <v>168</v>
      </c>
      <c r="F88" t="s">
        <v>123</v>
      </c>
      <c r="G88" t="s">
        <v>5</v>
      </c>
      <c r="H88" t="s">
        <v>183</v>
      </c>
      <c r="I88" t="s">
        <v>227</v>
      </c>
      <c r="J88">
        <v>47.7</v>
      </c>
      <c r="K88">
        <v>18</v>
      </c>
      <c r="L88" s="48">
        <v>16.8</v>
      </c>
      <c r="M88" s="49">
        <v>1464</v>
      </c>
      <c r="N88" s="73">
        <v>0</v>
      </c>
      <c r="O88" s="73">
        <v>1245</v>
      </c>
      <c r="P88" s="53">
        <v>40</v>
      </c>
      <c r="Q88" s="71">
        <v>16.8</v>
      </c>
      <c r="R88" s="53">
        <v>1</v>
      </c>
      <c r="S88">
        <f t="shared" si="1"/>
        <v>7.7000000000000028</v>
      </c>
      <c r="T88" t="str">
        <f>VLOOKUP('Rings SC Static'!E88,Forgings!$E$2:$W$275,19,FALSE)</f>
        <v>2460M69G01</v>
      </c>
    </row>
    <row r="89" spans="1:20" hidden="1" x14ac:dyDescent="0.25">
      <c r="A89" t="s">
        <v>11</v>
      </c>
      <c r="B89" t="s">
        <v>122</v>
      </c>
      <c r="C89" t="s">
        <v>206</v>
      </c>
      <c r="D89" t="s">
        <v>208</v>
      </c>
      <c r="E89" t="s">
        <v>169</v>
      </c>
      <c r="F89" t="s">
        <v>170</v>
      </c>
      <c r="G89" t="s">
        <v>171</v>
      </c>
      <c r="H89" t="s">
        <v>150</v>
      </c>
      <c r="I89" t="s">
        <v>227</v>
      </c>
      <c r="J89">
        <v>577.6</v>
      </c>
      <c r="K89">
        <v>20</v>
      </c>
      <c r="L89" s="48">
        <v>17.98</v>
      </c>
      <c r="M89" s="49">
        <v>14445</v>
      </c>
      <c r="N89" s="73">
        <v>8767</v>
      </c>
      <c r="O89" s="73">
        <v>8767</v>
      </c>
      <c r="P89" s="53">
        <v>264</v>
      </c>
      <c r="Q89" s="71">
        <v>17.98</v>
      </c>
      <c r="R89" s="53">
        <v>1</v>
      </c>
      <c r="S89">
        <f t="shared" si="1"/>
        <v>313.60000000000002</v>
      </c>
      <c r="T89" t="str">
        <f>VLOOKUP('Rings SC Static'!E89,Forgings!$E$2:$W$275,19,FALSE)</f>
        <v>2475M00G01</v>
      </c>
    </row>
    <row r="90" spans="1:20" hidden="1" x14ac:dyDescent="0.25">
      <c r="A90" t="s">
        <v>11</v>
      </c>
      <c r="B90" t="s">
        <v>122</v>
      </c>
      <c r="C90" t="s">
        <v>206</v>
      </c>
      <c r="D90" t="s">
        <v>208</v>
      </c>
      <c r="E90" t="s">
        <v>172</v>
      </c>
      <c r="F90" t="s">
        <v>123</v>
      </c>
      <c r="G90" t="s">
        <v>173</v>
      </c>
      <c r="H90" t="s">
        <v>184</v>
      </c>
      <c r="I90" t="s">
        <v>227</v>
      </c>
      <c r="J90">
        <v>91</v>
      </c>
      <c r="K90">
        <v>24</v>
      </c>
      <c r="L90" s="48">
        <v>19.07</v>
      </c>
      <c r="M90" s="49">
        <v>3300</v>
      </c>
      <c r="N90" s="73">
        <v>0</v>
      </c>
      <c r="O90" s="73">
        <v>3280</v>
      </c>
      <c r="P90" s="53">
        <v>113</v>
      </c>
      <c r="Q90" s="71">
        <v>19.07</v>
      </c>
      <c r="R90" s="53">
        <v>6</v>
      </c>
      <c r="S90">
        <f t="shared" si="1"/>
        <v>72.166666666666671</v>
      </c>
      <c r="T90" t="str">
        <f>VLOOKUP('Rings SC Static'!E90,Forgings!$E$2:$W$275,19,FALSE)</f>
        <v>2471M21P01</v>
      </c>
    </row>
    <row r="91" spans="1:20" hidden="1" x14ac:dyDescent="0.25">
      <c r="A91" t="s">
        <v>11</v>
      </c>
      <c r="B91" t="s">
        <v>122</v>
      </c>
      <c r="C91" t="s">
        <v>206</v>
      </c>
      <c r="D91" t="s">
        <v>208</v>
      </c>
      <c r="E91" t="s">
        <v>174</v>
      </c>
      <c r="F91" t="s">
        <v>136</v>
      </c>
      <c r="G91" t="s">
        <v>5</v>
      </c>
      <c r="H91" t="s">
        <v>150</v>
      </c>
      <c r="I91" t="s">
        <v>227</v>
      </c>
      <c r="J91">
        <v>58</v>
      </c>
      <c r="K91">
        <v>18</v>
      </c>
      <c r="L91" s="48">
        <v>12.84</v>
      </c>
      <c r="M91" s="49">
        <v>1400</v>
      </c>
      <c r="N91" s="73">
        <v>1388</v>
      </c>
      <c r="O91" s="73">
        <v>462.66666666666669</v>
      </c>
      <c r="P91" s="53">
        <v>50</v>
      </c>
      <c r="Q91" s="71">
        <v>12.84</v>
      </c>
      <c r="R91" s="53">
        <v>3</v>
      </c>
      <c r="S91">
        <f t="shared" si="1"/>
        <v>41.333333333333329</v>
      </c>
      <c r="T91" t="str">
        <f>VLOOKUP('Rings SC Static'!E91,Forgings!$E$2:$W$275,19,FALSE)</f>
        <v>2460M69G01</v>
      </c>
    </row>
    <row r="92" spans="1:20" hidden="1" x14ac:dyDescent="0.25">
      <c r="A92" t="s">
        <v>11</v>
      </c>
      <c r="B92" t="s">
        <v>122</v>
      </c>
      <c r="C92" t="s">
        <v>206</v>
      </c>
      <c r="D92" t="s">
        <v>208</v>
      </c>
      <c r="E92" t="s">
        <v>175</v>
      </c>
      <c r="F92" t="s">
        <v>136</v>
      </c>
      <c r="G92" t="s">
        <v>155</v>
      </c>
      <c r="H92" t="s">
        <v>185</v>
      </c>
      <c r="I92" t="s">
        <v>227</v>
      </c>
      <c r="J92">
        <v>1439</v>
      </c>
      <c r="K92">
        <v>18</v>
      </c>
      <c r="L92" s="48">
        <v>13.09</v>
      </c>
      <c r="M92" s="49">
        <v>27250</v>
      </c>
      <c r="N92" s="73">
        <v>12160</v>
      </c>
      <c r="O92" s="73">
        <v>12160</v>
      </c>
      <c r="P92" s="53">
        <v>491</v>
      </c>
      <c r="Q92" s="71">
        <v>13.09</v>
      </c>
      <c r="R92" s="53">
        <v>1</v>
      </c>
      <c r="S92">
        <f t="shared" si="1"/>
        <v>948</v>
      </c>
      <c r="T92" t="str">
        <f>VLOOKUP('Rings SC Static'!E92,Forgings!$E$2:$W$275,19,FALSE)</f>
        <v>2460M70G01</v>
      </c>
    </row>
    <row r="93" spans="1:20" hidden="1" x14ac:dyDescent="0.25">
      <c r="A93" t="s">
        <v>11</v>
      </c>
      <c r="B93" t="s">
        <v>122</v>
      </c>
      <c r="C93" t="s">
        <v>206</v>
      </c>
      <c r="D93" t="s">
        <v>208</v>
      </c>
      <c r="E93" t="s">
        <v>176</v>
      </c>
      <c r="F93" t="s">
        <v>136</v>
      </c>
      <c r="G93" t="s">
        <v>679</v>
      </c>
      <c r="H93" t="s">
        <v>185</v>
      </c>
      <c r="I93" t="s">
        <v>227</v>
      </c>
      <c r="J93">
        <v>206</v>
      </c>
      <c r="K93">
        <v>18</v>
      </c>
      <c r="L93" s="48">
        <v>13.19</v>
      </c>
      <c r="M93" s="49">
        <v>4100</v>
      </c>
      <c r="N93" s="73">
        <v>1604</v>
      </c>
      <c r="O93" s="73">
        <v>1604</v>
      </c>
      <c r="P93" s="53">
        <v>37</v>
      </c>
      <c r="Q93" s="71">
        <v>13.19</v>
      </c>
      <c r="R93" s="53">
        <v>1</v>
      </c>
      <c r="S93">
        <f t="shared" si="1"/>
        <v>169</v>
      </c>
      <c r="T93" t="str">
        <f>VLOOKUP('Rings SC Static'!E93,Forgings!$E$2:$W$275,19,FALSE)</f>
        <v>2460M70G01</v>
      </c>
    </row>
    <row r="94" spans="1:20" hidden="1" x14ac:dyDescent="0.25">
      <c r="A94" t="s">
        <v>11</v>
      </c>
      <c r="B94" t="s">
        <v>122</v>
      </c>
      <c r="C94" t="s">
        <v>206</v>
      </c>
      <c r="D94" t="s">
        <v>208</v>
      </c>
      <c r="E94" t="s">
        <v>177</v>
      </c>
      <c r="F94" t="s">
        <v>178</v>
      </c>
      <c r="G94" t="s">
        <v>179</v>
      </c>
      <c r="H94" t="s">
        <v>153</v>
      </c>
      <c r="I94" t="s">
        <v>227</v>
      </c>
      <c r="J94">
        <v>370</v>
      </c>
      <c r="K94">
        <v>15</v>
      </c>
      <c r="L94" s="48">
        <v>15.45</v>
      </c>
      <c r="M94" s="49">
        <v>7325</v>
      </c>
      <c r="N94" s="73">
        <v>3483</v>
      </c>
      <c r="O94" s="73">
        <v>3483</v>
      </c>
      <c r="P94" s="53">
        <v>141</v>
      </c>
      <c r="Q94" s="71">
        <v>15.45</v>
      </c>
      <c r="R94" s="53">
        <v>1</v>
      </c>
      <c r="S94">
        <f t="shared" si="1"/>
        <v>229</v>
      </c>
      <c r="T94" t="str">
        <f>VLOOKUP('Rings SC Static'!E94,Forgings!$E$2:$W$275,19,FALSE)</f>
        <v>2484M74G01</v>
      </c>
    </row>
    <row r="95" spans="1:20" hidden="1" x14ac:dyDescent="0.25">
      <c r="A95" t="s">
        <v>11</v>
      </c>
      <c r="B95" t="s">
        <v>122</v>
      </c>
      <c r="C95" t="s">
        <v>206</v>
      </c>
      <c r="D95" t="s">
        <v>208</v>
      </c>
      <c r="E95" t="s">
        <v>180</v>
      </c>
      <c r="F95" t="s">
        <v>170</v>
      </c>
      <c r="G95" t="s">
        <v>181</v>
      </c>
      <c r="H95" t="s">
        <v>186</v>
      </c>
      <c r="I95" t="s">
        <v>227</v>
      </c>
      <c r="J95">
        <v>216</v>
      </c>
      <c r="K95">
        <v>18</v>
      </c>
      <c r="L95" s="48">
        <v>13.74</v>
      </c>
      <c r="M95" s="49">
        <v>4275</v>
      </c>
      <c r="N95" s="73">
        <v>4727</v>
      </c>
      <c r="O95" s="73">
        <v>2363.5</v>
      </c>
      <c r="P95" s="53">
        <v>209</v>
      </c>
      <c r="Q95" s="71">
        <v>13.74</v>
      </c>
      <c r="R95" s="53">
        <v>2</v>
      </c>
      <c r="S95">
        <f t="shared" si="1"/>
        <v>111.5</v>
      </c>
      <c r="T95" t="str">
        <f>VLOOKUP('Rings SC Static'!E95,Forgings!$E$2:$W$275,19,FALSE)</f>
        <v>2480M95G01</v>
      </c>
    </row>
    <row r="96" spans="1:20" hidden="1" x14ac:dyDescent="0.25">
      <c r="A96" t="s">
        <v>11</v>
      </c>
      <c r="B96" t="s">
        <v>122</v>
      </c>
      <c r="C96" t="s">
        <v>206</v>
      </c>
      <c r="D96" t="s">
        <v>208</v>
      </c>
      <c r="E96" t="s">
        <v>420</v>
      </c>
      <c r="F96" t="s">
        <v>123</v>
      </c>
      <c r="G96" t="s">
        <v>249</v>
      </c>
      <c r="H96" t="s">
        <v>250</v>
      </c>
      <c r="I96" t="s">
        <v>227</v>
      </c>
      <c r="J96">
        <v>535</v>
      </c>
      <c r="K96">
        <v>18</v>
      </c>
      <c r="L96" s="48">
        <v>22.3</v>
      </c>
      <c r="M96" s="49">
        <v>18925</v>
      </c>
      <c r="N96" s="73">
        <v>21716</v>
      </c>
      <c r="O96" s="73">
        <v>10858</v>
      </c>
      <c r="P96" s="53">
        <v>666</v>
      </c>
      <c r="Q96" s="71">
        <v>22.3</v>
      </c>
      <c r="R96" s="53">
        <v>2</v>
      </c>
      <c r="S96">
        <f t="shared" si="1"/>
        <v>202</v>
      </c>
      <c r="T96" t="str">
        <f>VLOOKUP('Rings SC Static'!E96,Forgings!$E$2:$W$275,19,FALSE)</f>
        <v>2094M68P01</v>
      </c>
    </row>
    <row r="97" spans="1:20" hidden="1" x14ac:dyDescent="0.25">
      <c r="A97" t="s">
        <v>11</v>
      </c>
      <c r="B97" t="s">
        <v>122</v>
      </c>
      <c r="C97" t="s">
        <v>206</v>
      </c>
      <c r="D97" t="s">
        <v>208</v>
      </c>
      <c r="E97" t="s">
        <v>291</v>
      </c>
      <c r="F97" t="s">
        <v>123</v>
      </c>
      <c r="G97" t="s">
        <v>680</v>
      </c>
      <c r="H97" t="s">
        <v>150</v>
      </c>
      <c r="I97" t="s">
        <v>227</v>
      </c>
      <c r="J97">
        <v>54</v>
      </c>
      <c r="K97">
        <v>20</v>
      </c>
      <c r="L97" s="48">
        <v>17</v>
      </c>
      <c r="M97" s="49">
        <v>1760</v>
      </c>
      <c r="N97" s="73">
        <v>0</v>
      </c>
      <c r="O97" s="73">
        <v>782</v>
      </c>
      <c r="P97" s="53">
        <v>80</v>
      </c>
      <c r="Q97" s="71">
        <v>17</v>
      </c>
      <c r="R97" s="53">
        <v>4</v>
      </c>
      <c r="S97">
        <f t="shared" si="1"/>
        <v>34</v>
      </c>
      <c r="T97" t="str">
        <f>VLOOKUP('Rings SC Static'!E97,Forgings!$E$2:$W$275,19,FALSE)</f>
        <v>2460M71P01</v>
      </c>
    </row>
    <row r="98" spans="1:20" hidden="1" x14ac:dyDescent="0.25">
      <c r="A98" t="s">
        <v>11</v>
      </c>
      <c r="B98" t="s">
        <v>122</v>
      </c>
      <c r="C98" t="s">
        <v>206</v>
      </c>
      <c r="D98" t="s">
        <v>208</v>
      </c>
      <c r="E98" t="s">
        <v>288</v>
      </c>
      <c r="F98" t="s">
        <v>136</v>
      </c>
      <c r="G98" t="s">
        <v>681</v>
      </c>
      <c r="H98" t="s">
        <v>293</v>
      </c>
      <c r="I98" t="s">
        <v>227</v>
      </c>
      <c r="J98">
        <v>69</v>
      </c>
      <c r="K98">
        <v>20</v>
      </c>
      <c r="L98" s="48">
        <v>37</v>
      </c>
      <c r="M98" s="49">
        <v>3839</v>
      </c>
      <c r="N98" s="73">
        <v>3162</v>
      </c>
      <c r="O98" s="73">
        <v>1581</v>
      </c>
      <c r="P98" s="53">
        <v>58</v>
      </c>
      <c r="Q98" s="71">
        <v>37</v>
      </c>
      <c r="R98" s="53">
        <v>2</v>
      </c>
      <c r="S98">
        <f t="shared" si="1"/>
        <v>40</v>
      </c>
      <c r="T98" t="str">
        <f>VLOOKUP('Rings SC Static'!E98,Forgings!$E$2:$W$275,19,FALSE)</f>
        <v>2462M58P02</v>
      </c>
    </row>
    <row r="99" spans="1:20" hidden="1" x14ac:dyDescent="0.25">
      <c r="A99" t="s">
        <v>11</v>
      </c>
      <c r="B99" t="s">
        <v>122</v>
      </c>
      <c r="C99" t="s">
        <v>206</v>
      </c>
      <c r="D99" t="s">
        <v>208</v>
      </c>
      <c r="E99" t="s">
        <v>294</v>
      </c>
      <c r="F99" t="s">
        <v>136</v>
      </c>
      <c r="G99" t="s">
        <v>295</v>
      </c>
      <c r="H99" t="s">
        <v>296</v>
      </c>
      <c r="I99" t="s">
        <v>227</v>
      </c>
      <c r="J99">
        <v>84</v>
      </c>
      <c r="K99">
        <v>20</v>
      </c>
      <c r="L99" s="48">
        <v>24.84</v>
      </c>
      <c r="M99" s="49">
        <v>2845</v>
      </c>
      <c r="N99" s="73">
        <v>2004</v>
      </c>
      <c r="O99" s="73">
        <v>501</v>
      </c>
      <c r="P99" s="53">
        <v>50</v>
      </c>
      <c r="Q99" s="71">
        <v>24.84</v>
      </c>
      <c r="R99" s="53">
        <v>4</v>
      </c>
      <c r="S99">
        <f t="shared" si="1"/>
        <v>71.5</v>
      </c>
      <c r="T99" t="str">
        <f>VLOOKUP('Rings SC Static'!E99,Forgings!$E$2:$W$275,19,FALSE)</f>
        <v>2462M58P01</v>
      </c>
    </row>
    <row r="100" spans="1:20" ht="14.45" hidden="1" x14ac:dyDescent="0.3">
      <c r="A100" t="e">
        <v>#REF!</v>
      </c>
      <c r="B100" t="e">
        <v>#REF!</v>
      </c>
      <c r="C100" t="e">
        <v>#REF!</v>
      </c>
      <c r="D100" t="e">
        <v>#REF!</v>
      </c>
      <c r="E100" t="e">
        <v>#REF!</v>
      </c>
      <c r="F100" t="e">
        <v>#REF!</v>
      </c>
      <c r="G100" t="e">
        <v>#REF!</v>
      </c>
      <c r="H100" t="e">
        <v>#REF!</v>
      </c>
      <c r="I100" t="s">
        <v>227</v>
      </c>
      <c r="J100" t="e">
        <v>#REF!</v>
      </c>
      <c r="K100" t="e">
        <v>#REF!</v>
      </c>
      <c r="L100" s="48" t="e">
        <v>#REF!</v>
      </c>
      <c r="M100" s="49" t="e">
        <v>#REF!</v>
      </c>
      <c r="N100" s="49"/>
      <c r="O100" s="49"/>
      <c r="P100"/>
      <c r="Q100" s="48"/>
      <c r="R100"/>
      <c r="S100" t="e">
        <f t="shared" si="1"/>
        <v>#REF!</v>
      </c>
      <c r="T100" t="e">
        <f>VLOOKUP('Rings SC Static'!E100,Forgings!$E$2:$W$275,19,FALSE)</f>
        <v>#REF!</v>
      </c>
    </row>
    <row r="101" spans="1:20" hidden="1" x14ac:dyDescent="0.25">
      <c r="A101" t="s">
        <v>11</v>
      </c>
      <c r="B101" t="s">
        <v>122</v>
      </c>
      <c r="C101" t="s">
        <v>206</v>
      </c>
      <c r="D101" t="s">
        <v>208</v>
      </c>
      <c r="E101" t="s">
        <v>348</v>
      </c>
      <c r="F101" t="s">
        <v>136</v>
      </c>
      <c r="G101" t="s">
        <v>349</v>
      </c>
      <c r="H101" t="s">
        <v>153</v>
      </c>
      <c r="I101" t="s">
        <v>227</v>
      </c>
      <c r="J101">
        <v>122</v>
      </c>
      <c r="K101">
        <v>18</v>
      </c>
      <c r="L101" s="48">
        <v>13.39</v>
      </c>
      <c r="M101" s="49">
        <v>2272</v>
      </c>
      <c r="N101" s="73">
        <v>2458</v>
      </c>
      <c r="O101" s="73">
        <v>819.33333333333337</v>
      </c>
      <c r="P101" s="53">
        <v>112</v>
      </c>
      <c r="Q101" s="71">
        <v>13.39</v>
      </c>
      <c r="R101" s="53">
        <v>3</v>
      </c>
      <c r="S101">
        <f t="shared" si="1"/>
        <v>84.666666666666657</v>
      </c>
      <c r="T101" t="str">
        <f>VLOOKUP('Rings SC Static'!E101,Forgings!$E$2:$W$275,19,FALSE)</f>
        <v>2484M79G01</v>
      </c>
    </row>
    <row r="102" spans="1:20" hidden="1" x14ac:dyDescent="0.25">
      <c r="A102" t="s">
        <v>11</v>
      </c>
      <c r="B102" t="s">
        <v>122</v>
      </c>
      <c r="C102" t="s">
        <v>206</v>
      </c>
      <c r="D102" t="s">
        <v>208</v>
      </c>
      <c r="E102" t="s">
        <v>350</v>
      </c>
      <c r="F102" t="s">
        <v>136</v>
      </c>
      <c r="G102" t="s">
        <v>355</v>
      </c>
      <c r="H102" t="s">
        <v>153</v>
      </c>
      <c r="I102" t="s">
        <v>227</v>
      </c>
      <c r="J102">
        <v>84</v>
      </c>
      <c r="K102">
        <v>18</v>
      </c>
      <c r="L102" s="48">
        <v>13.39</v>
      </c>
      <c r="M102" s="49">
        <v>1704</v>
      </c>
      <c r="N102" s="73">
        <v>2592</v>
      </c>
      <c r="O102" s="73">
        <v>518.4</v>
      </c>
      <c r="P102" s="53">
        <v>119</v>
      </c>
      <c r="Q102" s="71">
        <v>13.39</v>
      </c>
      <c r="R102" s="53">
        <v>5</v>
      </c>
      <c r="S102">
        <f t="shared" si="1"/>
        <v>60.2</v>
      </c>
      <c r="T102" t="str">
        <f>VLOOKUP('Rings SC Static'!E102,Forgings!$E$2:$W$275,19,FALSE)</f>
        <v>2484M78G01</v>
      </c>
    </row>
    <row r="103" spans="1:20" hidden="1" x14ac:dyDescent="0.25">
      <c r="A103" t="s">
        <v>11</v>
      </c>
      <c r="B103" t="s">
        <v>122</v>
      </c>
      <c r="C103" t="s">
        <v>206</v>
      </c>
      <c r="D103" t="s">
        <v>208</v>
      </c>
      <c r="E103" t="s">
        <v>351</v>
      </c>
      <c r="F103" t="s">
        <v>136</v>
      </c>
      <c r="G103" t="s">
        <v>356</v>
      </c>
      <c r="H103" t="s">
        <v>153</v>
      </c>
      <c r="I103" t="s">
        <v>227</v>
      </c>
      <c r="J103">
        <v>156</v>
      </c>
      <c r="K103">
        <v>18</v>
      </c>
      <c r="L103" s="48">
        <v>13.39</v>
      </c>
      <c r="M103" s="49">
        <v>2961</v>
      </c>
      <c r="N103" s="73">
        <v>2757</v>
      </c>
      <c r="O103" s="73">
        <v>1378.5</v>
      </c>
      <c r="P103" s="53">
        <v>130</v>
      </c>
      <c r="Q103" s="71">
        <v>13.39</v>
      </c>
      <c r="R103" s="53">
        <v>2</v>
      </c>
      <c r="S103">
        <f t="shared" si="1"/>
        <v>91</v>
      </c>
      <c r="T103" t="str">
        <f>VLOOKUP('Rings SC Static'!E103,Forgings!$E$2:$W$275,19,FALSE)</f>
        <v>2484M81G01</v>
      </c>
    </row>
    <row r="104" spans="1:20" hidden="1" x14ac:dyDescent="0.25">
      <c r="A104" t="s">
        <v>11</v>
      </c>
      <c r="B104" t="s">
        <v>122</v>
      </c>
      <c r="C104" t="s">
        <v>206</v>
      </c>
      <c r="D104" t="s">
        <v>208</v>
      </c>
      <c r="E104" t="s">
        <v>352</v>
      </c>
      <c r="F104" t="s">
        <v>136</v>
      </c>
      <c r="G104" t="s">
        <v>357</v>
      </c>
      <c r="H104" t="s">
        <v>153</v>
      </c>
      <c r="I104" t="s">
        <v>227</v>
      </c>
      <c r="J104">
        <v>114</v>
      </c>
      <c r="K104">
        <v>18</v>
      </c>
      <c r="L104" s="48">
        <v>13.39</v>
      </c>
      <c r="M104" s="49">
        <v>2433</v>
      </c>
      <c r="N104" s="73">
        <v>1109</v>
      </c>
      <c r="O104" s="73">
        <v>1109</v>
      </c>
      <c r="P104" s="53">
        <v>46</v>
      </c>
      <c r="Q104" s="71">
        <v>13.76</v>
      </c>
      <c r="R104" s="53">
        <v>1</v>
      </c>
      <c r="S104">
        <f t="shared" si="1"/>
        <v>68</v>
      </c>
      <c r="T104" t="str">
        <f>VLOOKUP('Rings SC Static'!E104,Forgings!$E$2:$W$275,19,FALSE)</f>
        <v>2484M77G01</v>
      </c>
    </row>
    <row r="105" spans="1:20" hidden="1" x14ac:dyDescent="0.25">
      <c r="A105" t="s">
        <v>11</v>
      </c>
      <c r="B105" t="s">
        <v>122</v>
      </c>
      <c r="C105" t="s">
        <v>206</v>
      </c>
      <c r="D105" t="s">
        <v>208</v>
      </c>
      <c r="E105" t="s">
        <v>353</v>
      </c>
      <c r="F105" t="s">
        <v>136</v>
      </c>
      <c r="G105" t="s">
        <v>358</v>
      </c>
      <c r="H105" t="s">
        <v>153</v>
      </c>
      <c r="I105" t="s">
        <v>227</v>
      </c>
      <c r="J105">
        <v>111</v>
      </c>
      <c r="K105">
        <v>18</v>
      </c>
      <c r="L105" s="48">
        <v>13.39</v>
      </c>
      <c r="M105" s="49">
        <v>2304</v>
      </c>
      <c r="N105" s="73">
        <v>1476</v>
      </c>
      <c r="O105" s="73">
        <v>738</v>
      </c>
      <c r="P105" s="53">
        <v>62</v>
      </c>
      <c r="Q105" s="71">
        <v>13.76</v>
      </c>
      <c r="R105" s="53">
        <v>2</v>
      </c>
      <c r="S105">
        <f t="shared" si="1"/>
        <v>80</v>
      </c>
      <c r="T105" t="str">
        <f>VLOOKUP('Rings SC Static'!E105,Forgings!$E$2:$W$275,19,FALSE)</f>
        <v>2484M76G01</v>
      </c>
    </row>
    <row r="106" spans="1:20" hidden="1" x14ac:dyDescent="0.25">
      <c r="A106" t="s">
        <v>11</v>
      </c>
      <c r="B106" t="s">
        <v>122</v>
      </c>
      <c r="C106" t="s">
        <v>206</v>
      </c>
      <c r="D106" t="s">
        <v>208</v>
      </c>
      <c r="E106" t="s">
        <v>354</v>
      </c>
      <c r="F106" t="s">
        <v>136</v>
      </c>
      <c r="G106" t="s">
        <v>359</v>
      </c>
      <c r="H106" t="s">
        <v>153</v>
      </c>
      <c r="I106" t="s">
        <v>227</v>
      </c>
      <c r="J106">
        <v>80</v>
      </c>
      <c r="K106">
        <v>18</v>
      </c>
      <c r="L106" s="48">
        <v>13.39</v>
      </c>
      <c r="M106" s="49">
        <v>1639</v>
      </c>
      <c r="N106" s="73">
        <v>1235</v>
      </c>
      <c r="O106" s="73">
        <v>617.5</v>
      </c>
      <c r="P106" s="53">
        <v>50</v>
      </c>
      <c r="Q106" s="71">
        <v>13.76</v>
      </c>
      <c r="R106" s="53">
        <v>2</v>
      </c>
      <c r="S106">
        <f t="shared" si="1"/>
        <v>55</v>
      </c>
      <c r="T106" t="str">
        <f>VLOOKUP('Rings SC Static'!E106,Forgings!$E$2:$W$275,19,FALSE)</f>
        <v>2484M75G01</v>
      </c>
    </row>
    <row r="107" spans="1:20" hidden="1" x14ac:dyDescent="0.25">
      <c r="A107" t="s">
        <v>11</v>
      </c>
      <c r="B107" t="s">
        <v>122</v>
      </c>
      <c r="C107" t="s">
        <v>206</v>
      </c>
      <c r="D107" t="s">
        <v>208</v>
      </c>
      <c r="E107" t="s">
        <v>369</v>
      </c>
      <c r="F107" t="s">
        <v>123</v>
      </c>
      <c r="G107" t="s">
        <v>370</v>
      </c>
      <c r="H107" t="s">
        <v>150</v>
      </c>
      <c r="I107" t="s">
        <v>227</v>
      </c>
      <c r="J107">
        <v>29</v>
      </c>
      <c r="K107">
        <v>18</v>
      </c>
      <c r="L107" s="48">
        <v>19.75</v>
      </c>
      <c r="M107" s="49">
        <v>1255</v>
      </c>
      <c r="N107" s="73">
        <v>0</v>
      </c>
      <c r="O107" s="73">
        <v>575</v>
      </c>
      <c r="P107" s="53">
        <v>12</v>
      </c>
      <c r="Q107" s="71">
        <v>19.75</v>
      </c>
      <c r="R107" s="53">
        <v>1</v>
      </c>
      <c r="S107">
        <f t="shared" si="1"/>
        <v>17</v>
      </c>
      <c r="T107" t="str">
        <f>VLOOKUP('Rings SC Static'!E107,Forgings!$E$2:$W$275,19,FALSE)</f>
        <v>2460M74P01</v>
      </c>
    </row>
    <row r="108" spans="1:20" hidden="1" x14ac:dyDescent="0.25">
      <c r="A108" t="s">
        <v>11</v>
      </c>
      <c r="B108" t="s">
        <v>122</v>
      </c>
      <c r="C108" t="s">
        <v>206</v>
      </c>
      <c r="D108" t="s">
        <v>208</v>
      </c>
      <c r="E108" t="s">
        <v>560</v>
      </c>
      <c r="F108" t="s">
        <v>434</v>
      </c>
      <c r="G108" t="s">
        <v>383</v>
      </c>
      <c r="H108" t="s">
        <v>384</v>
      </c>
      <c r="I108" t="s">
        <v>227</v>
      </c>
      <c r="J108">
        <v>29</v>
      </c>
      <c r="K108">
        <v>20</v>
      </c>
      <c r="L108" s="48">
        <v>18</v>
      </c>
      <c r="M108" s="49">
        <v>985</v>
      </c>
      <c r="N108" s="73">
        <v>1057</v>
      </c>
      <c r="O108" s="73">
        <v>352.33333333333331</v>
      </c>
      <c r="P108" s="53">
        <v>33</v>
      </c>
      <c r="Q108" s="71">
        <v>18</v>
      </c>
      <c r="R108" s="53">
        <v>3</v>
      </c>
      <c r="S108">
        <f t="shared" si="1"/>
        <v>18</v>
      </c>
      <c r="T108" t="str">
        <f>VLOOKUP('Rings SC Static'!E108,Forgings!$E$2:$W$275,19,FALSE)</f>
        <v>2485M33P01</v>
      </c>
    </row>
    <row r="109" spans="1:20" hidden="1" x14ac:dyDescent="0.25">
      <c r="A109" t="s">
        <v>11</v>
      </c>
      <c r="B109" t="s">
        <v>122</v>
      </c>
      <c r="C109" t="s">
        <v>206</v>
      </c>
      <c r="D109" t="s">
        <v>208</v>
      </c>
      <c r="E109" t="s">
        <v>558</v>
      </c>
      <c r="F109" t="s">
        <v>170</v>
      </c>
      <c r="G109" t="s">
        <v>386</v>
      </c>
      <c r="H109" t="s">
        <v>384</v>
      </c>
      <c r="I109" t="s">
        <v>227</v>
      </c>
      <c r="J109">
        <v>637</v>
      </c>
      <c r="K109">
        <v>20</v>
      </c>
      <c r="L109" s="48">
        <v>13.71</v>
      </c>
      <c r="M109" s="49">
        <v>13130</v>
      </c>
      <c r="N109" s="73">
        <v>4428</v>
      </c>
      <c r="O109" s="73">
        <v>4428</v>
      </c>
      <c r="P109" s="53">
        <v>197</v>
      </c>
      <c r="Q109" s="71">
        <v>13.71</v>
      </c>
      <c r="R109" s="53">
        <v>1</v>
      </c>
      <c r="S109">
        <f t="shared" si="1"/>
        <v>440</v>
      </c>
      <c r="T109" t="str">
        <f>VLOOKUP('Rings SC Static'!E109,Forgings!$E$2:$W$275,19,FALSE)</f>
        <v>2483M03P01</v>
      </c>
    </row>
    <row r="110" spans="1:20" hidden="1" x14ac:dyDescent="0.25">
      <c r="A110" t="s">
        <v>11</v>
      </c>
      <c r="B110" t="s">
        <v>122</v>
      </c>
      <c r="C110" t="s">
        <v>206</v>
      </c>
      <c r="D110" t="s">
        <v>208</v>
      </c>
      <c r="E110" t="s">
        <v>556</v>
      </c>
      <c r="F110" t="s">
        <v>123</v>
      </c>
      <c r="G110" t="s">
        <v>387</v>
      </c>
      <c r="H110" t="s">
        <v>384</v>
      </c>
      <c r="I110" t="s">
        <v>227</v>
      </c>
      <c r="J110">
        <v>143</v>
      </c>
      <c r="K110">
        <v>20</v>
      </c>
      <c r="L110" s="48">
        <v>18.2</v>
      </c>
      <c r="M110" s="49">
        <v>3920</v>
      </c>
      <c r="N110" s="73">
        <v>0</v>
      </c>
      <c r="O110" s="73">
        <v>2034</v>
      </c>
      <c r="P110" s="53">
        <v>50</v>
      </c>
      <c r="Q110" s="71">
        <v>18.2</v>
      </c>
      <c r="R110" s="53">
        <v>1</v>
      </c>
      <c r="S110">
        <f t="shared" si="1"/>
        <v>93</v>
      </c>
      <c r="T110" t="str">
        <f>VLOOKUP('Rings SC Static'!E110,Forgings!$E$2:$W$275,19,FALSE)</f>
        <v>2483M13P01</v>
      </c>
    </row>
    <row r="111" spans="1:20" hidden="1" x14ac:dyDescent="0.25">
      <c r="A111" t="s">
        <v>11</v>
      </c>
      <c r="B111" t="s">
        <v>122</v>
      </c>
      <c r="C111" t="s">
        <v>206</v>
      </c>
      <c r="D111" t="s">
        <v>208</v>
      </c>
      <c r="E111" t="s">
        <v>391</v>
      </c>
      <c r="F111" t="s">
        <v>136</v>
      </c>
      <c r="G111" t="s">
        <v>392</v>
      </c>
      <c r="H111" t="s">
        <v>150</v>
      </c>
      <c r="I111" t="s">
        <v>227</v>
      </c>
      <c r="J111">
        <v>257</v>
      </c>
      <c r="K111">
        <v>20</v>
      </c>
      <c r="L111" s="48">
        <v>14.77</v>
      </c>
      <c r="M111" s="49">
        <v>5884</v>
      </c>
      <c r="N111" s="73">
        <v>4459</v>
      </c>
      <c r="O111" s="73">
        <v>4459</v>
      </c>
      <c r="P111" s="53">
        <v>113</v>
      </c>
      <c r="Q111" s="71">
        <v>19.5</v>
      </c>
      <c r="R111" s="53">
        <v>1</v>
      </c>
      <c r="S111">
        <f t="shared" si="1"/>
        <v>144</v>
      </c>
      <c r="T111" t="str">
        <f>VLOOKUP('Rings SC Static'!E111,Forgings!$E$2:$W$275,19,FALSE)</f>
        <v>2484M80P01</v>
      </c>
    </row>
    <row r="112" spans="1:20" hidden="1" x14ac:dyDescent="0.25">
      <c r="A112" t="s">
        <v>11</v>
      </c>
      <c r="B112" t="s">
        <v>122</v>
      </c>
      <c r="C112" t="s">
        <v>206</v>
      </c>
      <c r="D112" t="s">
        <v>208</v>
      </c>
      <c r="E112" t="s">
        <v>396</v>
      </c>
      <c r="F112" t="s">
        <v>136</v>
      </c>
      <c r="G112" t="s">
        <v>392</v>
      </c>
      <c r="H112" t="s">
        <v>153</v>
      </c>
      <c r="I112" t="s">
        <v>227</v>
      </c>
      <c r="J112">
        <v>250</v>
      </c>
      <c r="K112">
        <v>6</v>
      </c>
      <c r="L112" s="48">
        <v>12.79</v>
      </c>
      <c r="M112" s="49">
        <v>4673</v>
      </c>
      <c r="N112" s="73">
        <v>2683</v>
      </c>
      <c r="O112" s="73">
        <v>2683</v>
      </c>
      <c r="P112" s="53">
        <v>108</v>
      </c>
      <c r="Q112" s="71">
        <v>13.76</v>
      </c>
      <c r="R112" s="53">
        <v>1</v>
      </c>
      <c r="S112">
        <f t="shared" si="1"/>
        <v>142</v>
      </c>
      <c r="T112" t="str">
        <f>VLOOKUP('Rings SC Static'!E112,Forgings!$E$2:$W$275,19,FALSE)</f>
        <v>2484M80 Inner</v>
      </c>
    </row>
    <row r="113" spans="1:20" hidden="1" x14ac:dyDescent="0.25">
      <c r="A113" t="s">
        <v>11</v>
      </c>
      <c r="B113" t="s">
        <v>122</v>
      </c>
      <c r="C113" t="s">
        <v>206</v>
      </c>
      <c r="D113" t="s">
        <v>208</v>
      </c>
      <c r="E113" t="s">
        <v>405</v>
      </c>
      <c r="F113" t="s">
        <v>136</v>
      </c>
      <c r="G113" t="s">
        <v>159</v>
      </c>
      <c r="H113" t="s">
        <v>142</v>
      </c>
      <c r="I113" t="s">
        <v>227</v>
      </c>
      <c r="J113">
        <v>817</v>
      </c>
      <c r="K113">
        <v>6</v>
      </c>
      <c r="L113" s="48">
        <v>25.2</v>
      </c>
      <c r="M113" s="49">
        <v>32709</v>
      </c>
      <c r="N113" s="73">
        <v>6234</v>
      </c>
      <c r="O113" s="73">
        <v>1558.5</v>
      </c>
      <c r="P113" s="53">
        <v>152</v>
      </c>
      <c r="Q113" s="71">
        <v>25.2</v>
      </c>
      <c r="R113" s="53">
        <v>4</v>
      </c>
      <c r="S113">
        <f t="shared" si="1"/>
        <v>779</v>
      </c>
      <c r="T113" t="str">
        <f>VLOOKUP('Rings SC Static'!E113,Forgings!$E$2:$W$275,19,FALSE)</f>
        <v>2503M41G01</v>
      </c>
    </row>
    <row r="114" spans="1:20" s="81" customFormat="1" hidden="1" x14ac:dyDescent="0.25">
      <c r="A114" s="81" t="s">
        <v>11</v>
      </c>
      <c r="B114" s="81" t="s">
        <v>122</v>
      </c>
      <c r="C114" t="s">
        <v>206</v>
      </c>
      <c r="D114" t="s">
        <v>208</v>
      </c>
      <c r="E114" s="81" t="s">
        <v>406</v>
      </c>
      <c r="F114" s="81" t="s">
        <v>136</v>
      </c>
      <c r="G114" s="81" t="s">
        <v>159</v>
      </c>
      <c r="H114" s="81" t="s">
        <v>142</v>
      </c>
      <c r="I114" s="81" t="s">
        <v>227</v>
      </c>
      <c r="J114" s="81">
        <v>675</v>
      </c>
      <c r="K114" s="81">
        <v>2</v>
      </c>
      <c r="L114" s="82">
        <v>25.2</v>
      </c>
      <c r="M114" s="83">
        <v>27888</v>
      </c>
      <c r="N114" s="83" t="s">
        <v>668</v>
      </c>
      <c r="O114" s="83">
        <v>0</v>
      </c>
      <c r="P114" s="81">
        <v>0</v>
      </c>
      <c r="Q114" s="82">
        <v>25.2</v>
      </c>
      <c r="R114" s="81">
        <v>0</v>
      </c>
      <c r="S114" s="81" t="e">
        <f t="shared" si="1"/>
        <v>#DIV/0!</v>
      </c>
      <c r="T114" s="81" t="str">
        <f>VLOOKUP('Rings SC Static'!E114,Forgings!$E$2:$W$275,19,FALSE)</f>
        <v>2503M41G01</v>
      </c>
    </row>
    <row r="115" spans="1:20" hidden="1" x14ac:dyDescent="0.25">
      <c r="A115" t="s">
        <v>11</v>
      </c>
      <c r="B115" t="s">
        <v>122</v>
      </c>
      <c r="C115" t="s">
        <v>206</v>
      </c>
      <c r="D115" t="s">
        <v>208</v>
      </c>
      <c r="E115" t="s">
        <v>404</v>
      </c>
      <c r="F115" t="s">
        <v>136</v>
      </c>
      <c r="G115" t="s">
        <v>161</v>
      </c>
      <c r="H115" t="s">
        <v>142</v>
      </c>
      <c r="I115" t="s">
        <v>227</v>
      </c>
      <c r="J115">
        <v>471</v>
      </c>
      <c r="K115">
        <v>6</v>
      </c>
      <c r="L115" s="48">
        <v>25.2</v>
      </c>
      <c r="M115" s="49">
        <v>19932</v>
      </c>
      <c r="N115" s="73" t="s">
        <v>674</v>
      </c>
      <c r="O115" s="73">
        <v>1457</v>
      </c>
      <c r="P115" s="53">
        <v>0</v>
      </c>
      <c r="Q115" s="71">
        <v>25.2</v>
      </c>
      <c r="R115" s="53">
        <v>0</v>
      </c>
      <c r="S115" t="e">
        <f t="shared" si="1"/>
        <v>#DIV/0!</v>
      </c>
      <c r="T115" t="str">
        <f>VLOOKUP('Rings SC Static'!E115,Forgings!$E$2:$W$275,19,FALSE)</f>
        <v>2503M45P01</v>
      </c>
    </row>
    <row r="116" spans="1:20" hidden="1" x14ac:dyDescent="0.25">
      <c r="A116" t="s">
        <v>11</v>
      </c>
      <c r="B116" t="s">
        <v>122</v>
      </c>
      <c r="C116" t="s">
        <v>206</v>
      </c>
      <c r="D116" t="s">
        <v>208</v>
      </c>
      <c r="E116" t="s">
        <v>408</v>
      </c>
      <c r="F116" t="s">
        <v>123</v>
      </c>
      <c r="G116" t="s">
        <v>409</v>
      </c>
      <c r="H116" t="s">
        <v>410</v>
      </c>
      <c r="I116" t="s">
        <v>227</v>
      </c>
      <c r="J116">
        <v>109</v>
      </c>
      <c r="K116">
        <v>20</v>
      </c>
      <c r="L116" s="48">
        <v>2.15</v>
      </c>
      <c r="M116" s="49">
        <v>2331</v>
      </c>
      <c r="N116" s="73">
        <v>0</v>
      </c>
      <c r="O116" s="73">
        <v>1820</v>
      </c>
      <c r="P116" s="53">
        <v>53</v>
      </c>
      <c r="Q116" s="71">
        <v>2.15</v>
      </c>
      <c r="R116" s="53">
        <v>1</v>
      </c>
      <c r="S116">
        <f t="shared" si="1"/>
        <v>56</v>
      </c>
      <c r="T116" t="str">
        <f>VLOOKUP('Rings SC Static'!E116,Forgings!$E$2:$W$275,19,FALSE)</f>
        <v>2480M91G01</v>
      </c>
    </row>
    <row r="117" spans="1:20" s="81" customFormat="1" hidden="1" x14ac:dyDescent="0.25">
      <c r="A117" s="81" t="s">
        <v>11</v>
      </c>
      <c r="B117" s="81" t="s">
        <v>122</v>
      </c>
      <c r="C117" t="s">
        <v>206</v>
      </c>
      <c r="D117" t="s">
        <v>208</v>
      </c>
      <c r="E117" s="81" t="s">
        <v>418</v>
      </c>
      <c r="F117" s="81" t="s">
        <v>136</v>
      </c>
      <c r="G117" s="81" t="s">
        <v>419</v>
      </c>
      <c r="H117" s="81" t="s">
        <v>296</v>
      </c>
      <c r="I117" s="81" t="s">
        <v>227</v>
      </c>
      <c r="J117" s="81">
        <v>25</v>
      </c>
      <c r="K117" s="81">
        <v>20</v>
      </c>
      <c r="L117" s="82">
        <v>28.87</v>
      </c>
      <c r="M117" s="83">
        <v>3505</v>
      </c>
      <c r="N117" s="83" t="s">
        <v>668</v>
      </c>
      <c r="O117" s="83">
        <v>0</v>
      </c>
      <c r="P117" s="81">
        <v>0</v>
      </c>
      <c r="Q117" s="82">
        <v>28.87</v>
      </c>
      <c r="R117" s="81">
        <v>0</v>
      </c>
      <c r="S117" s="81" t="e">
        <f t="shared" si="1"/>
        <v>#DIV/0!</v>
      </c>
      <c r="T117" s="81" t="str">
        <f>VLOOKUP('Rings SC Static'!E117,Forgings!$E$2:$W$275,19,FALSE)</f>
        <v>2462M58G01</v>
      </c>
    </row>
    <row r="118" spans="1:20" hidden="1" x14ac:dyDescent="0.25">
      <c r="A118" t="s">
        <v>11</v>
      </c>
      <c r="B118" t="s">
        <v>122</v>
      </c>
      <c r="C118" t="s">
        <v>206</v>
      </c>
      <c r="D118" t="s">
        <v>208</v>
      </c>
      <c r="E118" t="s">
        <v>518</v>
      </c>
      <c r="F118" t="s">
        <v>513</v>
      </c>
      <c r="G118" t="s">
        <v>427</v>
      </c>
      <c r="H118" t="s">
        <v>384</v>
      </c>
      <c r="I118" t="s">
        <v>227</v>
      </c>
      <c r="J118">
        <v>152</v>
      </c>
      <c r="K118">
        <v>20</v>
      </c>
      <c r="L118" s="48">
        <v>16.34</v>
      </c>
      <c r="M118" s="49">
        <v>3701</v>
      </c>
      <c r="N118" s="73">
        <v>4241</v>
      </c>
      <c r="O118" s="73">
        <v>2120.5</v>
      </c>
      <c r="P118" s="53">
        <v>169</v>
      </c>
      <c r="Q118" s="71">
        <v>16.34</v>
      </c>
      <c r="R118" s="53">
        <v>2</v>
      </c>
      <c r="S118">
        <f t="shared" si="1"/>
        <v>67.5</v>
      </c>
      <c r="T118" t="str">
        <f>VLOOKUP('Rings SC Static'!E118,Forgings!$E$2:$W$275,19,FALSE)</f>
        <v>2480M98P01</v>
      </c>
    </row>
    <row r="119" spans="1:20" hidden="1" x14ac:dyDescent="0.25">
      <c r="A119" t="s">
        <v>11</v>
      </c>
      <c r="B119" t="s">
        <v>122</v>
      </c>
      <c r="C119" t="s">
        <v>206</v>
      </c>
      <c r="D119" t="s">
        <v>208</v>
      </c>
      <c r="E119" t="s">
        <v>429</v>
      </c>
      <c r="F119" t="s">
        <v>93</v>
      </c>
      <c r="G119" t="s">
        <v>292</v>
      </c>
      <c r="H119" t="s">
        <v>296</v>
      </c>
      <c r="I119" t="s">
        <v>227</v>
      </c>
      <c r="J119">
        <v>0</v>
      </c>
      <c r="K119">
        <v>20</v>
      </c>
      <c r="L119" s="48">
        <v>0</v>
      </c>
      <c r="M119" s="49">
        <v>0</v>
      </c>
      <c r="N119" s="73">
        <v>0</v>
      </c>
      <c r="O119" s="73">
        <v>0</v>
      </c>
      <c r="P119" s="53">
        <v>0</v>
      </c>
      <c r="Q119" s="71">
        <v>15</v>
      </c>
      <c r="R119" s="53">
        <v>0</v>
      </c>
      <c r="S119" t="e">
        <f t="shared" si="1"/>
        <v>#DIV/0!</v>
      </c>
      <c r="T119">
        <f>VLOOKUP('Rings SC Static'!E119,Forgings!$E$2:$W$275,19,FALSE)</f>
        <v>0</v>
      </c>
    </row>
    <row r="120" spans="1:20" hidden="1" x14ac:dyDescent="0.25">
      <c r="A120" t="s">
        <v>11</v>
      </c>
      <c r="B120" t="s">
        <v>122</v>
      </c>
      <c r="C120" t="s">
        <v>206</v>
      </c>
      <c r="D120" t="s">
        <v>208</v>
      </c>
      <c r="E120" t="s">
        <v>436</v>
      </c>
      <c r="F120" t="s">
        <v>513</v>
      </c>
      <c r="G120" t="s">
        <v>450</v>
      </c>
      <c r="H120" t="s">
        <v>462</v>
      </c>
      <c r="I120" t="s">
        <v>227</v>
      </c>
      <c r="J120">
        <v>210</v>
      </c>
      <c r="K120">
        <v>20</v>
      </c>
      <c r="L120" s="48">
        <v>16.309999999999999</v>
      </c>
      <c r="M120" s="49">
        <v>5875</v>
      </c>
      <c r="N120" s="73">
        <v>3246</v>
      </c>
      <c r="O120" s="73">
        <v>3246</v>
      </c>
      <c r="P120" s="53">
        <v>92</v>
      </c>
      <c r="Q120" s="71">
        <v>16.309999999999999</v>
      </c>
      <c r="R120" s="53">
        <v>1</v>
      </c>
      <c r="S120">
        <f t="shared" si="1"/>
        <v>118</v>
      </c>
      <c r="T120" t="str">
        <f>VLOOKUP('Rings SC Static'!E120,Forgings!$E$2:$W$275,19,FALSE)</f>
        <v>2474M09P01</v>
      </c>
    </row>
    <row r="121" spans="1:20" hidden="1" x14ac:dyDescent="0.25">
      <c r="A121" t="s">
        <v>11</v>
      </c>
      <c r="B121" t="s">
        <v>122</v>
      </c>
      <c r="C121" t="s">
        <v>206</v>
      </c>
      <c r="D121" t="s">
        <v>208</v>
      </c>
      <c r="E121" t="s">
        <v>437</v>
      </c>
      <c r="F121" t="s">
        <v>513</v>
      </c>
      <c r="G121" t="s">
        <v>451</v>
      </c>
      <c r="H121" t="s">
        <v>462</v>
      </c>
      <c r="I121" t="s">
        <v>227</v>
      </c>
      <c r="J121">
        <v>42</v>
      </c>
      <c r="K121">
        <v>20</v>
      </c>
      <c r="L121" s="48">
        <v>17.010000000000002</v>
      </c>
      <c r="M121" s="49">
        <v>1644</v>
      </c>
      <c r="N121" s="73">
        <v>4005</v>
      </c>
      <c r="O121" s="73">
        <v>333.75</v>
      </c>
      <c r="P121" s="53">
        <v>108</v>
      </c>
      <c r="Q121" s="71">
        <v>17.010000000000002</v>
      </c>
      <c r="R121" s="53">
        <v>12</v>
      </c>
      <c r="S121">
        <f t="shared" si="1"/>
        <v>33</v>
      </c>
      <c r="T121" t="str">
        <f>VLOOKUP('Rings SC Static'!E121,Forgings!$E$2:$W$275,19,FALSE)</f>
        <v>2514M82P01</v>
      </c>
    </row>
    <row r="122" spans="1:20" hidden="1" x14ac:dyDescent="0.25">
      <c r="A122" t="s">
        <v>11</v>
      </c>
      <c r="B122" t="s">
        <v>122</v>
      </c>
      <c r="C122" t="s">
        <v>206</v>
      </c>
      <c r="D122" t="s">
        <v>208</v>
      </c>
      <c r="E122" t="s">
        <v>438</v>
      </c>
      <c r="F122" t="s">
        <v>123</v>
      </c>
      <c r="G122" t="s">
        <v>452</v>
      </c>
      <c r="H122" t="s">
        <v>462</v>
      </c>
      <c r="I122" t="s">
        <v>227</v>
      </c>
      <c r="J122">
        <v>414</v>
      </c>
      <c r="K122">
        <v>20</v>
      </c>
      <c r="L122" s="48">
        <v>16</v>
      </c>
      <c r="M122" s="49">
        <v>11450</v>
      </c>
      <c r="N122" s="73">
        <v>0</v>
      </c>
      <c r="O122" s="73">
        <v>4644</v>
      </c>
      <c r="P122" s="53">
        <v>260</v>
      </c>
      <c r="Q122" s="71">
        <v>16</v>
      </c>
      <c r="R122" s="53">
        <v>2</v>
      </c>
      <c r="S122">
        <f t="shared" si="1"/>
        <v>284</v>
      </c>
      <c r="T122" t="str">
        <f>VLOOKUP('Rings SC Static'!E122,Forgings!$E$2:$W$275,19,FALSE)</f>
        <v>2474M13P01</v>
      </c>
    </row>
    <row r="123" spans="1:20" s="81" customFormat="1" hidden="1" x14ac:dyDescent="0.25">
      <c r="A123" s="81" t="s">
        <v>11</v>
      </c>
      <c r="B123" s="81" t="s">
        <v>122</v>
      </c>
      <c r="C123" t="s">
        <v>206</v>
      </c>
      <c r="D123" t="s">
        <v>208</v>
      </c>
      <c r="E123" s="81" t="s">
        <v>439</v>
      </c>
      <c r="F123" s="81" t="s">
        <v>178</v>
      </c>
      <c r="G123" s="81" t="s">
        <v>453</v>
      </c>
      <c r="H123" s="81" t="s">
        <v>145</v>
      </c>
      <c r="I123" s="81" t="s">
        <v>227</v>
      </c>
      <c r="J123" s="81">
        <v>44</v>
      </c>
      <c r="K123" s="81">
        <v>20</v>
      </c>
      <c r="L123" s="82">
        <v>12.94</v>
      </c>
      <c r="M123" s="83">
        <v>1654</v>
      </c>
      <c r="N123" s="83" t="s">
        <v>620</v>
      </c>
      <c r="O123" s="83">
        <v>0</v>
      </c>
      <c r="P123" s="81">
        <v>0</v>
      </c>
      <c r="Q123" s="82">
        <v>12.94</v>
      </c>
      <c r="R123" s="81">
        <v>0</v>
      </c>
      <c r="S123" s="81" t="e">
        <f t="shared" si="1"/>
        <v>#DIV/0!</v>
      </c>
      <c r="T123" s="81">
        <f>VLOOKUP('Rings SC Static'!E123,Forgings!$E$2:$W$275,19,FALSE)</f>
        <v>0</v>
      </c>
    </row>
    <row r="124" spans="1:20" hidden="1" x14ac:dyDescent="0.25">
      <c r="A124" t="s">
        <v>11</v>
      </c>
      <c r="B124" t="s">
        <v>122</v>
      </c>
      <c r="C124" t="s">
        <v>206</v>
      </c>
      <c r="D124" t="s">
        <v>208</v>
      </c>
      <c r="E124" t="s">
        <v>440</v>
      </c>
      <c r="F124" t="s">
        <v>513</v>
      </c>
      <c r="G124" t="s">
        <v>454</v>
      </c>
      <c r="H124" t="s">
        <v>142</v>
      </c>
      <c r="I124" t="s">
        <v>227</v>
      </c>
      <c r="J124">
        <v>131</v>
      </c>
      <c r="K124">
        <v>20</v>
      </c>
      <c r="L124" s="48">
        <v>21.41</v>
      </c>
      <c r="M124" s="49">
        <v>4929</v>
      </c>
      <c r="N124" s="73" t="s">
        <v>672</v>
      </c>
      <c r="O124" s="73">
        <v>1762</v>
      </c>
      <c r="P124" s="53">
        <v>0</v>
      </c>
      <c r="Q124" s="71">
        <v>21.41</v>
      </c>
      <c r="R124" s="53">
        <v>0</v>
      </c>
      <c r="S124" t="e">
        <f t="shared" si="1"/>
        <v>#DIV/0!</v>
      </c>
      <c r="T124" t="str">
        <f>VLOOKUP('Rings SC Static'!E124,Forgings!$E$2:$W$275,19,FALSE)</f>
        <v>2474M12G01</v>
      </c>
    </row>
    <row r="125" spans="1:20" hidden="1" x14ac:dyDescent="0.25">
      <c r="A125" t="s">
        <v>11</v>
      </c>
      <c r="B125" t="s">
        <v>122</v>
      </c>
      <c r="C125" t="s">
        <v>206</v>
      </c>
      <c r="D125" t="s">
        <v>208</v>
      </c>
      <c r="E125" t="s">
        <v>441</v>
      </c>
      <c r="F125" t="s">
        <v>123</v>
      </c>
      <c r="G125" t="s">
        <v>454</v>
      </c>
      <c r="H125" t="s">
        <v>153</v>
      </c>
      <c r="I125" t="s">
        <v>227</v>
      </c>
      <c r="J125">
        <v>121</v>
      </c>
      <c r="K125">
        <v>20</v>
      </c>
      <c r="L125" s="48">
        <v>15</v>
      </c>
      <c r="M125" s="49">
        <v>2930</v>
      </c>
      <c r="N125" s="73">
        <v>0</v>
      </c>
      <c r="O125" s="73">
        <v>1771</v>
      </c>
      <c r="P125" s="53">
        <v>74</v>
      </c>
      <c r="Q125" s="71">
        <v>15</v>
      </c>
      <c r="R125" s="53">
        <v>1</v>
      </c>
      <c r="S125">
        <f t="shared" si="1"/>
        <v>47</v>
      </c>
      <c r="T125" t="str">
        <f>VLOOKUP('Rings SC Static'!E125,Forgings!$E$2:$W$275,19,FALSE)</f>
        <v>2474M12G01</v>
      </c>
    </row>
    <row r="126" spans="1:20" hidden="1" x14ac:dyDescent="0.25">
      <c r="A126" t="s">
        <v>11</v>
      </c>
      <c r="B126" t="s">
        <v>122</v>
      </c>
      <c r="C126" t="s">
        <v>206</v>
      </c>
      <c r="D126" t="s">
        <v>208</v>
      </c>
      <c r="E126" t="s">
        <v>442</v>
      </c>
      <c r="F126" t="s">
        <v>123</v>
      </c>
      <c r="G126" t="s">
        <v>455</v>
      </c>
      <c r="H126" t="s">
        <v>462</v>
      </c>
      <c r="I126" t="s">
        <v>227</v>
      </c>
      <c r="J126">
        <v>50</v>
      </c>
      <c r="K126">
        <v>20</v>
      </c>
      <c r="L126" s="48">
        <v>16</v>
      </c>
      <c r="M126" s="49">
        <v>2085</v>
      </c>
      <c r="N126" s="73">
        <v>0</v>
      </c>
      <c r="O126" s="73">
        <v>632</v>
      </c>
      <c r="P126" s="53">
        <v>12.5</v>
      </c>
      <c r="Q126" s="71">
        <v>16</v>
      </c>
      <c r="R126" s="53">
        <v>1</v>
      </c>
      <c r="S126">
        <f t="shared" si="1"/>
        <v>37.5</v>
      </c>
      <c r="T126" t="str">
        <f>VLOOKUP('Rings SC Static'!E126,Forgings!$E$2:$W$275,19,FALSE)</f>
        <v>2498M26P01</v>
      </c>
    </row>
    <row r="127" spans="1:20" hidden="1" x14ac:dyDescent="0.25">
      <c r="A127" t="s">
        <v>11</v>
      </c>
      <c r="B127" t="s">
        <v>122</v>
      </c>
      <c r="C127" t="s">
        <v>206</v>
      </c>
      <c r="D127" t="s">
        <v>208</v>
      </c>
      <c r="E127" t="s">
        <v>443</v>
      </c>
      <c r="F127" t="s">
        <v>123</v>
      </c>
      <c r="G127" t="s">
        <v>456</v>
      </c>
      <c r="H127" t="s">
        <v>462</v>
      </c>
      <c r="I127" t="s">
        <v>227</v>
      </c>
      <c r="J127">
        <v>50</v>
      </c>
      <c r="K127">
        <v>20</v>
      </c>
      <c r="L127" s="48">
        <v>16</v>
      </c>
      <c r="M127" s="49">
        <v>2085</v>
      </c>
      <c r="N127" s="73">
        <v>0</v>
      </c>
      <c r="O127" s="73">
        <v>632</v>
      </c>
      <c r="P127" s="53">
        <v>12.5</v>
      </c>
      <c r="Q127" s="71">
        <v>16</v>
      </c>
      <c r="R127" s="53">
        <v>1</v>
      </c>
      <c r="S127">
        <f t="shared" si="1"/>
        <v>37.5</v>
      </c>
      <c r="T127" t="str">
        <f>VLOOKUP('Rings SC Static'!E127,Forgings!$E$2:$W$275,19,FALSE)</f>
        <v>2498M27P01</v>
      </c>
    </row>
    <row r="128" spans="1:20" hidden="1" x14ac:dyDescent="0.25">
      <c r="A128" t="s">
        <v>11</v>
      </c>
      <c r="B128" t="s">
        <v>122</v>
      </c>
      <c r="C128" t="s">
        <v>206</v>
      </c>
      <c r="D128" t="s">
        <v>208</v>
      </c>
      <c r="E128" t="s">
        <v>444</v>
      </c>
      <c r="F128" t="s">
        <v>123</v>
      </c>
      <c r="G128" t="s">
        <v>457</v>
      </c>
      <c r="H128" t="s">
        <v>462</v>
      </c>
      <c r="I128" t="s">
        <v>227</v>
      </c>
      <c r="J128">
        <v>70</v>
      </c>
      <c r="K128">
        <v>20</v>
      </c>
      <c r="L128" s="48">
        <v>16</v>
      </c>
      <c r="M128" s="49">
        <v>2635</v>
      </c>
      <c r="N128" s="73">
        <v>0</v>
      </c>
      <c r="O128" s="73">
        <v>819</v>
      </c>
      <c r="P128" s="53">
        <v>19</v>
      </c>
      <c r="Q128" s="71">
        <v>16</v>
      </c>
      <c r="R128" s="53">
        <v>1</v>
      </c>
      <c r="S128">
        <f t="shared" si="1"/>
        <v>51</v>
      </c>
      <c r="T128" t="str">
        <f>VLOOKUP('Rings SC Static'!E128,Forgings!$E$2:$W$275,19,FALSE)</f>
        <v>2498M20P01</v>
      </c>
    </row>
    <row r="129" spans="1:20" hidden="1" x14ac:dyDescent="0.25">
      <c r="A129" t="s">
        <v>11</v>
      </c>
      <c r="B129" t="s">
        <v>122</v>
      </c>
      <c r="C129" t="s">
        <v>206</v>
      </c>
      <c r="D129" t="s">
        <v>208</v>
      </c>
      <c r="E129" t="s">
        <v>445</v>
      </c>
      <c r="F129" t="s">
        <v>123</v>
      </c>
      <c r="G129" t="s">
        <v>458</v>
      </c>
      <c r="H129" t="s">
        <v>462</v>
      </c>
      <c r="I129" t="s">
        <v>227</v>
      </c>
      <c r="J129">
        <v>163</v>
      </c>
      <c r="K129">
        <v>20</v>
      </c>
      <c r="L129" s="48">
        <v>16</v>
      </c>
      <c r="M129" s="49">
        <v>4660</v>
      </c>
      <c r="N129" s="73">
        <v>0</v>
      </c>
      <c r="O129" s="73">
        <v>1118</v>
      </c>
      <c r="P129" s="53">
        <v>24.5</v>
      </c>
      <c r="Q129" s="71">
        <v>16</v>
      </c>
      <c r="R129" s="53">
        <v>1</v>
      </c>
      <c r="S129">
        <f t="shared" si="1"/>
        <v>138.5</v>
      </c>
      <c r="T129" t="str">
        <f>VLOOKUP('Rings SC Static'!E129,Forgings!$E$2:$W$275,19,FALSE)</f>
        <v>2474M15G01</v>
      </c>
    </row>
    <row r="130" spans="1:20" hidden="1" x14ac:dyDescent="0.25">
      <c r="A130" t="s">
        <v>11</v>
      </c>
      <c r="B130" t="s">
        <v>122</v>
      </c>
      <c r="C130" t="s">
        <v>206</v>
      </c>
      <c r="D130" t="s">
        <v>208</v>
      </c>
      <c r="E130" t="s">
        <v>446</v>
      </c>
      <c r="F130" t="s">
        <v>123</v>
      </c>
      <c r="G130" t="s">
        <v>458</v>
      </c>
      <c r="H130" t="s">
        <v>153</v>
      </c>
      <c r="I130" t="s">
        <v>227</v>
      </c>
      <c r="J130">
        <v>126</v>
      </c>
      <c r="K130">
        <v>20</v>
      </c>
      <c r="L130" s="48">
        <v>15</v>
      </c>
      <c r="M130" s="49">
        <v>3137</v>
      </c>
      <c r="N130" s="73">
        <v>0</v>
      </c>
      <c r="O130" s="73">
        <v>617</v>
      </c>
      <c r="P130" s="53">
        <v>20</v>
      </c>
      <c r="Q130" s="71">
        <v>15</v>
      </c>
      <c r="R130" s="53">
        <v>1</v>
      </c>
      <c r="S130">
        <f t="shared" si="1"/>
        <v>106</v>
      </c>
      <c r="T130" t="str">
        <f>VLOOKUP('Rings SC Static'!E130,Forgings!$E$2:$W$275,19,FALSE)</f>
        <v>2474M15G01</v>
      </c>
    </row>
    <row r="131" spans="1:20" hidden="1" x14ac:dyDescent="0.25">
      <c r="A131" t="s">
        <v>11</v>
      </c>
      <c r="B131" t="s">
        <v>122</v>
      </c>
      <c r="C131" t="s">
        <v>206</v>
      </c>
      <c r="D131" t="s">
        <v>208</v>
      </c>
      <c r="E131" t="s">
        <v>447</v>
      </c>
      <c r="F131" t="s">
        <v>123</v>
      </c>
      <c r="G131" t="s">
        <v>459</v>
      </c>
      <c r="H131" t="s">
        <v>462</v>
      </c>
      <c r="I131" t="s">
        <v>227</v>
      </c>
      <c r="J131">
        <v>161</v>
      </c>
      <c r="K131">
        <v>20</v>
      </c>
      <c r="L131" s="48">
        <v>16</v>
      </c>
      <c r="M131" s="49">
        <v>4935</v>
      </c>
      <c r="N131" s="73">
        <v>0</v>
      </c>
      <c r="O131" s="73">
        <v>2922</v>
      </c>
      <c r="P131" s="53">
        <v>87</v>
      </c>
      <c r="Q131" s="71">
        <v>16</v>
      </c>
      <c r="R131" s="53">
        <v>1</v>
      </c>
      <c r="S131">
        <f t="shared" ref="S131:S171" si="2">J131-P131/R131</f>
        <v>74</v>
      </c>
      <c r="T131" t="str">
        <f>VLOOKUP('Rings SC Static'!E131,Forgings!$E$2:$W$275,19,FALSE)</f>
        <v>2498M22P01</v>
      </c>
    </row>
    <row r="132" spans="1:20" hidden="1" x14ac:dyDescent="0.25">
      <c r="A132" t="s">
        <v>11</v>
      </c>
      <c r="B132" t="s">
        <v>122</v>
      </c>
      <c r="C132" t="s">
        <v>206</v>
      </c>
      <c r="D132" t="s">
        <v>208</v>
      </c>
      <c r="E132" t="s">
        <v>448</v>
      </c>
      <c r="F132" t="s">
        <v>123</v>
      </c>
      <c r="G132" t="s">
        <v>460</v>
      </c>
      <c r="H132" t="s">
        <v>462</v>
      </c>
      <c r="I132" t="s">
        <v>227</v>
      </c>
      <c r="J132">
        <v>72</v>
      </c>
      <c r="K132">
        <v>20</v>
      </c>
      <c r="L132" s="48">
        <v>16</v>
      </c>
      <c r="M132" s="49">
        <v>2585</v>
      </c>
      <c r="N132" s="73">
        <v>0</v>
      </c>
      <c r="O132" s="73">
        <v>849</v>
      </c>
      <c r="P132" s="53">
        <v>20</v>
      </c>
      <c r="Q132" s="71">
        <v>16</v>
      </c>
      <c r="R132" s="53">
        <v>1</v>
      </c>
      <c r="S132">
        <f t="shared" si="2"/>
        <v>52</v>
      </c>
      <c r="T132" t="str">
        <f>VLOOKUP('Rings SC Static'!E132,Forgings!$E$2:$W$275,19,FALSE)</f>
        <v>2498M23P01</v>
      </c>
    </row>
    <row r="133" spans="1:20" hidden="1" x14ac:dyDescent="0.25">
      <c r="A133" t="s">
        <v>11</v>
      </c>
      <c r="B133" t="s">
        <v>122</v>
      </c>
      <c r="C133" t="s">
        <v>206</v>
      </c>
      <c r="D133" t="s">
        <v>208</v>
      </c>
      <c r="E133" t="s">
        <v>449</v>
      </c>
      <c r="F133" t="s">
        <v>513</v>
      </c>
      <c r="G133" t="s">
        <v>461</v>
      </c>
      <c r="H133" t="s">
        <v>462</v>
      </c>
      <c r="I133" t="s">
        <v>227</v>
      </c>
      <c r="J133">
        <v>69</v>
      </c>
      <c r="K133">
        <v>20</v>
      </c>
      <c r="L133" s="48">
        <v>17.010000000000002</v>
      </c>
      <c r="M133" s="49">
        <v>2344</v>
      </c>
      <c r="N133" s="73">
        <v>1945</v>
      </c>
      <c r="O133" s="73">
        <v>648.33333333333337</v>
      </c>
      <c r="P133" s="53">
        <v>47</v>
      </c>
      <c r="Q133" s="71">
        <v>17.010000000000002</v>
      </c>
      <c r="R133" s="53">
        <v>3</v>
      </c>
      <c r="S133">
        <f t="shared" si="2"/>
        <v>53.333333333333336</v>
      </c>
      <c r="T133" t="str">
        <f>VLOOKUP('Rings SC Static'!E133,Forgings!$E$2:$W$275,19,FALSE)</f>
        <v>2502M37P01</v>
      </c>
    </row>
    <row r="134" spans="1:20" hidden="1" x14ac:dyDescent="0.25">
      <c r="A134" t="s">
        <v>11</v>
      </c>
      <c r="B134" t="s">
        <v>122</v>
      </c>
      <c r="C134" t="s">
        <v>206</v>
      </c>
      <c r="D134" t="s">
        <v>208</v>
      </c>
      <c r="E134" t="s">
        <v>468</v>
      </c>
      <c r="F134" t="s">
        <v>123</v>
      </c>
      <c r="G134" t="s">
        <v>469</v>
      </c>
      <c r="H134" t="s">
        <v>462</v>
      </c>
      <c r="I134" t="s">
        <v>227</v>
      </c>
      <c r="J134">
        <v>85</v>
      </c>
      <c r="K134">
        <v>20</v>
      </c>
      <c r="L134" s="48">
        <v>16</v>
      </c>
      <c r="M134" s="49">
        <v>2470</v>
      </c>
      <c r="N134" s="73">
        <v>0</v>
      </c>
      <c r="O134" s="73">
        <v>1542</v>
      </c>
      <c r="P134" s="53">
        <v>31.25</v>
      </c>
      <c r="Q134" s="71">
        <v>16</v>
      </c>
      <c r="R134" s="53">
        <v>1</v>
      </c>
      <c r="S134">
        <f t="shared" si="2"/>
        <v>53.75</v>
      </c>
      <c r="T134" t="str">
        <f>VLOOKUP('Rings SC Static'!E134,Forgings!$E$2:$W$275,19,FALSE)</f>
        <v>2462M57P01</v>
      </c>
    </row>
    <row r="135" spans="1:20" hidden="1" x14ac:dyDescent="0.25">
      <c r="A135" t="s">
        <v>11</v>
      </c>
      <c r="B135" t="s">
        <v>122</v>
      </c>
      <c r="C135" t="s">
        <v>206</v>
      </c>
      <c r="D135" t="s">
        <v>208</v>
      </c>
      <c r="E135" t="s">
        <v>470</v>
      </c>
      <c r="F135" t="s">
        <v>136</v>
      </c>
      <c r="G135" t="s">
        <v>371</v>
      </c>
      <c r="H135" t="s">
        <v>150</v>
      </c>
      <c r="I135" t="s">
        <v>227</v>
      </c>
      <c r="J135">
        <v>159</v>
      </c>
      <c r="K135">
        <v>20</v>
      </c>
      <c r="L135" s="48" t="s">
        <v>515</v>
      </c>
      <c r="M135" s="49">
        <v>3716</v>
      </c>
      <c r="N135" s="73">
        <v>8612</v>
      </c>
      <c r="O135" s="73">
        <v>2153</v>
      </c>
      <c r="P135" s="53">
        <v>248</v>
      </c>
      <c r="Q135" s="71">
        <v>19.5</v>
      </c>
      <c r="R135" s="53">
        <v>4</v>
      </c>
      <c r="S135">
        <f t="shared" si="2"/>
        <v>97</v>
      </c>
      <c r="T135" t="str">
        <f>VLOOKUP('Rings SC Static'!E135,Forgings!$E$2:$W$275,19,FALSE)</f>
        <v>2484M80 Outer</v>
      </c>
    </row>
    <row r="136" spans="1:20" hidden="1" x14ac:dyDescent="0.25">
      <c r="A136" t="s">
        <v>11</v>
      </c>
      <c r="B136" t="s">
        <v>122</v>
      </c>
      <c r="C136" t="s">
        <v>206</v>
      </c>
      <c r="D136" t="s">
        <v>208</v>
      </c>
      <c r="E136" t="s">
        <v>474</v>
      </c>
      <c r="F136" t="s">
        <v>123</v>
      </c>
      <c r="G136" t="s">
        <v>475</v>
      </c>
      <c r="H136" t="s">
        <v>384</v>
      </c>
      <c r="I136" t="s">
        <v>227</v>
      </c>
      <c r="J136">
        <v>10</v>
      </c>
      <c r="K136">
        <v>20</v>
      </c>
      <c r="L136" s="48">
        <v>18.95</v>
      </c>
      <c r="M136" s="49">
        <v>455</v>
      </c>
      <c r="N136" s="73">
        <v>0</v>
      </c>
      <c r="O136" s="73">
        <v>455</v>
      </c>
      <c r="P136" s="53">
        <v>10</v>
      </c>
      <c r="Q136" s="71">
        <v>18.95</v>
      </c>
      <c r="R136" s="53">
        <v>1</v>
      </c>
      <c r="S136">
        <f t="shared" si="2"/>
        <v>0</v>
      </c>
      <c r="T136" t="str">
        <f>VLOOKUP('Rings SC Static'!E136,Forgings!$E$2:$W$275,19,FALSE)</f>
        <v>2484M30</v>
      </c>
    </row>
    <row r="137" spans="1:20" hidden="1" x14ac:dyDescent="0.25">
      <c r="A137" t="s">
        <v>11</v>
      </c>
      <c r="B137" t="s">
        <v>122</v>
      </c>
      <c r="C137" t="s">
        <v>206</v>
      </c>
      <c r="D137" t="s">
        <v>208</v>
      </c>
      <c r="E137" t="s">
        <v>477</v>
      </c>
      <c r="F137" t="s">
        <v>513</v>
      </c>
      <c r="G137" t="s">
        <v>480</v>
      </c>
      <c r="H137" t="s">
        <v>384</v>
      </c>
      <c r="I137" t="s">
        <v>227</v>
      </c>
      <c r="J137">
        <v>11</v>
      </c>
      <c r="K137">
        <v>20</v>
      </c>
      <c r="L137" s="48">
        <v>18</v>
      </c>
      <c r="M137" s="49">
        <v>432</v>
      </c>
      <c r="N137" s="73">
        <v>2267</v>
      </c>
      <c r="O137" s="73">
        <v>251.88888888888889</v>
      </c>
      <c r="P137" s="53">
        <v>74</v>
      </c>
      <c r="Q137" s="71">
        <v>18</v>
      </c>
      <c r="R137" s="53">
        <v>9</v>
      </c>
      <c r="S137">
        <f t="shared" si="2"/>
        <v>2.7777777777777786</v>
      </c>
      <c r="T137" t="str">
        <f>VLOOKUP('Rings SC Static'!E137,Forgings!$E$2:$W$275,19,FALSE)</f>
        <v>2484M31</v>
      </c>
    </row>
    <row r="138" spans="1:20" hidden="1" x14ac:dyDescent="0.25">
      <c r="A138" t="s">
        <v>11</v>
      </c>
      <c r="B138" t="s">
        <v>122</v>
      </c>
      <c r="C138" t="s">
        <v>206</v>
      </c>
      <c r="D138" t="s">
        <v>208</v>
      </c>
      <c r="E138" t="s">
        <v>478</v>
      </c>
      <c r="F138" t="s">
        <v>123</v>
      </c>
      <c r="G138" t="s">
        <v>479</v>
      </c>
      <c r="H138" t="s">
        <v>384</v>
      </c>
      <c r="I138" t="s">
        <v>227</v>
      </c>
      <c r="J138">
        <v>9</v>
      </c>
      <c r="K138">
        <v>20</v>
      </c>
      <c r="L138" s="48">
        <v>18.95</v>
      </c>
      <c r="M138" s="49">
        <v>440</v>
      </c>
      <c r="N138" s="73">
        <v>0</v>
      </c>
      <c r="O138" s="73">
        <v>440</v>
      </c>
      <c r="P138" s="53">
        <v>9</v>
      </c>
      <c r="Q138" s="71">
        <v>18.95</v>
      </c>
      <c r="R138" s="53">
        <v>1</v>
      </c>
      <c r="S138">
        <f t="shared" si="2"/>
        <v>0</v>
      </c>
      <c r="T138" t="str">
        <f>VLOOKUP('Rings SC Static'!E138,Forgings!$E$2:$W$275,19,FALSE)</f>
        <v>2484M32</v>
      </c>
    </row>
    <row r="139" spans="1:20" hidden="1" x14ac:dyDescent="0.25">
      <c r="A139" t="s">
        <v>11</v>
      </c>
      <c r="B139" t="s">
        <v>122</v>
      </c>
      <c r="C139" t="s">
        <v>206</v>
      </c>
      <c r="D139" t="s">
        <v>208</v>
      </c>
      <c r="E139" t="s">
        <v>477</v>
      </c>
      <c r="F139" t="s">
        <v>513</v>
      </c>
      <c r="G139" t="s">
        <v>480</v>
      </c>
      <c r="H139" t="s">
        <v>384</v>
      </c>
      <c r="I139" t="s">
        <v>227</v>
      </c>
      <c r="J139">
        <v>11</v>
      </c>
      <c r="K139">
        <v>20</v>
      </c>
      <c r="L139" s="48">
        <v>18</v>
      </c>
      <c r="M139" s="49">
        <v>432</v>
      </c>
      <c r="N139" s="73">
        <v>2267</v>
      </c>
      <c r="O139" s="73">
        <v>251.88888888888889</v>
      </c>
      <c r="P139" s="53">
        <v>74</v>
      </c>
      <c r="Q139" s="71">
        <v>18</v>
      </c>
      <c r="R139" s="53">
        <v>9</v>
      </c>
      <c r="S139">
        <f t="shared" si="2"/>
        <v>2.7777777777777786</v>
      </c>
      <c r="T139" t="str">
        <f>VLOOKUP('Rings SC Static'!E139,Forgings!$E$2:$W$275,19,FALSE)</f>
        <v>2484M31</v>
      </c>
    </row>
    <row r="140" spans="1:20" hidden="1" x14ac:dyDescent="0.25">
      <c r="A140" t="s">
        <v>11</v>
      </c>
      <c r="B140" t="s">
        <v>122</v>
      </c>
      <c r="C140" t="s">
        <v>206</v>
      </c>
      <c r="D140" t="s">
        <v>208</v>
      </c>
      <c r="E140" t="s">
        <v>478</v>
      </c>
      <c r="F140" t="s">
        <v>123</v>
      </c>
      <c r="G140" t="s">
        <v>479</v>
      </c>
      <c r="H140" t="s">
        <v>384</v>
      </c>
      <c r="I140" t="s">
        <v>227</v>
      </c>
      <c r="J140">
        <v>9</v>
      </c>
      <c r="K140">
        <v>20</v>
      </c>
      <c r="L140" s="48">
        <v>18.95</v>
      </c>
      <c r="M140" s="49">
        <v>440</v>
      </c>
      <c r="N140" s="73">
        <v>0</v>
      </c>
      <c r="O140" s="73">
        <v>440</v>
      </c>
      <c r="P140" s="53">
        <v>9</v>
      </c>
      <c r="Q140" s="71">
        <v>18.95</v>
      </c>
      <c r="R140" s="53">
        <v>1</v>
      </c>
      <c r="S140">
        <f t="shared" si="2"/>
        <v>0</v>
      </c>
      <c r="T140" t="str">
        <f>VLOOKUP('Rings SC Static'!E140,Forgings!$E$2:$W$275,19,FALSE)</f>
        <v>2484M32</v>
      </c>
    </row>
    <row r="141" spans="1:20" hidden="1" x14ac:dyDescent="0.25">
      <c r="A141" t="s">
        <v>11</v>
      </c>
      <c r="B141" t="s">
        <v>122</v>
      </c>
      <c r="C141" t="s">
        <v>206</v>
      </c>
      <c r="D141" t="s">
        <v>208</v>
      </c>
      <c r="E141" t="s">
        <v>481</v>
      </c>
      <c r="F141" t="s">
        <v>513</v>
      </c>
      <c r="G141" t="s">
        <v>482</v>
      </c>
      <c r="H141" t="s">
        <v>384</v>
      </c>
      <c r="I141" t="s">
        <v>227</v>
      </c>
      <c r="J141">
        <v>10</v>
      </c>
      <c r="K141">
        <v>20</v>
      </c>
      <c r="L141" s="48">
        <v>18</v>
      </c>
      <c r="M141" s="49">
        <v>432</v>
      </c>
      <c r="N141" s="73">
        <v>2267</v>
      </c>
      <c r="O141" s="73">
        <v>251.88888888888889</v>
      </c>
      <c r="P141" s="53">
        <v>74</v>
      </c>
      <c r="Q141" s="71">
        <v>18</v>
      </c>
      <c r="R141" s="53">
        <v>9</v>
      </c>
      <c r="S141">
        <f t="shared" si="2"/>
        <v>1.7777777777777786</v>
      </c>
      <c r="T141" t="str">
        <f>VLOOKUP('Rings SC Static'!E141,Forgings!$E$2:$W$275,19,FALSE)</f>
        <v>2484M33</v>
      </c>
    </row>
    <row r="142" spans="1:20" hidden="1" x14ac:dyDescent="0.25">
      <c r="A142" t="s">
        <v>11</v>
      </c>
      <c r="B142" t="s">
        <v>122</v>
      </c>
      <c r="C142" t="s">
        <v>206</v>
      </c>
      <c r="D142" t="s">
        <v>208</v>
      </c>
      <c r="E142" t="s">
        <v>483</v>
      </c>
      <c r="F142" t="s">
        <v>123</v>
      </c>
      <c r="G142" t="s">
        <v>485</v>
      </c>
      <c r="H142" t="s">
        <v>484</v>
      </c>
      <c r="I142" t="s">
        <v>227</v>
      </c>
      <c r="J142">
        <v>14</v>
      </c>
      <c r="K142">
        <v>20</v>
      </c>
      <c r="L142" s="48">
        <v>3.15</v>
      </c>
      <c r="M142" s="49">
        <v>286</v>
      </c>
      <c r="N142" s="73">
        <v>0</v>
      </c>
      <c r="O142" s="73">
        <v>286</v>
      </c>
      <c r="P142" s="53">
        <v>14</v>
      </c>
      <c r="Q142" s="71">
        <v>3.15</v>
      </c>
      <c r="R142" s="53">
        <v>1</v>
      </c>
      <c r="S142">
        <f t="shared" si="2"/>
        <v>0</v>
      </c>
      <c r="T142" t="str">
        <f>VLOOKUP('Rings SC Static'!E142,Forgings!$E$2:$W$275,19,FALSE)</f>
        <v>2484M34</v>
      </c>
    </row>
    <row r="143" spans="1:20" hidden="1" x14ac:dyDescent="0.25">
      <c r="A143" t="s">
        <v>11</v>
      </c>
      <c r="B143" t="s">
        <v>122</v>
      </c>
      <c r="C143" t="s">
        <v>206</v>
      </c>
      <c r="D143" t="s">
        <v>208</v>
      </c>
      <c r="E143" t="s">
        <v>572</v>
      </c>
      <c r="F143" t="s">
        <v>136</v>
      </c>
      <c r="G143" t="s">
        <v>371</v>
      </c>
      <c r="H143" t="s">
        <v>153</v>
      </c>
      <c r="I143" t="s">
        <v>227</v>
      </c>
      <c r="J143">
        <v>147</v>
      </c>
      <c r="K143">
        <v>5</v>
      </c>
      <c r="L143" s="48">
        <v>13.39</v>
      </c>
      <c r="M143" s="49">
        <v>3035</v>
      </c>
      <c r="N143" s="73">
        <v>5496</v>
      </c>
      <c r="O143" s="73">
        <v>1374</v>
      </c>
      <c r="P143" s="53">
        <v>235</v>
      </c>
      <c r="Q143" s="71">
        <v>13.39</v>
      </c>
      <c r="R143" s="53">
        <v>4</v>
      </c>
      <c r="S143">
        <f t="shared" si="2"/>
        <v>88.25</v>
      </c>
      <c r="T143" t="str">
        <f>VLOOKUP('Rings SC Static'!E143,Forgings!$E$2:$W$275,19,FALSE)</f>
        <v>2484M80</v>
      </c>
    </row>
    <row r="144" spans="1:20" hidden="1" x14ac:dyDescent="0.25">
      <c r="A144" t="s">
        <v>11</v>
      </c>
      <c r="B144" t="s">
        <v>122</v>
      </c>
      <c r="C144" t="s">
        <v>206</v>
      </c>
      <c r="D144" t="s">
        <v>208</v>
      </c>
      <c r="E144" t="s">
        <v>714</v>
      </c>
      <c r="F144" t="s">
        <v>513</v>
      </c>
      <c r="G144" t="s">
        <v>715</v>
      </c>
      <c r="H144" t="s">
        <v>153</v>
      </c>
      <c r="I144" t="s">
        <v>227</v>
      </c>
      <c r="J144">
        <v>25</v>
      </c>
      <c r="K144">
        <v>20</v>
      </c>
      <c r="L144" s="48">
        <v>12.67</v>
      </c>
      <c r="M144" s="49">
        <v>655</v>
      </c>
      <c r="N144" s="73" t="e">
        <v>#N/A</v>
      </c>
      <c r="O144" s="73" t="e">
        <v>#N/A</v>
      </c>
      <c r="P144" s="53" t="e">
        <v>#N/A</v>
      </c>
      <c r="Q144" s="71" t="e">
        <v>#N/A</v>
      </c>
      <c r="R144" s="53" t="e">
        <v>#N/A</v>
      </c>
      <c r="S144" t="e">
        <f t="shared" si="2"/>
        <v>#N/A</v>
      </c>
      <c r="T144" t="str">
        <f>VLOOKUP('Rings SC Static'!E144,Forgings!$E$2:$W$275,19,FALSE)</f>
        <v>2497M84G01</v>
      </c>
    </row>
    <row r="145" spans="1:20" hidden="1" x14ac:dyDescent="0.25">
      <c r="A145" t="s">
        <v>11</v>
      </c>
      <c r="B145" t="s">
        <v>122</v>
      </c>
      <c r="C145" t="s">
        <v>206</v>
      </c>
      <c r="D145" t="s">
        <v>208</v>
      </c>
      <c r="E145" t="s">
        <v>807</v>
      </c>
      <c r="F145" t="s">
        <v>123</v>
      </c>
      <c r="G145" t="s">
        <v>808</v>
      </c>
      <c r="H145" t="s">
        <v>566</v>
      </c>
      <c r="I145" t="s">
        <v>227</v>
      </c>
      <c r="J145">
        <v>30</v>
      </c>
      <c r="K145">
        <v>27</v>
      </c>
      <c r="L145" s="48">
        <v>14.15</v>
      </c>
      <c r="M145" s="49">
        <v>1049</v>
      </c>
      <c r="N145" s="73" t="e">
        <v>#N/A</v>
      </c>
      <c r="O145" s="73" t="e">
        <v>#N/A</v>
      </c>
      <c r="P145" s="53" t="e">
        <v>#N/A</v>
      </c>
      <c r="Q145" s="71" t="e">
        <v>#N/A</v>
      </c>
      <c r="R145" s="53" t="e">
        <v>#N/A</v>
      </c>
      <c r="S145" t="e">
        <f t="shared" si="2"/>
        <v>#N/A</v>
      </c>
      <c r="T145" t="str">
        <f>VLOOKUP('Rings SC Static'!E145,Forgings!$E$2:$W$275,19,FALSE)</f>
        <v>2476M87P01/P02</v>
      </c>
    </row>
    <row r="146" spans="1:20" ht="14.45" hidden="1" x14ac:dyDescent="0.3">
      <c r="A146" t="s">
        <v>14</v>
      </c>
      <c r="B146" t="s">
        <v>261</v>
      </c>
      <c r="C146" t="s">
        <v>206</v>
      </c>
      <c r="D146" t="s">
        <v>208</v>
      </c>
      <c r="E146" t="s">
        <v>502</v>
      </c>
      <c r="F146" t="s">
        <v>56</v>
      </c>
      <c r="G146" t="s">
        <v>473</v>
      </c>
      <c r="H146">
        <v>718</v>
      </c>
      <c r="I146" t="s">
        <v>227</v>
      </c>
      <c r="J146">
        <v>198</v>
      </c>
      <c r="K146">
        <v>0</v>
      </c>
      <c r="L146" s="48">
        <v>0</v>
      </c>
      <c r="M146" s="49">
        <v>5662</v>
      </c>
      <c r="N146" s="49"/>
      <c r="O146" s="49"/>
      <c r="P146"/>
      <c r="Q146" s="48"/>
      <c r="R146"/>
      <c r="S146" t="e">
        <f t="shared" si="2"/>
        <v>#DIV/0!</v>
      </c>
      <c r="T146" t="str">
        <f>VLOOKUP('Rings SC Static'!E146,Forgings!$E$2:$W$275,19,FALSE)</f>
        <v>2466M56P01</v>
      </c>
    </row>
    <row r="147" spans="1:20" ht="14.45" hidden="1" x14ac:dyDescent="0.3">
      <c r="A147" t="s">
        <v>14</v>
      </c>
      <c r="B147" t="s">
        <v>261</v>
      </c>
      <c r="C147" t="s">
        <v>206</v>
      </c>
      <c r="D147" t="s">
        <v>208</v>
      </c>
      <c r="E147" t="s">
        <v>498</v>
      </c>
      <c r="F147" t="s">
        <v>254</v>
      </c>
      <c r="G147" t="s">
        <v>499</v>
      </c>
      <c r="H147">
        <v>718</v>
      </c>
      <c r="I147" t="s">
        <v>227</v>
      </c>
      <c r="J147">
        <v>143</v>
      </c>
      <c r="K147">
        <v>0</v>
      </c>
      <c r="L147" s="48">
        <v>0</v>
      </c>
      <c r="M147" s="49">
        <v>4250</v>
      </c>
      <c r="N147" s="49"/>
      <c r="O147" s="49"/>
      <c r="P147"/>
      <c r="Q147" s="48"/>
      <c r="R147"/>
      <c r="S147" t="e">
        <f t="shared" si="2"/>
        <v>#DIV/0!</v>
      </c>
      <c r="T147">
        <f>VLOOKUP('Rings SC Static'!E147,Forgings!$E$2:$W$275,19,FALSE)</f>
        <v>0</v>
      </c>
    </row>
    <row r="148" spans="1:20" ht="14.45" hidden="1" x14ac:dyDescent="0.3">
      <c r="A148" t="s">
        <v>14</v>
      </c>
      <c r="B148" t="s">
        <v>261</v>
      </c>
      <c r="C148" t="s">
        <v>206</v>
      </c>
      <c r="D148" t="s">
        <v>208</v>
      </c>
      <c r="E148" t="s">
        <v>491</v>
      </c>
      <c r="F148" t="s">
        <v>279</v>
      </c>
      <c r="G148" t="s">
        <v>493</v>
      </c>
      <c r="H148">
        <v>718</v>
      </c>
      <c r="I148" t="s">
        <v>227</v>
      </c>
      <c r="J148">
        <v>207</v>
      </c>
      <c r="K148">
        <v>24</v>
      </c>
      <c r="L148" s="48">
        <v>13.2</v>
      </c>
      <c r="M148" s="49">
        <v>5682</v>
      </c>
      <c r="N148" s="49"/>
      <c r="O148" s="49"/>
      <c r="P148"/>
      <c r="Q148" s="48"/>
      <c r="R148"/>
      <c r="S148" t="e">
        <f t="shared" si="2"/>
        <v>#DIV/0!</v>
      </c>
      <c r="T148">
        <f>VLOOKUP('Rings SC Static'!E148,Forgings!$E$2:$W$275,19,FALSE)</f>
        <v>0</v>
      </c>
    </row>
    <row r="149" spans="1:20" ht="14.45" hidden="1" x14ac:dyDescent="0.3">
      <c r="A149" t="s">
        <v>14</v>
      </c>
      <c r="B149" t="s">
        <v>261</v>
      </c>
      <c r="C149" t="s">
        <v>206</v>
      </c>
      <c r="D149" t="s">
        <v>494</v>
      </c>
      <c r="E149" t="s">
        <v>489</v>
      </c>
      <c r="F149" t="s">
        <v>504</v>
      </c>
      <c r="G149" t="s">
        <v>283</v>
      </c>
      <c r="H149">
        <v>718</v>
      </c>
      <c r="I149" t="s">
        <v>227</v>
      </c>
      <c r="J149">
        <v>207</v>
      </c>
      <c r="K149">
        <v>24</v>
      </c>
      <c r="L149" s="48">
        <v>13.2</v>
      </c>
      <c r="M149" s="49">
        <v>5682</v>
      </c>
      <c r="N149" s="49"/>
      <c r="O149" s="49"/>
      <c r="P149"/>
      <c r="Q149" s="48"/>
      <c r="R149"/>
      <c r="S149" t="e">
        <f t="shared" si="2"/>
        <v>#DIV/0!</v>
      </c>
      <c r="T149" t="str">
        <f>VLOOKUP('Rings SC Static'!E149,Forgings!$E$2:$W$275,19,FALSE)</f>
        <v>Canceled</v>
      </c>
    </row>
    <row r="150" spans="1:20" ht="14.45" hidden="1" x14ac:dyDescent="0.3">
      <c r="A150" t="s">
        <v>11</v>
      </c>
      <c r="B150" t="s">
        <v>261</v>
      </c>
      <c r="C150" t="s">
        <v>206</v>
      </c>
      <c r="D150" t="s">
        <v>494</v>
      </c>
      <c r="E150" t="s">
        <v>282</v>
      </c>
      <c r="F150" t="s">
        <v>504</v>
      </c>
      <c r="G150" t="s">
        <v>283</v>
      </c>
      <c r="H150">
        <v>718</v>
      </c>
      <c r="I150" t="s">
        <v>227</v>
      </c>
      <c r="J150">
        <v>322</v>
      </c>
      <c r="K150">
        <v>24</v>
      </c>
      <c r="L150" s="48">
        <v>11.78</v>
      </c>
      <c r="M150" s="49">
        <v>7800</v>
      </c>
      <c r="N150" s="49"/>
      <c r="O150" s="49"/>
      <c r="P150"/>
      <c r="Q150" s="48"/>
      <c r="R150"/>
      <c r="S150" t="e">
        <f t="shared" si="2"/>
        <v>#DIV/0!</v>
      </c>
      <c r="T150">
        <f>VLOOKUP('Rings SC Static'!E150,Forgings!$E$2:$W$275,19,FALSE)</f>
        <v>0</v>
      </c>
    </row>
    <row r="151" spans="1:20" ht="14.45" hidden="1" x14ac:dyDescent="0.3">
      <c r="A151" t="s">
        <v>11</v>
      </c>
      <c r="B151" t="s">
        <v>261</v>
      </c>
      <c r="C151" t="s">
        <v>206</v>
      </c>
      <c r="D151" t="s">
        <v>208</v>
      </c>
      <c r="E151" t="s">
        <v>503</v>
      </c>
      <c r="F151" t="s">
        <v>504</v>
      </c>
      <c r="G151" t="s">
        <v>473</v>
      </c>
      <c r="H151">
        <v>718</v>
      </c>
      <c r="I151" t="s">
        <v>227</v>
      </c>
      <c r="J151">
        <v>133</v>
      </c>
      <c r="K151">
        <v>0</v>
      </c>
      <c r="L151" s="48">
        <v>0</v>
      </c>
      <c r="M151" s="49">
        <v>3587</v>
      </c>
      <c r="N151" s="49"/>
      <c r="O151" s="49"/>
      <c r="P151"/>
      <c r="Q151" s="48"/>
      <c r="R151"/>
      <c r="S151" t="e">
        <f t="shared" si="2"/>
        <v>#DIV/0!</v>
      </c>
      <c r="T151" t="str">
        <f>VLOOKUP('Rings SC Static'!E151,Forgings!$E$2:$W$275,19,FALSE)</f>
        <v>2471M24P01</v>
      </c>
    </row>
    <row r="152" spans="1:20" ht="14.45" hidden="1" x14ac:dyDescent="0.3">
      <c r="A152" t="s">
        <v>11</v>
      </c>
      <c r="B152" t="s">
        <v>261</v>
      </c>
      <c r="C152" t="s">
        <v>206</v>
      </c>
      <c r="D152" t="s">
        <v>208</v>
      </c>
      <c r="E152" t="s">
        <v>505</v>
      </c>
      <c r="F152" t="s">
        <v>504</v>
      </c>
      <c r="G152" t="s">
        <v>506</v>
      </c>
      <c r="H152">
        <v>718</v>
      </c>
      <c r="I152" t="s">
        <v>227</v>
      </c>
      <c r="J152">
        <v>21</v>
      </c>
      <c r="K152">
        <v>0</v>
      </c>
      <c r="L152" s="48">
        <v>0</v>
      </c>
      <c r="M152" s="49">
        <v>830</v>
      </c>
      <c r="N152" s="49"/>
      <c r="O152" s="49"/>
      <c r="P152"/>
      <c r="Q152" s="48"/>
      <c r="R152"/>
      <c r="S152" t="e">
        <f t="shared" si="2"/>
        <v>#DIV/0!</v>
      </c>
      <c r="T152" t="str">
        <f>VLOOKUP('Rings SC Static'!E152,Forgings!$E$2:$W$275,19,FALSE)</f>
        <v>2471M41P01</v>
      </c>
    </row>
    <row r="153" spans="1:20" ht="14.45" hidden="1" x14ac:dyDescent="0.3">
      <c r="A153" t="s">
        <v>11</v>
      </c>
      <c r="B153" t="s">
        <v>261</v>
      </c>
      <c r="C153" t="s">
        <v>206</v>
      </c>
      <c r="D153" t="s">
        <v>208</v>
      </c>
      <c r="E153" t="s">
        <v>507</v>
      </c>
      <c r="F153" t="s">
        <v>508</v>
      </c>
      <c r="G153" t="s">
        <v>509</v>
      </c>
      <c r="H153">
        <v>718</v>
      </c>
      <c r="I153" t="s">
        <v>227</v>
      </c>
      <c r="J153">
        <v>0</v>
      </c>
      <c r="K153">
        <v>0</v>
      </c>
      <c r="L153" s="48">
        <v>0</v>
      </c>
      <c r="M153" s="49">
        <v>6941</v>
      </c>
      <c r="N153" s="49"/>
      <c r="O153" s="49"/>
      <c r="P153"/>
      <c r="Q153" s="48"/>
      <c r="R153"/>
      <c r="S153" t="e">
        <f t="shared" si="2"/>
        <v>#DIV/0!</v>
      </c>
      <c r="T153" t="str">
        <f>VLOOKUP('Rings SC Static'!E153,Forgings!$E$2:$W$275,19,FALSE)</f>
        <v>2471M27P01</v>
      </c>
    </row>
    <row r="154" spans="1:20" ht="14.45" hidden="1" x14ac:dyDescent="0.3">
      <c r="A154" t="s">
        <v>11</v>
      </c>
      <c r="B154" t="s">
        <v>261</v>
      </c>
      <c r="C154" t="s">
        <v>206</v>
      </c>
      <c r="D154" t="s">
        <v>208</v>
      </c>
      <c r="E154" t="s">
        <v>496</v>
      </c>
      <c r="F154" t="s">
        <v>259</v>
      </c>
      <c r="G154" t="s">
        <v>276</v>
      </c>
      <c r="H154">
        <v>718</v>
      </c>
      <c r="I154" t="s">
        <v>227</v>
      </c>
      <c r="J154">
        <v>146</v>
      </c>
      <c r="K154">
        <v>18</v>
      </c>
      <c r="L154" s="48">
        <v>0</v>
      </c>
      <c r="M154" s="49">
        <v>3453</v>
      </c>
      <c r="N154" s="49"/>
      <c r="O154" s="49"/>
      <c r="P154"/>
      <c r="Q154" s="48"/>
      <c r="R154"/>
      <c r="S154" t="e">
        <f t="shared" si="2"/>
        <v>#DIV/0!</v>
      </c>
      <c r="T154">
        <f>VLOOKUP('Rings SC Static'!E154,Forgings!$E$2:$W$275,19,FALSE)</f>
        <v>0</v>
      </c>
    </row>
    <row r="155" spans="1:20" ht="14.45" hidden="1" x14ac:dyDescent="0.3">
      <c r="A155" t="s">
        <v>11</v>
      </c>
      <c r="B155" t="s">
        <v>261</v>
      </c>
      <c r="C155" t="s">
        <v>206</v>
      </c>
      <c r="D155" t="s">
        <v>208</v>
      </c>
      <c r="E155" t="s">
        <v>497</v>
      </c>
      <c r="F155" t="s">
        <v>504</v>
      </c>
      <c r="G155" t="s">
        <v>287</v>
      </c>
      <c r="H155">
        <v>718</v>
      </c>
      <c r="I155" t="s">
        <v>227</v>
      </c>
      <c r="J155">
        <v>36</v>
      </c>
      <c r="K155">
        <v>18</v>
      </c>
      <c r="L155" s="48">
        <v>0</v>
      </c>
      <c r="M155" s="49">
        <v>963</v>
      </c>
      <c r="N155" s="49"/>
      <c r="O155" s="49"/>
      <c r="P155"/>
      <c r="Q155" s="48"/>
      <c r="R155"/>
      <c r="S155" t="e">
        <f t="shared" si="2"/>
        <v>#DIV/0!</v>
      </c>
      <c r="T155" t="str">
        <f>VLOOKUP('Rings SC Static'!E155,Forgings!$E$2:$W$275,19,FALSE)</f>
        <v>2483M91P01</v>
      </c>
    </row>
    <row r="156" spans="1:20" ht="14.45" hidden="1" x14ac:dyDescent="0.3">
      <c r="A156" t="s">
        <v>830</v>
      </c>
      <c r="B156" t="s">
        <v>252</v>
      </c>
      <c r="C156" t="s">
        <v>206</v>
      </c>
      <c r="D156" t="s">
        <v>208</v>
      </c>
      <c r="E156" t="s">
        <v>258</v>
      </c>
      <c r="F156" t="s">
        <v>833</v>
      </c>
      <c r="G156" t="s">
        <v>835</v>
      </c>
      <c r="H156" t="s">
        <v>255</v>
      </c>
      <c r="I156" t="s">
        <v>227</v>
      </c>
      <c r="J156">
        <v>208</v>
      </c>
      <c r="K156">
        <v>28</v>
      </c>
      <c r="L156" s="48">
        <v>0</v>
      </c>
      <c r="M156" s="49">
        <v>0</v>
      </c>
      <c r="N156" s="49"/>
      <c r="O156" s="49"/>
      <c r="P156"/>
      <c r="Q156" s="48"/>
      <c r="R156"/>
      <c r="S156" t="e">
        <f t="shared" si="2"/>
        <v>#DIV/0!</v>
      </c>
      <c r="T156">
        <f>VLOOKUP('Rings SC Static'!E156,Forgings!$E$2:$W$275,19,FALSE)</f>
        <v>0</v>
      </c>
    </row>
    <row r="157" spans="1:20" ht="14.45" hidden="1" x14ac:dyDescent="0.3">
      <c r="A157" t="s">
        <v>847</v>
      </c>
      <c r="B157" t="s">
        <v>252</v>
      </c>
      <c r="C157" t="s">
        <v>206</v>
      </c>
      <c r="D157" t="s">
        <v>208</v>
      </c>
      <c r="E157" t="s">
        <v>253</v>
      </c>
      <c r="F157" t="s">
        <v>254</v>
      </c>
      <c r="G157" t="s">
        <v>834</v>
      </c>
      <c r="H157" t="s">
        <v>255</v>
      </c>
      <c r="I157" t="s">
        <v>227</v>
      </c>
      <c r="J157">
        <v>400</v>
      </c>
      <c r="K157">
        <v>24</v>
      </c>
      <c r="L157" s="48">
        <v>24.41</v>
      </c>
      <c r="M157" s="49">
        <v>15674</v>
      </c>
      <c r="N157" s="49"/>
      <c r="O157" s="49"/>
      <c r="P157"/>
      <c r="Q157" s="48"/>
      <c r="R157"/>
      <c r="S157" t="e">
        <f t="shared" si="2"/>
        <v>#DIV/0!</v>
      </c>
      <c r="T157">
        <f>VLOOKUP('Rings SC Static'!E157,Forgings!$E$2:$W$275,19,FALSE)</f>
        <v>0</v>
      </c>
    </row>
    <row r="158" spans="1:20" ht="14.45" hidden="1" x14ac:dyDescent="0.3">
      <c r="A158" t="s">
        <v>828</v>
      </c>
      <c r="B158" t="s">
        <v>252</v>
      </c>
      <c r="C158" t="s">
        <v>206</v>
      </c>
      <c r="D158" t="s">
        <v>208</v>
      </c>
      <c r="E158" t="s">
        <v>832</v>
      </c>
      <c r="F158" t="s">
        <v>259</v>
      </c>
      <c r="G158" t="s">
        <v>836</v>
      </c>
      <c r="H158" t="s">
        <v>848</v>
      </c>
      <c r="I158" t="s">
        <v>227</v>
      </c>
      <c r="J158">
        <v>388</v>
      </c>
      <c r="K158">
        <v>0</v>
      </c>
      <c r="L158" s="48">
        <v>0</v>
      </c>
      <c r="M158" s="49">
        <v>0</v>
      </c>
      <c r="N158" s="49"/>
      <c r="O158" s="49"/>
      <c r="P158"/>
      <c r="Q158" s="48"/>
      <c r="R158"/>
      <c r="S158" t="e">
        <f t="shared" si="2"/>
        <v>#DIV/0!</v>
      </c>
      <c r="T158">
        <f>VLOOKUP('Rings SC Static'!E158,Forgings!$E$2:$W$275,19,FALSE)</f>
        <v>0</v>
      </c>
    </row>
    <row r="159" spans="1:20" ht="14.45" hidden="1" x14ac:dyDescent="0.3">
      <c r="A159" t="s">
        <v>11</v>
      </c>
      <c r="B159" t="s">
        <v>252</v>
      </c>
      <c r="C159" t="s">
        <v>206</v>
      </c>
      <c r="D159" t="s">
        <v>208</v>
      </c>
      <c r="E159" t="s">
        <v>842</v>
      </c>
      <c r="F159" t="s">
        <v>254</v>
      </c>
      <c r="G159" t="s">
        <v>834</v>
      </c>
      <c r="H159" t="s">
        <v>255</v>
      </c>
      <c r="I159" t="s">
        <v>227</v>
      </c>
      <c r="J159">
        <v>320</v>
      </c>
      <c r="K159">
        <v>24</v>
      </c>
      <c r="L159" s="48">
        <v>24.41</v>
      </c>
      <c r="M159" s="49">
        <v>15476</v>
      </c>
      <c r="N159" s="49"/>
      <c r="O159" s="49"/>
      <c r="P159"/>
      <c r="Q159" s="48"/>
      <c r="R159"/>
      <c r="S159" t="e">
        <f t="shared" si="2"/>
        <v>#DIV/0!</v>
      </c>
      <c r="T159">
        <f>VLOOKUP('Rings SC Static'!E159,Forgings!$E$2:$W$275,19,FALSE)</f>
        <v>0</v>
      </c>
    </row>
    <row r="160" spans="1:20" ht="14.45" hidden="1" x14ac:dyDescent="0.3">
      <c r="A160" t="s">
        <v>11</v>
      </c>
      <c r="B160" t="s">
        <v>252</v>
      </c>
      <c r="C160" t="s">
        <v>206</v>
      </c>
      <c r="D160" t="s">
        <v>208</v>
      </c>
      <c r="E160" t="s">
        <v>264</v>
      </c>
      <c r="F160" t="s">
        <v>259</v>
      </c>
      <c r="G160" t="s">
        <v>835</v>
      </c>
      <c r="H160" t="s">
        <v>255</v>
      </c>
      <c r="I160" t="s">
        <v>227</v>
      </c>
      <c r="J160">
        <v>153</v>
      </c>
      <c r="K160">
        <v>18</v>
      </c>
      <c r="L160" s="48">
        <v>24.41</v>
      </c>
      <c r="M160" s="49">
        <v>6790</v>
      </c>
      <c r="N160" s="49"/>
      <c r="O160" s="49"/>
      <c r="P160"/>
      <c r="Q160" s="48"/>
      <c r="R160"/>
      <c r="S160" t="e">
        <f t="shared" si="2"/>
        <v>#DIV/0!</v>
      </c>
      <c r="T160">
        <f>VLOOKUP('Rings SC Static'!E160,Forgings!$E$2:$W$275,19,FALSE)</f>
        <v>0</v>
      </c>
    </row>
    <row r="161" spans="1:20" ht="14.45" hidden="1" x14ac:dyDescent="0.3">
      <c r="A161" t="s">
        <v>11</v>
      </c>
      <c r="B161" t="s">
        <v>252</v>
      </c>
      <c r="C161" t="s">
        <v>206</v>
      </c>
      <c r="D161" t="s">
        <v>208</v>
      </c>
      <c r="E161" t="s">
        <v>266</v>
      </c>
      <c r="F161" t="s">
        <v>259</v>
      </c>
      <c r="G161" t="s">
        <v>837</v>
      </c>
      <c r="H161" t="s">
        <v>255</v>
      </c>
      <c r="I161" t="s">
        <v>227</v>
      </c>
      <c r="J161">
        <v>133</v>
      </c>
      <c r="K161">
        <v>36</v>
      </c>
      <c r="L161" s="48">
        <v>24.41</v>
      </c>
      <c r="M161" s="49">
        <v>5903</v>
      </c>
      <c r="N161" s="49"/>
      <c r="O161" s="49"/>
      <c r="P161"/>
      <c r="Q161" s="48"/>
      <c r="R161"/>
      <c r="S161" t="e">
        <f t="shared" si="2"/>
        <v>#DIV/0!</v>
      </c>
      <c r="T161">
        <f>VLOOKUP('Rings SC Static'!E161,Forgings!$E$2:$W$275,19,FALSE)</f>
        <v>0</v>
      </c>
    </row>
    <row r="162" spans="1:20" ht="14.45" hidden="1" x14ac:dyDescent="0.3">
      <c r="A162" t="s">
        <v>11</v>
      </c>
      <c r="B162" t="s">
        <v>252</v>
      </c>
      <c r="C162" t="s">
        <v>206</v>
      </c>
      <c r="D162" t="s">
        <v>208</v>
      </c>
      <c r="E162" t="s">
        <v>843</v>
      </c>
      <c r="F162" t="s">
        <v>254</v>
      </c>
      <c r="G162" t="s">
        <v>838</v>
      </c>
      <c r="H162" t="s">
        <v>255</v>
      </c>
      <c r="I162" t="s">
        <v>227</v>
      </c>
      <c r="J162">
        <v>663</v>
      </c>
      <c r="K162">
        <v>18</v>
      </c>
      <c r="L162" s="48">
        <v>0</v>
      </c>
      <c r="M162" s="49">
        <v>0</v>
      </c>
      <c r="N162" s="49"/>
      <c r="O162" s="49"/>
      <c r="P162"/>
      <c r="Q162" s="48"/>
      <c r="R162"/>
      <c r="S162" t="e">
        <f t="shared" si="2"/>
        <v>#DIV/0!</v>
      </c>
      <c r="T162" t="str">
        <f>VLOOKUP('Rings SC Static'!E162,Forgings!$E$2:$W$275,19,FALSE)</f>
        <v>2480M93G01</v>
      </c>
    </row>
    <row r="163" spans="1:20" ht="14.45" hidden="1" x14ac:dyDescent="0.3">
      <c r="A163" t="s">
        <v>11</v>
      </c>
      <c r="B163" t="s">
        <v>252</v>
      </c>
      <c r="C163" t="s">
        <v>206</v>
      </c>
      <c r="D163" t="s">
        <v>208</v>
      </c>
      <c r="E163" t="s">
        <v>268</v>
      </c>
      <c r="F163" t="s">
        <v>846</v>
      </c>
      <c r="G163" t="s">
        <v>839</v>
      </c>
      <c r="H163" t="s">
        <v>269</v>
      </c>
      <c r="I163" t="s">
        <v>227</v>
      </c>
      <c r="J163">
        <v>324</v>
      </c>
      <c r="K163">
        <v>18</v>
      </c>
      <c r="L163" s="48">
        <v>0</v>
      </c>
      <c r="M163" s="49">
        <v>0</v>
      </c>
      <c r="N163" s="49"/>
      <c r="O163" s="49"/>
      <c r="P163"/>
      <c r="Q163" s="48"/>
      <c r="R163"/>
      <c r="S163" t="e">
        <f t="shared" si="2"/>
        <v>#DIV/0!</v>
      </c>
      <c r="T163" t="str">
        <f>VLOOKUP('Rings SC Static'!E163,Forgings!$E$2:$W$275,19,FALSE)</f>
        <v>2094M40G02</v>
      </c>
    </row>
    <row r="164" spans="1:20" ht="14.45" hidden="1" x14ac:dyDescent="0.3">
      <c r="A164" t="s">
        <v>11</v>
      </c>
      <c r="B164" t="s">
        <v>252</v>
      </c>
      <c r="C164" t="s">
        <v>206</v>
      </c>
      <c r="D164" t="s">
        <v>208</v>
      </c>
      <c r="E164" t="s">
        <v>844</v>
      </c>
      <c r="F164" t="s">
        <v>833</v>
      </c>
      <c r="G164" t="s">
        <v>840</v>
      </c>
      <c r="H164" t="s">
        <v>271</v>
      </c>
      <c r="I164" t="s">
        <v>227</v>
      </c>
      <c r="J164">
        <v>52</v>
      </c>
      <c r="K164">
        <v>36</v>
      </c>
      <c r="L164" s="48">
        <v>0</v>
      </c>
      <c r="M164" s="49">
        <v>0</v>
      </c>
      <c r="N164" s="49"/>
      <c r="O164" s="49"/>
      <c r="P164"/>
      <c r="Q164" s="48"/>
      <c r="R164"/>
      <c r="S164" t="e">
        <f t="shared" si="2"/>
        <v>#DIV/0!</v>
      </c>
      <c r="T164">
        <f>VLOOKUP('Rings SC Static'!E164,Forgings!$E$2:$W$275,19,FALSE)</f>
        <v>0</v>
      </c>
    </row>
    <row r="165" spans="1:20" ht="14.45" hidden="1" x14ac:dyDescent="0.3">
      <c r="A165" t="s">
        <v>11</v>
      </c>
      <c r="B165" t="s">
        <v>252</v>
      </c>
      <c r="C165" t="s">
        <v>206</v>
      </c>
      <c r="D165" t="s">
        <v>208</v>
      </c>
      <c r="E165" t="s">
        <v>845</v>
      </c>
      <c r="F165" t="s">
        <v>846</v>
      </c>
      <c r="G165" t="s">
        <v>841</v>
      </c>
      <c r="H165" t="s">
        <v>272</v>
      </c>
      <c r="I165" t="s">
        <v>227</v>
      </c>
      <c r="J165">
        <v>136</v>
      </c>
      <c r="K165">
        <v>18</v>
      </c>
      <c r="L165" s="48">
        <v>0</v>
      </c>
      <c r="M165" s="49">
        <v>0</v>
      </c>
      <c r="N165" s="49"/>
      <c r="O165" s="49"/>
      <c r="P165"/>
      <c r="Q165" s="48"/>
      <c r="R165"/>
      <c r="S165" t="e">
        <f t="shared" si="2"/>
        <v>#DIV/0!</v>
      </c>
      <c r="T165">
        <f>VLOOKUP('Rings SC Static'!E165,Forgings!$E$2:$W$275,19,FALSE)</f>
        <v>0</v>
      </c>
    </row>
    <row r="166" spans="1:20" ht="14.45" hidden="1" x14ac:dyDescent="0.3">
      <c r="A166" t="s">
        <v>14</v>
      </c>
      <c r="B166" t="s">
        <v>719</v>
      </c>
      <c r="C166" t="s">
        <v>206</v>
      </c>
      <c r="D166" t="s">
        <v>208</v>
      </c>
      <c r="E166" t="s">
        <v>22</v>
      </c>
      <c r="F166" t="s">
        <v>20</v>
      </c>
      <c r="G166" t="s">
        <v>15</v>
      </c>
      <c r="H166" t="s">
        <v>12</v>
      </c>
      <c r="I166" t="s">
        <v>227</v>
      </c>
      <c r="J166">
        <v>315</v>
      </c>
      <c r="K166">
        <v>24</v>
      </c>
      <c r="L166" s="48">
        <v>37.33</v>
      </c>
      <c r="M166" s="49">
        <v>17449</v>
      </c>
      <c r="N166" s="49"/>
      <c r="O166" s="49"/>
      <c r="P166"/>
      <c r="Q166" s="48"/>
      <c r="R166"/>
      <c r="S166" t="e">
        <f t="shared" si="2"/>
        <v>#DIV/0!</v>
      </c>
      <c r="T166">
        <f>VLOOKUP('Rings SC Static'!E166,Forgings!$E$2:$W$275,19,FALSE)</f>
        <v>0</v>
      </c>
    </row>
    <row r="167" spans="1:20" ht="14.45" hidden="1" x14ac:dyDescent="0.3">
      <c r="A167" t="s">
        <v>14</v>
      </c>
      <c r="B167" t="s">
        <v>719</v>
      </c>
      <c r="C167" t="s">
        <v>206</v>
      </c>
      <c r="D167" t="s">
        <v>208</v>
      </c>
      <c r="E167" t="s">
        <v>24</v>
      </c>
      <c r="F167" t="s">
        <v>20</v>
      </c>
      <c r="G167" t="s">
        <v>5</v>
      </c>
      <c r="H167" t="s">
        <v>12</v>
      </c>
      <c r="I167" t="s">
        <v>227</v>
      </c>
      <c r="J167">
        <v>169</v>
      </c>
      <c r="K167">
        <v>22</v>
      </c>
      <c r="L167" s="48">
        <v>38.85</v>
      </c>
      <c r="M167" s="49">
        <v>9294</v>
      </c>
      <c r="N167" s="49"/>
      <c r="O167" s="49"/>
      <c r="P167"/>
      <c r="Q167" s="48"/>
      <c r="R167"/>
      <c r="S167" t="e">
        <f t="shared" si="2"/>
        <v>#DIV/0!</v>
      </c>
      <c r="T167" t="str">
        <f>VLOOKUP('Rings SC Static'!E167,Forgings!$E$2:$W$275,19,FALSE)</f>
        <v>2466M58P01</v>
      </c>
    </row>
    <row r="168" spans="1:20" ht="14.45" hidden="1" x14ac:dyDescent="0.3">
      <c r="A168" t="s">
        <v>14</v>
      </c>
      <c r="B168" t="s">
        <v>719</v>
      </c>
      <c r="C168" t="s">
        <v>206</v>
      </c>
      <c r="D168" t="s">
        <v>208</v>
      </c>
      <c r="E168" t="s">
        <v>67</v>
      </c>
      <c r="F168" t="s">
        <v>19</v>
      </c>
      <c r="G168" t="s">
        <v>6</v>
      </c>
      <c r="H168" t="s">
        <v>12</v>
      </c>
      <c r="I168" t="s">
        <v>227</v>
      </c>
      <c r="J168">
        <v>305</v>
      </c>
      <c r="K168">
        <v>23</v>
      </c>
      <c r="L168" s="48">
        <v>38.549999999999997</v>
      </c>
      <c r="M168" s="49">
        <v>17350</v>
      </c>
      <c r="N168" s="49"/>
      <c r="O168" s="49"/>
      <c r="P168"/>
      <c r="Q168" s="48"/>
      <c r="R168"/>
      <c r="S168" t="e">
        <f t="shared" si="2"/>
        <v>#DIV/0!</v>
      </c>
      <c r="T168" t="str">
        <f>VLOOKUP('Rings SC Static'!E168,Forgings!$E$2:$W$275,19,FALSE)</f>
        <v>2466M68P01</v>
      </c>
    </row>
    <row r="169" spans="1:20" ht="14.45" hidden="1" x14ac:dyDescent="0.3">
      <c r="A169" t="s">
        <v>14</v>
      </c>
      <c r="B169" t="s">
        <v>719</v>
      </c>
      <c r="C169" t="s">
        <v>206</v>
      </c>
      <c r="D169" t="s">
        <v>208</v>
      </c>
      <c r="E169" t="s">
        <v>68</v>
      </c>
      <c r="F169" t="s">
        <v>19</v>
      </c>
      <c r="G169" t="s">
        <v>18</v>
      </c>
      <c r="H169" t="s">
        <v>12</v>
      </c>
      <c r="I169" t="s">
        <v>227</v>
      </c>
      <c r="J169">
        <v>527</v>
      </c>
      <c r="K169">
        <v>21</v>
      </c>
      <c r="L169" s="48">
        <v>38.549999999999997</v>
      </c>
      <c r="M169" s="49">
        <v>27586</v>
      </c>
      <c r="N169" s="49"/>
      <c r="O169" s="49"/>
      <c r="P169"/>
      <c r="Q169" s="48"/>
      <c r="R169"/>
      <c r="S169" t="e">
        <f t="shared" si="2"/>
        <v>#DIV/0!</v>
      </c>
      <c r="T169" t="str">
        <f>VLOOKUP('Rings SC Static'!E169,Forgings!$E$2:$W$275,19,FALSE)</f>
        <v>2466M52P01</v>
      </c>
    </row>
    <row r="170" spans="1:20" ht="14.45" hidden="1" x14ac:dyDescent="0.3">
      <c r="A170" t="s">
        <v>11</v>
      </c>
      <c r="B170" t="s">
        <v>719</v>
      </c>
      <c r="C170" t="s">
        <v>206</v>
      </c>
      <c r="D170" t="s">
        <v>208</v>
      </c>
      <c r="E170" t="s">
        <v>22</v>
      </c>
      <c r="F170" t="s">
        <v>19</v>
      </c>
      <c r="G170" t="s">
        <v>15</v>
      </c>
      <c r="H170" t="s">
        <v>12</v>
      </c>
      <c r="I170" t="s">
        <v>227</v>
      </c>
      <c r="J170">
        <v>310</v>
      </c>
      <c r="K170">
        <v>12</v>
      </c>
      <c r="L170" s="48">
        <v>37.33</v>
      </c>
      <c r="M170" s="49">
        <v>17449</v>
      </c>
      <c r="N170" s="49"/>
      <c r="O170" s="49"/>
      <c r="P170"/>
      <c r="Q170" s="48"/>
      <c r="R170"/>
      <c r="S170" t="e">
        <f t="shared" si="2"/>
        <v>#DIV/0!</v>
      </c>
      <c r="T170">
        <f>VLOOKUP('Rings SC Static'!E170,Forgings!$E$2:$W$275,19,FALSE)</f>
        <v>0</v>
      </c>
    </row>
    <row r="171" spans="1:20" ht="14.45" hidden="1" x14ac:dyDescent="0.3">
      <c r="A171" t="s">
        <v>11</v>
      </c>
      <c r="B171" t="s">
        <v>719</v>
      </c>
      <c r="C171" t="s">
        <v>206</v>
      </c>
      <c r="D171" t="s">
        <v>208</v>
      </c>
      <c r="E171" t="s">
        <v>57</v>
      </c>
      <c r="F171" t="s">
        <v>56</v>
      </c>
      <c r="G171" t="s">
        <v>6</v>
      </c>
      <c r="H171" t="s">
        <v>12</v>
      </c>
      <c r="I171" t="s">
        <v>227</v>
      </c>
      <c r="J171">
        <v>114</v>
      </c>
      <c r="K171">
        <v>16</v>
      </c>
      <c r="L171" s="48">
        <v>38.85</v>
      </c>
      <c r="M171" s="49">
        <v>7929</v>
      </c>
      <c r="N171" s="49"/>
      <c r="O171" s="49"/>
      <c r="P171"/>
      <c r="Q171" s="48"/>
      <c r="R171"/>
      <c r="S171" t="e">
        <f t="shared" si="2"/>
        <v>#DIV/0!</v>
      </c>
      <c r="T171" t="str">
        <f>VLOOKUP('Rings SC Static'!E171,Forgings!$E$2:$W$275,19,FALSE)</f>
        <v>2471M16P01</v>
      </c>
    </row>
    <row r="172" spans="1:20" ht="14.45" hidden="1" x14ac:dyDescent="0.3">
      <c r="A172" t="s">
        <v>11</v>
      </c>
      <c r="B172" t="s">
        <v>719</v>
      </c>
      <c r="C172" t="s">
        <v>206</v>
      </c>
      <c r="D172" t="s">
        <v>208</v>
      </c>
      <c r="E172" t="s">
        <v>58</v>
      </c>
      <c r="F172" t="s">
        <v>56</v>
      </c>
      <c r="G172" t="s">
        <v>18</v>
      </c>
      <c r="H172" t="s">
        <v>12</v>
      </c>
      <c r="I172" t="s">
        <v>230</v>
      </c>
      <c r="J172">
        <v>159</v>
      </c>
      <c r="K172">
        <v>13</v>
      </c>
      <c r="L172" s="48">
        <v>38.85</v>
      </c>
      <c r="M172" s="49">
        <v>10677</v>
      </c>
      <c r="N172" s="49"/>
      <c r="O172" s="49"/>
      <c r="P172"/>
      <c r="Q172" s="48"/>
      <c r="R172"/>
      <c r="T172" t="str">
        <f>VLOOKUP('Rings SC Static'!E172,Forgings!$E$2:$W$275,19,FALSE)</f>
        <v>2471M19P01</v>
      </c>
    </row>
    <row r="173" spans="1:20" ht="14.45" hidden="1" x14ac:dyDescent="0.3">
      <c r="A173" t="s">
        <v>590</v>
      </c>
      <c r="B173" t="s">
        <v>122</v>
      </c>
      <c r="C173" t="s">
        <v>206</v>
      </c>
      <c r="D173" t="s">
        <v>208</v>
      </c>
      <c r="E173" t="s">
        <v>855</v>
      </c>
      <c r="F173" t="s">
        <v>136</v>
      </c>
      <c r="G173" t="s">
        <v>856</v>
      </c>
      <c r="H173" t="s">
        <v>153</v>
      </c>
      <c r="I173">
        <v>12</v>
      </c>
      <c r="J173">
        <v>787</v>
      </c>
      <c r="K173">
        <v>25</v>
      </c>
      <c r="L173" s="48">
        <v>12.02</v>
      </c>
      <c r="M173" s="49">
        <v>16492</v>
      </c>
      <c r="N173" s="74" t="s">
        <v>875</v>
      </c>
      <c r="O173" s="49"/>
      <c r="P173"/>
      <c r="Q173" s="48"/>
      <c r="R173"/>
      <c r="T173" t="str">
        <f>VLOOKUP('Rings SC Static'!E173,Forgings!$E$2:$W$275,19,FALSE)</f>
        <v>2521M13P01</v>
      </c>
    </row>
    <row r="174" spans="1:20" ht="14.45" hidden="1" x14ac:dyDescent="0.3">
      <c r="A174" t="s">
        <v>590</v>
      </c>
      <c r="B174" t="s">
        <v>122</v>
      </c>
      <c r="C174" t="s">
        <v>206</v>
      </c>
      <c r="D174" t="s">
        <v>208</v>
      </c>
      <c r="E174" t="s">
        <v>873</v>
      </c>
      <c r="F174" t="s">
        <v>136</v>
      </c>
      <c r="G174" t="s">
        <v>859</v>
      </c>
      <c r="H174" t="s">
        <v>153</v>
      </c>
      <c r="I174">
        <v>12</v>
      </c>
      <c r="J174">
        <v>563</v>
      </c>
      <c r="K174">
        <v>25</v>
      </c>
      <c r="L174" s="48">
        <v>12.02</v>
      </c>
      <c r="M174" s="49">
        <v>10121</v>
      </c>
      <c r="N174" s="74" t="s">
        <v>875</v>
      </c>
      <c r="O174" s="49"/>
      <c r="P174"/>
      <c r="Q174" s="48"/>
      <c r="R174"/>
      <c r="T174" t="str">
        <f>VLOOKUP('Rings SC Static'!E174,Forgings!$E$2:$W$275,19,FALSE)</f>
        <v>2521M05G01</v>
      </c>
    </row>
    <row r="175" spans="1:20" ht="14.45" x14ac:dyDescent="0.3">
      <c r="A175" t="s">
        <v>590</v>
      </c>
      <c r="B175" t="s">
        <v>122</v>
      </c>
      <c r="C175" t="s">
        <v>206</v>
      </c>
      <c r="D175" t="s">
        <v>208</v>
      </c>
      <c r="E175" t="s">
        <v>861</v>
      </c>
      <c r="F175" t="s">
        <v>136</v>
      </c>
      <c r="G175" t="s">
        <v>856</v>
      </c>
      <c r="H175" t="s">
        <v>153</v>
      </c>
      <c r="I175">
        <v>12</v>
      </c>
      <c r="J175">
        <v>787</v>
      </c>
      <c r="K175">
        <v>25</v>
      </c>
      <c r="L175" s="48">
        <v>12.02</v>
      </c>
      <c r="M175" s="49">
        <v>16276</v>
      </c>
      <c r="N175" s="74" t="s">
        <v>875</v>
      </c>
      <c r="O175" s="49"/>
      <c r="P175"/>
      <c r="Q175" s="48"/>
      <c r="R175"/>
      <c r="T175" t="str">
        <f>VLOOKUP('Rings SC Static'!E175,Forgings!$E$2:$W$275,19,FALSE)</f>
        <v>2521M04G01</v>
      </c>
    </row>
    <row r="176" spans="1:20" ht="14.45" x14ac:dyDescent="0.3">
      <c r="A176" t="s">
        <v>590</v>
      </c>
      <c r="B176" t="s">
        <v>122</v>
      </c>
      <c r="C176" t="s">
        <v>206</v>
      </c>
      <c r="D176" t="s">
        <v>208</v>
      </c>
      <c r="E176" t="s">
        <v>864</v>
      </c>
      <c r="F176" t="s">
        <v>136</v>
      </c>
      <c r="G176" t="s">
        <v>859</v>
      </c>
      <c r="H176" t="s">
        <v>153</v>
      </c>
      <c r="I176">
        <v>12</v>
      </c>
      <c r="J176">
        <v>563</v>
      </c>
      <c r="K176">
        <v>25</v>
      </c>
      <c r="L176" s="48">
        <v>12.02</v>
      </c>
      <c r="M176" s="49">
        <v>9905</v>
      </c>
      <c r="N176" s="74" t="s">
        <v>875</v>
      </c>
      <c r="O176" s="49"/>
      <c r="P176"/>
      <c r="Q176" s="48"/>
      <c r="R176"/>
      <c r="T176" t="str">
        <f>VLOOKUP('Rings SC Static'!E176,Forgings!$E$2:$W$275,19,FALSE)</f>
        <v>2521M04G01</v>
      </c>
    </row>
  </sheetData>
  <autoFilter ref="A1:T176">
    <filterColumn colId="1">
      <filters>
        <filter val="Bierman"/>
      </filters>
    </filterColumn>
    <filterColumn colId="4">
      <filters>
        <filter val="4013522-477P03"/>
        <filter val="4013522-478P03"/>
      </filters>
    </filterColumn>
  </autoFilter>
  <customSheetViews>
    <customSheetView guid="{95F9FE14-C856-48C0-A0F3-6488E89CB38D}" filter="1" showAutoFilter="1" hiddenColumns="1" topLeftCell="K1">
      <pane ySplit="9" topLeftCell="A11" activePane="bottomLeft" state="frozen"/>
      <selection pane="bottomLeft" activeCell="O124" sqref="O124"/>
      <pageMargins left="0.7" right="0.7" top="0.75" bottom="0.75" header="0.3" footer="0.3"/>
      <pageSetup orientation="portrait" r:id="rId1"/>
      <autoFilter ref="A1:AC176">
        <filterColumn colId="1">
          <filters>
            <filter val="Bierman"/>
          </filters>
        </filterColumn>
      </autoFilter>
    </customSheetView>
    <customSheetView guid="{502E07B3-8C79-4B49-89A2-A3C259994C01}" filter="1" showAutoFilter="1" hiddenColumns="1" topLeftCell="N144">
      <selection activeCell="U174" sqref="U174"/>
      <pageMargins left="0.7" right="0.7" top="0.75" bottom="0.75" header="0.3" footer="0.3"/>
      <pageSetup orientation="portrait" r:id="rId2"/>
      <autoFilter ref="A1:AC176">
        <filterColumn colId="1">
          <filters>
            <filter val="Bierman"/>
          </filters>
        </filterColumn>
        <filterColumn colId="5">
          <filters>
            <filter val="Firth Monroe"/>
            <filter val="Firth Rixson-Monroe"/>
            <filter val="Forged Metals"/>
            <filter val="Frisa"/>
            <filter val="Schlosser Forge"/>
            <filter val="TBD"/>
          </filters>
        </filterColumn>
      </autoFilter>
    </customSheetView>
    <customSheetView guid="{F0FE87F2-EF57-4C76-9CBB-139AC97FB162}" showAutoFilter="1" hiddenColumns="1">
      <pane ySplit="48" topLeftCell="A50" activePane="bottomLeft" state="frozen"/>
      <selection pane="bottomLeft" activeCell="G14" sqref="G14"/>
      <pageMargins left="0.7" right="0.7" top="0.75" bottom="0.75" header="0.3" footer="0.3"/>
      <pageSetup orientation="portrait" r:id="rId3"/>
      <autoFilter ref="A1:AD176"/>
    </customSheetView>
  </customSheetView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sqref="A1:I6"/>
    </sheetView>
  </sheetViews>
  <sheetFormatPr defaultRowHeight="15" x14ac:dyDescent="0.25"/>
  <cols>
    <col min="1" max="1" width="6.28515625" bestFit="1" customWidth="1"/>
    <col min="2" max="2" width="15" bestFit="1" customWidth="1"/>
    <col min="3" max="3" width="11.42578125" bestFit="1" customWidth="1"/>
    <col min="4" max="4" width="12.140625" customWidth="1"/>
    <col min="5" max="5" width="17.28515625" style="90" bestFit="1" customWidth="1"/>
    <col min="6" max="6" width="12.42578125" style="90" bestFit="1" customWidth="1"/>
    <col min="7" max="7" width="11.28515625" style="90" bestFit="1" customWidth="1"/>
    <col min="8" max="8" width="16" style="90" bestFit="1" customWidth="1"/>
    <col min="9" max="9" width="42.5703125" bestFit="1" customWidth="1"/>
  </cols>
  <sheetData>
    <row r="1" spans="1:9" ht="15.75" thickBot="1" x14ac:dyDescent="0.3">
      <c r="A1" s="93" t="s">
        <v>895</v>
      </c>
      <c r="B1" s="94" t="s">
        <v>896</v>
      </c>
      <c r="C1" s="94" t="s">
        <v>897</v>
      </c>
      <c r="D1" s="94" t="s">
        <v>898</v>
      </c>
      <c r="E1" s="95" t="s">
        <v>909</v>
      </c>
      <c r="F1" s="95" t="s">
        <v>899</v>
      </c>
      <c r="G1" s="95" t="s">
        <v>900</v>
      </c>
      <c r="H1" s="96" t="s">
        <v>908</v>
      </c>
      <c r="I1" s="97" t="s">
        <v>74</v>
      </c>
    </row>
    <row r="2" spans="1:9" x14ac:dyDescent="0.25">
      <c r="A2" s="85" t="s">
        <v>889</v>
      </c>
      <c r="B2" s="85" t="s">
        <v>890</v>
      </c>
      <c r="C2" s="85" t="s">
        <v>891</v>
      </c>
      <c r="D2" s="85" t="s">
        <v>892</v>
      </c>
      <c r="E2" s="87" t="s">
        <v>910</v>
      </c>
      <c r="F2" s="91">
        <v>6915</v>
      </c>
      <c r="G2" s="91">
        <v>6690</v>
      </c>
      <c r="H2" s="88">
        <v>2015</v>
      </c>
      <c r="I2" s="85" t="s">
        <v>914</v>
      </c>
    </row>
    <row r="3" spans="1:9" x14ac:dyDescent="0.25">
      <c r="A3" s="85" t="s">
        <v>889</v>
      </c>
      <c r="B3" s="84" t="s">
        <v>423</v>
      </c>
      <c r="C3" s="84" t="s">
        <v>894</v>
      </c>
      <c r="D3" s="84" t="s">
        <v>893</v>
      </c>
      <c r="E3" s="88" t="s">
        <v>910</v>
      </c>
      <c r="F3" s="92">
        <v>1710</v>
      </c>
      <c r="G3" s="92">
        <v>1563</v>
      </c>
      <c r="H3" s="88">
        <v>2015</v>
      </c>
      <c r="I3" s="84" t="s">
        <v>914</v>
      </c>
    </row>
    <row r="4" spans="1:9" x14ac:dyDescent="0.25">
      <c r="A4" s="86"/>
      <c r="B4" s="86"/>
      <c r="C4" s="86"/>
      <c r="D4" s="86"/>
      <c r="E4" s="89"/>
      <c r="F4" s="89"/>
      <c r="G4" s="89"/>
      <c r="H4" s="89"/>
      <c r="I4" s="86"/>
    </row>
    <row r="5" spans="1:9" x14ac:dyDescent="0.25">
      <c r="A5" s="84" t="s">
        <v>901</v>
      </c>
      <c r="B5" s="84" t="s">
        <v>902</v>
      </c>
      <c r="C5" s="84" t="s">
        <v>904</v>
      </c>
      <c r="D5" s="84" t="s">
        <v>906</v>
      </c>
      <c r="E5" s="88" t="s">
        <v>911</v>
      </c>
      <c r="F5" s="92">
        <v>7902</v>
      </c>
      <c r="G5" s="88" t="s">
        <v>907</v>
      </c>
      <c r="H5" s="88">
        <v>2017</v>
      </c>
      <c r="I5" s="84" t="s">
        <v>913</v>
      </c>
    </row>
    <row r="6" spans="1:9" x14ac:dyDescent="0.25">
      <c r="A6" s="84" t="s">
        <v>901</v>
      </c>
      <c r="B6" s="84" t="s">
        <v>903</v>
      </c>
      <c r="C6" s="84" t="s">
        <v>905</v>
      </c>
      <c r="D6" s="84" t="s">
        <v>906</v>
      </c>
      <c r="E6" s="88" t="s">
        <v>912</v>
      </c>
      <c r="F6" s="92">
        <v>12685</v>
      </c>
      <c r="G6" s="88" t="s">
        <v>907</v>
      </c>
      <c r="H6" s="88">
        <v>2017</v>
      </c>
      <c r="I6" s="84" t="s">
        <v>913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Comments-Questions</vt:lpstr>
      <vt:lpstr>Forgings</vt:lpstr>
      <vt:lpstr>Rings SC Static</vt:lpstr>
      <vt:lpstr>Sheet1</vt:lpstr>
      <vt:lpstr>Forgings!Print_Area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a274urt</dc:creator>
  <cp:lastModifiedBy>GE User</cp:lastModifiedBy>
  <cp:lastPrinted>2011-11-29T18:35:30Z</cp:lastPrinted>
  <dcterms:created xsi:type="dcterms:W3CDTF">2011-06-17T16:32:36Z</dcterms:created>
  <dcterms:modified xsi:type="dcterms:W3CDTF">2014-07-15T20:57:02Z</dcterms:modified>
</cp:coreProperties>
</file>