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mc:AlternateContent xmlns:mc="http://schemas.openxmlformats.org/markup-compatibility/2006">
    <mc:Choice Requires="x15">
      <x15ac:absPath xmlns:x15ac="http://schemas.microsoft.com/office/spreadsheetml/2010/11/ac" url="/Users/andrewsfolder/Documents/Portfolio/VG Merch Project/"/>
    </mc:Choice>
  </mc:AlternateContent>
  <xr:revisionPtr revIDLastSave="0" documentId="13_ncr:1_{1CA8F90D-F678-8D4D-9EB7-E81A241952D8}" xr6:coauthVersionLast="47" xr6:coauthVersionMax="47" xr10:uidLastSave="{00000000-0000-0000-0000-000000000000}"/>
  <bookViews>
    <workbookView xWindow="420" yWindow="0" windowWidth="28220" windowHeight="18000" activeTab="4" xr2:uid="{00000000-000D-0000-FFFF-FFFF00000000}"/>
  </bookViews>
  <sheets>
    <sheet name="Visualizations" sheetId="12" r:id="rId1"/>
    <sheet name="1. Product Analysis " sheetId="13" r:id="rId2"/>
    <sheet name="2. Category Insights" sheetId="15" r:id="rId3"/>
    <sheet name="3. Brand Performance" sheetId="11" r:id="rId4"/>
    <sheet name="Gaming Merchandise Dataset" sheetId="1" r:id="rId5"/>
  </sheets>
  <definedNames>
    <definedName name="_xlnm._FilterDatabase" localSheetId="3" hidden="1">'3. Brand Performance'!#REF!</definedName>
    <definedName name="_xlnm._FilterDatabase" localSheetId="4" hidden="1">'Gaming Merchandise Dataset'!$A$1:$X$160</definedName>
    <definedName name="_xlchart.v1.0" hidden="1">'Gaming Merchandise Dataset'!$H$1</definedName>
    <definedName name="_xlchart.v1.1" hidden="1">'Gaming Merchandise Dataset'!$H$2:$H$160</definedName>
    <definedName name="_xlchart.v2.2" hidden="1">'3. Brand Performance'!$J$20:$J$29</definedName>
    <definedName name="_xlchart.v2.3" hidden="1">'3. Brand Performance'!$K$19</definedName>
    <definedName name="_xlchart.v2.4" hidden="1">'3. Brand Performance'!$K$20:$K$29</definedName>
    <definedName name="Slicer_Category_0">#N/A</definedName>
    <definedName name="Slicer_Price_Categorization">#N/A</definedName>
    <definedName name="Slicer_Review_Count_Simplified1">#N/A</definedName>
    <definedName name="Slicer_Stars_Simplified1">#N/A</definedName>
  </definedNames>
  <calcPr calcId="191029"/>
  <pivotCaches>
    <pivotCache cacheId="212" r:id="rId6"/>
    <pivotCache cacheId="213" r:id="rId7"/>
    <pivotCache cacheId="214"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11" l="1"/>
  <c r="K5" i="11"/>
  <c r="K6" i="11"/>
  <c r="K7" i="11"/>
  <c r="K8" i="11"/>
  <c r="K9" i="11"/>
  <c r="K10" i="11"/>
  <c r="K11" i="11"/>
  <c r="K12" i="11"/>
  <c r="K13" i="11"/>
  <c r="K14" i="11"/>
  <c r="L19" i="1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2" i="1"/>
  <c r="D40" i="15"/>
  <c r="B45" i="15"/>
  <c r="B43" i="15"/>
  <c r="B42" i="15"/>
  <c r="B44" i="15"/>
  <c r="B41" i="15"/>
  <c r="B47" i="15"/>
  <c r="B46" i="15"/>
  <c r="B48" i="15"/>
  <c r="B49" i="15"/>
  <c r="B50" i="15"/>
  <c r="B40" i="15"/>
  <c r="I4" i="15"/>
  <c r="J14" i="11"/>
  <c r="J5" i="11"/>
  <c r="J6" i="11"/>
  <c r="J7" i="11"/>
  <c r="J8" i="11"/>
  <c r="J9" i="11"/>
  <c r="J10" i="11"/>
  <c r="J11" i="11"/>
  <c r="J12" i="11"/>
  <c r="J13" i="11"/>
  <c r="J4" i="11"/>
  <c r="R82" i="13"/>
  <c r="P82" i="13"/>
  <c r="Q82" i="13" s="1"/>
  <c r="R81" i="13"/>
  <c r="P81" i="13"/>
  <c r="Q81" i="13" s="1"/>
  <c r="R80" i="13"/>
  <c r="P80" i="13"/>
  <c r="Q80" i="13" s="1"/>
  <c r="R79" i="13"/>
  <c r="P79" i="13"/>
  <c r="Q79" i="13" s="1"/>
  <c r="R78" i="13"/>
  <c r="P78" i="13"/>
  <c r="Q78" i="13" s="1"/>
  <c r="R77" i="13"/>
  <c r="P77" i="13"/>
  <c r="Q77" i="13" s="1"/>
  <c r="R76" i="13"/>
  <c r="P76" i="13"/>
  <c r="Q76" i="13" s="1"/>
  <c r="R75" i="13"/>
  <c r="P75" i="13"/>
  <c r="Q75" i="13" s="1"/>
  <c r="R68" i="13"/>
  <c r="P68" i="13"/>
  <c r="Q68" i="13" s="1"/>
  <c r="R67" i="13"/>
  <c r="P67" i="13"/>
  <c r="Q67" i="13" s="1"/>
  <c r="R66" i="13"/>
  <c r="P66" i="13"/>
  <c r="Q66" i="13" s="1"/>
  <c r="R65" i="13"/>
  <c r="P65" i="13"/>
  <c r="Q65" i="13" s="1"/>
  <c r="R64" i="13"/>
  <c r="P64" i="13"/>
  <c r="Q64" i="13" s="1"/>
  <c r="R63" i="13"/>
  <c r="P63" i="13"/>
  <c r="Q63" i="13" s="1"/>
  <c r="R62" i="13"/>
  <c r="P62" i="13"/>
  <c r="Q62" i="13" s="1"/>
  <c r="R61" i="13"/>
  <c r="P61" i="13"/>
  <c r="Q61" i="13" s="1"/>
  <c r="R60" i="13"/>
  <c r="P60" i="13"/>
  <c r="Q60" i="13" s="1"/>
  <c r="R59" i="13"/>
  <c r="P59" i="13"/>
  <c r="Q59" i="13" s="1"/>
  <c r="R58" i="13"/>
  <c r="P58" i="13"/>
  <c r="Q58" i="13" s="1"/>
  <c r="R57" i="13"/>
  <c r="P57" i="13"/>
  <c r="Q57" i="13" s="1"/>
  <c r="R56" i="13"/>
  <c r="P56" i="13"/>
  <c r="Q56" i="13" s="1"/>
  <c r="R55" i="13"/>
  <c r="P55" i="13"/>
  <c r="Q55" i="13" s="1"/>
  <c r="R54" i="13"/>
  <c r="P54" i="13"/>
  <c r="Q54" i="13" s="1"/>
  <c r="R53" i="13"/>
  <c r="P53" i="13"/>
  <c r="Q53" i="13" s="1"/>
  <c r="R52" i="13"/>
  <c r="P52" i="13"/>
  <c r="Q52" i="13" s="1"/>
  <c r="R51" i="13"/>
  <c r="P51" i="13"/>
  <c r="Q51" i="13" s="1"/>
  <c r="R50" i="13"/>
  <c r="P50" i="13"/>
  <c r="Q50" i="13" s="1"/>
  <c r="R49" i="13"/>
  <c r="P49" i="13"/>
  <c r="Q49" i="13" s="1"/>
  <c r="R48" i="13"/>
  <c r="P48" i="13"/>
  <c r="Q48" i="13" s="1"/>
  <c r="R47" i="13"/>
  <c r="P47" i="13"/>
  <c r="Q47" i="13" s="1"/>
  <c r="R46" i="13"/>
  <c r="P46" i="13"/>
  <c r="Q46" i="13" s="1"/>
  <c r="R45" i="13"/>
  <c r="P45" i="13"/>
  <c r="Q45" i="13" s="1"/>
  <c r="R44" i="13"/>
  <c r="P44" i="13"/>
  <c r="Q44" i="13" s="1"/>
  <c r="R43" i="13"/>
  <c r="P43" i="13"/>
  <c r="Q43" i="13" s="1"/>
  <c r="R42" i="13"/>
  <c r="P42" i="13"/>
  <c r="Q42" i="13" s="1"/>
  <c r="R41" i="13"/>
  <c r="P41" i="13"/>
  <c r="Q41" i="13" s="1"/>
  <c r="F22" i="13"/>
  <c r="F23" i="13"/>
  <c r="F24" i="13"/>
  <c r="F25" i="13"/>
  <c r="F26" i="13"/>
  <c r="F27" i="13"/>
  <c r="F28" i="13"/>
  <c r="F29" i="13"/>
  <c r="F30" i="13"/>
  <c r="F21" i="13"/>
  <c r="H55" i="13"/>
  <c r="F55" i="13"/>
  <c r="G55" i="13" s="1"/>
  <c r="F56" i="13"/>
  <c r="G56" i="13" s="1"/>
  <c r="H56" i="13"/>
  <c r="F57" i="13"/>
  <c r="G57" i="13" s="1"/>
  <c r="H57" i="13"/>
  <c r="F58" i="13"/>
  <c r="G58" i="13" s="1"/>
  <c r="H58" i="13"/>
  <c r="F59" i="13"/>
  <c r="G59" i="13" s="1"/>
  <c r="H59" i="13"/>
  <c r="F60" i="13"/>
  <c r="G60" i="13" s="1"/>
  <c r="H60" i="13"/>
  <c r="F61" i="13"/>
  <c r="G61" i="13" s="1"/>
  <c r="H61" i="13"/>
  <c r="F62" i="13"/>
  <c r="G62" i="13" s="1"/>
  <c r="H62" i="13"/>
  <c r="F63" i="13"/>
  <c r="G63" i="13" s="1"/>
  <c r="H63" i="13"/>
  <c r="F64" i="13"/>
  <c r="G64" i="13" s="1"/>
  <c r="H64" i="13"/>
  <c r="F65" i="13"/>
  <c r="G65" i="13" s="1"/>
  <c r="H65" i="13"/>
  <c r="F66" i="13"/>
  <c r="G66" i="13" s="1"/>
  <c r="I66" i="13" s="1"/>
  <c r="H66" i="13"/>
  <c r="F67" i="13"/>
  <c r="G67" i="13" s="1"/>
  <c r="H67" i="13"/>
  <c r="F68" i="13"/>
  <c r="G68" i="13" s="1"/>
  <c r="H68" i="13"/>
  <c r="F69" i="13"/>
  <c r="G69" i="13" s="1"/>
  <c r="H69" i="13"/>
  <c r="F70" i="13"/>
  <c r="G70" i="13" s="1"/>
  <c r="H70" i="13"/>
  <c r="F71" i="13"/>
  <c r="G71" i="13" s="1"/>
  <c r="H71" i="13"/>
  <c r="F72" i="13"/>
  <c r="G72" i="13" s="1"/>
  <c r="H72" i="13"/>
  <c r="F73" i="13"/>
  <c r="G73" i="13" s="1"/>
  <c r="H73" i="13"/>
  <c r="F74" i="13"/>
  <c r="G74" i="13" s="1"/>
  <c r="I74" i="13" s="1"/>
  <c r="H74" i="13"/>
  <c r="F75" i="13"/>
  <c r="G75" i="13" s="1"/>
  <c r="H75" i="13"/>
  <c r="F76" i="13"/>
  <c r="G76" i="13" s="1"/>
  <c r="H76" i="13"/>
  <c r="F77" i="13"/>
  <c r="G77" i="13" s="1"/>
  <c r="H77" i="13"/>
  <c r="F78" i="13"/>
  <c r="G78" i="13" s="1"/>
  <c r="I78" i="13" s="1"/>
  <c r="H78" i="13"/>
  <c r="F79" i="13"/>
  <c r="G79" i="13" s="1"/>
  <c r="H79" i="13"/>
  <c r="F80" i="13"/>
  <c r="G80" i="13" s="1"/>
  <c r="H80" i="13"/>
  <c r="F81" i="13"/>
  <c r="G81" i="13" s="1"/>
  <c r="H81" i="13"/>
  <c r="F82" i="13"/>
  <c r="G82" i="13" s="1"/>
  <c r="H82" i="13"/>
  <c r="F83" i="13"/>
  <c r="G83" i="13" s="1"/>
  <c r="I83" i="13" s="1"/>
  <c r="H83" i="13"/>
  <c r="F84" i="13"/>
  <c r="G84" i="13" s="1"/>
  <c r="H84" i="13"/>
  <c r="F85" i="13"/>
  <c r="G85" i="13" s="1"/>
  <c r="H85" i="13"/>
  <c r="F86" i="13"/>
  <c r="G86" i="13" s="1"/>
  <c r="H86" i="13"/>
  <c r="F87" i="13"/>
  <c r="G87" i="13" s="1"/>
  <c r="I87" i="13" s="1"/>
  <c r="H87" i="13"/>
  <c r="F88" i="13"/>
  <c r="G88" i="13" s="1"/>
  <c r="H88" i="13"/>
  <c r="F89" i="13"/>
  <c r="G89" i="13" s="1"/>
  <c r="H89" i="13"/>
  <c r="F90" i="13"/>
  <c r="G90" i="13" s="1"/>
  <c r="I90" i="13" s="1"/>
  <c r="H90" i="13"/>
  <c r="F91" i="13"/>
  <c r="G91" i="13" s="1"/>
  <c r="H91" i="13"/>
  <c r="H42" i="13"/>
  <c r="H43" i="13"/>
  <c r="H44" i="13"/>
  <c r="H45" i="13"/>
  <c r="H46" i="13"/>
  <c r="H47" i="13"/>
  <c r="H48" i="13"/>
  <c r="H41" i="13"/>
  <c r="F42" i="13"/>
  <c r="G42" i="13" s="1"/>
  <c r="F43" i="13"/>
  <c r="G43" i="13" s="1"/>
  <c r="F44" i="13"/>
  <c r="G44" i="13" s="1"/>
  <c r="F45" i="13"/>
  <c r="G45" i="13" s="1"/>
  <c r="F46" i="13"/>
  <c r="G46" i="13" s="1"/>
  <c r="F47" i="13"/>
  <c r="G47" i="13" s="1"/>
  <c r="F48" i="13"/>
  <c r="G48" i="13" s="1"/>
  <c r="F41" i="13"/>
  <c r="G41" i="13" s="1"/>
  <c r="W6" i="12"/>
  <c r="U6" i="12"/>
  <c r="S6" i="12"/>
  <c r="Q2" i="12"/>
  <c r="U2" i="12" a="1"/>
  <c r="U2" i="12" s="1"/>
  <c r="Q6" i="12"/>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2" i="1"/>
  <c r="A2" i="12"/>
  <c r="M2" i="12" a="1"/>
  <c r="M2" i="12" s="1"/>
  <c r="E2" i="12"/>
  <c r="I2" i="12"/>
  <c r="I5" i="11"/>
  <c r="I6" i="11"/>
  <c r="I7" i="11"/>
  <c r="I8" i="11"/>
  <c r="I9" i="11"/>
  <c r="I10" i="11"/>
  <c r="I11" i="11"/>
  <c r="I12" i="11"/>
  <c r="I13" i="11"/>
  <c r="I4" i="11"/>
  <c r="I89" i="13" l="1"/>
  <c r="I81" i="13"/>
  <c r="I77" i="13"/>
  <c r="I65" i="13"/>
  <c r="I76" i="13"/>
  <c r="I60" i="13"/>
  <c r="I55" i="13"/>
  <c r="I14" i="11"/>
  <c r="L14" i="11" s="1"/>
  <c r="I68" i="13"/>
  <c r="I80" i="13"/>
  <c r="I64" i="13"/>
  <c r="S76" i="13"/>
  <c r="S80" i="13"/>
  <c r="I73" i="13"/>
  <c r="I61" i="13"/>
  <c r="I79" i="13"/>
  <c r="I59" i="13"/>
  <c r="I86" i="13"/>
  <c r="I82" i="13"/>
  <c r="I71" i="13"/>
  <c r="I67" i="13"/>
  <c r="I63" i="13"/>
  <c r="I58" i="13"/>
  <c r="S77" i="13"/>
  <c r="S81" i="13"/>
  <c r="I88" i="13"/>
  <c r="I75" i="13"/>
  <c r="I85" i="13"/>
  <c r="I70" i="13"/>
  <c r="I62" i="13"/>
  <c r="S44" i="13"/>
  <c r="S48" i="13"/>
  <c r="S52" i="13"/>
  <c r="S56" i="13"/>
  <c r="S60" i="13"/>
  <c r="S64" i="13"/>
  <c r="S68" i="13"/>
  <c r="S78" i="13"/>
  <c r="S82" i="13"/>
  <c r="I69" i="13"/>
  <c r="I72" i="13"/>
  <c r="S75" i="13"/>
  <c r="S79" i="13"/>
  <c r="S54" i="13"/>
  <c r="S58" i="13"/>
  <c r="S62" i="13"/>
  <c r="S66" i="13"/>
  <c r="S41" i="13"/>
  <c r="S45" i="13"/>
  <c r="S49" i="13"/>
  <c r="S53" i="13"/>
  <c r="S57" i="13"/>
  <c r="S61" i="13"/>
  <c r="S65" i="13"/>
  <c r="I84" i="13"/>
  <c r="I91" i="13"/>
  <c r="I57" i="13"/>
  <c r="I56" i="13"/>
  <c r="S42" i="13"/>
  <c r="S46" i="13"/>
  <c r="S50" i="13"/>
  <c r="S43" i="13"/>
  <c r="S47" i="13"/>
  <c r="S51" i="13"/>
  <c r="S55" i="13"/>
  <c r="S59" i="13"/>
  <c r="S63" i="13"/>
  <c r="S67" i="13"/>
  <c r="L6" i="11"/>
  <c r="L7" i="11"/>
  <c r="L10" i="11"/>
  <c r="L11" i="11"/>
  <c r="H21" i="13"/>
  <c r="H5" i="15"/>
  <c r="H6" i="15"/>
  <c r="H7" i="15"/>
  <c r="H8" i="15"/>
  <c r="H9" i="15"/>
  <c r="H10" i="15"/>
  <c r="H11" i="15"/>
  <c r="H12" i="15"/>
  <c r="H13" i="15"/>
  <c r="H14" i="15"/>
  <c r="I5" i="15"/>
  <c r="I6" i="15"/>
  <c r="I7" i="15"/>
  <c r="I8" i="15"/>
  <c r="I9" i="15"/>
  <c r="I10" i="15"/>
  <c r="I11" i="15"/>
  <c r="I12" i="15"/>
  <c r="I13" i="15"/>
  <c r="I14" i="15"/>
  <c r="H4" i="15"/>
  <c r="I22" i="13"/>
  <c r="I23" i="13"/>
  <c r="I24" i="13"/>
  <c r="I25" i="13"/>
  <c r="I26" i="13"/>
  <c r="I27" i="13"/>
  <c r="I28" i="13"/>
  <c r="I29" i="13"/>
  <c r="I30" i="13"/>
  <c r="I21" i="13"/>
  <c r="H22" i="13"/>
  <c r="H23" i="13"/>
  <c r="H24" i="13"/>
  <c r="H25" i="13"/>
  <c r="H26" i="13"/>
  <c r="H27" i="13"/>
  <c r="H28" i="13"/>
  <c r="H29" i="13"/>
  <c r="H30" i="13"/>
  <c r="G22" i="13"/>
  <c r="G23" i="13"/>
  <c r="G24" i="13"/>
  <c r="G25" i="13"/>
  <c r="G26" i="13"/>
  <c r="G27" i="13"/>
  <c r="G28" i="13"/>
  <c r="G29" i="13"/>
  <c r="G30" i="13"/>
  <c r="G21" i="13"/>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Y5" i="1" s="1"/>
  <c r="X147" i="1"/>
  <c r="X148" i="1"/>
  <c r="X149" i="1"/>
  <c r="X150" i="1"/>
  <c r="X151" i="1"/>
  <c r="X152" i="1"/>
  <c r="X153" i="1"/>
  <c r="X154" i="1"/>
  <c r="X155" i="1"/>
  <c r="X156" i="1"/>
  <c r="X157" i="1"/>
  <c r="X158" i="1"/>
  <c r="X159" i="1"/>
  <c r="X160" i="1"/>
  <c r="X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3" i="1"/>
  <c r="V4" i="1"/>
  <c r="W4" i="1" s="1"/>
  <c r="V5" i="1"/>
  <c r="W5" i="1" s="1"/>
  <c r="V6" i="1"/>
  <c r="V7" i="1"/>
  <c r="V8" i="1"/>
  <c r="V9" i="1"/>
  <c r="V10" i="1"/>
  <c r="V11" i="1"/>
  <c r="V12" i="1"/>
  <c r="V13" i="1"/>
  <c r="W13" i="1" s="1"/>
  <c r="V14" i="1"/>
  <c r="V15" i="1"/>
  <c r="V16" i="1"/>
  <c r="V17" i="1"/>
  <c r="V18" i="1"/>
  <c r="V19" i="1"/>
  <c r="V20" i="1"/>
  <c r="V21" i="1"/>
  <c r="W21" i="1" s="1"/>
  <c r="V22" i="1"/>
  <c r="V2" i="1"/>
  <c r="Z2" i="1" s="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2" i="1"/>
  <c r="W47" i="1" l="1"/>
  <c r="W7" i="1"/>
  <c r="Z129" i="1"/>
  <c r="Y60" i="1"/>
  <c r="J5" i="15"/>
  <c r="C50" i="15"/>
  <c r="C43" i="15"/>
  <c r="J11" i="15"/>
  <c r="J14" i="15"/>
  <c r="J6" i="15"/>
  <c r="J10" i="15"/>
  <c r="J12" i="15"/>
  <c r="J9" i="15"/>
  <c r="J8" i="15"/>
  <c r="J4" i="15"/>
  <c r="J13" i="15"/>
  <c r="J7" i="15"/>
  <c r="H31" i="13"/>
  <c r="G31" i="13"/>
  <c r="I31" i="13"/>
  <c r="W10" i="1"/>
  <c r="Y94" i="1"/>
  <c r="W26" i="1"/>
  <c r="Y34" i="1"/>
  <c r="Y22" i="1"/>
  <c r="Y6" i="1"/>
  <c r="Z88" i="1"/>
  <c r="Y3" i="1"/>
  <c r="W43" i="1"/>
  <c r="W27" i="1"/>
  <c r="W19" i="1"/>
  <c r="W11" i="1"/>
  <c r="W17" i="1"/>
  <c r="W9" i="1"/>
  <c r="Y55" i="1"/>
  <c r="Y70" i="1"/>
  <c r="Y126" i="1"/>
  <c r="I5" i="12"/>
  <c r="E5" i="12"/>
  <c r="M5" i="12"/>
  <c r="A5" i="12"/>
  <c r="J23" i="13"/>
  <c r="J21" i="13"/>
  <c r="Y122" i="1"/>
  <c r="Y133" i="1"/>
  <c r="Y143" i="1"/>
  <c r="Z71" i="1"/>
  <c r="J30" i="13"/>
  <c r="Z63" i="1"/>
  <c r="Y38" i="1"/>
  <c r="Y63" i="1"/>
  <c r="Z145" i="1"/>
  <c r="Y50" i="1"/>
  <c r="Y28" i="1"/>
  <c r="Y120" i="1"/>
  <c r="Y95" i="1"/>
  <c r="Y10" i="1"/>
  <c r="Y88" i="1"/>
  <c r="W71" i="1"/>
  <c r="W87" i="1"/>
  <c r="Y4" i="1"/>
  <c r="Y71" i="1"/>
  <c r="J22" i="13"/>
  <c r="Y46" i="1"/>
  <c r="Z144" i="1"/>
  <c r="Z97" i="1"/>
  <c r="Y47" i="1"/>
  <c r="Y14" i="1"/>
  <c r="Y159" i="1"/>
  <c r="Y74" i="1"/>
  <c r="Z112" i="1"/>
  <c r="Y56" i="1"/>
  <c r="Y51" i="1"/>
  <c r="Y103" i="1"/>
  <c r="Y138" i="1"/>
  <c r="Z75" i="1"/>
  <c r="Y27" i="1"/>
  <c r="Y58" i="1"/>
  <c r="W18" i="1"/>
  <c r="Y37" i="1"/>
  <c r="Z136" i="1"/>
  <c r="Y26" i="1"/>
  <c r="Z25" i="1"/>
  <c r="W122" i="1"/>
  <c r="W114" i="1"/>
  <c r="W106" i="1"/>
  <c r="W98" i="1"/>
  <c r="W90" i="1"/>
  <c r="W74" i="1"/>
  <c r="W66" i="1"/>
  <c r="W58" i="1"/>
  <c r="W50" i="1"/>
  <c r="W42" i="1"/>
  <c r="W34" i="1"/>
  <c r="Z31" i="1"/>
  <c r="Z79" i="1"/>
  <c r="Z120" i="1"/>
  <c r="Z103" i="1"/>
  <c r="Z119" i="1"/>
  <c r="Z95" i="1"/>
  <c r="Z80" i="1"/>
  <c r="Y7" i="1"/>
  <c r="Y68" i="1"/>
  <c r="Y64" i="1"/>
  <c r="Y151" i="1"/>
  <c r="Y78" i="1"/>
  <c r="Y15" i="1"/>
  <c r="Y119" i="1"/>
  <c r="Z127" i="1"/>
  <c r="Z68" i="1"/>
  <c r="Z156" i="1"/>
  <c r="Z64" i="1"/>
  <c r="Z151" i="1"/>
  <c r="Z60" i="1"/>
  <c r="Y61" i="1"/>
  <c r="Y62" i="1"/>
  <c r="Y127" i="1"/>
  <c r="W103" i="1"/>
  <c r="Z143" i="1"/>
  <c r="Z139" i="1"/>
  <c r="Z73" i="1"/>
  <c r="Y57" i="1"/>
  <c r="Y31" i="1"/>
  <c r="Y12" i="1"/>
  <c r="Y146" i="1"/>
  <c r="W143" i="1"/>
  <c r="W146" i="1"/>
  <c r="W119" i="1"/>
  <c r="Y135" i="1"/>
  <c r="Z137" i="1"/>
  <c r="Z56" i="1"/>
  <c r="Z111" i="1"/>
  <c r="Z44" i="1"/>
  <c r="Y18" i="1"/>
  <c r="Y111" i="1"/>
  <c r="Z55" i="1"/>
  <c r="Y13" i="1"/>
  <c r="Z89" i="1"/>
  <c r="Z39" i="1"/>
  <c r="Y23" i="1"/>
  <c r="Y30" i="1"/>
  <c r="Y35" i="1"/>
  <c r="Y20" i="1"/>
  <c r="Y19" i="1"/>
  <c r="Z84" i="1"/>
  <c r="Z76" i="1"/>
  <c r="Y11" i="1"/>
  <c r="Z135" i="1"/>
  <c r="Z78" i="1"/>
  <c r="Z47" i="1"/>
  <c r="Z50" i="1"/>
  <c r="Z28" i="1"/>
  <c r="Z159" i="1"/>
  <c r="Z154" i="1"/>
  <c r="W102" i="1"/>
  <c r="Z128" i="1"/>
  <c r="Z74" i="1"/>
  <c r="W70" i="1"/>
  <c r="Z96" i="1"/>
  <c r="Z82" i="1"/>
  <c r="Z17" i="1"/>
  <c r="Y21" i="1"/>
  <c r="Y99" i="1"/>
  <c r="Y152" i="1"/>
  <c r="Y106" i="1"/>
  <c r="Y115" i="1"/>
  <c r="Y100" i="1"/>
  <c r="Y147" i="1"/>
  <c r="Y118" i="1"/>
  <c r="Y39" i="1"/>
  <c r="W139" i="1"/>
  <c r="W131" i="1"/>
  <c r="W115" i="1"/>
  <c r="W99" i="1"/>
  <c r="W67" i="1"/>
  <c r="W59" i="1"/>
  <c r="W93" i="1"/>
  <c r="W77" i="1"/>
  <c r="W61" i="1"/>
  <c r="W37" i="1"/>
  <c r="W28" i="1"/>
  <c r="W154" i="1"/>
  <c r="W138" i="1"/>
  <c r="W142" i="1"/>
  <c r="J25" i="13"/>
  <c r="J24" i="13"/>
  <c r="W36" i="1"/>
  <c r="C49" i="15"/>
  <c r="C48" i="15"/>
  <c r="C46" i="15"/>
  <c r="C47" i="15"/>
  <c r="C41" i="15"/>
  <c r="C44" i="15"/>
  <c r="C45" i="15"/>
  <c r="C42" i="15"/>
  <c r="C40" i="15"/>
  <c r="L8" i="11"/>
  <c r="L13" i="11"/>
  <c r="L5" i="11"/>
  <c r="L4" i="11"/>
  <c r="L12" i="11"/>
  <c r="L9" i="11"/>
  <c r="I48" i="13"/>
  <c r="I46" i="13"/>
  <c r="I45" i="13"/>
  <c r="I44" i="13"/>
  <c r="I47" i="13"/>
  <c r="I42" i="13"/>
  <c r="I43" i="13"/>
  <c r="I41" i="13"/>
  <c r="J26" i="13"/>
  <c r="J27" i="13"/>
  <c r="J29" i="13"/>
  <c r="J28" i="13"/>
  <c r="Y154" i="1"/>
  <c r="Y128" i="1"/>
  <c r="Y139" i="1"/>
  <c r="Y125" i="1"/>
  <c r="Y96" i="1"/>
  <c r="Y82" i="1"/>
  <c r="Y73" i="1"/>
  <c r="Y145" i="1"/>
  <c r="Y17" i="1"/>
  <c r="Y67" i="1"/>
  <c r="Y44" i="1"/>
  <c r="Y121" i="1"/>
  <c r="Y141" i="1"/>
  <c r="Y93" i="1"/>
  <c r="Y124" i="1"/>
  <c r="Y77" i="1"/>
  <c r="Y80" i="1"/>
  <c r="Y85" i="1"/>
  <c r="Y53" i="1"/>
  <c r="Y52" i="1"/>
  <c r="W97" i="1"/>
  <c r="W73" i="1"/>
  <c r="W57" i="1"/>
  <c r="W49" i="1"/>
  <c r="W33" i="1"/>
  <c r="Y158" i="1"/>
  <c r="Y153" i="1"/>
  <c r="Y101" i="1"/>
  <c r="Y140" i="1"/>
  <c r="Y132" i="1"/>
  <c r="Y105" i="1"/>
  <c r="Y98" i="1"/>
  <c r="Y90" i="1"/>
  <c r="Y131" i="1"/>
  <c r="Y24" i="1"/>
  <c r="Y59" i="1"/>
  <c r="Y16" i="1"/>
  <c r="Y8" i="1"/>
  <c r="Y45" i="1"/>
  <c r="W137" i="1"/>
  <c r="W81" i="1"/>
  <c r="W65" i="1"/>
  <c r="W41" i="1"/>
  <c r="Y25" i="1"/>
  <c r="Y117" i="1"/>
  <c r="Y144" i="1"/>
  <c r="Y137" i="1"/>
  <c r="Y136" i="1"/>
  <c r="Y114" i="1"/>
  <c r="Y148" i="1"/>
  <c r="Y97" i="1"/>
  <c r="Y108" i="1"/>
  <c r="Y129" i="1"/>
  <c r="Y66" i="1"/>
  <c r="Y42" i="1"/>
  <c r="Y29" i="1"/>
  <c r="Y89" i="1"/>
  <c r="Z16" i="1"/>
  <c r="Z8" i="1"/>
  <c r="Y2" i="1"/>
  <c r="W153" i="1"/>
  <c r="W145" i="1"/>
  <c r="W121" i="1"/>
  <c r="W113" i="1"/>
  <c r="W89" i="1"/>
  <c r="Z94" i="1"/>
  <c r="Z27" i="1"/>
  <c r="Z7" i="1"/>
  <c r="Z41" i="1"/>
  <c r="Z160" i="1"/>
  <c r="Z33" i="1"/>
  <c r="Z126" i="1"/>
  <c r="Z107" i="1"/>
  <c r="Z130" i="1"/>
  <c r="Z104" i="1"/>
  <c r="Z109" i="1"/>
  <c r="Z49" i="1"/>
  <c r="Z32" i="1"/>
  <c r="Z48" i="1"/>
  <c r="Z43" i="1"/>
  <c r="Z10" i="1"/>
  <c r="Z155" i="1"/>
  <c r="Z113" i="1"/>
  <c r="Z87" i="1"/>
  <c r="Z149" i="1"/>
  <c r="Z18" i="1"/>
  <c r="Z40" i="1"/>
  <c r="Y81" i="1"/>
  <c r="Y157" i="1"/>
  <c r="Y116" i="1"/>
  <c r="Y112" i="1"/>
  <c r="Y69" i="1"/>
  <c r="Y86" i="1"/>
  <c r="Y134" i="1"/>
  <c r="Y83" i="1"/>
  <c r="Y123" i="1"/>
  <c r="Y91" i="1"/>
  <c r="Y92" i="1"/>
  <c r="Y9" i="1"/>
  <c r="Y72" i="1"/>
  <c r="Y36" i="1"/>
  <c r="Y65" i="1"/>
  <c r="W2" i="1"/>
  <c r="W141" i="1"/>
  <c r="Z26" i="1"/>
  <c r="Z51" i="1"/>
  <c r="Z121" i="1"/>
  <c r="Z138" i="1"/>
  <c r="Y41" i="1"/>
  <c r="Y160" i="1"/>
  <c r="Y156" i="1"/>
  <c r="Y33" i="1"/>
  <c r="Y107" i="1"/>
  <c r="Y130" i="1"/>
  <c r="Y104" i="1"/>
  <c r="Y109" i="1"/>
  <c r="Y49" i="1"/>
  <c r="Y75" i="1"/>
  <c r="Z15" i="1"/>
  <c r="Z67" i="1"/>
  <c r="W156" i="1"/>
  <c r="Z23" i="1"/>
  <c r="W140" i="1"/>
  <c r="W132" i="1"/>
  <c r="W124" i="1"/>
  <c r="W116" i="1"/>
  <c r="Z153" i="1"/>
  <c r="W100" i="1"/>
  <c r="W92" i="1"/>
  <c r="W84" i="1"/>
  <c r="Z105" i="1"/>
  <c r="Z98" i="1"/>
  <c r="Z90" i="1"/>
  <c r="W52" i="1"/>
  <c r="Z24" i="1"/>
  <c r="Y32" i="1"/>
  <c r="Y48" i="1"/>
  <c r="Y43" i="1"/>
  <c r="Y102" i="1"/>
  <c r="Y155" i="1"/>
  <c r="Y142" i="1"/>
  <c r="Y113" i="1"/>
  <c r="Y87" i="1"/>
  <c r="Y150" i="1"/>
  <c r="Y149" i="1"/>
  <c r="Y84" i="1"/>
  <c r="Y110" i="1"/>
  <c r="Y76" i="1"/>
  <c r="Y40" i="1"/>
  <c r="Y79" i="1"/>
  <c r="Y54" i="1"/>
  <c r="W160" i="1"/>
  <c r="W152" i="1"/>
  <c r="W144" i="1"/>
  <c r="W136" i="1"/>
  <c r="W128" i="1"/>
  <c r="W120" i="1"/>
  <c r="W112" i="1"/>
  <c r="W104" i="1"/>
  <c r="W96" i="1"/>
  <c r="W88" i="1"/>
  <c r="W80" i="1"/>
  <c r="W72" i="1"/>
  <c r="W64" i="1"/>
  <c r="W56" i="1"/>
  <c r="W48" i="1"/>
  <c r="W40" i="1"/>
  <c r="W32" i="1"/>
  <c r="W24" i="1"/>
  <c r="W16" i="1"/>
  <c r="W8" i="1"/>
  <c r="Z158" i="1"/>
  <c r="Z150" i="1"/>
  <c r="Z142" i="1"/>
  <c r="Z134" i="1"/>
  <c r="Z118" i="1"/>
  <c r="Z110" i="1"/>
  <c r="Z102" i="1"/>
  <c r="Z86" i="1"/>
  <c r="Z70" i="1"/>
  <c r="Z62" i="1"/>
  <c r="Z54" i="1"/>
  <c r="Z46" i="1"/>
  <c r="Z38" i="1"/>
  <c r="Z30" i="1"/>
  <c r="Z22" i="1"/>
  <c r="Z14" i="1"/>
  <c r="Z6" i="1"/>
  <c r="W159" i="1"/>
  <c r="W151" i="1"/>
  <c r="W135" i="1"/>
  <c r="W127" i="1"/>
  <c r="W111" i="1"/>
  <c r="W95" i="1"/>
  <c r="W79" i="1"/>
  <c r="W63" i="1"/>
  <c r="W55" i="1"/>
  <c r="W39" i="1"/>
  <c r="W31" i="1"/>
  <c r="W23" i="1"/>
  <c r="W15" i="1"/>
  <c r="Z157" i="1"/>
  <c r="Z141" i="1"/>
  <c r="Z133" i="1"/>
  <c r="Z125" i="1"/>
  <c r="Z117" i="1"/>
  <c r="Z101" i="1"/>
  <c r="Z93" i="1"/>
  <c r="Z85" i="1"/>
  <c r="Z77" i="1"/>
  <c r="Z69" i="1"/>
  <c r="Z61" i="1"/>
  <c r="Z53" i="1"/>
  <c r="Z45" i="1"/>
  <c r="Z37" i="1"/>
  <c r="Z29" i="1"/>
  <c r="Z21" i="1"/>
  <c r="Z13" i="1"/>
  <c r="Z5" i="1"/>
  <c r="W158" i="1"/>
  <c r="W150" i="1"/>
  <c r="W134" i="1"/>
  <c r="W126" i="1"/>
  <c r="W118" i="1"/>
  <c r="W110" i="1"/>
  <c r="W94" i="1"/>
  <c r="W86" i="1"/>
  <c r="W78" i="1"/>
  <c r="W62" i="1"/>
  <c r="W54" i="1"/>
  <c r="W46" i="1"/>
  <c r="W38" i="1"/>
  <c r="W30" i="1"/>
  <c r="W22" i="1"/>
  <c r="W14" i="1"/>
  <c r="W6" i="1"/>
  <c r="Z148" i="1"/>
  <c r="Z140" i="1"/>
  <c r="Z132" i="1"/>
  <c r="Z124" i="1"/>
  <c r="Z116" i="1"/>
  <c r="Z108" i="1"/>
  <c r="Z100" i="1"/>
  <c r="Z92" i="1"/>
  <c r="Z52" i="1"/>
  <c r="Z36" i="1"/>
  <c r="Z20" i="1"/>
  <c r="Z12" i="1"/>
  <c r="Z4" i="1"/>
  <c r="W157" i="1"/>
  <c r="W149" i="1"/>
  <c r="W133" i="1"/>
  <c r="W125" i="1"/>
  <c r="W117" i="1"/>
  <c r="W109" i="1"/>
  <c r="W101" i="1"/>
  <c r="W85" i="1"/>
  <c r="W69" i="1"/>
  <c r="W53" i="1"/>
  <c r="W45" i="1"/>
  <c r="W29" i="1"/>
  <c r="Z147" i="1"/>
  <c r="Z131" i="1"/>
  <c r="Z123" i="1"/>
  <c r="Z115" i="1"/>
  <c r="Z99" i="1"/>
  <c r="Z91" i="1"/>
  <c r="Z83" i="1"/>
  <c r="Z59" i="1"/>
  <c r="Z35" i="1"/>
  <c r="Z19" i="1"/>
  <c r="Z11" i="1"/>
  <c r="Z3" i="1"/>
  <c r="W148" i="1"/>
  <c r="W108" i="1"/>
  <c r="W76" i="1"/>
  <c r="W68" i="1"/>
  <c r="W60" i="1"/>
  <c r="W44" i="1"/>
  <c r="W20" i="1"/>
  <c r="W12" i="1"/>
  <c r="Z146" i="1"/>
  <c r="Z122" i="1"/>
  <c r="Z114" i="1"/>
  <c r="Z106" i="1"/>
  <c r="Z66" i="1"/>
  <c r="Z58" i="1"/>
  <c r="Z42" i="1"/>
  <c r="Z34" i="1"/>
  <c r="W155" i="1"/>
  <c r="W147" i="1"/>
  <c r="W123" i="1"/>
  <c r="W107" i="1"/>
  <c r="W91" i="1"/>
  <c r="W83" i="1"/>
  <c r="W75" i="1"/>
  <c r="W51" i="1"/>
  <c r="W35" i="1"/>
  <c r="W3" i="1"/>
  <c r="Z81" i="1"/>
  <c r="Z65" i="1"/>
  <c r="Z57" i="1"/>
  <c r="Z9" i="1"/>
  <c r="W130" i="1"/>
  <c r="W82" i="1"/>
  <c r="Z152" i="1"/>
  <c r="Z72" i="1"/>
  <c r="W129" i="1"/>
  <c r="W105" i="1"/>
  <c r="W25" i="1"/>
  <c r="J31"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<sst xmlns="http://schemas.openxmlformats.org/spreadsheetml/2006/main" count="2311" uniqueCount="1029">
  <si>
    <t>title</t>
  </si>
  <si>
    <t>brand</t>
  </si>
  <si>
    <t>description</t>
  </si>
  <si>
    <t>stars</t>
  </si>
  <si>
    <t>reviewsCount</t>
  </si>
  <si>
    <t>price/currency</t>
  </si>
  <si>
    <t>price/value</t>
  </si>
  <si>
    <t>breadCrumbs</t>
  </si>
  <si>
    <t>asin</t>
  </si>
  <si>
    <t>url</t>
  </si>
  <si>
    <t>desc_length</t>
  </si>
  <si>
    <t>Category_0</t>
  </si>
  <si>
    <t>Category_1</t>
  </si>
  <si>
    <t>Category_2</t>
  </si>
  <si>
    <t>Category_3</t>
  </si>
  <si>
    <t>Category_4</t>
  </si>
  <si>
    <t>Category_5</t>
  </si>
  <si>
    <t>Category_6</t>
  </si>
  <si>
    <t>Specific_Category</t>
  </si>
  <si>
    <t>Razer Tartarus V2 Gaming Keypad: Mecha-Membrane Key Switches - One Handed Keyboard - 32 Programmable Keys - Customizable Chroma RGB Lighting - Programmable Macros - Classic Black</t>
  </si>
  <si>
    <t>Razer</t>
  </si>
  <si>
    <t>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t>
  </si>
  <si>
    <t>$</t>
  </si>
  <si>
    <t>Video Games › PC › Accessories › Controllers › Gamepads &amp; Standard Controllers</t>
  </si>
  <si>
    <t>B07754PYFK</t>
  </si>
  <si>
    <t>https://www.amazon.com/dp/B07754PYFK</t>
  </si>
  <si>
    <t xml:space="preserve">Video Games </t>
  </si>
  <si>
    <t xml:space="preserve"> PC </t>
  </si>
  <si>
    <t xml:space="preserve"> Accessories </t>
  </si>
  <si>
    <t xml:space="preserve"> Controllers </t>
  </si>
  <si>
    <t xml:space="preserve"> Gamepads &amp; Standard Controllers</t>
  </si>
  <si>
    <t>Neon Gaming Decor for Boys Room Wooden, Neon Gaming Wooden Door Sign for Gamer Room Decor, Boys Decorations for Bedroom Nursery Playroom Wall Art (6"x12")</t>
  </si>
  <si>
    <t>Simimi art</t>
  </si>
  <si>
    <t>Baby Products › Nursery › Décor › Wall Décor › Wall Plaques</t>
  </si>
  <si>
    <t>B0CBCBQG4V</t>
  </si>
  <si>
    <t>https://www.amazon.com/dp/B0CBCBQG4V</t>
  </si>
  <si>
    <t xml:space="preserve">Baby Products </t>
  </si>
  <si>
    <t xml:space="preserve"> Nursery </t>
  </si>
  <si>
    <t xml:space="preserve"> Décor </t>
  </si>
  <si>
    <t xml:space="preserve"> Wall Décor </t>
  </si>
  <si>
    <t xml:space="preserve"> Wall Plaques</t>
  </si>
  <si>
    <t>Neon Sign King Boo The Ghost Face LED Neon Light Mario Lamp Acrylic Sign for Game Room Decor Gaming Light Accessory Gifts for Boy Room Decor (White)</t>
  </si>
  <si>
    <t>JOSEBRU</t>
  </si>
  <si>
    <t>Tools &amp; Home Improvement › Lighting &amp; Ceiling Fans › Novelty Lighting › Neon Signs</t>
  </si>
  <si>
    <t>B09Q89FL7G</t>
  </si>
  <si>
    <t>https://www.amazon.com/dp/B09Q89FL7G</t>
  </si>
  <si>
    <t xml:space="preserve">Tools &amp; Home Improvement </t>
  </si>
  <si>
    <t xml:space="preserve"> Lighting &amp; Ceiling Fans </t>
  </si>
  <si>
    <t xml:space="preserve"> Novelty Lighting </t>
  </si>
  <si>
    <t xml:space="preserve"> Neon Signs</t>
  </si>
  <si>
    <t>Paladone Xbox Light Up Headphone Stand, Gamer Headset Stand, Gaming Desk Accessories, Official Xbox Merchandise</t>
  </si>
  <si>
    <t>Paladone</t>
  </si>
  <si>
    <t>Gamers and Xbox devotees will love this 23.5cm (9.3")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t>
  </si>
  <si>
    <t>Video Games › Xbox One › Accessories › Headsets</t>
  </si>
  <si>
    <t>B096YL5X8C</t>
  </si>
  <si>
    <t>https://www.amazon.com/dp/B096YL5X8C</t>
  </si>
  <si>
    <t xml:space="preserve"> Xbox One </t>
  </si>
  <si>
    <t xml:space="preserve"> Headsets</t>
  </si>
  <si>
    <t>Paladone Yoshi Egg Light 8 in x 7 in | Super Mario Gifts and Room Décor |Officially Licensed Nintendo Merchandise</t>
  </si>
  <si>
    <t>Home &amp; Kitchen › Home Décor Products › Kids' Room Décor › Lamps &amp; Lighting</t>
  </si>
  <si>
    <t>B07MQBZYZQ</t>
  </si>
  <si>
    <t>https://www.amazon.com/dp/B07MQBZYZQ</t>
  </si>
  <si>
    <t xml:space="preserve">Home &amp; Kitchen </t>
  </si>
  <si>
    <t xml:space="preserve"> Home Décor Products </t>
  </si>
  <si>
    <t xml:space="preserve"> Kids' Room Décor </t>
  </si>
  <si>
    <t xml:space="preserve"> Lamps &amp; Lighting</t>
  </si>
  <si>
    <t>Super Mario Warp Pipe Travel Mug - 15oz Stainless Steel - Officially Licensed Nintendo Merchandise</t>
  </si>
  <si>
    <t>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t>
  </si>
  <si>
    <t>Home &amp; Kitchen › Kitchen &amp; Dining › Storage &amp; Organization › Thermoses › Insulated Beverage Containers › Cups &amp; Mugs</t>
  </si>
  <si>
    <t>B082Q1N7QQ</t>
  </si>
  <si>
    <t>https://www.amazon.com/dp/B082Q1N7QQ</t>
  </si>
  <si>
    <t xml:space="preserve"> Kitchen &amp; Dining </t>
  </si>
  <si>
    <t xml:space="preserve"> Storage &amp; Organization </t>
  </si>
  <si>
    <t xml:space="preserve"> Thermoses </t>
  </si>
  <si>
    <t xml:space="preserve"> Insulated Beverage Containers </t>
  </si>
  <si>
    <t xml:space="preserve"> Cups &amp; Mugs</t>
  </si>
  <si>
    <t>Gamer Gifts, Gifts For Gamers, Gifts For Gamers Men Teen Boys Boyfiend, Gamer Tumbler 20oz, Cool Gamer Gifts, Gaming Gifts, Video Game Gifts, Gaming Gifts For Men, Christmas Gamers Gift Ideas</t>
  </si>
  <si>
    <t>Vutieso</t>
  </si>
  <si>
    <t>Home &amp; Kitchen › Kitchen &amp; Dining › Dining &amp; Entertaining › Glassware &amp; Drinkware › Tumblers &amp; Water Glasses</t>
  </si>
  <si>
    <t>B0BNQ17V38</t>
  </si>
  <si>
    <t>https://www.amazon.com/dp/B0BNQ17V38</t>
  </si>
  <si>
    <t xml:space="preserve"> Dining &amp; Entertaining </t>
  </si>
  <si>
    <t xml:space="preserve"> Glassware &amp; Drinkware </t>
  </si>
  <si>
    <t xml:space="preserve"> Tumblers &amp; Water Glasses</t>
  </si>
  <si>
    <t>JENVIO Gamer Gifts for Men - Gamer Mode ON - Stainless Steel Tumbler for Coffee/Cold Drinks w Lid and 2 Straws | Gift Idea Gamer Cup For Valentine's Day - Video Gamer Mug Boys (30 Ounce Black)</t>
  </si>
  <si>
    <t>JENVIO</t>
  </si>
  <si>
    <t>B082FNT9B4</t>
  </si>
  <si>
    <t>https://www.amazon.com/dp/B082FNT9B4</t>
  </si>
  <si>
    <t>Paladone Super Mario Bros Mushroom Light with Sound, Nintendo Collectible Figure Lamp Gift for Fans, Themed Decor for Bedrooms or Gaming Rooms</t>
  </si>
  <si>
    <t>Home &amp; Kitchen › Home Décor Products › Kids' Room Décor</t>
  </si>
  <si>
    <t>B0793M7HRK</t>
  </si>
  <si>
    <t>https://www.amazon.com/dp/B0793M7HRK</t>
  </si>
  <si>
    <t xml:space="preserve"> Kids' Room Décor</t>
  </si>
  <si>
    <t>Exquisite Gaming: Fallout 76: Variant Vault Boy - Original Mobile Phone &amp; Gaming Controller Holder, Device Stand, Cable Guys, Licensed Figure</t>
  </si>
  <si>
    <t>Exquisite Gaming</t>
  </si>
  <si>
    <t>FALLOUT 76 VARIANT VAULT BOY - Cable Guys Phone Stand &amp; Controller Holder - Cable Guy 100% official licensed Collectable Classic Fallout 76 Variant functional figure standing 8 inches tall and coming with a 2m cable for charging your device.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</si>
  <si>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PlayStation Systems › PlayStation 3 › Accessories › Controllers › Gamepads &amp; Standard Controllers</t>
  </si>
  <si>
    <t>B07H19C13B</t>
  </si>
  <si>
    <t>https://www.amazon.com/dp/B07H19C13B</t>
  </si>
  <si>
    <t xml:space="preserve"> Legacy Systems </t>
  </si>
  <si>
    <t xml:space="preserve"> PlayStation Systems </t>
  </si>
  <si>
    <t xml:space="preserve"> PlayStation 3 </t>
  </si>
  <si>
    <t>Paladone Playstation Controller Digital Alarm Clock - Officially Licensed Playstation Gamer Gifts and Room Decor</t>
  </si>
  <si>
    <t>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t>
  </si>
  <si>
    <t>Home &amp; Kitchen › Home Décor Products › Clocks › Alarm Clocks</t>
  </si>
  <si>
    <t>B07MJHVZDQ</t>
  </si>
  <si>
    <t>https://www.amazon.com/dp/B07MJHVZDQ</t>
  </si>
  <si>
    <t xml:space="preserve"> Clocks </t>
  </si>
  <si>
    <t xml:space="preserve"> Alarm Clocks</t>
  </si>
  <si>
    <t>Hasbro Gaming Monopoly: Disney Star Wars Dark Side Edition Board Game for Families and Kids Ages 8+, Gift, Family Game Night</t>
  </si>
  <si>
    <t>Hasbro Gaming</t>
  </si>
  <si>
    <t>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</si>
  <si>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Toys &amp; Games › Games &amp; Accessories › Board Games</t>
  </si>
  <si>
    <t>B09RSC1CVZ</t>
  </si>
  <si>
    <t>https://www.amazon.com/dp/B09RSC1CVZ</t>
  </si>
  <si>
    <t xml:space="preserve">Toys &amp; Games </t>
  </si>
  <si>
    <t xml:space="preserve"> Games &amp; Accessories </t>
  </si>
  <si>
    <t xml:space="preserve"> Board Games</t>
  </si>
  <si>
    <t>Majora's Mask LED Sign LoZ Neon Sign for Room Wall Decor Gamer Gifts Zelda Mask Game Room Decor LED Neon Light for Zelda Fans (Majoras Mask)</t>
  </si>
  <si>
    <t>GGK</t>
  </si>
  <si>
    <t>GGK Majora's Mask LED Sign LoZ Neon Sign for Room Wall Decor Gamer Gifts Zelda Mask Game Room Decor LED Neon Light for Zelda Fans Zelda Lamps Neon LightsSize of this zelda neon sign: 14.1*12.2 inchesColor: colorfulMaterial: acrylic, silicone</t>
  </si>
  <si>
    <t>B0BF9FLCX7</t>
  </si>
  <si>
    <t>https://www.amazon.com/dp/B0BF9FLCX7</t>
  </si>
  <si>
    <t>Kirby Poster Wall Art,Watercolor Kirby Decor Wall Art,Super Smash Bros Kirbys Dreamland Poster,Kirby Merchandise For Walls Or Bedroom,Pink Kirbys Dream Land Gamer Poster For Game Room- 11x14 Unframed</t>
  </si>
  <si>
    <t>Outerprint</t>
  </si>
  <si>
    <t>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 each● Clear print details and vivid colors that will wow your guest● Packaged in a strong protected sleeve● Easy to frame - Frames not included</t>
  </si>
  <si>
    <t>Home &amp; Kitchen › Wall Art › Posters &amp; Prints</t>
  </si>
  <si>
    <t>B09YZ1PB2B</t>
  </si>
  <si>
    <t>https://www.amazon.com/dp/B09YZ1PB2B</t>
  </si>
  <si>
    <t xml:space="preserve"> Wall Art </t>
  </si>
  <si>
    <t xml:space="preserve"> Posters &amp; Prints</t>
  </si>
  <si>
    <t>Gamer Gifts for Teenage Boys, Gaming Headphone Stand for Men, Gaming Room Desk Decor Wooden Headset Holder, Son Boyfriend Husband Game Lover Gifts -Choose Your Weapon</t>
  </si>
  <si>
    <t>CryCarrot</t>
  </si>
  <si>
    <t>Electronics › Headphones, Earbuds &amp; Accessories</t>
  </si>
  <si>
    <t>B0B1DR1GM7</t>
  </si>
  <si>
    <t>https://www.amazon.com/dp/B0B1DR1GM7</t>
  </si>
  <si>
    <t xml:space="preserve">Electronics </t>
  </si>
  <si>
    <t xml:space="preserve"> Headphones, Earbuds &amp; Accessories</t>
  </si>
  <si>
    <t>Fallout Shelter Vintage Look Reproduction Metal Tin Sign, Garage Decor Man Cave Sign 8x12 Inches</t>
  </si>
  <si>
    <t>TOPYUN</t>
  </si>
  <si>
    <t>Home &amp; Kitchen › Home Décor Products › Home Décor Accents › Decorative Accessories › Decorative Signs &amp; Plaques</t>
  </si>
  <si>
    <t>B0998J9CB2</t>
  </si>
  <si>
    <t>https://www.amazon.com/dp/B0998J9CB2</t>
  </si>
  <si>
    <t xml:space="preserve"> Home Décor Accents </t>
  </si>
  <si>
    <t xml:space="preserve"> Decorative Accessories </t>
  </si>
  <si>
    <t xml:space="preserve"> Decorative Signs &amp; Plaques</t>
  </si>
  <si>
    <t>ABXY Silicone Gaming Coasters - Set of Four - Game Room Décor</t>
  </si>
  <si>
    <t>ASOHEK</t>
  </si>
  <si>
    <t>Home &amp; Kitchen › Kitchen &amp; Dining › Dining &amp; Entertaining › Bar Tools &amp; Drinkware › Bar Tools › Coasters</t>
  </si>
  <si>
    <t>B0C8RNKK6S</t>
  </si>
  <si>
    <t>https://www.amazon.com/dp/B0C8RNKK6S</t>
  </si>
  <si>
    <t xml:space="preserve"> Bar Tools &amp; Drinkware </t>
  </si>
  <si>
    <t xml:space="preserve"> Bar Tools </t>
  </si>
  <si>
    <t xml:space="preserve"> Coasters</t>
  </si>
  <si>
    <t>Exquisite Gaming: Borderlands 3: Claptrap - Original Mobile Phone &amp; Gaming Controller Holder, Device Stand, Cable Guys, Gearbox Licensed Figure</t>
  </si>
  <si>
    <t>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</si>
  <si>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Nintendo Systems › Wii › Accessories › Controllers › Gamepads &amp; Standard Controllers</t>
  </si>
  <si>
    <t>B07WZTJGCR</t>
  </si>
  <si>
    <t>https://www.amazon.com/dp/B07WZTJGCR</t>
  </si>
  <si>
    <t xml:space="preserve"> Nintendo Systems </t>
  </si>
  <si>
    <t xml:space="preserve"> Wii </t>
  </si>
  <si>
    <t>Exquisite Gaming: Sonic - Mobile Phone &amp; Gaming Controller Holder, Sonic The Hedgehog Device Stand, Cable Guys, Sony Licensed Figure</t>
  </si>
  <si>
    <t>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</si>
  <si>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Xbox Systems › Xbox › Accessories</t>
  </si>
  <si>
    <t>B075RN1Y66</t>
  </si>
  <si>
    <t>https://www.amazon.com/dp/B075RN1Y66</t>
  </si>
  <si>
    <t xml:space="preserve"> Xbox Systems </t>
  </si>
  <si>
    <t xml:space="preserve"> Xbox </t>
  </si>
  <si>
    <t xml:space="preserve"> Accessories</t>
  </si>
  <si>
    <t>Friends Merchandise Mouse Pad for Desk, Computer or Gaming Mousepad, Friends Merch Mouse Mat, Funny Friends Gifts for Coworkers, Friends, Families or Friends TV Show Fans</t>
  </si>
  <si>
    <t>NAKIMO</t>
  </si>
  <si>
    <t>Office Products › Office &amp; School Supplies › Desk Accessories &amp; Workspace Organizers › Mouse Pads &amp; Wrist Rests › Mouse Pads</t>
  </si>
  <si>
    <t>B0CKTD7Z3D</t>
  </si>
  <si>
    <t>https://www.amazon.com/dp/B0CKTD7Z3D</t>
  </si>
  <si>
    <t xml:space="preserve">Office Products </t>
  </si>
  <si>
    <t xml:space="preserve"> Office &amp; School Supplies </t>
  </si>
  <si>
    <t xml:space="preserve"> Desk Accessories &amp; Workspace Organizers </t>
  </si>
  <si>
    <t xml:space="preserve"> Mouse Pads &amp; Wrist Rests </t>
  </si>
  <si>
    <t xml:space="preserve"> Mouse Pads</t>
  </si>
  <si>
    <t>HAUS AND HUES Retro Video Game Posters for Walls Gaming Room Decor, Video Game Room Decor for Boys, Gaming Posters for Gamer Room Decor, Video Game Controller Poster, UNFRAMED (Controller, 12x16)</t>
  </si>
  <si>
    <t>HAUS AND HUES</t>
  </si>
  <si>
    <t>B08DYF83PW</t>
  </si>
  <si>
    <t>https://www.amazon.com/dp/B08DYF83PW</t>
  </si>
  <si>
    <t>Medieval GOT Dragon D&amp;D Game Mug of Thrones Merchandise Beer Steins Viking Tankard Mug Stainless Coffee Cup Gift Mug for Dragon Collector, Themed Party Decoration</t>
  </si>
  <si>
    <t>LitLife</t>
  </si>
  <si>
    <t>★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t>
  </si>
  <si>
    <t>Home &amp; Kitchen › Kitchen &amp; Dining › Dining &amp; Entertaining › Glassware &amp; Drinkware › Beer Mugs &amp; Steins</t>
  </si>
  <si>
    <t>B07RR2KBQJ</t>
  </si>
  <si>
    <t>https://www.amazon.com/dp/B07RR2KBQJ</t>
  </si>
  <si>
    <t xml:space="preserve"> Beer Mugs &amp; Steins</t>
  </si>
  <si>
    <t>Paladone Minecraft Water Bottle with Bonus Decals, 21 fl oz, Officially Licensed Merchandise</t>
  </si>
  <si>
    <t>Sports &amp; Outdoors › Sports &amp; Outdoor Recreation Accessories › Sports Water Bottles</t>
  </si>
  <si>
    <t>B09447CJRY</t>
  </si>
  <si>
    <t>https://www.amazon.com/dp/B09447CJRY</t>
  </si>
  <si>
    <t xml:space="preserve">Sports &amp; Outdoors </t>
  </si>
  <si>
    <t xml:space="preserve"> Sports &amp; Outdoor Recreation Accessories </t>
  </si>
  <si>
    <t xml:space="preserve"> Sports Water Bottles</t>
  </si>
  <si>
    <t>Minecraft Cute Fox Night Light, Soft Orange Glow, Officially Licensed Minecraft Decor and Desk Lamp for Gaming Room or Kids Bedroom</t>
  </si>
  <si>
    <t>B09XN77DVV</t>
  </si>
  <si>
    <t>https://www.amazon.com/dp/B09XN77DVV</t>
  </si>
  <si>
    <t>Bandai Deluxe Edition Action Figure | 16.5cm Toy with 16 Points of Articulation and Accessories | Collectable Figures for A Merchandise Collection</t>
  </si>
  <si>
    <t>Crash Bandicoot</t>
  </si>
  <si>
    <t>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t>
  </si>
  <si>
    <t>Video Games › Legacy Systems › Nintendo Systems</t>
  </si>
  <si>
    <t>B0BNW5F9LQ</t>
  </si>
  <si>
    <t>https://www.amazon.com/dp/B0BNW5F9LQ</t>
  </si>
  <si>
    <t xml:space="preserve"> Nintendo Systems</t>
  </si>
  <si>
    <t>Neon Sign Sword &amp; Shield Master Cool Game Room Decor Gaming Light Sword LED Signs Gamer Gifts for Teen Boys (1. Sword Shield)</t>
  </si>
  <si>
    <t>Heliwey</t>
  </si>
  <si>
    <t>B09FPQY28M</t>
  </si>
  <si>
    <t>https://www.amazon.com/dp/B09FPQY28M</t>
  </si>
  <si>
    <t>Paladone Playstation Heritage Icons Light, Desktop Game Room Lighting Accessories, 3 Dynamic Light Modes, Powered by USB or Batteries</t>
  </si>
  <si>
    <t>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t>
  </si>
  <si>
    <t>B09RKTSG7Y</t>
  </si>
  <si>
    <t>https://www.amazon.com/dp/B09RKTSG7Y</t>
  </si>
  <si>
    <t>Numskull Teenage Mutant Ninja Turtles Gaming Locker, Controller Holder, Headset Stand for PS5, Xbox Series X S, Nintendo Switch - Official Merchandise</t>
  </si>
  <si>
    <t>Numskull</t>
  </si>
  <si>
    <t>Video Games › PlayStation 5 › Accessories › Accessory Kits</t>
  </si>
  <si>
    <t>B0BSV67WVF</t>
  </si>
  <si>
    <t>https://www.amazon.com/dp/B0BSV67WVF</t>
  </si>
  <si>
    <t xml:space="preserve"> PlayStation 5 </t>
  </si>
  <si>
    <t xml:space="preserve"> Accessory Kits</t>
  </si>
  <si>
    <t>PlayStation Controller Mug - Coffee Mug 10oz - Officially Licensed Merchandise</t>
  </si>
  <si>
    <t>Home &amp; Kitchen › Kitchen &amp; Dining › Dining &amp; Entertaining › Novelty › Drinkware › Coffee Mugs</t>
  </si>
  <si>
    <t>B07BBYTPJC</t>
  </si>
  <si>
    <t>https://www.amazon.com/dp/B07BBYTPJC</t>
  </si>
  <si>
    <t xml:space="preserve"> Novelty </t>
  </si>
  <si>
    <t xml:space="preserve"> Drinkware </t>
  </si>
  <si>
    <t xml:space="preserve"> Coffee Mugs</t>
  </si>
  <si>
    <t>Pac Man and Ghosts Light, Pac Man Collectable Figure Lamp</t>
  </si>
  <si>
    <t>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t>
  </si>
  <si>
    <t>Tools &amp; Home Improvement › Lighting &amp; Ceiling Fans › Wall Lights › Night Lights</t>
  </si>
  <si>
    <t>B0851Y4314</t>
  </si>
  <si>
    <t>https://www.amazon.com/dp/B0851Y4314</t>
  </si>
  <si>
    <t xml:space="preserve"> Wall Lights </t>
  </si>
  <si>
    <t xml:space="preserve"> Night Lights</t>
  </si>
  <si>
    <t>Nintendo Metroid Notebook in Presentation Gift Box, A5 240 Lined Pages - Official Merchandise</t>
  </si>
  <si>
    <t>Pyramid International</t>
  </si>
  <si>
    <t>Video Games › Legacy Systems › Nintendo Systems › Nintendo NES › Games</t>
  </si>
  <si>
    <t>B09NDN2VZ6</t>
  </si>
  <si>
    <t>https://www.amazon.com/dp/B09NDN2VZ6</t>
  </si>
  <si>
    <t xml:space="preserve"> Nintendo NES </t>
  </si>
  <si>
    <t xml:space="preserve"> Games</t>
  </si>
  <si>
    <t>3D Printed Deep Rock Galactic Beer Mug Holder Stand, Gaming Accessories, Board Game, Gamer Merchandise, Gaming Decor, White</t>
  </si>
  <si>
    <t>Generic</t>
  </si>
  <si>
    <t>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t>
  </si>
  <si>
    <t>B0B57PRH86</t>
  </si>
  <si>
    <t>https://www.amazon.com/dp/B0B57PRH86</t>
  </si>
  <si>
    <t>Numskull Official Hogwarts Legacy Gaming Locker Controller Holder &amp; Headset Stand for PS5, Xbox Series X|S and Nintendo Switch</t>
  </si>
  <si>
    <t>Official Hogwarts Legacy merchandise, designed and engineered by Numskull Designs</t>
  </si>
  <si>
    <t>B0CKBZ32DJ</t>
  </si>
  <si>
    <t>https://www.amazon.com/dp/B0CKBZ32DJ</t>
  </si>
  <si>
    <t>Numskull Star Trek Blue Gaming Locker, Controller Holder, Headset Stand for PS5, Xbox Series X S, Nintendo Switch - Official Star Trek Merchandise</t>
  </si>
  <si>
    <t>Video Games › PlayStation 5 › Accessories</t>
  </si>
  <si>
    <t>B0BSV6NJV7</t>
  </si>
  <si>
    <t>https://www.amazon.com/dp/B0BSV6NJV7</t>
  </si>
  <si>
    <t>SteelSeries QcK Diablo III Gaming Mouse Pad - Monk Edition</t>
  </si>
  <si>
    <t>SteelSeries</t>
  </si>
  <si>
    <t>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t>
  </si>
  <si>
    <t>B005L38SFA</t>
  </si>
  <si>
    <t>https://www.amazon.com/dp/B005L38SFA</t>
  </si>
  <si>
    <t>Xbox Mug Game Console Logo Handle 16oz Cup Gaming Merchandise One Size</t>
  </si>
  <si>
    <t>Xbox</t>
  </si>
  <si>
    <t>Video Games › Xbox One › Accessories › Controllers › Gamepads &amp; Standard Controllers</t>
  </si>
  <si>
    <t>B09HCFG492</t>
  </si>
  <si>
    <t>https://www.amazon.com/dp/B09HCFG492</t>
  </si>
  <si>
    <t>Poster Foundry Far Cry 6 Chorizo Dog Amigos Video Game Gaming Gamer Far Cry Merchandise Collectibles Collectors Edition Far Cry Merch Accessories Ceramic Coffee Mug Tea Cup Fun Novelty Gift 12 oz</t>
  </si>
  <si>
    <t>Poster Foundry</t>
  </si>
  <si>
    <t>Far Cry 6 Chorizo Dog Amigos Video Game Gaming Gamer Far Cry Merchandise Collectibles Collectors Edition Far Cry Merch Accessories Ceramic Coffee Mug Tea Cup Fun Novelty Gift 12 oz</t>
  </si>
  <si>
    <t>B09RQBJGRL</t>
  </si>
  <si>
    <t>https://www.amazon.com/dp/B09RQBJGRL</t>
  </si>
  <si>
    <t>Danganronpa Mai Monokuma Video Game Poster Gamer Gaming Danganronpa Manga Anime Posters Danganronpa Merch Dangan Ronpa Anime Room Merchandise School Trilogy Cool Wall Decor Art Print Poster 12x18</t>
  </si>
  <si>
    <t>B09GV92B6K</t>
  </si>
  <si>
    <t>https://www.amazon.com/dp/B09GV92B6K</t>
  </si>
  <si>
    <t>Super Street Fighter 2 Player Select Character Collage Retro 90s Aesthetic Arcade Capcom Video Game Gaming Gamer Merchandise Collectible Merch Ceramic Coffee Mug Tea Cup Fun Novelty Gift 12 oz</t>
  </si>
  <si>
    <t>B093RDNQB6</t>
  </si>
  <si>
    <t>https://www.amazon.com/dp/B093RDNQB6</t>
  </si>
  <si>
    <t>Street Fighter Akuma Flames Video Game Merchandise Video Gamer Gaming Capcom Classic Fighting Cool Psychedelic Trippy Hippie Decor UV Light Reactive Black Light Eco Blacklight Poster For Room 12x18</t>
  </si>
  <si>
    <t>B09M1PHQT2</t>
  </si>
  <si>
    <t>https://www.amazon.com/dp/B09M1PHQT2</t>
  </si>
  <si>
    <t>Dota 2 Gaming Mat Loot Crate Gaming June 2016 Exclusive</t>
  </si>
  <si>
    <t>Loot Crate</t>
  </si>
  <si>
    <t>B01JBBMYFM</t>
  </si>
  <si>
    <t>https://www.amazon.com/dp/B01JBBMYFM</t>
  </si>
  <si>
    <t>TUBBZ Street Fighter E Honda Collectible Duck Vinyl Figure – Official Street Fighter Merchandise – PC &amp; Gaming</t>
  </si>
  <si>
    <t>TUBBZ</t>
  </si>
  <si>
    <t>Arriving from the land of the rising sun, E. Honda makes his debut onto the pond, and he’s ready to dish out the wrath of a hundred hand slaps!</t>
  </si>
  <si>
    <t>Toys &amp; Games › Toy Figures &amp; Playsets › Action Figures</t>
  </si>
  <si>
    <t>B09X1ZJ2L4</t>
  </si>
  <si>
    <t>https://www.amazon.com/dp/B09X1ZJ2L4</t>
  </si>
  <si>
    <t xml:space="preserve"> Toy Figures &amp; Playsets </t>
  </si>
  <si>
    <t xml:space="preserve"> Action Figures</t>
  </si>
  <si>
    <t>Cable Guy - Borderlands 3 "Claptrap"</t>
  </si>
  <si>
    <t>Cableguys</t>
  </si>
  <si>
    <t>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"Claptrap" from Borderlands 3 franchise. X1 6ft (2m) Micro USB charging Cable</t>
  </si>
  <si>
    <t>Video Games › Legacy Systems › PlayStation Systems › PlayStation 3 › Accessories</t>
  </si>
  <si>
    <t>B07TTT1M3B</t>
  </si>
  <si>
    <t>https://www.amazon.com/dp/B07TTT1M3B</t>
  </si>
  <si>
    <t>Skinit Decal Gaming Skin Compatible with PS4 Controller - Officially Licensed NFL San Francisco 49ers Retro Logo Design</t>
  </si>
  <si>
    <t>Skinit</t>
  </si>
  <si>
    <t>Sports &amp; Outdoors › Fan Shop › Video Games &amp; Accessories</t>
  </si>
  <si>
    <t>B00HQNMBHY</t>
  </si>
  <si>
    <t>https://www.amazon.com/dp/B00HQNMBHY</t>
  </si>
  <si>
    <t xml:space="preserve"> Fan Shop </t>
  </si>
  <si>
    <t xml:space="preserve"> Video Games &amp; Accessories</t>
  </si>
  <si>
    <t>Official Borderlands 3 Merchandise - Lillith Duck Character Figurine</t>
  </si>
  <si>
    <t>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"Borderlands 3" product</t>
  </si>
  <si>
    <t>Video Games › Legacy Systems › PlayStation Systems › PlayStation 3 › Interactive Gaming Figures</t>
  </si>
  <si>
    <t>B07TLPB85R</t>
  </si>
  <si>
    <t>https://www.amazon.com/dp/B07TLPB85R</t>
  </si>
  <si>
    <t xml:space="preserve"> Interactive Gaming Figures</t>
  </si>
  <si>
    <t>Assassins Creed Valhalla Wall Decor Hidden Blade Graffiti Jump Bedroom Poster Gaming Viking Decor Video Game Merchandise Collectors Assassin's Creed Gamer Art Cool Wall Decor Art Print Poster 12x18</t>
  </si>
  <si>
    <t>B09MR72NL8</t>
  </si>
  <si>
    <t>https://www.amazon.com/dp/B09MR72NL8</t>
  </si>
  <si>
    <t>Rainbow Six Siege Alternate Logo Tom Clancy Rainbow 6 Siege R6 Siege Video Game Gaming Gamer Merchandise Cosplay Collectibles Merch Accessories Ceramic Coffee Mug Tea Cup Fun Novelty Gift 12 oz</t>
  </si>
  <si>
    <t>B092BWRHS2</t>
  </si>
  <si>
    <t>https://www.amazon.com/dp/B092BWRHS2</t>
  </si>
  <si>
    <t>Street Fighter 2 Chun Li Strongest Woman In the World Classic Retro 90s Arcade Video Game Gaming Gamer Merchandise Collectibles Merch Accessories Ceramic Coffee Mug Tea Cup Fun Novelty Gift 12 oz</t>
  </si>
  <si>
    <t>B092LLVZQG</t>
  </si>
  <si>
    <t>https://www.amazon.com/dp/B092LLVZQG</t>
  </si>
  <si>
    <t>Cable Guys - Halo Figures Master Chief Infinite Gaming Accessories Holder &amp; Phone Holder for Most Controller (Xbox, Play Station, Nintendo Switch)</t>
  </si>
  <si>
    <t>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t>
  </si>
  <si>
    <t>Video Games › Xbox Series X &amp; S › Accessories › Cases &amp; Storage › Storage</t>
  </si>
  <si>
    <t>B0875424W9</t>
  </si>
  <si>
    <t>https://www.amazon.com/dp/B0875424W9</t>
  </si>
  <si>
    <t xml:space="preserve"> Xbox Series X &amp; S </t>
  </si>
  <si>
    <t xml:space="preserve"> Cases &amp; Storage </t>
  </si>
  <si>
    <t xml:space="preserve"> Storage</t>
  </si>
  <si>
    <t>PlayStation Mug And Socks One Size Gaming Remote 11oz Cup Game Merchandise</t>
  </si>
  <si>
    <t>PlayStation</t>
  </si>
  <si>
    <t>Home &amp; Kitchen › Kitchen &amp; Dining › Dining &amp; Entertaining › Glassware &amp; Drinkware › Cups, Mugs, &amp; Saucers › Coffee Cups &amp; Mugs</t>
  </si>
  <si>
    <t>B09JGG7Z9B</t>
  </si>
  <si>
    <t>https://www.amazon.com/dp/B09JGG7Z9B</t>
  </si>
  <si>
    <t xml:space="preserve"> Cups, Mugs, &amp; Saucers </t>
  </si>
  <si>
    <t xml:space="preserve"> Coffee Cups &amp; Mugs</t>
  </si>
  <si>
    <t>Rainbow Six Siege Merchandise Ash Jager Duo Character Video Game Video Gaming Gamer R6 Siege Tom Clancy Rainbow Six Seige Wall Art Cool Wall Decor Art Print Poster 24x36</t>
  </si>
  <si>
    <t>B09NCK63NZ</t>
  </si>
  <si>
    <t>https://www.amazon.com/dp/B09NCK63NZ</t>
  </si>
  <si>
    <t>Minecraft Cup And Socks One Size Creeper Mug 11oz Game Merchandise</t>
  </si>
  <si>
    <t>Minecraft</t>
  </si>
  <si>
    <t>B09KRY9938</t>
  </si>
  <si>
    <t>https://www.amazon.com/dp/B09KRY9938</t>
  </si>
  <si>
    <t>XBOX Mug And Socks One Size Gaming Controller 11oz Cup Game Gifts</t>
  </si>
  <si>
    <t>B09M6XL76H</t>
  </si>
  <si>
    <t>https://www.amazon.com/dp/B09M6XL76H</t>
  </si>
  <si>
    <t>Playstation Classic Unisex Beer Mug Multicoloured Ceramic Fan Merchandise, Gaming, Retro Gaming</t>
  </si>
  <si>
    <t>Sony Playstation Classic Logo 0.6 Litre Grey Ceramic Tankard in Attractive Gift Box</t>
  </si>
  <si>
    <t>Video Games › Legacy Systems › PlayStation Systems</t>
  </si>
  <si>
    <t>B07NKJSKZM</t>
  </si>
  <si>
    <t>https://www.amazon.com/dp/B07NKJSKZM</t>
  </si>
  <si>
    <t xml:space="preserve"> PlayStation Systems</t>
  </si>
  <si>
    <t>Mega Man Energy Tank MegaMan NES CAPCOM Mug Classic Retro Vintage 80s Video Game Collection Gaming Gamer Merchandise Collectibles Merch Accessories Ceramic Coffee Mug Tea Cup Fun Novelty Gift 12 oz</t>
  </si>
  <si>
    <t>B0971L7M31</t>
  </si>
  <si>
    <t>https://www.amazon.com/dp/B0971L7M31</t>
  </si>
  <si>
    <t>Numskull Official Destiny Gaming Locker, Controller Holder, Headset Stand for PS5, Xbox Series X S, Nintendo Switch - Official Destiny Merchandise</t>
  </si>
  <si>
    <t>Video Games › Xbox Series X &amp; S › Accessories</t>
  </si>
  <si>
    <t>B098F46ZVV</t>
  </si>
  <si>
    <t>https://www.amazon.com/dp/B098F46ZVV</t>
  </si>
  <si>
    <t>Street Fighter 2 Guile Great Hair Is Patriotic Classic Retro 90s Arcade Video Game Gaming Gamer Merchandise Collectibles Merch Accessories Ceramic Coffee Mug Tea Cup Fun Novelty Gift 12 oz</t>
  </si>
  <si>
    <t>B092LF4468</t>
  </si>
  <si>
    <t>https://www.amazon.com/dp/B092LF4468</t>
  </si>
  <si>
    <t>Rainbow Six Siege Merchandise IQ Character Video Game Video Gaming Gamer R6 Siege Tom Clancy Rainbow Six Seige Wall Art Cool Wall Decor Art Print Poster 12x18</t>
  </si>
  <si>
    <t>B092BCW3PY</t>
  </si>
  <si>
    <t>https://www.amazon.com/dp/B092BCW3PY</t>
  </si>
  <si>
    <t>Paladone Super Mario Bros. Officially Licensed Merchandise - Retro Level Gadget Decals</t>
  </si>
  <si>
    <t>Arts, Crafts &amp; Sewing › Scrapbooking &amp; Stamping › Stickers &amp; Sticker Machines</t>
  </si>
  <si>
    <t>B07R5YPQ9B</t>
  </si>
  <si>
    <t>https://www.amazon.com/dp/B07R5YPQ9B</t>
  </si>
  <si>
    <t xml:space="preserve">Arts, Crafts &amp; Sewing </t>
  </si>
  <si>
    <t xml:space="preserve"> Scrapbooking &amp; Stamping </t>
  </si>
  <si>
    <t xml:space="preserve"> Stickers &amp; Sticker Machines</t>
  </si>
  <si>
    <t>Rainbow Six Siege Merchandise Road Characters Video Game Video Gaming Gamer R6 Siege Tom Clancy Rainbow Six Seige Wall Art Cool Wall Decor Art Print Poster 12x18</t>
  </si>
  <si>
    <t>B092BC6HJL</t>
  </si>
  <si>
    <t>https://www.amazon.com/dp/B092BC6HJL</t>
  </si>
  <si>
    <t>PlayStation Launch Collection "Crossbody" Shoulder Bag - Authentic and Official PlayStation Merchandise - Not Machine Specific</t>
  </si>
  <si>
    <t>Controller Gear</t>
  </si>
  <si>
    <t>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t>
  </si>
  <si>
    <t>B08MB63BDZ</t>
  </si>
  <si>
    <t>https://www.amazon.com/dp/B08MB63BDZ</t>
  </si>
  <si>
    <t>Limited Edition Gaming Mug - Personalized Gifts for Gamer - Customized Name Gamer Coffee Mug - Gaming Ceramic Mug - Custom Game Lover Gifts - Gamer Tea Cup - White Tea Cup 11Oz Or 15Oz</t>
  </si>
  <si>
    <t>BigTees</t>
  </si>
  <si>
    <t>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t>
  </si>
  <si>
    <t>B0B9MY7MV3</t>
  </si>
  <si>
    <t>https://www.amazon.com/dp/B0B9MY7MV3</t>
  </si>
  <si>
    <t>Mega Man 1up Icon MegaMan NES CAPCOM Mug Classic Retro Vintage 80s Video Game Collection Gaming Gamer Merchandise Collectibles Merch Accessories Ceramic Coffee Mug Tea Cup Fun Novelty Gift 12 oz</t>
  </si>
  <si>
    <t>B0971M9ZS3</t>
  </si>
  <si>
    <t>https://www.amazon.com/dp/B0971M9ZS3</t>
  </si>
  <si>
    <t>Assassins Creed Valhalla Merchandise Eivor Varinsdottir Runes Female Video Game Video Gaming Gamer Collectibles Viking Cool Wall Decor Art Print Poster 24x36</t>
  </si>
  <si>
    <t>B0932HFBMH</t>
  </si>
  <si>
    <t>https://www.amazon.com/dp/B0932HFBMH</t>
  </si>
  <si>
    <t>Rotating Headphone Display Stand for Desk with LED Lights - Spinning Gaming Headset Stand (Black)</t>
  </si>
  <si>
    <t>X-FLOAT</t>
  </si>
  <si>
    <t>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"Mode +" or "Mode -" buttons. The "LED Speed"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t>
  </si>
  <si>
    <t>Video Games › PC › Accessories › Headsets</t>
  </si>
  <si>
    <t>B0C5SGR7NG</t>
  </si>
  <si>
    <t>https://www.amazon.com/dp/B0C5SGR7NG</t>
  </si>
  <si>
    <t>Assassins Creed Collection Work In The Dark To Serve The Light Lineup Video Game Gaming Gamer Merchandise Cosplay Collectibles Merch Accessories Ceramic Coffee Mug Tea Cup Fun Novelty Gift 12 oz</t>
  </si>
  <si>
    <t>B097GMF3FB</t>
  </si>
  <si>
    <t>https://www.amazon.com/dp/B097GMF3FB</t>
  </si>
  <si>
    <t>TANOOKI Gaming Headset Headphones with Cat Ears Detachable Cable and RGB LED Light for PS5, PS4, Xbox Series, X|S, Xbox One, Nintendo Switch, PC, Mac</t>
  </si>
  <si>
    <t>FRTEC</t>
  </si>
  <si>
    <t>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t>
  </si>
  <si>
    <t>B0BG7DFVTH</t>
  </si>
  <si>
    <t>https://www.amazon.com/dp/B0BG7DFVTH</t>
  </si>
  <si>
    <t>Laminated Rainbow Six Siege Merchandise Smoke Character Video Game Video Gaming Gamer R6 Siege Tom Clancy Rainbow Six Seige Wall Art Poster Dry Erase Sign 12x18</t>
  </si>
  <si>
    <t>Industrial &amp; Scientific › Science Education › Charts &amp; Posters</t>
  </si>
  <si>
    <t>B09NCKQP91</t>
  </si>
  <si>
    <t>https://www.amazon.com/dp/B09NCKQP91</t>
  </si>
  <si>
    <t xml:space="preserve">Industrial &amp; Scientific </t>
  </si>
  <si>
    <t xml:space="preserve"> Science Education </t>
  </si>
  <si>
    <t xml:space="preserve"> Charts &amp; Posters</t>
  </si>
  <si>
    <t>Numskull Dungeons &amp; Dragons Gaming Locker, Controller Holder, Headset Stand for PS5, Xbox Series X S, Nintendo Switch - Official Dungeons and Dragons Merchandise</t>
  </si>
  <si>
    <t>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t>
  </si>
  <si>
    <t>Electronics › Computers &amp; Accessories › Laptop Accessories › Stands</t>
  </si>
  <si>
    <t>B0BSV4NRM2</t>
  </si>
  <si>
    <t>https://www.amazon.com/dp/B0BSV4NRM2</t>
  </si>
  <si>
    <t xml:space="preserve"> Computers &amp; Accessories </t>
  </si>
  <si>
    <t xml:space="preserve"> Laptop Accessories </t>
  </si>
  <si>
    <t xml:space="preserve"> Stands</t>
  </si>
  <si>
    <t>Skinit Decal Gaming Skin Compatible with PS4 Controller - Officially Licensed NFL Cincinnati Bengals Tropical Print Design</t>
  </si>
  <si>
    <t>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t>
  </si>
  <si>
    <t>B075FCYYF7</t>
  </si>
  <si>
    <t>https://www.amazon.com/dp/B075FCYYF7</t>
  </si>
  <si>
    <t>Far Cry 6 Fangs For Hire Chorizo Guapo Chicharron Video Game Gaming Gamer Far Cry Merchandise Collectibles Collectors Edition Far Cry Merch Far Cry 6 Poster Cool Wall Decor Art Print Poster 24x36</t>
  </si>
  <si>
    <t>B09D41NH7L</t>
  </si>
  <si>
    <t>https://www.amazon.com/dp/B09D41NH7L</t>
  </si>
  <si>
    <t>Street Fighter Challengers Group CAPCOM Video Game Merchandise Gamer Classic Fighting Cool Wall Decor Art Print Poster 24x36</t>
  </si>
  <si>
    <t>B08W9YYNMV</t>
  </si>
  <si>
    <t>https://www.amazon.com/dp/B08W9YYNMV</t>
  </si>
  <si>
    <t>Valorant Custom Keycaps (Agent Breach) - Laser Engraved with Each Valorant Agent's Portrait, Skills, and Position. Fit with Any Mechanical Keyboard. Valorant Gift for Gamers, Adults, and Teens.</t>
  </si>
  <si>
    <t>KeycapBro</t>
  </si>
  <si>
    <t>Video Games › PC › Accessories › Gaming Keyboards</t>
  </si>
  <si>
    <t>B09R7GF5H7</t>
  </si>
  <si>
    <t>https://www.amazon.com/dp/B09R7GF5H7</t>
  </si>
  <si>
    <t xml:space="preserve"> Gaming Keyboards</t>
  </si>
  <si>
    <t>SUPER MARIO Mug in Presentation Gift Box (Mario, Luigi, Peach &amp; Toad Design) 11oz Ceramic Coloured Inner Coffee Mug and Gaming Mugs - Official Nintendo Merchandise</t>
  </si>
  <si>
    <t>Super Mario</t>
  </si>
  <si>
    <t>Super Mario Mug in Presentation Gift Box (Mario, Luigi, Peach &amp; Toad Design) 11oz Ceramic Coloured Inner Coffee Mug and Gaming Mugs - Official Nintendo Merchandise</t>
  </si>
  <si>
    <t>B0BTCNNQGM</t>
  </si>
  <si>
    <t>https://www.amazon.com/dp/B0BTCNNQGM</t>
  </si>
  <si>
    <t>Plants Against Zombies Soft Toy Pisto-Polka Dot 23 cm</t>
  </si>
  <si>
    <t>Sakami Merchandise</t>
  </si>
  <si>
    <t>Plants vs zombies plush Pisto-peas 23 cm</t>
  </si>
  <si>
    <t>Video Games › PC › Accessories › Gaming Mice</t>
  </si>
  <si>
    <t>B09CZB95T2</t>
  </si>
  <si>
    <t>https://www.amazon.com/dp/B09CZB95T2</t>
  </si>
  <si>
    <t xml:space="preserve"> Gaming Mice</t>
  </si>
  <si>
    <t>Sega Mega Drive Console Logo Light. Retro Gaming Mood Light. Iconic Sega Console Logo Shaped Light. USB or Battery Powered. Officially Licensed Sega Merchandise.</t>
  </si>
  <si>
    <t>Fizz Creations</t>
  </si>
  <si>
    <t>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t>
  </si>
  <si>
    <t>Tools &amp; Home Improvement › Lighting &amp; Ceiling Fans</t>
  </si>
  <si>
    <t>B0BJ5NMKJD</t>
  </si>
  <si>
    <t>https://www.amazon.com/dp/B0BJ5NMKJD</t>
  </si>
  <si>
    <t xml:space="preserve"> Lighting &amp; Ceiling Fans</t>
  </si>
  <si>
    <t>Exquisite Gaming: Borderlands 3: Psycho - Original Mobile Phone &amp; Gaming Controller Holder, Device Stand, Cable Guys, Licensed Figure</t>
  </si>
  <si>
    <t>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</si>
  <si>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B0B5M29H49</t>
  </si>
  <si>
    <t>https://www.amazon.com/dp/B0B5M29H49</t>
  </si>
  <si>
    <t>Xbox Logo Area Rug | 39 x 39 Inches</t>
  </si>
  <si>
    <t>Ukonic</t>
  </si>
  <si>
    <t>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t>
  </si>
  <si>
    <t>Home &amp; Kitchen › Home Décor Products › Rugs, Pads &amp; Protectors › Area Rugs</t>
  </si>
  <si>
    <t>B0BHXNBZ59</t>
  </si>
  <si>
    <t>https://www.amazon.com/dp/B0BHXNBZ59</t>
  </si>
  <si>
    <t xml:space="preserve"> Rugs, Pads &amp; Protectors </t>
  </si>
  <si>
    <t xml:space="preserve"> Area Rugs</t>
  </si>
  <si>
    <t>Paladone Xbox Controller Digital Alarm Clock, Officially Licensed Xbox Merchandise Gift and Decor for Gamers - Black</t>
  </si>
  <si>
    <t>B09RLS7J1B</t>
  </si>
  <si>
    <t>https://www.amazon.com/dp/B09RLS7J1B</t>
  </si>
  <si>
    <t>Skinit Decal Gaming Skin for PS4 Controller - Officially Licensed Warner Bros Harley Quinn Mad Love Design</t>
  </si>
  <si>
    <t>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t>
  </si>
  <si>
    <t>Video Games › PlayStation 4 › Accessories › Faceplates, Protectors &amp; Skins</t>
  </si>
  <si>
    <t>B085Z57N8D</t>
  </si>
  <si>
    <t>https://www.amazon.com/dp/B085Z57N8D</t>
  </si>
  <si>
    <t xml:space="preserve"> PlayStation 4 </t>
  </si>
  <si>
    <t xml:space="preserve"> Faceplates, Protectors &amp; Skins</t>
  </si>
  <si>
    <t>Assassins Creed Valhalla Wall Decor Art Work In The Dark Bedroom Poster Gaming Viking Decor Video Game Merchandise Collectors Gamer Art Assassins Creed Gift Cool Wall Decor Art Print Poster 18x12</t>
  </si>
  <si>
    <t>B097GD4YJX</t>
  </si>
  <si>
    <t>https://www.amazon.com/dp/B097GD4YJX</t>
  </si>
  <si>
    <t>Poster Foundry Street Fighter 2 Sagat Muay Thai Thailand Classic Retro 90s Arcade Video Game Gaming Gamer Merchandise Collectibles Merch Accessories Ceramic Coffee Mug Tea Cup Fun Novelty Gift 12 oz</t>
  </si>
  <si>
    <t>Street Fighter 2 Sagat Muay Thai Thailand Classic Retro 90s Arcade Video Game Gaming Gamer Merchandise Collectibles Merch Accessories Ceramic Coffee Mug Tea Cup Fun Novelty Gift 12 oz</t>
  </si>
  <si>
    <t>B092LL33DB</t>
  </si>
  <si>
    <t>https://www.amazon.com/dp/B092LL33DB</t>
  </si>
  <si>
    <t>Assassins Creed Valhalla Merchandise Male Ultimate Edition Key Art Video Game Cover Video Gaming Gamer Collectibles Viking Eivor Varinsdottir Black Wood Framed Art Poster 14x20</t>
  </si>
  <si>
    <t>B092C7FBZZ</t>
  </si>
  <si>
    <t>https://www.amazon.com/dp/B092C7FBZZ</t>
  </si>
  <si>
    <t>Street Fighter Ryu Art CAPCOM Video Game Merchandise Gamer Classic Fighting Cool Wall Decor Art Print Poster 24x36</t>
  </si>
  <si>
    <t>B08W8JP63Y</t>
  </si>
  <si>
    <t>https://www.amazon.com/dp/B08W8JP63Y</t>
  </si>
  <si>
    <t>Assassins Creed Valhalla Merchandise Female Gold Edition Key Art Video Game Cover Video Gaming Gamer Collectibles Viking Eivor Varinsdottir Cool Wall Decor Art Print Poster 24x36</t>
  </si>
  <si>
    <t>B0932LC5M9</t>
  </si>
  <si>
    <t>https://www.amazon.com/dp/B0932LC5M9</t>
  </si>
  <si>
    <t>Cable Guy Crash Bandicoot Controller Holder - 8 inch version</t>
  </si>
  <si>
    <t>Collectable device holder for Smartphones and game controllers. Holds PlayStation and Xbox Controllers. Includes 2m USB cable with adapters. Figure is 8" tall.</t>
  </si>
  <si>
    <t>Video Games › Legacy Systems</t>
  </si>
  <si>
    <t>B075QLBP97</t>
  </si>
  <si>
    <t>https://www.amazon.com/dp/B075QLBP97</t>
  </si>
  <si>
    <t xml:space="preserve"> Legacy Systems</t>
  </si>
  <si>
    <t>Poster Foundry Street Fighter 2 Sagat vs M Bison Classic Retro 90s Arcade Video Game Gaming Gamer Merchandise Collectibles Merch Accessories Ceramic Coffee Mug Tea Cup Fun Novelty Gift 12 oz</t>
  </si>
  <si>
    <t>Street Fighter 2 Sagat vs M Bison Classic Retro 90s Arcade Video Game Gaming Gamer Merchandise Collectibles Merch Accessories Ceramic Coffee Mug Tea Cup Fun Novelty Gift 12 oz</t>
  </si>
  <si>
    <t>B092L168JZ</t>
  </si>
  <si>
    <t>https://www.amazon.com/dp/B092L168JZ</t>
  </si>
  <si>
    <t>Street Fighter 2 Ryu Hadoken Retro Vintage Art CAPCOM Video Game Merchandise Gamer Classic Fighting Cool Wall Decor Art Print Poster 24x36</t>
  </si>
  <si>
    <t>B09MR4J54T</t>
  </si>
  <si>
    <t>https://www.amazon.com/dp/B09MR4J54T</t>
  </si>
  <si>
    <t>Skinit Decal Gaming Skin for PS4 Controller - Officially Licensed College Alabama Crimson Roll Tide Design</t>
  </si>
  <si>
    <t>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t>
  </si>
  <si>
    <t>B075FDFHL7</t>
  </si>
  <si>
    <t>https://www.amazon.com/dp/B075FDFHL7</t>
  </si>
  <si>
    <t>Assassins Creed Valhalla Merchandise Female Ultimate Edition Key Art Video Game Cover Video Gaming Gamer Collectibles Viking Eivor Varinsdottir Cool Wall Decor Art Print Poster 24x36</t>
  </si>
  <si>
    <t>B0931XGYY3</t>
  </si>
  <si>
    <t>https://www.amazon.com/dp/B0931XGYY3</t>
  </si>
  <si>
    <t>Assassins Creed Valhalla Merchandise Viking Ship Green Background Video Game Video Gaming Gamer Collectibles Eivor Varinsdottir Cool Wall Decor Art Print Poster 24x36</t>
  </si>
  <si>
    <t>B0931X9M4W</t>
  </si>
  <si>
    <t>https://www.amazon.com/dp/B0931X9M4W</t>
  </si>
  <si>
    <t>Assassins Creed Valhalla Merchandise Illustrated Art Video Game Video Gaming Gamer Collectibles Viking Eivor Varinsdottir Cool Wall Decor Art Print Poster 24x36</t>
  </si>
  <si>
    <t>B09KMJ78FJ</t>
  </si>
  <si>
    <t>https://www.amazon.com/dp/B09KMJ78FJ</t>
  </si>
  <si>
    <t>Skinit Decal Gaming Skin Compatible with Xbox One X Controller - Officially Licensed Warner Bros The Classic Joker Design</t>
  </si>
  <si>
    <t>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t>
  </si>
  <si>
    <t>Video Games › Xbox One › Accessories › Faceplates, Protectors &amp; Skins</t>
  </si>
  <si>
    <t>B0788Y5SZH</t>
  </si>
  <si>
    <t>https://www.amazon.com/dp/B0788Y5SZH</t>
  </si>
  <si>
    <t>Pac-Man Keyring Arcade Game - Classic Retro PAC-Man Gameplay. Includes Original Sounds &amp; Black &amp; White Screen. Officially Licensed PAC-Man Merchandise from Fizz Creations.</t>
  </si>
  <si>
    <t>Toys &amp; Games › Kids' Electronics › Plug &amp; Play Video Games</t>
  </si>
  <si>
    <t>B0BT53M8CH</t>
  </si>
  <si>
    <t>https://www.amazon.com/dp/B0BT53M8CH</t>
  </si>
  <si>
    <t xml:space="preserve"> Kids' Electronics </t>
  </si>
  <si>
    <t xml:space="preserve"> Plug &amp; Play Video Games</t>
  </si>
  <si>
    <t>Zelda Neon Sign Gamer Gift Iconic Neon Light for Gaming Zelda Gifts Sword Z LED Sign Master Sword Gaming Room Accessory for Teen Room Decor</t>
  </si>
  <si>
    <t>B09XMFH6MN</t>
  </si>
  <si>
    <t>https://www.amazon.com/dp/B09XMFH6MN</t>
  </si>
  <si>
    <t>Paladone Xbox Light Up Gaming Room Sign, Customizable with Stickers, LED Hanging Decor for Wall or Door, Licensed Gift for Xbox Gamers</t>
  </si>
  <si>
    <t>B0BRYS9K8Z</t>
  </si>
  <si>
    <t>https://www.amazon.com/dp/B0BRYS9K8Z</t>
  </si>
  <si>
    <t>Logitech G PRO Mechanical Gaming Keyboard - Ultra-Portable Tenkeyless Design, Detachable USB Cable, LIGHTSYNC RGB Backlit Keys, Official League of Legends Edition</t>
  </si>
  <si>
    <t>Logitech G</t>
  </si>
  <si>
    <t>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t>
  </si>
  <si>
    <t>B098J8XTLG</t>
  </si>
  <si>
    <t>https://www.amazon.com/dp/B098J8XTLG</t>
  </si>
  <si>
    <t>Exquisite Gaming: The Mandalorian: Boba Fett - Original Mobile Phone &amp; Gaming Controller Holder, Device Stand, Cable Guys, Licensed Figure</t>
  </si>
  <si>
    <t>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</si>
  <si>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B09N568WBD</t>
  </si>
  <si>
    <t>https://www.amazon.com/dp/B09N568WBD</t>
  </si>
  <si>
    <t>Gamer Gifts for Men Gamer Room Game Cave Wall Decor Cool Stuff for Boys Gamers Gift for Kids Ideas Video Game Decor Metal Controller Gamepad Desk Clock Wall Clock</t>
  </si>
  <si>
    <t>AOROTOE</t>
  </si>
  <si>
    <t>Home &amp; Kitchen › Home Décor Products › Clocks › Wall Clocks</t>
  </si>
  <si>
    <t>B0CGPLTVXR</t>
  </si>
  <si>
    <t>https://www.amazon.com/dp/B0CGPLTVXR</t>
  </si>
  <si>
    <t xml:space="preserve"> Wall Clocks</t>
  </si>
  <si>
    <t>Exquisite Gaming Call of Duty Ghost Cable Guy Ikons Light Up Gaming Controller and Mobile Phone Charger from</t>
  </si>
  <si>
    <t>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t>
  </si>
  <si>
    <t>B0C1ZRQ671</t>
  </si>
  <si>
    <t>https://www.amazon.com/dp/B0C1ZRQ671</t>
  </si>
  <si>
    <t>Minecraft Logo Light - Minecraft Lamp, Gaming Room Decor, and Bedroom Night Light - Minecraft Desk Accessories and Gifts for Fans - 2 Light Modes</t>
  </si>
  <si>
    <t>B096HDGJRD</t>
  </si>
  <si>
    <t>https://www.amazon.com/dp/B096HDGJRD</t>
  </si>
  <si>
    <t>Street Fighter You Lose Classic Arcade Video Game Gaming Gamer Merchandise Collectibles Merch Accessories Ceramic Coffee Mug Tea Cup Fun Novelty Gift 12 oz</t>
  </si>
  <si>
    <t>B092L7KNR2</t>
  </si>
  <si>
    <t>https://www.amazon.com/dp/B092L7KNR2</t>
  </si>
  <si>
    <t>Gaming Blanket for Kids and Teens - Soft Fleece Video Game Travel Blanket Gift for Gamers</t>
  </si>
  <si>
    <t>OHOIT</t>
  </si>
  <si>
    <t>This is a double-sided blanket, one side is made of super soft crystal velvet, the other side is made of super warm flannel</t>
  </si>
  <si>
    <t>Home &amp; Kitchen › Bedding › Kids' Bedding › Blankets &amp; Throws</t>
  </si>
  <si>
    <t>B0B8M8W4BL</t>
  </si>
  <si>
    <t>https://www.amazon.com/dp/B0B8M8W4BL</t>
  </si>
  <si>
    <t xml:space="preserve"> Bedding </t>
  </si>
  <si>
    <t xml:space="preserve"> Kids' Bedding </t>
  </si>
  <si>
    <t xml:space="preserve"> Blankets &amp; Throws</t>
  </si>
  <si>
    <t>Street Fighter 2 Ken Masters Great True Fighter USA Art Retro 90s Arcade Capcom Video Game Gaming Gamer Merchandise Collectibles Merch Accessories Ceramic Coffee Mug Tea Cup Fun Novelty Gift 12 oz</t>
  </si>
  <si>
    <t>B093RSDW5G</t>
  </si>
  <si>
    <t>https://www.amazon.com/dp/B093RSDW5G</t>
  </si>
  <si>
    <t>Video Game Wall Decal Wall Sticker Poster Floss Dancing Decal Game Room Decor Peel &amp; Stick Game Decal Baby Bedroom Home Decor Gaming Stickers (34.6" x 23.6") (Black)</t>
  </si>
  <si>
    <t>LHKSER</t>
  </si>
  <si>
    <t>Baby Products › Nursery › Décor › Wall Décor › Stickers</t>
  </si>
  <si>
    <t>B07V65V649</t>
  </si>
  <si>
    <t>https://www.amazon.com/dp/B07V65V649</t>
  </si>
  <si>
    <t xml:space="preserve"> Stickers</t>
  </si>
  <si>
    <t>Danganronpa 3 Despair Video Game Gamer Gaming Danganronpa Manga Anime Posters Danganronpa Merch Dangan Ronpa Anime Room Decor Merchandise School Trilogy Black Wood Framed Art Poster 14x20</t>
  </si>
  <si>
    <t>B09H2NVHLS</t>
  </si>
  <si>
    <t>https://www.amazon.com/dp/B09H2NVHLS</t>
  </si>
  <si>
    <t>Car Window Sign | Gamer On Board Car Wind Sign | Xbox Gamers</t>
  </si>
  <si>
    <t>Toynk</t>
  </si>
  <si>
    <t>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t>
  </si>
  <si>
    <t>Home &amp; Kitchen › Home Décor Products › Home Décor Accents</t>
  </si>
  <si>
    <t>B07HQYQDYY</t>
  </si>
  <si>
    <t>https://www.amazon.com/dp/B07HQYQDYY</t>
  </si>
  <si>
    <t xml:space="preserve"> Home Décor Accents</t>
  </si>
  <si>
    <t>Assassins Creed Valhalla Wall Decor Cool Wall Art Bedroom Poster Hidden Blade Gaming Inkblot Print Video Game Merchandise Collectors Assassins Creed Gamer Gift Cool Wall Decor Art Print Poster 12x18</t>
  </si>
  <si>
    <t>B09MR7HXW3</t>
  </si>
  <si>
    <t>https://www.amazon.com/dp/B09MR7HXW3</t>
  </si>
  <si>
    <t>Assassins Creed Valhalla Merchandise Wolf Companion Female Video Game Cover Video Gaming Gamer Collectibles Viking Eivor Varinsdottir Cool Wall Decor Art Print Poster 24x36</t>
  </si>
  <si>
    <t>B0932D2R92</t>
  </si>
  <si>
    <t>https://www.amazon.com/dp/B0932D2R92</t>
  </si>
  <si>
    <t>Rainbow Six Siege Merchandise Ash Jager Duo Character Video Game Video Gaming Gamer R6 Siege Tom Clancy Rainbow Six Seige Wall Art White Wood Framed Art Poster 14x20</t>
  </si>
  <si>
    <t>B09965248P</t>
  </si>
  <si>
    <t>https://www.amazon.com/dp/B09965248P</t>
  </si>
  <si>
    <t>Laminated Street Fighter 2 No Parking Bonus Level Ryu E Honda Funny Retro Vintage Art CAPCOM Video Game Merchandise Gamer Classic Fighting Poster Dry Erase Sign 24x36</t>
  </si>
  <si>
    <t>B09SRF6R39</t>
  </si>
  <si>
    <t>https://www.amazon.com/dp/B09SRF6R39</t>
  </si>
  <si>
    <t>Far Cry 6 Fangs for Hire Chorizo Guapo Chicharron Video Game Gaming Gamer Far Cry Merchandise Collectibles Collectors Edition Far Cry Merch Far Cry 6 Poster Stand or Hang Wood Frame Display 9x13</t>
  </si>
  <si>
    <t>Video Games › Legacy Systems › Xbox Systems › Xbox 360 › Games</t>
  </si>
  <si>
    <t>B09J99377Q</t>
  </si>
  <si>
    <t>https://www.amazon.com/dp/B09J99377Q</t>
  </si>
  <si>
    <t xml:space="preserve"> Xbox 360 </t>
  </si>
  <si>
    <t>Assassins Creed Wall Art Posters Video Games Decor Series All Assassins Character Valhalla Gaming Room Decor Movie Poster Gamer Viking Assassin's Merchandise Cool Wall Decor Art Print Poster 18x12</t>
  </si>
  <si>
    <t>B09LRHRY9J</t>
  </si>
  <si>
    <t>https://www.amazon.com/dp/B09LRHRY9J</t>
  </si>
  <si>
    <t>Assassins Creed Valhalla Sunset Wall Decor Cool Wall Art Bedroom Poster Gaming Viking Decor Modern Video Game Merchandise Collectors Gamer Art Assassin's Creed Cool Wall Decor Art Print Poster 12x18</t>
  </si>
  <si>
    <t>B09MR6V2P9</t>
  </si>
  <si>
    <t>https://www.amazon.com/dp/B09MR6V2P9</t>
  </si>
  <si>
    <t>Poster Foundry Street Fighter 2 Ryu Hadouken Classic Retro 90s Arcade Video Game Gaming Gamer Merchandise Collectibles Merch Accessories Ceramic Coffee Mug Tea Cup Fun Novelty Gift 12 oz</t>
  </si>
  <si>
    <t>B092L3YXNW</t>
  </si>
  <si>
    <t>https://www.amazon.com/dp/B092L3YXNW</t>
  </si>
  <si>
    <t>Skinit Decal Gaming Skin for PS4 Controller - Officially Licensed NBA Phoenix Suns Digi Camo Design</t>
  </si>
  <si>
    <t>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t>
  </si>
  <si>
    <t>B075F8X8N9</t>
  </si>
  <si>
    <t>https://www.amazon.com/dp/B075F8X8N9</t>
  </si>
  <si>
    <t>Rainbow Six Siege Merchandise Valkyrie Character Video Game Video Gaming Gamer R6 Siege Tom Clancy Rainbow Six Seige Wall Art Cool Wall Decor Art Print Poster 12x18</t>
  </si>
  <si>
    <t>B092BW7TVZ</t>
  </si>
  <si>
    <t>https://www.amazon.com/dp/B092BW7TVZ</t>
  </si>
  <si>
    <t>Kappa Space - Decal Style Skin fits original PS4 Gaming Console</t>
  </si>
  <si>
    <t>uSkins</t>
  </si>
  <si>
    <t>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t>
  </si>
  <si>
    <t>B00GZD84EA</t>
  </si>
  <si>
    <t>https://www.amazon.com/dp/B00GZD84EA</t>
  </si>
  <si>
    <t>Assassins Creed Valhalla Merchandise Eivor Varinsdottir Runes Male Video Game Video Gaming Gamer Collectibles Viking White Wood Framed Poster 14x20</t>
  </si>
  <si>
    <t>B09DD4RX9D</t>
  </si>
  <si>
    <t>https://www.amazon.com/dp/B09DD4RX9D</t>
  </si>
  <si>
    <t>Lumoonosity Alien Neon Sign, Pink and Blue Alien Decorations Neon Lights with On/Off Switch, Cool Alien Light Neon Signs for Bedroom, Gaming Room, Aesthetic Hanging Alien Led Signs for Wall Decor</t>
  </si>
  <si>
    <t>Lumoonosity</t>
  </si>
  <si>
    <t>B08T6QNZN4</t>
  </si>
  <si>
    <t>https://www.amazon.com/dp/B08T6QNZN4</t>
  </si>
  <si>
    <t>Paladone Xbox Color Change Plastic Water Bottle with Straw, 650 ml, Officially Licensed Merchandise</t>
  </si>
  <si>
    <t>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t>
  </si>
  <si>
    <t>Home &amp; Kitchen › Kitchen &amp; Dining › Storage &amp; Organization › Thermoses › Insulated Beverage Containers › Thermoses</t>
  </si>
  <si>
    <t>B09RLZGL43</t>
  </si>
  <si>
    <t>https://www.amazon.com/dp/B09RLZGL43</t>
  </si>
  <si>
    <t xml:space="preserve"> Thermoses</t>
  </si>
  <si>
    <t>Gamer Gifts - Best Gaming Gifts for Men - Game Room Decor Gift for Boys/Men - Gifts for Gamers - Video Game Lover Gifts - Gifts for Gaming Blanket 50" x 60"</t>
  </si>
  <si>
    <t>Punofell</t>
  </si>
  <si>
    <t>🧬Material: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t>
  </si>
  <si>
    <t>Home &amp; Kitchen › Bedding › Blankets &amp; Throws › Throws</t>
  </si>
  <si>
    <t>B0B9B54617</t>
  </si>
  <si>
    <t>https://www.amazon.com/dp/B0B9B54617</t>
  </si>
  <si>
    <t xml:space="preserve"> Blankets &amp; Throws </t>
  </si>
  <si>
    <t xml:space="preserve"> Throws</t>
  </si>
  <si>
    <t>JUMANT Mario Movie Poster - 8x10 - Gamer Room Decor - Gaming Posters for Boys Room Decor - Gaming Room Decor for Boys - Mario Poster Set - Game Room Decor - Mario Room Decor</t>
  </si>
  <si>
    <t>JUMANT</t>
  </si>
  <si>
    <t>B0C17KTYSD</t>
  </si>
  <si>
    <t>https://www.amazon.com/dp/B0C17KTYSD</t>
  </si>
  <si>
    <t>Super Mario Warp Pipe Mug Ceramic Coffee Mug Gift for Gamers, Fathers, Coffee Enthusiasts, for Cappuccino, Latte or Hot Tea, 15 Oz, Green</t>
  </si>
  <si>
    <t>Drtupe</t>
  </si>
  <si>
    <t>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t>
  </si>
  <si>
    <t>B096F3VYPQ</t>
  </si>
  <si>
    <t>https://www.amazon.com/dp/B096F3VYPQ</t>
  </si>
  <si>
    <t>Exquisite Gaming: Spyro The Dragon - Original Mobile Phone &amp; Gaming Controller Holder, Device Stand, Cable Guys, Licensed Figure</t>
  </si>
  <si>
    <t>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</si>
  <si>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Nintendo Systems › Wii U › Accessories › Controllers › Gamepads &amp; Standard Controllers</t>
  </si>
  <si>
    <t>B07KF2BTV8</t>
  </si>
  <si>
    <t>https://www.amazon.com/dp/B07KF2BTV8</t>
  </si>
  <si>
    <t xml:space="preserve"> Wii U </t>
  </si>
  <si>
    <t>Paladone Xbox Icons Light, Dynamic and Standard Lighting Modes, Licensed Xbox Gaming Desk Accessory &amp; Game Room Decor, Xbox Gift for Men</t>
  </si>
  <si>
    <t>B08FHXNT8X</t>
  </si>
  <si>
    <t>https://www.amazon.com/dp/B08FHXNT8X</t>
  </si>
  <si>
    <t>Halo Light-Up Energy Sword Collectible LED Desktop Lamp | 14 Inches Tall</t>
  </si>
  <si>
    <t>Tools &amp; Home Improvement › Lighting &amp; Ceiling Fans › Lamps &amp; Shades › Table Lamps</t>
  </si>
  <si>
    <t>B0921YW7MM</t>
  </si>
  <si>
    <t>https://www.amazon.com/dp/B0921YW7MM</t>
  </si>
  <si>
    <t xml:space="preserve"> Lamps &amp; Shades </t>
  </si>
  <si>
    <t xml:space="preserve"> Table Lamps</t>
  </si>
  <si>
    <t>Paladone, 500ml, Minecraft Metal Water Bottle | Officially Licensed Gaming Merchandise</t>
  </si>
  <si>
    <t>Sports &amp; Outdoors › Outdoor Recreation › Camping &amp; Hiking › Hydration &amp; Filtration › Canteens</t>
  </si>
  <si>
    <t>B09448B8CW</t>
  </si>
  <si>
    <t>https://www.amazon.com/dp/B09448B8CW</t>
  </si>
  <si>
    <t xml:space="preserve"> Outdoor Recreation </t>
  </si>
  <si>
    <t xml:space="preserve"> Camping &amp; Hiking </t>
  </si>
  <si>
    <t xml:space="preserve"> Hydration &amp; Filtration </t>
  </si>
  <si>
    <t xml:space="preserve"> Canteens</t>
  </si>
  <si>
    <t>Keep Out Gamer at Work - Bestylez Funny Gamer Sign For Gaming Room Wall Door Decor - Gift For Teen Boy, Boyfriend 12" * 8" (159)</t>
  </si>
  <si>
    <t>Bestylez</t>
  </si>
  <si>
    <t>B09MT2HFMS</t>
  </si>
  <si>
    <t>https://www.amazon.com/dp/B09MT2HFMS</t>
  </si>
  <si>
    <t>Fallout Neon Signs for Wall Decor, Fallout Merchandise, LED Sign Gaming Neon Sign Fallout Decor, Fallout Merch Neon Light for Man Cave Bedroom Living Room Game Room, Gift for Boys Girls Christmas</t>
  </si>
  <si>
    <t>Abooly</t>
  </si>
  <si>
    <t>B0BKP8JG1Y</t>
  </si>
  <si>
    <t>https://www.amazon.com/dp/B0BKP8JG1Y</t>
  </si>
  <si>
    <t>Game Neon Sign Gamepad Shape LED Neon Signs for Gamer Room Wall Bedroom Decor, Gamer Gifts Neon Lights for Boys Teen Gaming Zone Party Decoration</t>
  </si>
  <si>
    <t>HOYOBEST</t>
  </si>
  <si>
    <t>B09MVQ3YBL</t>
  </si>
  <si>
    <t>https://www.amazon.com/dp/B09MVQ3YBL</t>
  </si>
  <si>
    <t>Exquisite Gaming: Call of Duty: Lt. Simon "Ghost" Riley - Original Mobile Phone &amp; Gaming Controller Holder, Device Stand, Cable Guys, Licensed Figure</t>
  </si>
  <si>
    <t>Power Up Factory</t>
  </si>
  <si>
    <t>CALL OF DUTY: LT. SIMON "GHOST"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</si>
  <si>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B075RN69DS</t>
  </si>
  <si>
    <t>https://www.amazon.com/dp/B075RN69DS</t>
  </si>
  <si>
    <t>Sodilly I'm Gaming Do Not Disturb Insulated Stainless Steel Tumbler - Laser Engraved Superior Technology - Great For Hot &amp; Cold Beverages - Double Wall Vacuum - No Risk Purchase - Gifts For Gamers</t>
  </si>
  <si>
    <t>Sodilly</t>
  </si>
  <si>
    <t>B08XSQZ559</t>
  </si>
  <si>
    <t>https://www.amazon.com/dp/B08XSQZ559</t>
  </si>
  <si>
    <t>Gamer Gifts for Teenage Boys, Gaming Room Decoration, Gamer Pillow Cover and Game Socks Gifts Set, 18" x 18"</t>
  </si>
  <si>
    <t>OCCdesign</t>
  </si>
  <si>
    <t>Home &amp; Kitchen › Bedding › Decorative Pillows, Inserts &amp; Covers › Throw Pillow Covers</t>
  </si>
  <si>
    <t>B09NVTHWXR</t>
  </si>
  <si>
    <t>https://www.amazon.com/dp/B09NVTHWXR</t>
  </si>
  <si>
    <t xml:space="preserve"> Decorative Pillows, Inserts &amp; Covers </t>
  </si>
  <si>
    <t xml:space="preserve"> Throw Pillow Covers</t>
  </si>
  <si>
    <t>Cute Kirby Stickers, Kawaii Cartoon Gaming Stickers Gift for Kids Teens Adults, 50Pcs Dovipta Vinyl Waterproof Stickers for Laptop Water Bottles Skateboard Guitar Phone Skateboard Scrapbook Snowboard</t>
  </si>
  <si>
    <t>Dovipta</t>
  </si>
  <si>
    <t>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t>
  </si>
  <si>
    <t>Electronics › Computers &amp; Accessories › Laptop Accessories › Skins &amp; Decals › Decals</t>
  </si>
  <si>
    <t>B0BPD86213</t>
  </si>
  <si>
    <t>https://www.amazon.com/dp/B0BPD86213</t>
  </si>
  <si>
    <t xml:space="preserve"> Skins &amp; Decals </t>
  </si>
  <si>
    <t xml:space="preserve"> Decals</t>
  </si>
  <si>
    <t>Numskull Back to The Future 3D Lamp Wall Light - Ambient Lighting Gaming Accessory for Bedroom, Home, Study, Office, Work - Official Back to The Future Merchandise</t>
  </si>
  <si>
    <t>Great Scott! We’ve found a totally futuristic lamp that’ll create the perfect ambience for any living space. Transform your living space and give it a totally futuristic ambience with this exclusive lamp!</t>
  </si>
  <si>
    <t>Tools &amp; Home Improvement › Lighting &amp; Ceiling Fans › Lamps &amp; Shades › Desk Lamps</t>
  </si>
  <si>
    <t>B0961RKHFL</t>
  </si>
  <si>
    <t>https://www.amazon.com/dp/B0961RKHFL</t>
  </si>
  <si>
    <t xml:space="preserve"> Desk Lamps</t>
  </si>
  <si>
    <t>Star Neon Sign, Gaming Neon Sign for Mario Game Room Decor, Man Cave, Kids Room,Super Star Gaming Wall Decor Gamer Gifts for Boys, Kids</t>
  </si>
  <si>
    <t>JIARODEY</t>
  </si>
  <si>
    <t>B0BFLD1CT6</t>
  </si>
  <si>
    <t>https://www.amazon.com/dp/B0BFLD1CT6</t>
  </si>
  <si>
    <t>Exquisite Gaming: Guardians of The Galaxy: Toddler Groot - Original Mobile Phone &amp; Gaming Controller Holder, Device Stand, Cable Guys, Marvel Licensed Figure</t>
  </si>
  <si>
    <t>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t>
  </si>
  <si>
    <t>Video Games › Legacy Systems › Nintendo Systems › Nintendo 64 › Accessories</t>
  </si>
  <si>
    <t>B08KJGJ3S4</t>
  </si>
  <si>
    <t>https://www.amazon.com/dp/B08KJGJ3S4</t>
  </si>
  <si>
    <t xml:space="preserve"> Nintendo 64 </t>
  </si>
  <si>
    <t>Led Dimmable Neon Signs Wall Decorations For Living Room|Bedroom Gamepad Controller Shape Lights Game Room Decor Accessories Cool Teen Boys|Girls|Kids Gamer Gifts</t>
  </si>
  <si>
    <t>SOLIDEE</t>
  </si>
  <si>
    <t>B096PC9SY2</t>
  </si>
  <si>
    <t>https://www.amazon.com/dp/B096PC9SY2</t>
  </si>
  <si>
    <t>Hasbro Gaming Monopoly: The Lord of The Rings Edition Board Game Inspired by The Movie Trilogy, Play as a Member of The Fellowship, for Kids Ages 8 and Up (Amazon Exclusive)</t>
  </si>
  <si>
    <t>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</si>
  <si>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B08K1BRGHC</t>
  </si>
  <si>
    <t>https://www.amazon.com/dp/B08K1BRGHC</t>
  </si>
  <si>
    <t>Exquisite Gaming: Star Wars: Darth Vader - Original Mobile Phone &amp; Gaming Controller Holder, Device Stand, Cable Guys, Licensed Figure (Multi-colored)</t>
  </si>
  <si>
    <t>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</si>
  <si>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Xbox Systems › Xbox 360 › Accessories › Controllers › Gamepads &amp; Standard Controllers</t>
  </si>
  <si>
    <t>B07CHWB1JP</t>
  </si>
  <si>
    <t>https://www.amazon.com/dp/B07CHWB1JP</t>
  </si>
  <si>
    <t>Gaming Controller Holder One More Life | Controller Holder Figure | Headphone Stand &amp; Controller | Gaming Accessories For Desk | Gamer Gifts</t>
  </si>
  <si>
    <t>Grupo Erik</t>
  </si>
  <si>
    <t>🎮🎧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t>
  </si>
  <si>
    <t>Video Games › PlayStation 4 › Accessories › Controllers › Gamepads &amp; Standard Controllers</t>
  </si>
  <si>
    <t>B0C813CQ2Y</t>
  </si>
  <si>
    <t>https://www.amazon.com/dp/B0C813CQ2Y</t>
  </si>
  <si>
    <t>ASUS WiFi 6 Router (RT-AX57) - Dual Band AX3000 WiFi Router, Gaming &amp; Streaming, AiMesh Compatible, Included Lifetime Internet Security, Parental Control, MU-MIMO, OFDMA</t>
  </si>
  <si>
    <t>ASUS</t>
  </si>
  <si>
    <t>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t>
  </si>
  <si>
    <t>Electronics › Computers &amp; Accessories › Networking Products › Routers</t>
  </si>
  <si>
    <t>B0BTTZVVNC</t>
  </si>
  <si>
    <t>https://www.amazon.com/dp/B0BTTZVVNC</t>
  </si>
  <si>
    <t xml:space="preserve"> Networking Products </t>
  </si>
  <si>
    <t xml:space="preserve"> Routers</t>
  </si>
  <si>
    <t>Exquisite Gaming: Halo: Master Chief - Mobile Phone &amp; Gaming Controller Holder, Device Stand, Cable Guys, Xbox Licensed Figure, Green</t>
  </si>
  <si>
    <t>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</si>
  <si>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Cell Phones &amp; Accessories › Accessories › Stands</t>
  </si>
  <si>
    <t>B08KJHDDRK</t>
  </si>
  <si>
    <t>https://www.amazon.com/dp/B08KJHDDRK</t>
  </si>
  <si>
    <t xml:space="preserve">Cell Phones &amp; Accessories </t>
  </si>
  <si>
    <t>Paladone Gameboy Heat Changing Coffee Mug - Gift for Gamers, Nerds, Nintendo Mario Fans, Men, and Retro 90s Game Enthusiasts - 10 Ounces</t>
  </si>
  <si>
    <t>B06WRVFRJV</t>
  </si>
  <si>
    <t>https://www.amazon.com/dp/B06WRVFRJV</t>
  </si>
  <si>
    <t>Gamer Gifts, Gifts for Gamers, Cool Gamer Gifts for Men Teen Boys Boyfriend, Gaming Gifts, Gamer Gift Ideas, Video Game Gifts, Gamer Girl Gifts, Gifts for Game Lovers Stainless Steel Tumbler 20oz 1Pc</t>
  </si>
  <si>
    <t>Fusui</t>
  </si>
  <si>
    <t>B0BQVYGPZH</t>
  </si>
  <si>
    <t>https://www.amazon.com/dp/B0BQVYGPZH</t>
  </si>
  <si>
    <t>Exquisite Gaming: Call of Duty: Monkeybomb - Original Mobile Phone &amp; Gaming Controller Holder, Device Stand, Cable Guys, Licensed Figure</t>
  </si>
  <si>
    <t>CALL OF DUTY: MONKEYBOMB Cable Guy phone and controller holder will blow you away! Definitely a Fan Favorite, Monkeybomb Cable Guy phone and controller holder stands (sits actually) 8.5"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</si>
  <si>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PlayStation Systems › PlayStation 2 › Accessories</t>
  </si>
  <si>
    <t>B08KJJFFY8</t>
  </si>
  <si>
    <t>https://www.amazon.com/dp/B08KJJFFY8</t>
  </si>
  <si>
    <t xml:space="preserve"> PlayStation 2 </t>
  </si>
  <si>
    <t>Paladone Playstation Controller Icons Light with 3 Light Modes - Sound Reactive, Dynamic Phasing, and Standard Mode - Gaming Desk Accessories and Game Room Decor</t>
  </si>
  <si>
    <t>B079CBP6P9</t>
  </si>
  <si>
    <t>https://www.amazon.com/dp/B079CBP6P9</t>
  </si>
  <si>
    <t>Printed Neon Gaming Posters Set of 4 (8”X 10”), Boys Room Decorations for Bedroom,Video Game Wall Art,Gamer, Teen boy bedroom, game room, No Frames</t>
  </si>
  <si>
    <t>B09MQ49C5B</t>
  </si>
  <si>
    <t>https://www.amazon.com/dp/B09MQ49C5B</t>
  </si>
  <si>
    <t>Gamer Neon Sign, Gamepad Shaped LED Neon Sign for Gamer Room Decor, Gaming Neon Sign for Boys Room Decor, Neon Gaming Sign for Gaming Wall Decor, USB Powered Gamer Gifts for Teens, Boys, Kids</t>
  </si>
  <si>
    <t>Ethereal Lomoer</t>
  </si>
  <si>
    <t>B0BLVC4MXK</t>
  </si>
  <si>
    <t>https://www.amazon.com/dp/B0BLVC4MXK</t>
  </si>
  <si>
    <t>Super Bros Toys Illusion Night Light for Kids with Game Sound Effects NightLight Decor Merchandise As Gifts for Kids and Fans (03-MLA)</t>
  </si>
  <si>
    <t>NESIMY</t>
  </si>
  <si>
    <t>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t>
  </si>
  <si>
    <t>B0BYYP8ZPM</t>
  </si>
  <si>
    <t>https://www.amazon.com/dp/B0BYYP8ZPM</t>
  </si>
  <si>
    <t>Rainbow Six Siege Merchandise Battle Pass Main Key Art Video Game Cover Video Gaming Gamer R6 Siege Tom Clancy Rainbow Six Seige Wall Art Cool Wall Decor Art Print Poster 24x36</t>
  </si>
  <si>
    <t>B09NCK9JD6</t>
  </si>
  <si>
    <t>https://www.amazon.com/dp/B09NCK9JD6</t>
  </si>
  <si>
    <t>Xbox Throw Blanket with Game Controller Gift Box - Plush Throw Measures 46 x 60 Inches - Kids Super Soft Special Edition Fleece Gamer Bedding</t>
  </si>
  <si>
    <t>Jay Franco</t>
  </si>
  <si>
    <t>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t>
  </si>
  <si>
    <t>Home &amp; Kitchen › Bedding › Kids' Bedding › Blankets &amp; Throws › Throws</t>
  </si>
  <si>
    <t>B0CMFVN8D3</t>
  </si>
  <si>
    <t>https://www.amazon.com/dp/B0CMFVN8D3</t>
  </si>
  <si>
    <t>YuanDian Can't Hear You I'm Gaming Night Light, Headset Graphic Video Games Gamer Gift Funny 3D Illusion Lamp 16 Colors Changing Touch &amp; Remote Control for Men Gamers Teenagers and Kids</t>
  </si>
  <si>
    <t>YuanDian</t>
  </si>
  <si>
    <t>B08X6DVF2V</t>
  </si>
  <si>
    <t>https://www.amazon.com/dp/B08X6DVF2V</t>
  </si>
  <si>
    <t>X Rocker XL Floor Gaming Chair, Use with All Major Gaming Consoles, Mobile, TV, PC, Smart Devices, with Subwoofer, Headrest Mounted Speakers, Foldable</t>
  </si>
  <si>
    <t>X Rocker</t>
  </si>
  <si>
    <t>Home &amp; Kitchen › Furniture › Game &amp; Recreation Room Furniture › Gaming Chairs › Video Game Chairs</t>
  </si>
  <si>
    <t>B002S7H920</t>
  </si>
  <si>
    <t>https://www.amazon.com/dp/B002S7H920</t>
  </si>
  <si>
    <t xml:space="preserve"> Furniture </t>
  </si>
  <si>
    <t xml:space="preserve"> Game &amp; Recreation Room Furniture </t>
  </si>
  <si>
    <t xml:space="preserve"> Gaming Chairs </t>
  </si>
  <si>
    <t xml:space="preserve"> Video Game Chairs</t>
  </si>
  <si>
    <t>Gamer Gifts for Teenage Boy, Gamer Room Decor for Man, Best Gifts for Son, Boyfriend, Husband, Gaming Accessories, Wooden Gaming Headset Stand for Gaming Desktop- Can't Hear You I'm Gaming</t>
  </si>
  <si>
    <t>Slothoem</t>
  </si>
  <si>
    <t>B09QCGPJD2</t>
  </si>
  <si>
    <t>https://www.amazon.com/dp/B09QCGPJD2</t>
  </si>
  <si>
    <t>Gamer Tumbler Gifts,Gamer Gifts For Men Teen Boys,Gaming Gifts,Gamer Gift Ideas,Video Game Gifts,Gifts For Game Lovers Stainless Steel Tumbler 17oz</t>
  </si>
  <si>
    <t>YOPIGOT</t>
  </si>
  <si>
    <t>B0CHBHSZ71</t>
  </si>
  <si>
    <t>https://www.amazon.com/dp/B0CHBHSZ71</t>
  </si>
  <si>
    <t>Divoom Pixoo-64 - WiFi Pixel Cloud Digital Frame with APP Control,64 X 64 LED Panel Display Frame for Gaming Room Decoration/Social Media Fans Counter</t>
  </si>
  <si>
    <t>Divoom</t>
  </si>
  <si>
    <t>Electronics › Camera &amp; Photo › Lighting &amp; Studio › Photo Studio › Storage &amp; Presentation Materials › Digital Picture Frames</t>
  </si>
  <si>
    <t>B09H3YWPCH</t>
  </si>
  <si>
    <t>https://www.amazon.com/dp/B09H3YWPCH</t>
  </si>
  <si>
    <t xml:space="preserve"> Camera &amp; Photo </t>
  </si>
  <si>
    <t xml:space="preserve"> Lighting &amp; Studio </t>
  </si>
  <si>
    <t xml:space="preserve"> Photo Studio </t>
  </si>
  <si>
    <t xml:space="preserve"> Storage &amp; Presentation Materials </t>
  </si>
  <si>
    <t xml:space="preserve"> Digital Picture Frames</t>
  </si>
  <si>
    <t>Gaming Blanket Game Flannel Throw Blanket 60"x50" for Adult and Kids Decorative Blankets Funny Super Soft Cozy Blanket</t>
  </si>
  <si>
    <t>Seimip</t>
  </si>
  <si>
    <t>Home &amp; Kitchen › Bedding › Kids' Bedding › Blankets &amp; Throws › Bed Blankets</t>
  </si>
  <si>
    <t>B0CLTMCXWR</t>
  </si>
  <si>
    <t>https://www.amazon.com/dp/B0CLTMCXWR</t>
  </si>
  <si>
    <t xml:space="preserve"> Bed Blankets</t>
  </si>
  <si>
    <t>Row Labels</t>
  </si>
  <si>
    <t>Grand Total</t>
  </si>
  <si>
    <t>Average of stars</t>
  </si>
  <si>
    <t>Sum of reviewsCount</t>
  </si>
  <si>
    <t>Count of title</t>
  </si>
  <si>
    <t>Column Labels</t>
  </si>
  <si>
    <t>Average Price</t>
  </si>
  <si>
    <t>Total Reviews</t>
  </si>
  <si>
    <t>Price Categorization</t>
  </si>
  <si>
    <t>Budget</t>
  </si>
  <si>
    <t>Economy</t>
  </si>
  <si>
    <t>Mid-range</t>
  </si>
  <si>
    <t>Premium</t>
  </si>
  <si>
    <t>Average of reviewsCount</t>
  </si>
  <si>
    <t>Average Star Rating</t>
  </si>
  <si>
    <t>Information around our overall merchandise categories</t>
  </si>
  <si>
    <t>Market Presence Score</t>
  </si>
  <si>
    <t>Normalized Price Score (20%)</t>
  </si>
  <si>
    <t>Normalized review score (50%)</t>
  </si>
  <si>
    <t>Normalized ratings score (30%)</t>
  </si>
  <si>
    <t>Categories</t>
  </si>
  <si>
    <t>Value Proposition Index</t>
  </si>
  <si>
    <t>(Multiple Items)</t>
  </si>
  <si>
    <t>Review Weight</t>
  </si>
  <si>
    <t>Price Index</t>
  </si>
  <si>
    <t>Rating Index</t>
  </si>
  <si>
    <t>Average Price of Category Items</t>
  </si>
  <si>
    <t>Customer Perception Score</t>
  </si>
  <si>
    <t>VPI</t>
  </si>
  <si>
    <t>Total Items Under Category</t>
  </si>
  <si>
    <t>Category Concentration</t>
  </si>
  <si>
    <t>Product Share</t>
  </si>
  <si>
    <t>Review Share</t>
  </si>
  <si>
    <t>Concentration Index</t>
  </si>
  <si>
    <t>Total Total items</t>
  </si>
  <si>
    <t>Total items</t>
  </si>
  <si>
    <t xml:space="preserve">Category Review Density </t>
  </si>
  <si>
    <t>Review Density</t>
  </si>
  <si>
    <t>Engagement with respect to average</t>
  </si>
  <si>
    <t>Average Reviews per brand</t>
  </si>
  <si>
    <t>Average of price/value3</t>
  </si>
  <si>
    <t>10 best selling brands</t>
  </si>
  <si>
    <t>Normalized Review Score (50%)</t>
  </si>
  <si>
    <t>Normalized Ratings Score (25%)</t>
  </si>
  <si>
    <t>Normalized Price Score (25%)</t>
  </si>
  <si>
    <t>10 Lowest Prices Brands</t>
  </si>
  <si>
    <t>Brand Market Presence Score</t>
  </si>
  <si>
    <t>Normalized Market Presence Score for Top 10 Best Selling Brands</t>
  </si>
  <si>
    <t>Total Products</t>
  </si>
  <si>
    <t>Total Brands</t>
  </si>
  <si>
    <t>Total Categories</t>
  </si>
  <si>
    <t>Best Selling Product</t>
  </si>
  <si>
    <t>Rating</t>
  </si>
  <si>
    <t>Best Selling Brand</t>
  </si>
  <si>
    <t>Mid-Range</t>
  </si>
  <si>
    <t>Stars Simplified</t>
  </si>
  <si>
    <t>Review Count Simplified</t>
  </si>
  <si>
    <t>Shorter Text Tiles</t>
  </si>
  <si>
    <t>3D Printed Deep Rock Galactic</t>
  </si>
  <si>
    <t>ABXY Silicone Gaming Coasters -</t>
  </si>
  <si>
    <t>Assassins Creed Collection Work In</t>
  </si>
  <si>
    <t>ASUS WiFi 6 Router (RT-AX57)</t>
  </si>
  <si>
    <t>Cable Guy - Borderlands 3</t>
  </si>
  <si>
    <t>Cable Guy Crash Bandicoot Controller</t>
  </si>
  <si>
    <t>Cable Guys - Halo Figures</t>
  </si>
  <si>
    <t>Divoom Pixoo-64 - WiFi Pixel</t>
  </si>
  <si>
    <t>Exquisite Gaming: Borderlands 3: Claptrap</t>
  </si>
  <si>
    <t>Exquisite Gaming: Call of Duty:</t>
  </si>
  <si>
    <t>Exquisite Gaming: Fallout 76: Variant</t>
  </si>
  <si>
    <t>Exquisite Gaming: Guardians of The</t>
  </si>
  <si>
    <t>Exquisite Gaming: Halo: Master Chief</t>
  </si>
  <si>
    <t>Exquisite Gaming: Sonic - Mobile</t>
  </si>
  <si>
    <t>Exquisite Gaming: Spyro The Dragon</t>
  </si>
  <si>
    <t>Exquisite Gaming: Star Wars: Darth</t>
  </si>
  <si>
    <t>Game Neon Sign Gamepad Shape</t>
  </si>
  <si>
    <t>Gamer Gifts for Teenage Boys,</t>
  </si>
  <si>
    <t>Gamer Neon Sign, Gamepad Shaped</t>
  </si>
  <si>
    <t>Gaming Blanket for Kids and</t>
  </si>
  <si>
    <t>Gaming Controller Holder One More</t>
  </si>
  <si>
    <t>Halo Light-Up Energy Sword Collectible</t>
  </si>
  <si>
    <t>Hasbro Gaming Monopoly: Disney Star</t>
  </si>
  <si>
    <t>Hasbro Gaming Monopoly: The Lord</t>
  </si>
  <si>
    <t>HAUS AND HUES Retro Video</t>
  </si>
  <si>
    <t>JENVIO Gamer Gifts for Men</t>
  </si>
  <si>
    <t>JUMANT Mario Movie Poster -</t>
  </si>
  <si>
    <t>Keep Out Gamer at Work</t>
  </si>
  <si>
    <t>Kirby Poster Wall Art,Watercolor Kirby</t>
  </si>
  <si>
    <t>Led Dimmable Neon Signs Wall</t>
  </si>
  <si>
    <t>Logitech G PRO Mechanical Gaming</t>
  </si>
  <si>
    <t>Lumoonosity Alien Neon Sign, Pink</t>
  </si>
  <si>
    <t>Majora's Mask LED Sign LoZ</t>
  </si>
  <si>
    <t>Medieval GOT Dragon D&amp;D Game</t>
  </si>
  <si>
    <t>Minecraft Cute Fox Night Light,</t>
  </si>
  <si>
    <t>Minecraft Logo Light - Minecraft</t>
  </si>
  <si>
    <t>Neon Sign King Boo The</t>
  </si>
  <si>
    <t>Numskull Back to The Future</t>
  </si>
  <si>
    <t>Numskull Teenage Mutant Ninja Turtles</t>
  </si>
  <si>
    <t>Official Borderlands 3 Merchandise -</t>
  </si>
  <si>
    <t>Pac Man and Ghosts Light,</t>
  </si>
  <si>
    <t>Paladone Gameboy Heat Changing Coffee</t>
  </si>
  <si>
    <t>Paladone Minecraft Water Bottle with</t>
  </si>
  <si>
    <t>Paladone Playstation Controller Digital Alarm</t>
  </si>
  <si>
    <t>Paladone Playstation Controller Icons Light</t>
  </si>
  <si>
    <t>Paladone Playstation Heritage Icons Light,</t>
  </si>
  <si>
    <t>Paladone Super Mario Bros Mushroom</t>
  </si>
  <si>
    <t>Paladone Xbox Controller Digital Alarm</t>
  </si>
  <si>
    <t>Paladone Xbox Icons Light, Dynamic</t>
  </si>
  <si>
    <t>Paladone Xbox Light Up Headphone</t>
  </si>
  <si>
    <t>Paladone Yoshi Egg Light 8</t>
  </si>
  <si>
    <t>Paladone, 500ml, Minecraft Metal Water</t>
  </si>
  <si>
    <t>PlayStation Controller Mug - Coffee</t>
  </si>
  <si>
    <t>PlayStation Mug And Socks One</t>
  </si>
  <si>
    <t>Poster Foundry Far Cry 6</t>
  </si>
  <si>
    <t>Printed Neon Gaming Posters Set</t>
  </si>
  <si>
    <t>Rainbow Six Siege Merchandise Battle</t>
  </si>
  <si>
    <t>Razer Tartarus V2 Gaming Keypad:</t>
  </si>
  <si>
    <t>Sega Mega Drive Console Logo</t>
  </si>
  <si>
    <t>Skinit Decal Gaming Skin Compatible</t>
  </si>
  <si>
    <t>Sodilly I'm Gaming Do Not</t>
  </si>
  <si>
    <t>Star Neon Sign, Gaming Neon</t>
  </si>
  <si>
    <t>Super Bros Toys Illusion Night</t>
  </si>
  <si>
    <t>Super Mario Warp Pipe Mug</t>
  </si>
  <si>
    <t>Super Mario Warp Pipe Travel</t>
  </si>
  <si>
    <t>TANOOKI Gaming Headset Headphones with</t>
  </si>
  <si>
    <t>Video Game Wall Decal Wall</t>
  </si>
  <si>
    <t>X Rocker XL Floor Gaming</t>
  </si>
  <si>
    <t>YuanDian Can't Hear You I'm</t>
  </si>
  <si>
    <t>Uncategorized</t>
  </si>
  <si>
    <t>Average of Price Index</t>
  </si>
  <si>
    <t>.</t>
  </si>
  <si>
    <t>Bandai Deluxe Edition Action Figure</t>
  </si>
  <si>
    <t>Neon Sign Sword &amp; Shield</t>
  </si>
  <si>
    <t>Numskull Official Hogwarts Legacy Gaming</t>
  </si>
  <si>
    <t>Numskull Star Trek Blue Gaming</t>
  </si>
  <si>
    <t>SteelSeries QcK Diablo III Gaming</t>
  </si>
  <si>
    <t>Rainbow Six Siege Merchandise Ash</t>
  </si>
  <si>
    <t>Numskull Official Destiny Gaming Locker,</t>
  </si>
  <si>
    <t>Assassins Creed Valhalla Merchandise Eivor</t>
  </si>
  <si>
    <t>Numskull Dungeons &amp; Dragons Gaming</t>
  </si>
  <si>
    <t>Plants Against Zombies Soft Toy</t>
  </si>
  <si>
    <t>Xbox Logo Area Rug |</t>
  </si>
  <si>
    <t>Assassins Creed Valhalla Merchandise Male</t>
  </si>
  <si>
    <t>Zelda Neon Sign Gamer Gift</t>
  </si>
  <si>
    <t>Exquisite Gaming: The Mandalorian: Boba</t>
  </si>
  <si>
    <t>Exquisite Gaming Call of Duty</t>
  </si>
  <si>
    <t>Danganronpa 3 Despair Video Game</t>
  </si>
  <si>
    <t>Gamer Gifts - Best Gaming</t>
  </si>
  <si>
    <t>Fallout Neon Signs for Wall</t>
  </si>
  <si>
    <t>Gamer Gifts for Teenage Boy,</t>
  </si>
  <si>
    <t>Average Rating</t>
  </si>
  <si>
    <t>Sum of stars</t>
  </si>
  <si>
    <t>Sum of price/value</t>
  </si>
  <si>
    <t>Product Pricing Breakdown Overall</t>
  </si>
  <si>
    <t>Details on Price Categorizations of Overall Products</t>
  </si>
  <si>
    <t>Average Val</t>
  </si>
  <si>
    <t>Column1</t>
  </si>
  <si>
    <t>Average of Price</t>
  </si>
  <si>
    <t>Normalized Ratings and Market Presence Score for the 10 Best Sellers</t>
  </si>
  <si>
    <t>10 Best Selling Items (By Total Reviews)</t>
  </si>
  <si>
    <t>Category Average Price</t>
  </si>
  <si>
    <t>VPI of Economy Priced items</t>
  </si>
  <si>
    <t>VPI of Mid-range Priced items</t>
  </si>
  <si>
    <t>VPI of Premium Priced items</t>
  </si>
  <si>
    <t>Sum of Total Reviews</t>
  </si>
  <si>
    <t>Average Star Rating per Brand</t>
  </si>
  <si>
    <t>Number of Products Listed</t>
  </si>
  <si>
    <t>Review, Price, and Rating Statistics of Brands with &gt;500 Reviews</t>
  </si>
  <si>
    <t>Average Values</t>
  </si>
  <si>
    <t>Price Statistics Of Brands Within Designated Price Tiers</t>
  </si>
  <si>
    <t>Category Concentration Index Measurements</t>
  </si>
  <si>
    <t>Total Proportion of Products Listed</t>
  </si>
  <si>
    <t>Proportion of Products Listed</t>
  </si>
  <si>
    <t>Proportions of Listed Products In Each Price Range</t>
  </si>
  <si>
    <t>Average Density</t>
  </si>
  <si>
    <t>Average of Customer Perception Score</t>
  </si>
  <si>
    <t>Customer Perception Scores for Listed Categories</t>
  </si>
  <si>
    <t>Average Review Count per Brand</t>
  </si>
  <si>
    <t>Total Reviews for Best Selling Listed Products</t>
  </si>
  <si>
    <t>Variable Price Index for Various Items</t>
  </si>
  <si>
    <t>Price tier distribution by category</t>
  </si>
  <si>
    <t>Total Reviews and total items listed</t>
  </si>
  <si>
    <t>Average Star Rating of Variously Selected Listed brands</t>
  </si>
  <si>
    <t>VPI (Value Proposition Index) of Budget Priced Items</t>
  </si>
  <si>
    <t>Minimum Price</t>
  </si>
  <si>
    <t>Maximum Price</t>
  </si>
  <si>
    <t>Average Stars Rating</t>
  </si>
  <si>
    <t>Average Pricen</t>
  </si>
  <si>
    <t>Andrew Tsentner</t>
  </si>
  <si>
    <t>&amp;</t>
  </si>
  <si>
    <t>Manuel Crugliano</t>
  </si>
  <si>
    <t>Dashboard Created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</si>
</sst>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 #,##0.0000_);_(* \(#,##0.0000\);_(* &quot;-&quot;??_);_(@_)"/>
    <numFmt numFmtId="166" formatCode="0.000"/>
  </numFmts>
  <fonts count="27" x14ac:knownFonts="1">
    <font>
      <sz val="11"/>
      <color theme="1"/>
      <name val="Calibri"/>
      <family val="2"/>
      <scheme val="minor"/>
    </font>
    <font>
      <sz val="12"/>
      <color theme="1"/>
      <name val="Calibri"/>
      <family val="2"/>
      <scheme val="minor"/>
    </font>
    <font>
      <b/>
      <sz val="11"/>
      <name val="Calibri"/>
      <family val="2"/>
    </font>
    <font>
      <sz val="11"/>
      <color theme="1"/>
      <name val="Calibri"/>
      <family val="2"/>
      <scheme val="minor"/>
    </font>
    <font>
      <b/>
      <sz val="11"/>
      <color theme="1"/>
      <name val="Calibri"/>
      <family val="2"/>
      <scheme val="minor"/>
    </font>
    <font>
      <sz val="12"/>
      <color rgb="FF000000"/>
      <name val="Arial"/>
      <family val="2"/>
    </font>
    <font>
      <b/>
      <sz val="11"/>
      <color theme="4" tint="-0.249977111117893"/>
      <name val="Calibri"/>
      <family val="2"/>
      <scheme val="minor"/>
    </font>
    <font>
      <sz val="11"/>
      <color theme="1" tint="4.9989318521683403E-2"/>
      <name val="Calibri"/>
      <family val="2"/>
      <scheme val="minor"/>
    </font>
    <font>
      <b/>
      <sz val="11"/>
      <color theme="0"/>
      <name val="Calibri"/>
      <family val="2"/>
      <scheme val="minor"/>
    </font>
    <font>
      <sz val="11"/>
      <color theme="7" tint="-0.249977111117893"/>
      <name val="Calibri"/>
      <family val="2"/>
      <scheme val="minor"/>
    </font>
    <font>
      <sz val="11"/>
      <color rgb="FF000000"/>
      <name val="Calibri"/>
      <family val="2"/>
      <scheme val="minor"/>
    </font>
    <font>
      <sz val="20"/>
      <color theme="1"/>
      <name val="Calibri"/>
      <family val="2"/>
      <scheme val="minor"/>
    </font>
    <font>
      <sz val="48"/>
      <color theme="1"/>
      <name val="Calibri"/>
      <family val="2"/>
      <scheme val="minor"/>
    </font>
    <font>
      <sz val="72"/>
      <color theme="1"/>
      <name val="Calibri"/>
      <family val="2"/>
      <scheme val="minor"/>
    </font>
    <font>
      <sz val="10"/>
      <color theme="1"/>
      <name val="Arial Unicode MS"/>
      <family val="2"/>
    </font>
    <font>
      <b/>
      <sz val="28"/>
      <color theme="1"/>
      <name val="Calibri"/>
      <family val="2"/>
      <scheme val="minor"/>
    </font>
    <font>
      <b/>
      <sz val="18"/>
      <color theme="1"/>
      <name val="Calibri"/>
      <family val="2"/>
      <scheme val="minor"/>
    </font>
    <font>
      <sz val="26"/>
      <color theme="1"/>
      <name val="Calibri"/>
      <family val="2"/>
      <scheme val="minor"/>
    </font>
    <font>
      <b/>
      <sz val="20"/>
      <color theme="1"/>
      <name val="Calibri"/>
      <family val="2"/>
      <scheme val="minor"/>
    </font>
    <font>
      <b/>
      <sz val="24"/>
      <color theme="1"/>
      <name val="Calibri"/>
      <family val="2"/>
      <scheme val="minor"/>
    </font>
    <font>
      <sz val="8"/>
      <name val="Calibri"/>
      <family val="2"/>
      <scheme val="minor"/>
    </font>
    <font>
      <sz val="18"/>
      <color theme="1"/>
      <name val="Calibri"/>
      <family val="2"/>
      <scheme val="minor"/>
    </font>
    <font>
      <sz val="22"/>
      <color theme="1"/>
      <name val="Calibri"/>
      <family val="2"/>
      <scheme val="minor"/>
    </font>
    <font>
      <sz val="22"/>
      <color rgb="FF000000"/>
      <name val="Calibri"/>
      <family val="2"/>
      <scheme val="minor"/>
    </font>
    <font>
      <sz val="16"/>
      <color theme="1"/>
      <name val="Calibri"/>
      <family val="2"/>
      <scheme val="minor"/>
    </font>
    <font>
      <b/>
      <sz val="17"/>
      <color theme="1"/>
      <name val="Calibri"/>
      <family val="2"/>
      <scheme val="minor"/>
    </font>
    <font>
      <sz val="25"/>
      <color theme="1"/>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7" tint="0.79998168889431442"/>
        <bgColor theme="7" tint="0.79998168889431442"/>
      </patternFill>
    </fill>
    <fill>
      <patternFill patternType="solid">
        <fgColor theme="3" tint="0.39997558519241921"/>
        <bgColor indexed="64"/>
      </patternFill>
    </fill>
    <fill>
      <patternFill patternType="solid">
        <fgColor theme="9"/>
        <bgColor indexed="64"/>
      </patternFill>
    </fill>
    <fill>
      <patternFill patternType="solid">
        <fgColor theme="1"/>
        <bgColor indexed="64"/>
      </patternFill>
    </fill>
    <fill>
      <patternFill patternType="solid">
        <fgColor theme="0"/>
        <bgColor indexed="64"/>
      </patternFill>
    </fill>
  </fills>
  <borders count="58">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medium">
        <color indexed="64"/>
      </top>
      <bottom/>
      <diagonal/>
    </border>
    <border>
      <left/>
      <right/>
      <top/>
      <bottom style="medium">
        <color indexed="64"/>
      </bottom>
      <diagonal/>
    </border>
    <border>
      <left style="thin">
        <color auto="1"/>
      </left>
      <right style="thin">
        <color auto="1"/>
      </right>
      <top/>
      <bottom/>
      <diagonal/>
    </border>
    <border>
      <left/>
      <right/>
      <top/>
      <bottom style="thin">
        <color theme="4"/>
      </bottom>
      <diagonal/>
    </border>
    <border>
      <left style="thin">
        <color auto="1"/>
      </left>
      <right style="thin">
        <color auto="1"/>
      </right>
      <top style="thin">
        <color theme="7"/>
      </top>
      <bottom style="thin">
        <color theme="7"/>
      </bottom>
      <diagonal/>
    </border>
    <border>
      <left style="medium">
        <color indexed="64"/>
      </left>
      <right/>
      <top style="medium">
        <color indexed="64"/>
      </top>
      <bottom/>
      <diagonal/>
    </border>
    <border>
      <left style="medium">
        <color indexed="64"/>
      </left>
      <right/>
      <top/>
      <bottom style="medium">
        <color indexed="64"/>
      </bottom>
      <diagonal/>
    </border>
    <border>
      <left/>
      <right style="thin">
        <color indexed="64"/>
      </right>
      <top/>
      <bottom/>
      <diagonal/>
    </border>
    <border>
      <left style="thin">
        <color indexed="64"/>
      </left>
      <right/>
      <top/>
      <bottom/>
      <diagonal/>
    </border>
    <border>
      <left/>
      <right/>
      <top style="thin">
        <color theme="4"/>
      </top>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style="thin">
        <color auto="1"/>
      </right>
      <top/>
      <bottom style="thin">
        <color auto="1"/>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right/>
      <top style="thin">
        <color theme="4"/>
      </top>
      <bottom style="medium">
        <color indexed="64"/>
      </bottom>
      <diagonal/>
    </border>
    <border>
      <left/>
      <right style="medium">
        <color indexed="64"/>
      </right>
      <top style="thin">
        <color theme="4"/>
      </top>
      <bottom/>
      <diagonal/>
    </border>
    <border>
      <left/>
      <right style="medium">
        <color indexed="64"/>
      </right>
      <top style="thin">
        <color theme="4"/>
      </top>
      <bottom style="medium">
        <color indexed="64"/>
      </bottom>
      <diagonal/>
    </border>
    <border>
      <left/>
      <right style="medium">
        <color rgb="FF000000"/>
      </right>
      <top style="medium">
        <color indexed="64"/>
      </top>
      <bottom/>
      <diagonal/>
    </border>
    <border>
      <left/>
      <right style="medium">
        <color rgb="FF000000"/>
      </right>
      <top/>
      <bottom/>
      <diagonal/>
    </border>
    <border>
      <left/>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top/>
      <bottom style="thin">
        <color theme="1"/>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bottom/>
      <diagonal/>
    </border>
    <border>
      <left/>
      <right style="thin">
        <color theme="9"/>
      </right>
      <top/>
      <bottom/>
      <diagonal/>
    </border>
    <border>
      <left style="thin">
        <color theme="9"/>
      </left>
      <right/>
      <top/>
      <bottom style="thin">
        <color theme="9"/>
      </bottom>
      <diagonal/>
    </border>
    <border>
      <left/>
      <right/>
      <top/>
      <bottom style="thin">
        <color theme="9"/>
      </bottom>
      <diagonal/>
    </border>
    <border>
      <left/>
      <right style="thin">
        <color theme="9"/>
      </right>
      <top/>
      <bottom style="thin">
        <color theme="9"/>
      </bottom>
      <diagonal/>
    </border>
    <border>
      <left/>
      <right style="thin">
        <color theme="1"/>
      </right>
      <top/>
      <bottom/>
      <diagonal/>
    </border>
    <border>
      <left/>
      <right style="thin">
        <color theme="1"/>
      </right>
      <top/>
      <bottom style="thin">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theme="1"/>
      </left>
      <right style="medium">
        <color theme="1"/>
      </right>
      <top/>
      <bottom/>
      <diagonal/>
    </border>
  </borders>
  <cellStyleXfs count="4">
    <xf numFmtId="0" fontId="0"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cellStyleXfs>
  <cellXfs count="163">
    <xf numFmtId="0" fontId="0" fillId="0" borderId="0" xfId="0"/>
    <xf numFmtId="0" fontId="2" fillId="0" borderId="1" xfId="0" applyFont="1" applyBorder="1" applyAlignment="1">
      <alignment horizontal="center" vertical="top"/>
    </xf>
    <xf numFmtId="0" fontId="4" fillId="2" borderId="2"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5" fillId="0" borderId="0" xfId="0" applyFont="1"/>
    <xf numFmtId="44" fontId="2" fillId="0" borderId="1" xfId="1" applyFont="1" applyBorder="1" applyAlignment="1">
      <alignment horizontal="center" vertical="top"/>
    </xf>
    <xf numFmtId="44" fontId="0" fillId="0" borderId="0" xfId="1" applyFont="1"/>
    <xf numFmtId="0" fontId="2" fillId="0" borderId="5" xfId="0" applyFont="1" applyBorder="1" applyAlignment="1">
      <alignment horizontal="center" vertical="top"/>
    </xf>
    <xf numFmtId="44" fontId="0" fillId="0" borderId="0" xfId="0" applyNumberFormat="1"/>
    <xf numFmtId="43" fontId="0" fillId="0" borderId="0" xfId="0" applyNumberFormat="1"/>
    <xf numFmtId="164" fontId="0" fillId="0" borderId="0" xfId="0" applyNumberFormat="1"/>
    <xf numFmtId="0" fontId="0" fillId="0" borderId="0" xfId="0" applyAlignment="1">
      <alignment wrapText="1"/>
    </xf>
    <xf numFmtId="10" fontId="0" fillId="0" borderId="0" xfId="0" applyNumberFormat="1"/>
    <xf numFmtId="0" fontId="0" fillId="0" borderId="0" xfId="0" applyAlignment="1">
      <alignment horizontal="left" wrapText="1"/>
    </xf>
    <xf numFmtId="165" fontId="7" fillId="0" borderId="0" xfId="0" applyNumberFormat="1" applyFont="1"/>
    <xf numFmtId="0" fontId="2" fillId="0" borderId="7" xfId="0" applyFont="1" applyBorder="1" applyAlignment="1">
      <alignment horizontal="center" vertical="top"/>
    </xf>
    <xf numFmtId="2" fontId="9" fillId="4" borderId="0" xfId="0" applyNumberFormat="1" applyFont="1" applyFill="1"/>
    <xf numFmtId="0" fontId="10" fillId="0" borderId="0" xfId="0" applyFont="1"/>
    <xf numFmtId="43" fontId="0" fillId="0" borderId="0" xfId="2" applyFont="1"/>
    <xf numFmtId="0" fontId="0" fillId="0" borderId="0" xfId="0" pivotButton="1" applyAlignment="1">
      <alignment wrapText="1"/>
    </xf>
    <xf numFmtId="0" fontId="0" fillId="3" borderId="0" xfId="0" applyFill="1" applyAlignment="1">
      <alignment horizontal="left"/>
    </xf>
    <xf numFmtId="10" fontId="0" fillId="0" borderId="0" xfId="3" applyNumberFormat="1" applyFont="1"/>
    <xf numFmtId="0" fontId="0" fillId="5" borderId="0" xfId="0" applyFill="1"/>
    <xf numFmtId="9" fontId="7" fillId="0" borderId="0" xfId="3" applyFont="1"/>
    <xf numFmtId="43" fontId="2" fillId="0" borderId="5" xfId="2" applyFont="1" applyFill="1" applyBorder="1" applyAlignment="1">
      <alignment horizontal="center" vertical="top"/>
    </xf>
    <xf numFmtId="0" fontId="0" fillId="0" borderId="4" xfId="0" applyBorder="1"/>
    <xf numFmtId="0" fontId="14" fillId="5" borderId="0" xfId="0" applyFont="1" applyFill="1"/>
    <xf numFmtId="0" fontId="0" fillId="5" borderId="0" xfId="0" applyFill="1" applyAlignment="1">
      <alignment horizontal="center" wrapText="1"/>
    </xf>
    <xf numFmtId="0" fontId="0" fillId="5" borderId="10" xfId="0" applyFill="1" applyBorder="1"/>
    <xf numFmtId="0" fontId="6" fillId="5" borderId="6" xfId="0" applyFont="1" applyFill="1" applyBorder="1" applyAlignment="1">
      <alignment horizontal="left" wrapText="1"/>
    </xf>
    <xf numFmtId="0" fontId="6" fillId="5" borderId="6" xfId="0" applyFont="1" applyFill="1" applyBorder="1" applyAlignment="1">
      <alignment wrapText="1"/>
    </xf>
    <xf numFmtId="9" fontId="0" fillId="5" borderId="0" xfId="0" applyNumberFormat="1" applyFill="1"/>
    <xf numFmtId="0" fontId="7" fillId="0" borderId="0" xfId="0" applyFont="1" applyAlignment="1">
      <alignment horizontal="left"/>
    </xf>
    <xf numFmtId="43" fontId="7" fillId="0" borderId="0" xfId="0" applyNumberFormat="1" applyFont="1"/>
    <xf numFmtId="165" fontId="0" fillId="0" borderId="0" xfId="0" applyNumberFormat="1"/>
    <xf numFmtId="166" fontId="7" fillId="0" borderId="0" xfId="0" applyNumberFormat="1" applyFont="1"/>
    <xf numFmtId="0" fontId="0" fillId="0" borderId="12" xfId="0" applyBorder="1"/>
    <xf numFmtId="43" fontId="0" fillId="0" borderId="12" xfId="2" applyFont="1" applyBorder="1"/>
    <xf numFmtId="43" fontId="0" fillId="0" borderId="0" xfId="2" applyFont="1" applyBorder="1"/>
    <xf numFmtId="0" fontId="0" fillId="0" borderId="15" xfId="0" applyBorder="1"/>
    <xf numFmtId="43" fontId="0" fillId="0" borderId="16" xfId="2" applyFont="1" applyBorder="1"/>
    <xf numFmtId="43" fontId="0" fillId="0" borderId="4" xfId="2" applyFont="1" applyBorder="1"/>
    <xf numFmtId="43" fontId="0" fillId="0" borderId="13" xfId="2" applyFont="1" applyBorder="1"/>
    <xf numFmtId="43" fontId="0" fillId="0" borderId="26" xfId="2" applyFont="1" applyBorder="1"/>
    <xf numFmtId="0" fontId="0" fillId="0" borderId="25" xfId="0" applyBorder="1"/>
    <xf numFmtId="43" fontId="0" fillId="0" borderId="25" xfId="2" applyFont="1" applyBorder="1"/>
    <xf numFmtId="43" fontId="0" fillId="0" borderId="27" xfId="2" applyFont="1" applyBorder="1"/>
    <xf numFmtId="0" fontId="22" fillId="0" borderId="0" xfId="0" applyFont="1" applyAlignment="1">
      <alignment horizontal="center"/>
    </xf>
    <xf numFmtId="0" fontId="21" fillId="0" borderId="0" xfId="0" applyFont="1" applyAlignment="1">
      <alignment horizontal="center"/>
    </xf>
    <xf numFmtId="9" fontId="0" fillId="0" borderId="0" xfId="3" applyFont="1"/>
    <xf numFmtId="0" fontId="0" fillId="5" borderId="0" xfId="0" applyFill="1" applyAlignment="1">
      <alignment wrapText="1"/>
    </xf>
    <xf numFmtId="0" fontId="0" fillId="0" borderId="32" xfId="0" pivotButton="1" applyBorder="1"/>
    <xf numFmtId="0" fontId="0" fillId="0" borderId="33" xfId="0" applyBorder="1"/>
    <xf numFmtId="44" fontId="0" fillId="0" borderId="16" xfId="0" applyNumberFormat="1" applyBorder="1"/>
    <xf numFmtId="44" fontId="0" fillId="0" borderId="13" xfId="0" applyNumberFormat="1" applyBorder="1"/>
    <xf numFmtId="0" fontId="0" fillId="0" borderId="8" xfId="0" applyBorder="1"/>
    <xf numFmtId="0" fontId="0" fillId="0" borderId="3" xfId="0" applyBorder="1"/>
    <xf numFmtId="44" fontId="0" fillId="0" borderId="14" xfId="0" applyNumberFormat="1" applyBorder="1"/>
    <xf numFmtId="0" fontId="0" fillId="0" borderId="9" xfId="0" applyBorder="1"/>
    <xf numFmtId="0" fontId="0" fillId="0" borderId="31" xfId="0" pivotButton="1" applyBorder="1"/>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left"/>
    </xf>
    <xf numFmtId="0" fontId="0" fillId="0" borderId="32" xfId="0" applyBorder="1"/>
    <xf numFmtId="0" fontId="0" fillId="0" borderId="37" xfId="0" applyBorder="1"/>
    <xf numFmtId="44" fontId="0" fillId="0" borderId="33" xfId="0" applyNumberFormat="1" applyBorder="1"/>
    <xf numFmtId="0" fontId="0" fillId="6" borderId="0" xfId="0" applyFill="1"/>
    <xf numFmtId="0" fontId="0" fillId="6" borderId="10" xfId="0" applyFill="1" applyBorder="1"/>
    <xf numFmtId="0" fontId="0" fillId="0" borderId="10" xfId="0" applyBorder="1"/>
    <xf numFmtId="0" fontId="4" fillId="0" borderId="0" xfId="0" applyFont="1" applyAlignment="1">
      <alignment horizontal="left"/>
    </xf>
    <xf numFmtId="0" fontId="4" fillId="0" borderId="34" xfId="0" applyFont="1" applyBorder="1" applyAlignment="1">
      <alignment horizontal="left"/>
    </xf>
    <xf numFmtId="0" fontId="4" fillId="0" borderId="0" xfId="0" applyFont="1"/>
    <xf numFmtId="2" fontId="4" fillId="0" borderId="0" xfId="0" applyNumberFormat="1" applyFont="1"/>
    <xf numFmtId="43" fontId="4" fillId="0" borderId="0" xfId="0" applyNumberFormat="1" applyFont="1"/>
    <xf numFmtId="43" fontId="4" fillId="0" borderId="0" xfId="2" applyFont="1"/>
    <xf numFmtId="9" fontId="4" fillId="0" borderId="0" xfId="3" applyFont="1"/>
    <xf numFmtId="43" fontId="3" fillId="0" borderId="0" xfId="2" applyFont="1"/>
    <xf numFmtId="9" fontId="3" fillId="0" borderId="0" xfId="3" applyFont="1"/>
    <xf numFmtId="0" fontId="8" fillId="5" borderId="30" xfId="0" applyFont="1" applyFill="1" applyBorder="1" applyAlignment="1">
      <alignment wrapText="1"/>
    </xf>
    <xf numFmtId="0" fontId="4" fillId="0" borderId="30" xfId="0" applyFont="1" applyBorder="1" applyAlignment="1">
      <alignment horizontal="left"/>
    </xf>
    <xf numFmtId="0" fontId="0" fillId="0" borderId="30" xfId="0" applyBorder="1" applyAlignment="1">
      <alignment horizontal="left"/>
    </xf>
    <xf numFmtId="0" fontId="0" fillId="2" borderId="30" xfId="0" applyFill="1" applyBorder="1" applyAlignment="1">
      <alignment horizontal="left"/>
    </xf>
    <xf numFmtId="0" fontId="4" fillId="2" borderId="30" xfId="0" applyFont="1" applyFill="1" applyBorder="1" applyAlignment="1">
      <alignment horizontal="left"/>
    </xf>
    <xf numFmtId="0" fontId="0" fillId="7" borderId="39" xfId="0" applyFill="1" applyBorder="1"/>
    <xf numFmtId="0" fontId="0" fillId="7" borderId="40" xfId="0" applyFill="1" applyBorder="1"/>
    <xf numFmtId="0" fontId="0" fillId="7" borderId="41" xfId="0" applyFill="1" applyBorder="1"/>
    <xf numFmtId="0" fontId="11" fillId="7" borderId="42" xfId="0" applyFont="1" applyFill="1" applyBorder="1" applyAlignment="1">
      <alignment horizontal="center" vertical="center" wrapText="1"/>
    </xf>
    <xf numFmtId="0" fontId="11" fillId="7" borderId="0" xfId="0" applyFont="1" applyFill="1" applyAlignment="1">
      <alignment horizontal="center" vertical="center" wrapText="1"/>
    </xf>
    <xf numFmtId="0" fontId="0" fillId="7" borderId="0" xfId="0" applyFill="1"/>
    <xf numFmtId="0" fontId="0" fillId="7" borderId="43" xfId="0" applyFill="1" applyBorder="1"/>
    <xf numFmtId="0" fontId="0" fillId="7" borderId="42" xfId="0" applyFill="1" applyBorder="1"/>
    <xf numFmtId="0" fontId="0" fillId="7" borderId="44" xfId="0" applyFill="1" applyBorder="1"/>
    <xf numFmtId="0" fontId="0" fillId="7" borderId="45" xfId="0" applyFill="1" applyBorder="1"/>
    <xf numFmtId="0" fontId="0" fillId="7" borderId="46" xfId="0" applyFill="1" applyBorder="1"/>
    <xf numFmtId="0" fontId="0" fillId="5" borderId="45" xfId="0" applyFill="1" applyBorder="1"/>
    <xf numFmtId="0" fontId="0" fillId="5" borderId="47" xfId="0" applyFill="1" applyBorder="1"/>
    <xf numFmtId="0" fontId="0" fillId="5" borderId="38" xfId="0" applyFill="1" applyBorder="1"/>
    <xf numFmtId="0" fontId="0" fillId="5" borderId="48" xfId="0" applyFill="1" applyBorder="1"/>
    <xf numFmtId="0" fontId="0" fillId="0" borderId="0" xfId="0" applyAlignment="1">
      <alignment horizontal="center"/>
    </xf>
    <xf numFmtId="0" fontId="24" fillId="0" borderId="0" xfId="0" applyFont="1" applyAlignment="1">
      <alignment horizontal="center"/>
    </xf>
    <xf numFmtId="0" fontId="21" fillId="0" borderId="0" xfId="0" applyFont="1" applyAlignment="1">
      <alignment horizontal="center"/>
    </xf>
    <xf numFmtId="0" fontId="0" fillId="5" borderId="0" xfId="0" applyFill="1" applyAlignment="1">
      <alignment horizontal="center"/>
    </xf>
    <xf numFmtId="0" fontId="15" fillId="0" borderId="22" xfId="0" applyFont="1" applyBorder="1" applyAlignment="1">
      <alignment horizontal="center"/>
    </xf>
    <xf numFmtId="0" fontId="15" fillId="0" borderId="23" xfId="0" applyFont="1" applyBorder="1" applyAlignment="1">
      <alignment horizontal="center"/>
    </xf>
    <xf numFmtId="0" fontId="16" fillId="0" borderId="0" xfId="0" applyFont="1" applyAlignment="1">
      <alignment horizontal="center"/>
    </xf>
    <xf numFmtId="0" fontId="15" fillId="0" borderId="24" xfId="0" applyFont="1" applyBorder="1" applyAlignment="1">
      <alignment horizontal="center"/>
    </xf>
    <xf numFmtId="0" fontId="15" fillId="0" borderId="18" xfId="0" applyFont="1" applyBorder="1" applyAlignment="1">
      <alignment horizontal="center"/>
    </xf>
    <xf numFmtId="0" fontId="15" fillId="0" borderId="19" xfId="0" applyFont="1" applyBorder="1" applyAlignment="1">
      <alignment horizontal="center"/>
    </xf>
    <xf numFmtId="0" fontId="15" fillId="0" borderId="21" xfId="0" applyFont="1" applyBorder="1" applyAlignment="1">
      <alignment horizontal="center"/>
    </xf>
    <xf numFmtId="0" fontId="15" fillId="0" borderId="0" xfId="0" applyFont="1" applyAlignment="1">
      <alignment horizontal="center"/>
    </xf>
    <xf numFmtId="0" fontId="15" fillId="0" borderId="11" xfId="0" applyFont="1" applyBorder="1" applyAlignment="1">
      <alignment horizontal="center"/>
    </xf>
    <xf numFmtId="0" fontId="12" fillId="0" borderId="17" xfId="0" applyFont="1" applyBorder="1" applyAlignment="1">
      <alignment horizontal="center"/>
    </xf>
    <xf numFmtId="0" fontId="12" fillId="0" borderId="1" xfId="0" applyFont="1" applyBorder="1" applyAlignment="1">
      <alignment horizontal="center"/>
    </xf>
    <xf numFmtId="0" fontId="19" fillId="0" borderId="11" xfId="0" applyFont="1" applyBorder="1" applyAlignment="1">
      <alignment horizontal="center" vertical="center"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16" fillId="0" borderId="10" xfId="0" applyFont="1" applyBorder="1" applyAlignment="1">
      <alignment horizontal="center"/>
    </xf>
    <xf numFmtId="0" fontId="17" fillId="0" borderId="0" xfId="0" applyFont="1" applyAlignment="1">
      <alignment horizontal="center"/>
    </xf>
    <xf numFmtId="2" fontId="17" fillId="0" borderId="0" xfId="0" applyNumberFormat="1" applyFont="1" applyAlignment="1">
      <alignment horizontal="center"/>
    </xf>
    <xf numFmtId="2" fontId="17" fillId="0" borderId="10" xfId="0" applyNumberFormat="1" applyFont="1" applyBorder="1" applyAlignment="1">
      <alignment horizontal="center"/>
    </xf>
    <xf numFmtId="0" fontId="1" fillId="5" borderId="0" xfId="0" applyFont="1" applyFill="1" applyAlignment="1">
      <alignment horizontal="center" vertical="center" wrapText="1"/>
    </xf>
    <xf numFmtId="0" fontId="15" fillId="0" borderId="20" xfId="0" applyFont="1" applyBorder="1" applyAlignment="1">
      <alignment horizontal="center"/>
    </xf>
    <xf numFmtId="0" fontId="12" fillId="0" borderId="11" xfId="0" applyFont="1" applyBorder="1" applyAlignment="1">
      <alignment horizontal="center"/>
    </xf>
    <xf numFmtId="0" fontId="12" fillId="0" borderId="0" xfId="0" applyFont="1" applyAlignment="1">
      <alignment horizontal="center"/>
    </xf>
    <xf numFmtId="0" fontId="12" fillId="0" borderId="10" xfId="0" applyFont="1" applyBorder="1" applyAlignment="1">
      <alignment horizontal="center"/>
    </xf>
    <xf numFmtId="0" fontId="18" fillId="0" borderId="11" xfId="0" applyFont="1" applyBorder="1" applyAlignment="1">
      <alignment horizontal="center" vertical="center" wrapText="1"/>
    </xf>
    <xf numFmtId="0" fontId="18" fillId="0" borderId="0" xfId="0" applyFont="1" applyAlignment="1">
      <alignment horizontal="center" vertical="center" wrapText="1"/>
    </xf>
    <xf numFmtId="0" fontId="13" fillId="0" borderId="15" xfId="0" applyFont="1" applyBorder="1" applyAlignment="1">
      <alignment horizontal="center" vertical="center"/>
    </xf>
    <xf numFmtId="0" fontId="13" fillId="0" borderId="0" xfId="0" applyFont="1" applyAlignment="1">
      <alignment horizontal="center" vertical="center"/>
    </xf>
    <xf numFmtId="0" fontId="13" fillId="0" borderId="10" xfId="0" applyFont="1" applyBorder="1" applyAlignment="1">
      <alignment horizontal="center" vertical="center"/>
    </xf>
    <xf numFmtId="0" fontId="22" fillId="0" borderId="3" xfId="0" applyFont="1" applyBorder="1" applyAlignment="1">
      <alignment horizontal="center" vertical="center"/>
    </xf>
    <xf numFmtId="0" fontId="22" fillId="0" borderId="14" xfId="0" applyFont="1" applyBorder="1" applyAlignment="1">
      <alignment horizontal="center" vertical="center"/>
    </xf>
    <xf numFmtId="0" fontId="22" fillId="0" borderId="0" xfId="0" applyFont="1" applyAlignment="1">
      <alignment horizontal="center" vertical="center"/>
    </xf>
    <xf numFmtId="0" fontId="22" fillId="0" borderId="16" xfId="0" applyFont="1" applyBorder="1" applyAlignment="1">
      <alignment horizontal="center" vertical="center"/>
    </xf>
    <xf numFmtId="0" fontId="23" fillId="0" borderId="3" xfId="0" applyFont="1" applyBorder="1" applyAlignment="1">
      <alignment horizontal="center" vertical="center"/>
    </xf>
    <xf numFmtId="0" fontId="23" fillId="0" borderId="28" xfId="0" applyFont="1" applyBorder="1" applyAlignment="1">
      <alignment horizontal="center" vertical="center"/>
    </xf>
    <xf numFmtId="0" fontId="23" fillId="0" borderId="0" xfId="0" applyFont="1" applyAlignment="1">
      <alignment horizontal="center" vertical="center"/>
    </xf>
    <xf numFmtId="0" fontId="23" fillId="0" borderId="29" xfId="0" applyFont="1" applyBorder="1" applyAlignment="1">
      <alignment horizontal="center" vertical="center"/>
    </xf>
    <xf numFmtId="0" fontId="11" fillId="0" borderId="0" xfId="0" applyFont="1" applyAlignment="1">
      <alignment horizontal="center"/>
    </xf>
    <xf numFmtId="0" fontId="22" fillId="0" borderId="0" xfId="0" applyFont="1" applyAlignment="1">
      <alignment horizontal="center"/>
    </xf>
    <xf numFmtId="0" fontId="18" fillId="0" borderId="0" xfId="0" applyFont="1" applyAlignment="1">
      <alignment horizontal="center" vertical="center"/>
    </xf>
    <xf numFmtId="0" fontId="25" fillId="0" borderId="0" xfId="0" applyFont="1" applyAlignment="1">
      <alignment horizontal="center"/>
    </xf>
    <xf numFmtId="0" fontId="0" fillId="6" borderId="0" xfId="0" applyFill="1" applyBorder="1"/>
    <xf numFmtId="0" fontId="11" fillId="8" borderId="50" xfId="0" applyFont="1" applyFill="1" applyBorder="1" applyAlignment="1">
      <alignment horizontal="center" vertical="center"/>
    </xf>
    <xf numFmtId="0" fontId="26" fillId="8" borderId="50" xfId="0" applyFont="1" applyFill="1" applyBorder="1" applyAlignment="1">
      <alignment horizontal="center" vertical="center"/>
    </xf>
    <xf numFmtId="0" fontId="26" fillId="8" borderId="51" xfId="0" applyFont="1" applyFill="1" applyBorder="1" applyAlignment="1">
      <alignment horizontal="center" vertical="center"/>
    </xf>
    <xf numFmtId="0" fontId="11" fillId="8" borderId="0" xfId="0" applyFont="1" applyFill="1" applyBorder="1" applyAlignment="1">
      <alignment horizontal="center" vertical="center"/>
    </xf>
    <xf numFmtId="0" fontId="26" fillId="8" borderId="0" xfId="0" applyFont="1" applyFill="1" applyBorder="1" applyAlignment="1">
      <alignment horizontal="center" vertical="center"/>
    </xf>
    <xf numFmtId="0" fontId="26" fillId="8" borderId="53" xfId="0" applyFont="1" applyFill="1" applyBorder="1" applyAlignment="1">
      <alignment horizontal="center" vertical="center"/>
    </xf>
    <xf numFmtId="0" fontId="11" fillId="8" borderId="55" xfId="0" applyFont="1" applyFill="1" applyBorder="1" applyAlignment="1">
      <alignment horizontal="center" vertical="center"/>
    </xf>
    <xf numFmtId="0" fontId="26" fillId="8" borderId="55" xfId="0" applyFont="1" applyFill="1" applyBorder="1" applyAlignment="1">
      <alignment horizontal="center" vertical="center"/>
    </xf>
    <xf numFmtId="0" fontId="26" fillId="8" borderId="56" xfId="0" applyFont="1" applyFill="1" applyBorder="1" applyAlignment="1">
      <alignment horizontal="center" vertical="center"/>
    </xf>
    <xf numFmtId="0" fontId="11" fillId="8" borderId="50" xfId="0" applyFont="1" applyFill="1" applyBorder="1" applyAlignment="1">
      <alignment horizontal="center" vertical="center" wrapText="1"/>
    </xf>
    <xf numFmtId="0" fontId="11" fillId="8" borderId="0" xfId="0" applyFont="1" applyFill="1" applyBorder="1" applyAlignment="1">
      <alignment horizontal="center" vertical="center" wrapText="1"/>
    </xf>
    <xf numFmtId="0" fontId="11" fillId="8" borderId="55" xfId="0" applyFont="1" applyFill="1" applyBorder="1" applyAlignment="1">
      <alignment horizontal="center" vertical="center" wrapText="1"/>
    </xf>
    <xf numFmtId="0" fontId="11" fillId="8" borderId="49" xfId="0" applyFont="1" applyFill="1" applyBorder="1" applyAlignment="1">
      <alignment horizontal="center" vertical="center" wrapText="1"/>
    </xf>
    <xf numFmtId="0" fontId="11" fillId="8" borderId="52" xfId="0" applyFont="1" applyFill="1" applyBorder="1" applyAlignment="1">
      <alignment horizontal="center" vertical="center" wrapText="1"/>
    </xf>
    <xf numFmtId="0" fontId="11" fillId="8" borderId="54" xfId="0" applyFont="1" applyFill="1" applyBorder="1" applyAlignment="1">
      <alignment horizontal="center" vertical="center" wrapText="1"/>
    </xf>
    <xf numFmtId="0" fontId="11" fillId="5" borderId="57" xfId="0" applyFont="1" applyFill="1" applyBorder="1" applyAlignment="1">
      <alignment vertical="center"/>
    </xf>
    <xf numFmtId="0" fontId="21" fillId="0" borderId="0" xfId="0" applyFont="1" applyAlignment="1">
      <alignment horizontal="center" vertical="center"/>
    </xf>
    <xf numFmtId="0" fontId="24" fillId="0" borderId="0" xfId="0" applyFont="1" applyAlignment="1">
      <alignment horizontal="center" vertical="center"/>
    </xf>
  </cellXfs>
  <cellStyles count="4">
    <cellStyle name="Comma" xfId="2" builtinId="3"/>
    <cellStyle name="Currency" xfId="1" builtinId="4"/>
    <cellStyle name="Normal" xfId="0" builtinId="0"/>
    <cellStyle name="Percent" xfId="3" builtinId="5"/>
  </cellStyles>
  <dxfs count="99">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7" tint="-0.249977111117893"/>
        <name val="Calibri"/>
        <family val="2"/>
        <scheme val="minor"/>
      </font>
      <numFmt numFmtId="2" formatCode="0.00"/>
      <fill>
        <patternFill patternType="solid">
          <fgColor theme="7" tint="0.79998168889431442"/>
          <bgColor theme="7" tint="0.79998168889431442"/>
        </patternFill>
      </fill>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left style="thin">
          <color theme="4" tint="0.39997558519241921"/>
        </left>
      </border>
    </dxf>
    <dxf>
      <numFmt numFmtId="0" formatCode="General"/>
    </dxf>
    <dxf>
      <numFmt numFmtId="35" formatCode="_(* #,##0.00_);_(* \(#,##0.00\);_(* &quot;-&quot;??_);_(@_)"/>
    </dxf>
    <dxf>
      <alignment horizontal="left" vertical="bottom" textRotation="0" wrapText="0" indent="0" justifyLastLine="0" shrinkToFit="0" readingOrder="0"/>
    </dxf>
    <dxf>
      <fill>
        <patternFill patternType="solid">
          <fgColor indexed="64"/>
          <bgColor theme="3" tint="0.39997558519241921"/>
        </patternFill>
      </fill>
      <alignment horizontal="general" vertical="bottom" textRotation="0" wrapText="1" indent="0" justifyLastLine="0" shrinkToFit="0" readingOrder="0"/>
    </dxf>
    <dxf>
      <numFmt numFmtId="35" formatCode="_(* #,##0.00_);_(* \(#,##0.00\);_(* &quot;-&quot;??_);_(@_)"/>
    </dxf>
    <dxf>
      <numFmt numFmtId="164" formatCode="_(* #,##0_);_(* \(#,##0\);_(*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dxf>
    <dxf>
      <font>
        <b/>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dxf>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ill>
        <patternFill patternType="solid">
          <fgColor theme="0" tint="-0.14999847407452621"/>
          <bgColor theme="0" tint="-0.14999847407452621"/>
        </patternFill>
      </fill>
      <alignment horizontal="left" vertical="bottom" textRotation="0" wrapText="0" indent="0" justifyLastLine="0" shrinkToFit="0" readingOrder="0"/>
    </dxf>
    <dxf>
      <numFmt numFmtId="14" formatCode="0.00%"/>
    </dxf>
    <dxf>
      <alignment wrapText="1"/>
    </dxf>
    <dxf>
      <alignment wrapText="1"/>
    </dxf>
    <dxf>
      <alignment wrapText="1"/>
    </dxf>
    <dxf>
      <numFmt numFmtId="164" formatCode="_(* #,##0_);_(* \(#,##0\);_(* &quot;-&quot;??_);_(@_)"/>
    </dxf>
    <dxf>
      <numFmt numFmtId="35" formatCode="_(* #,##0.00_);_(* \(#,##0.00\);_(* &quot;-&quot;??_);_(@_)"/>
    </dxf>
    <dxf>
      <numFmt numFmtId="34" formatCode="_(&quot;$&quot;* #,##0.00_);_(&quot;$&quot;* \(#,##0.00\);_(&quot;$&quot;* &quot;-&quot;??_);_(@_)"/>
    </dxf>
    <dxf>
      <numFmt numFmtId="164" formatCode="_(* #,##0_);_(* \(#,##0\);_(* &quot;-&quot;??_);_(@_)"/>
    </dxf>
    <dxf>
      <numFmt numFmtId="35" formatCode="_(* #,##0.00_);_(* \(#,##0.00\);_(*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u val="none"/>
        <vertAlign val="baseline"/>
        <sz val="11"/>
        <color theme="1" tint="4.9989318521683403E-2"/>
        <name val="Calibri"/>
        <family val="2"/>
        <scheme val="minor"/>
      </font>
      <numFmt numFmtId="35" formatCode="_(* #,##0.00_);_(* \(#,##0.00\);_(* &quot;-&quot;??_);_(@_)"/>
    </dxf>
    <dxf>
      <font>
        <strike val="0"/>
        <outline val="0"/>
        <shadow val="0"/>
        <u val="none"/>
        <vertAlign val="baseline"/>
        <sz val="11"/>
        <color theme="1" tint="4.9989318521683403E-2"/>
        <name val="Calibri"/>
        <family val="2"/>
        <scheme val="minor"/>
      </font>
      <numFmt numFmtId="0" formatCode="General"/>
    </dxf>
    <dxf>
      <font>
        <strike val="0"/>
        <outline val="0"/>
        <shadow val="0"/>
        <u val="none"/>
        <vertAlign val="baseline"/>
        <sz val="11"/>
        <color theme="1" tint="4.9989318521683403E-2"/>
        <name val="Calibri"/>
        <family val="2"/>
        <scheme val="minor"/>
      </font>
      <numFmt numFmtId="2" formatCode="0.00"/>
    </dxf>
    <dxf>
      <font>
        <strike val="0"/>
        <outline val="0"/>
        <shadow val="0"/>
        <u val="none"/>
        <vertAlign val="baseline"/>
        <sz val="11"/>
        <color theme="1" tint="4.9989318521683403E-2"/>
        <name val="Calibri"/>
        <family val="2"/>
        <scheme val="minor"/>
      </font>
      <numFmt numFmtId="165" formatCode="_(* #,##0.0000_);_(* \(#,##0.0000\);_(* &quot;-&quot;??_);_(@_)"/>
    </dxf>
    <dxf>
      <font>
        <strike val="0"/>
        <outline val="0"/>
        <shadow val="0"/>
        <u val="none"/>
        <vertAlign val="baseline"/>
        <sz val="11"/>
        <color theme="1" tint="4.9989318521683403E-2"/>
        <name val="Calibri"/>
        <family val="2"/>
        <scheme val="minor"/>
      </font>
      <alignment horizontal="left" vertical="bottom" textRotation="0" wrapText="0" indent="0" justifyLastLine="0" shrinkToFit="0" readingOrder="0"/>
    </dxf>
    <dxf>
      <font>
        <strike val="0"/>
        <outline val="0"/>
        <shadow val="0"/>
        <u val="none"/>
        <vertAlign val="baseline"/>
        <sz val="11"/>
        <color theme="1" tint="4.9989318521683403E-2"/>
        <name val="Calibri"/>
        <family val="2"/>
        <scheme val="minor"/>
      </font>
    </dxf>
    <dxf>
      <alignment vertical="bottom" textRotation="0" wrapText="1" indent="0" justifyLastLine="0" shrinkToFit="0" readingOrder="0"/>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[amazon_gaming_merch_updated.xlsx]Visualizations!Sum Total Reviews of Products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Reviews for Best Selling Listed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Visualizations!$AO$4</c:f>
              <c:strCache>
                <c:ptCount val="1"/>
                <c:pt idx="0">
                  <c:v>Total</c:v>
                </c:pt>
              </c:strCache>
            </c:strRef>
          </c:tx>
          <c:spPr>
            <a:solidFill>
              <a:schemeClr val="accent1"/>
            </a:solidFill>
            <a:ln w="19050">
              <a:solidFill>
                <a:schemeClr val="tx1"/>
              </a:solidFill>
            </a:ln>
            <a:effectLst/>
          </c:spPr>
          <c:invertIfNegative val="0"/>
          <c:cat>
            <c:strRef>
              <c:f>Visualizations!$AN$5:$AN$58</c:f>
              <c:strCache>
                <c:ptCount val="53"/>
                <c:pt idx="0">
                  <c:v>Keep Out Gamer at Work</c:v>
                </c:pt>
                <c:pt idx="1">
                  <c:v>Super Mario Warp Pipe Travel</c:v>
                </c:pt>
                <c:pt idx="2">
                  <c:v>Hasbro Gaming Monopoly: Disney Star</c:v>
                </c:pt>
                <c:pt idx="3">
                  <c:v>Paladone Xbox Light Up Headphone</c:v>
                </c:pt>
                <c:pt idx="4">
                  <c:v>Super Mario Warp Pipe Mug</c:v>
                </c:pt>
                <c:pt idx="5">
                  <c:v>Sodilly I'm Gaming Do Not</c:v>
                </c:pt>
                <c:pt idx="6">
                  <c:v>Paladone Minecraft Water Bottle with</c:v>
                </c:pt>
                <c:pt idx="7">
                  <c:v>Gamer Neon Sign, Gamepad Shaped</c:v>
                </c:pt>
                <c:pt idx="8">
                  <c:v>Printed Neon Gaming Posters Set</c:v>
                </c:pt>
                <c:pt idx="9">
                  <c:v>Gaming Controller Holder One More</c:v>
                </c:pt>
                <c:pt idx="10">
                  <c:v>Neon Sign King Boo The</c:v>
                </c:pt>
                <c:pt idx="11">
                  <c:v>Paladone Yoshi Egg Light 8</c:v>
                </c:pt>
                <c:pt idx="12">
                  <c:v>Exquisite Gaming: Borderlands 3: Claptrap</c:v>
                </c:pt>
                <c:pt idx="13">
                  <c:v>Halo Light-Up Energy Sword Collectible</c:v>
                </c:pt>
                <c:pt idx="14">
                  <c:v>Gamer Gifts for Teenage Boys,</c:v>
                </c:pt>
                <c:pt idx="15">
                  <c:v>Medieval GOT Dragon D&amp;D Game</c:v>
                </c:pt>
                <c:pt idx="16">
                  <c:v>Minecraft Cute Fox Night Light,</c:v>
                </c:pt>
                <c:pt idx="17">
                  <c:v>Exquisite Gaming: Guardians of The</c:v>
                </c:pt>
                <c:pt idx="18">
                  <c:v>Logitech G PRO Mechanical Gaming</c:v>
                </c:pt>
                <c:pt idx="19">
                  <c:v>JENVIO Gamer Gifts for Men</c:v>
                </c:pt>
                <c:pt idx="20">
                  <c:v>Game Neon Sign Gamepad Shape</c:v>
                </c:pt>
                <c:pt idx="21">
                  <c:v>Video Game Wall Decal Wall</c:v>
                </c:pt>
                <c:pt idx="22">
                  <c:v>Gaming Blanket for Kids and</c:v>
                </c:pt>
                <c:pt idx="23">
                  <c:v>Divoom Pixoo-64 - WiFi Pixel</c:v>
                </c:pt>
                <c:pt idx="24">
                  <c:v>Paladone, 500ml, Minecraft Metal Water</c:v>
                </c:pt>
                <c:pt idx="25">
                  <c:v>Led Dimmable Neon Signs Wall</c:v>
                </c:pt>
                <c:pt idx="26">
                  <c:v>Exquisite Gaming: Fallout 76: Variant</c:v>
                </c:pt>
                <c:pt idx="27">
                  <c:v>Exquisite Gaming: Spyro The Dragon</c:v>
                </c:pt>
                <c:pt idx="28">
                  <c:v>Super Bros Toys Illusion Night</c:v>
                </c:pt>
                <c:pt idx="29">
                  <c:v>YuanDian Can't Hear You I'm</c:v>
                </c:pt>
                <c:pt idx="30">
                  <c:v>Cable Guy - Borderlands 3</c:v>
                </c:pt>
                <c:pt idx="31">
                  <c:v>Minecraft Logo Light - Minecraft</c:v>
                </c:pt>
                <c:pt idx="32">
                  <c:v>Exquisite Gaming: Halo: Master Chief</c:v>
                </c:pt>
                <c:pt idx="33">
                  <c:v>JUMANT Mario Movie Poster -</c:v>
                </c:pt>
                <c:pt idx="34">
                  <c:v>Paladone Playstation Heritage Icons Light,</c:v>
                </c:pt>
                <c:pt idx="35">
                  <c:v>Pac Man and Ghosts Light,</c:v>
                </c:pt>
                <c:pt idx="36">
                  <c:v>PlayStation Controller Mug - Coffee</c:v>
                </c:pt>
                <c:pt idx="37">
                  <c:v>Exquisite Gaming: Sonic - Mobile</c:v>
                </c:pt>
                <c:pt idx="38">
                  <c:v>Exquisite Gaming: Call of Duty:</c:v>
                </c:pt>
                <c:pt idx="39">
                  <c:v>HAUS AND HUES Retro Video</c:v>
                </c:pt>
                <c:pt idx="40">
                  <c:v>Exquisite Gaming: Star Wars: Darth</c:v>
                </c:pt>
                <c:pt idx="41">
                  <c:v>Hasbro Gaming Monopoly: The Lord</c:v>
                </c:pt>
                <c:pt idx="42">
                  <c:v>Lumoonosity Alien Neon Sign, Pink</c:v>
                </c:pt>
                <c:pt idx="43">
                  <c:v>Cable Guys - Halo Figures</c:v>
                </c:pt>
                <c:pt idx="44">
                  <c:v>Paladone Xbox Icons Light, Dynamic</c:v>
                </c:pt>
                <c:pt idx="45">
                  <c:v>Paladone Super Mario Bros Mushroom</c:v>
                </c:pt>
                <c:pt idx="46">
                  <c:v>Paladone Playstation Controller Digital Alarm</c:v>
                </c:pt>
                <c:pt idx="47">
                  <c:v>ASUS WiFi 6 Router (RT-AX57)</c:v>
                </c:pt>
                <c:pt idx="48">
                  <c:v>Cable Guy Crash Bandicoot Controller</c:v>
                </c:pt>
                <c:pt idx="49">
                  <c:v>Paladone Gameboy Heat Changing Coffee</c:v>
                </c:pt>
                <c:pt idx="50">
                  <c:v>X Rocker XL Floor Gaming</c:v>
                </c:pt>
                <c:pt idx="51">
                  <c:v>Razer Tartarus V2 Gaming Keypad:</c:v>
                </c:pt>
                <c:pt idx="52">
                  <c:v>Paladone Playstation Controller Icons Light</c:v>
                </c:pt>
              </c:strCache>
            </c:strRef>
          </c:cat>
          <c:val>
            <c:numRef>
              <c:f>Visualizations!$AO$5:$AO$58</c:f>
              <c:numCache>
                <c:formatCode>General</c:formatCode>
                <c:ptCount val="53"/>
                <c:pt idx="0">
                  <c:v>322</c:v>
                </c:pt>
                <c:pt idx="1">
                  <c:v>335</c:v>
                </c:pt>
                <c:pt idx="2">
                  <c:v>374</c:v>
                </c:pt>
                <c:pt idx="3">
                  <c:v>379</c:v>
                </c:pt>
                <c:pt idx="4">
                  <c:v>386</c:v>
                </c:pt>
                <c:pt idx="5">
                  <c:v>394</c:v>
                </c:pt>
                <c:pt idx="6">
                  <c:v>440</c:v>
                </c:pt>
                <c:pt idx="7">
                  <c:v>458</c:v>
                </c:pt>
                <c:pt idx="8">
                  <c:v>503</c:v>
                </c:pt>
                <c:pt idx="9">
                  <c:v>519</c:v>
                </c:pt>
                <c:pt idx="10">
                  <c:v>536</c:v>
                </c:pt>
                <c:pt idx="11">
                  <c:v>565</c:v>
                </c:pt>
                <c:pt idx="12">
                  <c:v>637</c:v>
                </c:pt>
                <c:pt idx="13">
                  <c:v>650</c:v>
                </c:pt>
                <c:pt idx="14">
                  <c:v>671</c:v>
                </c:pt>
                <c:pt idx="15">
                  <c:v>729</c:v>
                </c:pt>
                <c:pt idx="16">
                  <c:v>741</c:v>
                </c:pt>
                <c:pt idx="17">
                  <c:v>756</c:v>
                </c:pt>
                <c:pt idx="18">
                  <c:v>765</c:v>
                </c:pt>
                <c:pt idx="19">
                  <c:v>789</c:v>
                </c:pt>
                <c:pt idx="20">
                  <c:v>865</c:v>
                </c:pt>
                <c:pt idx="21">
                  <c:v>868</c:v>
                </c:pt>
                <c:pt idx="22">
                  <c:v>885</c:v>
                </c:pt>
                <c:pt idx="23">
                  <c:v>909</c:v>
                </c:pt>
                <c:pt idx="24">
                  <c:v>1043</c:v>
                </c:pt>
                <c:pt idx="25">
                  <c:v>1055</c:v>
                </c:pt>
                <c:pt idx="26">
                  <c:v>1062</c:v>
                </c:pt>
                <c:pt idx="27">
                  <c:v>1125</c:v>
                </c:pt>
                <c:pt idx="28">
                  <c:v>1171</c:v>
                </c:pt>
                <c:pt idx="29">
                  <c:v>1232</c:v>
                </c:pt>
                <c:pt idx="30">
                  <c:v>1255</c:v>
                </c:pt>
                <c:pt idx="31">
                  <c:v>1718</c:v>
                </c:pt>
                <c:pt idx="32">
                  <c:v>1972</c:v>
                </c:pt>
                <c:pt idx="33">
                  <c:v>2016</c:v>
                </c:pt>
                <c:pt idx="34">
                  <c:v>2068</c:v>
                </c:pt>
                <c:pt idx="35">
                  <c:v>2239</c:v>
                </c:pt>
                <c:pt idx="36">
                  <c:v>2325</c:v>
                </c:pt>
                <c:pt idx="37">
                  <c:v>2349</c:v>
                </c:pt>
                <c:pt idx="38">
                  <c:v>2471</c:v>
                </c:pt>
                <c:pt idx="39">
                  <c:v>2474</c:v>
                </c:pt>
                <c:pt idx="40">
                  <c:v>2629</c:v>
                </c:pt>
                <c:pt idx="41">
                  <c:v>2739</c:v>
                </c:pt>
                <c:pt idx="42">
                  <c:v>2938</c:v>
                </c:pt>
                <c:pt idx="43">
                  <c:v>3594</c:v>
                </c:pt>
                <c:pt idx="44">
                  <c:v>3746</c:v>
                </c:pt>
                <c:pt idx="45">
                  <c:v>3854</c:v>
                </c:pt>
                <c:pt idx="46">
                  <c:v>4157</c:v>
                </c:pt>
                <c:pt idx="47">
                  <c:v>4754</c:v>
                </c:pt>
                <c:pt idx="48">
                  <c:v>5840</c:v>
                </c:pt>
                <c:pt idx="49">
                  <c:v>7534</c:v>
                </c:pt>
                <c:pt idx="50">
                  <c:v>8456</c:v>
                </c:pt>
                <c:pt idx="51">
                  <c:v>15386</c:v>
                </c:pt>
                <c:pt idx="52">
                  <c:v>34925</c:v>
                </c:pt>
              </c:numCache>
            </c:numRef>
          </c:val>
          <c:extLst>
            <c:ext xmlns:c16="http://schemas.microsoft.com/office/drawing/2014/chart" uri="{C3380CC4-5D6E-409C-BE32-E72D297353CC}">
              <c16:uniqueId val="{00000000-BBF5-BF41-AE94-2379AD231D18}"/>
            </c:ext>
          </c:extLst>
        </c:ser>
        <c:dLbls>
          <c:showLegendKey val="0"/>
          <c:showVal val="0"/>
          <c:showCatName val="0"/>
          <c:showSerName val="0"/>
          <c:showPercent val="0"/>
          <c:showBubbleSize val="0"/>
        </c:dLbls>
        <c:gapWidth val="182"/>
        <c:axId val="8795040"/>
        <c:axId val="1298703071"/>
      </c:barChart>
      <c:catAx>
        <c:axId val="879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8703071"/>
        <c:crosses val="autoZero"/>
        <c:auto val="1"/>
        <c:lblAlgn val="ctr"/>
        <c:lblOffset val="100"/>
        <c:noMultiLvlLbl val="0"/>
      </c:catAx>
      <c:valAx>
        <c:axId val="1298703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9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[amazon_gaming_merch_updated.xlsx]Visualizations!Average Total Reviews of Various Brands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Review Count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Visualizations!$AL$4</c:f>
              <c:strCache>
                <c:ptCount val="1"/>
                <c:pt idx="0">
                  <c:v>Total</c:v>
                </c:pt>
              </c:strCache>
            </c:strRef>
          </c:tx>
          <c:spPr>
            <a:solidFill>
              <a:schemeClr val="accent1"/>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Visualizations!$AK$5:$AK$34</c:f>
              <c:strCache>
                <c:ptCount val="29"/>
                <c:pt idx="0">
                  <c:v>Razer</c:v>
                </c:pt>
                <c:pt idx="1">
                  <c:v>X Rocker</c:v>
                </c:pt>
                <c:pt idx="2">
                  <c:v>ASUS</c:v>
                </c:pt>
                <c:pt idx="3">
                  <c:v>Cableguys</c:v>
                </c:pt>
                <c:pt idx="4">
                  <c:v>Paladone</c:v>
                </c:pt>
                <c:pt idx="5">
                  <c:v>Lumoonosity</c:v>
                </c:pt>
                <c:pt idx="6">
                  <c:v>HAUS AND HUES</c:v>
                </c:pt>
                <c:pt idx="7">
                  <c:v>JUMANT</c:v>
                </c:pt>
                <c:pt idx="8">
                  <c:v>Hasbro Gaming</c:v>
                </c:pt>
                <c:pt idx="9">
                  <c:v>YuanDian</c:v>
                </c:pt>
                <c:pt idx="10">
                  <c:v>Power Up Factory</c:v>
                </c:pt>
                <c:pt idx="11">
                  <c:v>NESIMY</c:v>
                </c:pt>
                <c:pt idx="12">
                  <c:v>Exquisite Gaming</c:v>
                </c:pt>
                <c:pt idx="13">
                  <c:v>SOLIDEE</c:v>
                </c:pt>
                <c:pt idx="14">
                  <c:v>Divoom</c:v>
                </c:pt>
                <c:pt idx="15">
                  <c:v>OHOIT</c:v>
                </c:pt>
                <c:pt idx="16">
                  <c:v>LHKSER</c:v>
                </c:pt>
                <c:pt idx="17">
                  <c:v>HOYOBEST</c:v>
                </c:pt>
                <c:pt idx="18">
                  <c:v>JENVIO</c:v>
                </c:pt>
                <c:pt idx="19">
                  <c:v>Logitech G</c:v>
                </c:pt>
                <c:pt idx="20">
                  <c:v>LitLife</c:v>
                </c:pt>
                <c:pt idx="21">
                  <c:v>OCCdesign</c:v>
                </c:pt>
                <c:pt idx="22">
                  <c:v>Grupo Erik</c:v>
                </c:pt>
                <c:pt idx="23">
                  <c:v>Ethereal Lomoer</c:v>
                </c:pt>
                <c:pt idx="24">
                  <c:v>Sodilly</c:v>
                </c:pt>
                <c:pt idx="25">
                  <c:v>JOSEBRU</c:v>
                </c:pt>
                <c:pt idx="26">
                  <c:v>Drtupe</c:v>
                </c:pt>
                <c:pt idx="27">
                  <c:v>Ukonic</c:v>
                </c:pt>
                <c:pt idx="28">
                  <c:v>Bestylez</c:v>
                </c:pt>
              </c:strCache>
            </c:strRef>
          </c:cat>
          <c:val>
            <c:numRef>
              <c:f>Visualizations!$AL$5:$AL$34</c:f>
              <c:numCache>
                <c:formatCode>_(* #,##0_);_(* \(#,##0\);_(* "-"??_);_(@_)</c:formatCode>
                <c:ptCount val="29"/>
                <c:pt idx="0">
                  <c:v>15386</c:v>
                </c:pt>
                <c:pt idx="1">
                  <c:v>8456</c:v>
                </c:pt>
                <c:pt idx="2">
                  <c:v>4754</c:v>
                </c:pt>
                <c:pt idx="3">
                  <c:v>3563</c:v>
                </c:pt>
                <c:pt idx="4">
                  <c:v>3499.0526315789475</c:v>
                </c:pt>
                <c:pt idx="5">
                  <c:v>2938</c:v>
                </c:pt>
                <c:pt idx="6">
                  <c:v>2474</c:v>
                </c:pt>
                <c:pt idx="7">
                  <c:v>2016</c:v>
                </c:pt>
                <c:pt idx="8">
                  <c:v>1556.5</c:v>
                </c:pt>
                <c:pt idx="9">
                  <c:v>1232</c:v>
                </c:pt>
                <c:pt idx="10">
                  <c:v>1213</c:v>
                </c:pt>
                <c:pt idx="11">
                  <c:v>1171</c:v>
                </c:pt>
                <c:pt idx="12">
                  <c:v>1101.6363636363637</c:v>
                </c:pt>
                <c:pt idx="13">
                  <c:v>1055</c:v>
                </c:pt>
                <c:pt idx="14">
                  <c:v>909</c:v>
                </c:pt>
                <c:pt idx="15">
                  <c:v>885</c:v>
                </c:pt>
                <c:pt idx="16">
                  <c:v>868</c:v>
                </c:pt>
                <c:pt idx="17">
                  <c:v>865</c:v>
                </c:pt>
                <c:pt idx="18">
                  <c:v>789</c:v>
                </c:pt>
                <c:pt idx="19">
                  <c:v>765</c:v>
                </c:pt>
                <c:pt idx="20">
                  <c:v>729</c:v>
                </c:pt>
                <c:pt idx="21">
                  <c:v>612</c:v>
                </c:pt>
                <c:pt idx="22">
                  <c:v>519</c:v>
                </c:pt>
                <c:pt idx="23">
                  <c:v>458</c:v>
                </c:pt>
                <c:pt idx="24">
                  <c:v>394</c:v>
                </c:pt>
                <c:pt idx="25">
                  <c:v>389.5</c:v>
                </c:pt>
                <c:pt idx="26">
                  <c:v>386</c:v>
                </c:pt>
                <c:pt idx="27">
                  <c:v>338.5</c:v>
                </c:pt>
                <c:pt idx="28">
                  <c:v>322</c:v>
                </c:pt>
              </c:numCache>
            </c:numRef>
          </c:val>
          <c:extLst>
            <c:ext xmlns:c16="http://schemas.microsoft.com/office/drawing/2014/chart" uri="{C3380CC4-5D6E-409C-BE32-E72D297353CC}">
              <c16:uniqueId val="{00000000-4C82-A24B-88B1-9F84C5254954}"/>
            </c:ext>
          </c:extLst>
        </c:ser>
        <c:dLbls>
          <c:dLblPos val="outEnd"/>
          <c:showLegendKey val="0"/>
          <c:showVal val="1"/>
          <c:showCatName val="0"/>
          <c:showSerName val="0"/>
          <c:showPercent val="0"/>
          <c:showBubbleSize val="0"/>
        </c:dLbls>
        <c:gapWidth val="219"/>
        <c:overlap val="-27"/>
        <c:axId val="1419576927"/>
        <c:axId val="1580136095"/>
      </c:barChart>
      <c:catAx>
        <c:axId val="141957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80136095"/>
        <c:crosses val="autoZero"/>
        <c:auto val="1"/>
        <c:lblAlgn val="ctr"/>
        <c:lblOffset val="100"/>
        <c:noMultiLvlLbl val="0"/>
      </c:catAx>
      <c:valAx>
        <c:axId val="1580136095"/>
        <c:scaling>
          <c:orientation val="minMax"/>
        </c:scaling>
        <c:delete val="0"/>
        <c:axPos val="l"/>
        <c:numFmt formatCode="_(* #,##0_);_(* \(#,##0\);_(* &quot;-&quot;??_);_(@_)" sourceLinked="1"/>
        <c:majorTickMark val="out"/>
        <c:minorTickMark val="out"/>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95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[amazon_gaming_merch_updated.xlsx]Visualizations!Average Review of Select Brands</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Product Rating of Variously Selected Listed</a:t>
            </a:r>
            <a:r>
              <a:rPr lang="en-US" b="1" baseline="0"/>
              <a:t> Brands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Visualizations!$AL$42</c:f>
              <c:strCache>
                <c:ptCount val="1"/>
                <c:pt idx="0">
                  <c:v>Total</c:v>
                </c:pt>
              </c:strCache>
            </c:strRef>
          </c:tx>
          <c:spPr>
            <a:solidFill>
              <a:schemeClr val="accent1"/>
            </a:solidFill>
            <a:ln w="19050">
              <a:solidFill>
                <a:schemeClr val="tx1"/>
              </a:solidFill>
            </a:ln>
            <a:effectLst/>
          </c:spPr>
          <c:invertIfNegative val="0"/>
          <c:cat>
            <c:strRef>
              <c:f>Visualizations!$AK$43:$AK$59</c:f>
              <c:strCache>
                <c:ptCount val="16"/>
                <c:pt idx="0">
                  <c:v>Divoom</c:v>
                </c:pt>
                <c:pt idx="1">
                  <c:v>NESIMY</c:v>
                </c:pt>
                <c:pt idx="2">
                  <c:v>ASUS</c:v>
                </c:pt>
                <c:pt idx="3">
                  <c:v>X Rocker</c:v>
                </c:pt>
                <c:pt idx="4">
                  <c:v>Simimi art</c:v>
                </c:pt>
                <c:pt idx="5">
                  <c:v>Razer</c:v>
                </c:pt>
                <c:pt idx="6">
                  <c:v>Cableguys</c:v>
                </c:pt>
                <c:pt idx="7">
                  <c:v>Lumoonosity</c:v>
                </c:pt>
                <c:pt idx="8">
                  <c:v>Paladone</c:v>
                </c:pt>
                <c:pt idx="9">
                  <c:v>Sodilly</c:v>
                </c:pt>
                <c:pt idx="10">
                  <c:v>JUMANT</c:v>
                </c:pt>
                <c:pt idx="11">
                  <c:v>Drtupe</c:v>
                </c:pt>
                <c:pt idx="12">
                  <c:v>SteelSeries</c:v>
                </c:pt>
                <c:pt idx="13">
                  <c:v>Exquisite Gaming</c:v>
                </c:pt>
                <c:pt idx="14">
                  <c:v>SOLIDEE</c:v>
                </c:pt>
                <c:pt idx="15">
                  <c:v>TOPYUN</c:v>
                </c:pt>
              </c:strCache>
            </c:strRef>
          </c:cat>
          <c:val>
            <c:numRef>
              <c:f>Visualizations!$AL$43:$AL$59</c:f>
              <c:numCache>
                <c:formatCode>General</c:formatCode>
                <c:ptCount val="16"/>
                <c:pt idx="0">
                  <c:v>4</c:v>
                </c:pt>
                <c:pt idx="1">
                  <c:v>4.4000000000000004</c:v>
                </c:pt>
                <c:pt idx="2">
                  <c:v>4.4000000000000004</c:v>
                </c:pt>
                <c:pt idx="3">
                  <c:v>4.4000000000000004</c:v>
                </c:pt>
                <c:pt idx="4">
                  <c:v>4.4000000000000004</c:v>
                </c:pt>
                <c:pt idx="5">
                  <c:v>4.4000000000000004</c:v>
                </c:pt>
                <c:pt idx="6">
                  <c:v>4.5999999999999996</c:v>
                </c:pt>
                <c:pt idx="7">
                  <c:v>4.5999999999999996</c:v>
                </c:pt>
                <c:pt idx="8">
                  <c:v>4.62</c:v>
                </c:pt>
                <c:pt idx="9">
                  <c:v>4.7</c:v>
                </c:pt>
                <c:pt idx="10">
                  <c:v>4.7</c:v>
                </c:pt>
                <c:pt idx="11">
                  <c:v>4.7</c:v>
                </c:pt>
                <c:pt idx="12">
                  <c:v>4.7</c:v>
                </c:pt>
                <c:pt idx="13">
                  <c:v>4.7749999999999995</c:v>
                </c:pt>
                <c:pt idx="14">
                  <c:v>4.8</c:v>
                </c:pt>
                <c:pt idx="15">
                  <c:v>4.8</c:v>
                </c:pt>
              </c:numCache>
            </c:numRef>
          </c:val>
          <c:extLst>
            <c:ext xmlns:c16="http://schemas.microsoft.com/office/drawing/2014/chart" uri="{C3380CC4-5D6E-409C-BE32-E72D297353CC}">
              <c16:uniqueId val="{00000000-EC04-8346-9D2B-203C220C7D57}"/>
            </c:ext>
          </c:extLst>
        </c:ser>
        <c:dLbls>
          <c:showLegendKey val="0"/>
          <c:showVal val="0"/>
          <c:showCatName val="0"/>
          <c:showSerName val="0"/>
          <c:showPercent val="0"/>
          <c:showBubbleSize val="0"/>
        </c:dLbls>
        <c:gapWidth val="219"/>
        <c:axId val="1917438143"/>
        <c:axId val="1869943631"/>
      </c:barChart>
      <c:catAx>
        <c:axId val="191743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943631"/>
        <c:crosses val="autoZero"/>
        <c:auto val="1"/>
        <c:lblAlgn val="ctr"/>
        <c:lblOffset val="100"/>
        <c:noMultiLvlLbl val="0"/>
      </c:catAx>
      <c:valAx>
        <c:axId val="1869943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[amazon_gaming_merch_updated.xlsx]Visualizations!PivotTable44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Price Tier Distribution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Visualizations!$AR$22:$AR$23</c:f>
              <c:strCache>
                <c:ptCount val="1"/>
                <c:pt idx="0">
                  <c:v>Budget</c:v>
                </c:pt>
              </c:strCache>
            </c:strRef>
          </c:tx>
          <c:spPr>
            <a:solidFill>
              <a:schemeClr val="accent1"/>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Visualizations!$AR$24:$AR$36</c:f>
              <c:numCache>
                <c:formatCode>General</c:formatCode>
                <c:ptCount val="12"/>
                <c:pt idx="0">
                  <c:v>1</c:v>
                </c:pt>
                <c:pt idx="1">
                  <c:v>1</c:v>
                </c:pt>
                <c:pt idx="3">
                  <c:v>1</c:v>
                </c:pt>
                <c:pt idx="4">
                  <c:v>2</c:v>
                </c:pt>
                <c:pt idx="5">
                  <c:v>1</c:v>
                </c:pt>
                <c:pt idx="6">
                  <c:v>1</c:v>
                </c:pt>
                <c:pt idx="9">
                  <c:v>1</c:v>
                </c:pt>
                <c:pt idx="10">
                  <c:v>2</c:v>
                </c:pt>
                <c:pt idx="11">
                  <c:v>33</c:v>
                </c:pt>
              </c:numCache>
            </c:numRef>
          </c:val>
          <c:extLst>
            <c:ext xmlns:c16="http://schemas.microsoft.com/office/drawing/2014/chart" uri="{C3380CC4-5D6E-409C-BE32-E72D297353CC}">
              <c16:uniqueId val="{00000000-B198-594B-99A0-EE1DA480EBB6}"/>
            </c:ext>
          </c:extLst>
        </c:ser>
        <c:ser>
          <c:idx val="1"/>
          <c:order val="1"/>
          <c:tx>
            <c:strRef>
              <c:f>Visualizations!$AS$22:$AS$23</c:f>
              <c:strCache>
                <c:ptCount val="1"/>
                <c:pt idx="0">
                  <c:v>Economy</c:v>
                </c:pt>
              </c:strCache>
            </c:strRef>
          </c:tx>
          <c:spPr>
            <a:solidFill>
              <a:schemeClr val="accent2"/>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Visualizations!$AS$24:$AS$36</c:f>
              <c:numCache>
                <c:formatCode>General</c:formatCode>
                <c:ptCount val="12"/>
                <c:pt idx="2">
                  <c:v>1</c:v>
                </c:pt>
                <c:pt idx="5">
                  <c:v>3</c:v>
                </c:pt>
                <c:pt idx="6">
                  <c:v>1</c:v>
                </c:pt>
                <c:pt idx="7">
                  <c:v>4</c:v>
                </c:pt>
                <c:pt idx="8">
                  <c:v>4</c:v>
                </c:pt>
                <c:pt idx="9">
                  <c:v>7</c:v>
                </c:pt>
                <c:pt idx="10">
                  <c:v>21</c:v>
                </c:pt>
                <c:pt idx="11">
                  <c:v>39</c:v>
                </c:pt>
              </c:numCache>
            </c:numRef>
          </c:val>
          <c:extLst>
            <c:ext xmlns:c16="http://schemas.microsoft.com/office/drawing/2014/chart" uri="{C3380CC4-5D6E-409C-BE32-E72D297353CC}">
              <c16:uniqueId val="{00000003-1585-624E-BAA6-C39A50B634CF}"/>
            </c:ext>
          </c:extLst>
        </c:ser>
        <c:ser>
          <c:idx val="2"/>
          <c:order val="2"/>
          <c:tx>
            <c:strRef>
              <c:f>Visualizations!$AT$22:$AT$23</c:f>
              <c:strCache>
                <c:ptCount val="1"/>
                <c:pt idx="0">
                  <c:v>Mid-range</c:v>
                </c:pt>
              </c:strCache>
            </c:strRef>
          </c:tx>
          <c:spPr>
            <a:solidFill>
              <a:schemeClr val="accent3"/>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Visualizations!$AT$24:$AT$36</c:f>
              <c:numCache>
                <c:formatCode>General</c:formatCode>
                <c:ptCount val="12"/>
                <c:pt idx="7">
                  <c:v>1</c:v>
                </c:pt>
                <c:pt idx="8">
                  <c:v>1</c:v>
                </c:pt>
                <c:pt idx="9">
                  <c:v>9</c:v>
                </c:pt>
                <c:pt idx="10">
                  <c:v>9</c:v>
                </c:pt>
                <c:pt idx="11">
                  <c:v>8</c:v>
                </c:pt>
              </c:numCache>
            </c:numRef>
          </c:val>
          <c:extLst>
            <c:ext xmlns:c16="http://schemas.microsoft.com/office/drawing/2014/chart" uri="{C3380CC4-5D6E-409C-BE32-E72D297353CC}">
              <c16:uniqueId val="{00000004-1585-624E-BAA6-C39A50B634CF}"/>
            </c:ext>
          </c:extLst>
        </c:ser>
        <c:ser>
          <c:idx val="3"/>
          <c:order val="3"/>
          <c:tx>
            <c:strRef>
              <c:f>Visualizations!$AU$22:$AU$23</c:f>
              <c:strCache>
                <c:ptCount val="1"/>
                <c:pt idx="0">
                  <c:v>Premium</c:v>
                </c:pt>
              </c:strCache>
            </c:strRef>
          </c:tx>
          <c:spPr>
            <a:solidFill>
              <a:schemeClr val="accent4"/>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Visualizations!$AU$24:$AU$36</c:f>
              <c:numCache>
                <c:formatCode>General</c:formatCode>
                <c:ptCount val="12"/>
                <c:pt idx="6">
                  <c:v>3</c:v>
                </c:pt>
                <c:pt idx="9">
                  <c:v>1</c:v>
                </c:pt>
                <c:pt idx="10">
                  <c:v>3</c:v>
                </c:pt>
                <c:pt idx="11">
                  <c:v>1</c:v>
                </c:pt>
              </c:numCache>
            </c:numRef>
          </c:val>
          <c:extLst>
            <c:ext xmlns:c16="http://schemas.microsoft.com/office/drawing/2014/chart" uri="{C3380CC4-5D6E-409C-BE32-E72D297353CC}">
              <c16:uniqueId val="{00000005-1585-624E-BAA6-C39A50B634CF}"/>
            </c:ext>
          </c:extLst>
        </c:ser>
        <c:dLbls>
          <c:showLegendKey val="0"/>
          <c:showVal val="0"/>
          <c:showCatName val="0"/>
          <c:showSerName val="0"/>
          <c:showPercent val="0"/>
          <c:showBubbleSize val="0"/>
        </c:dLbls>
        <c:gapWidth val="95"/>
        <c:overlap val="100"/>
        <c:axId val="24590064"/>
        <c:axId val="6888000"/>
      </c:barChart>
      <c:catAx>
        <c:axId val="245900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 Categories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000"/>
        <c:crosses val="autoZero"/>
        <c:auto val="1"/>
        <c:lblAlgn val="ctr"/>
        <c:lblOffset val="100"/>
        <c:noMultiLvlLbl val="0"/>
      </c:catAx>
      <c:valAx>
        <c:axId val="68880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a:t>
                </a:r>
                <a:r>
                  <a:rPr lang="en-US" b="1" baseline="0"/>
                  <a:t> of Item Price Tiers (%)</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4590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[amazon_gaming_merch_updated.xlsx]Visualizations!PivotTable45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Value</a:t>
            </a:r>
            <a:r>
              <a:rPr lang="en-US" baseline="0"/>
              <a:t> Proposition</a:t>
            </a:r>
            <a:r>
              <a:rPr lang="en-US"/>
              <a:t> Index for Various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Visualizations!$AR$44</c:f>
              <c:strCache>
                <c:ptCount val="1"/>
                <c:pt idx="0">
                  <c:v>Total</c:v>
                </c:pt>
              </c:strCache>
            </c:strRef>
          </c:tx>
          <c:spPr>
            <a:solidFill>
              <a:schemeClr val="accent1"/>
            </a:solidFill>
            <a:ln>
              <a:noFill/>
            </a:ln>
            <a:effectLst/>
          </c:spPr>
          <c:invertIfNegative val="0"/>
          <c:cat>
            <c:multiLvlStrRef>
              <c:f>Visualizations!$AQ$45:$AQ$80</c:f>
              <c:multiLvlStrCache>
                <c:ptCount val="31"/>
                <c:lvl>
                  <c:pt idx="0">
                    <c:v>ABXY Silicone Gaming Coasters -</c:v>
                  </c:pt>
                  <c:pt idx="1">
                    <c:v>Keep Out Gamer at Work</c:v>
                  </c:pt>
                  <c:pt idx="2">
                    <c:v>HAUS AND HUES Retro Video</c:v>
                  </c:pt>
                  <c:pt idx="3">
                    <c:v>Rainbow Six Siege Merchandise Battle</c:v>
                  </c:pt>
                  <c:pt idx="4">
                    <c:v>Kirby Poster Wall Art,Watercolor Kirby</c:v>
                  </c:pt>
                  <c:pt idx="5">
                    <c:v>Paladone Minecraft Water Bottle with</c:v>
                  </c:pt>
                  <c:pt idx="6">
                    <c:v>Paladone Xbox Light Up Headphone</c:v>
                  </c:pt>
                  <c:pt idx="7">
                    <c:v>Poster Foundry Far Cry 6</c:v>
                  </c:pt>
                  <c:pt idx="8">
                    <c:v>Assassins Creed Collection Work In</c:v>
                  </c:pt>
                  <c:pt idx="9">
                    <c:v>PlayStation Mug And Socks One</c:v>
                  </c:pt>
                  <c:pt idx="10">
                    <c:v>Hasbro Gaming Monopoly: Disney Star</c:v>
                  </c:pt>
                  <c:pt idx="11">
                    <c:v>Sodilly I'm Gaming Do Not</c:v>
                  </c:pt>
                  <c:pt idx="12">
                    <c:v>Numskull Back to The Future</c:v>
                  </c:pt>
                  <c:pt idx="13">
                    <c:v>Paladone Playstation Controller Icons Light</c:v>
                  </c:pt>
                  <c:pt idx="14">
                    <c:v>Star Neon Sign, Gaming Neon</c:v>
                  </c:pt>
                  <c:pt idx="15">
                    <c:v>Medieval GOT Dragon D&amp;D Game</c:v>
                  </c:pt>
                  <c:pt idx="16">
                    <c:v>Skinit Decal Gaming Skin Compatible</c:v>
                  </c:pt>
                  <c:pt idx="17">
                    <c:v>Super Mario Warp Pipe Travel</c:v>
                  </c:pt>
                  <c:pt idx="18">
                    <c:v>JENVIO Gamer Gifts for Men</c:v>
                  </c:pt>
                  <c:pt idx="19">
                    <c:v>Paladone Xbox Controller Digital Alarm</c:v>
                  </c:pt>
                  <c:pt idx="20">
                    <c:v>Paladone Xbox Icons Light, Dynamic</c:v>
                  </c:pt>
                  <c:pt idx="21">
                    <c:v>Sega Mega Drive Console Logo</c:v>
                  </c:pt>
                  <c:pt idx="22">
                    <c:v>Minecraft Logo Light - Minecraft</c:v>
                  </c:pt>
                  <c:pt idx="23">
                    <c:v>Majora's Mask LED Sign LoZ</c:v>
                  </c:pt>
                  <c:pt idx="24">
                    <c:v>Paladone Playstation Controller Digital Alarm</c:v>
                  </c:pt>
                  <c:pt idx="25">
                    <c:v>Numskull Teenage Mutant Ninja Turtles</c:v>
                  </c:pt>
                  <c:pt idx="26">
                    <c:v>TANOOKI Gaming Headset Headphones with</c:v>
                  </c:pt>
                  <c:pt idx="27">
                    <c:v>Minecraft Cute Fox Night Light,</c:v>
                  </c:pt>
                  <c:pt idx="28">
                    <c:v>3D Printed Deep Rock Galactic</c:v>
                  </c:pt>
                  <c:pt idx="29">
                    <c:v>Official Borderlands 3 Merchandise -</c:v>
                  </c:pt>
                  <c:pt idx="30">
                    <c:v>Razer Tartarus V2 Gaming Keypad:</c:v>
                  </c:pt>
                </c:lvl>
                <c:lvl>
                  <c:pt idx="0">
                    <c:v>Budget</c:v>
                  </c:pt>
                  <c:pt idx="6">
                    <c:v>Economy</c:v>
                  </c:pt>
                  <c:pt idx="21">
                    <c:v>Mid-range</c:v>
                  </c:pt>
                  <c:pt idx="29">
                    <c:v>Premium</c:v>
                  </c:pt>
                </c:lvl>
              </c:multiLvlStrCache>
            </c:multiLvlStrRef>
          </c:cat>
          <c:val>
            <c:numRef>
              <c:f>Visualizations!$AR$45:$AR$80</c:f>
              <c:numCache>
                <c:formatCode>General</c:formatCode>
                <c:ptCount val="31"/>
                <c:pt idx="0">
                  <c:v>0.36435544345985366</c:v>
                </c:pt>
                <c:pt idx="1">
                  <c:v>0.45555830790537399</c:v>
                </c:pt>
                <c:pt idx="2">
                  <c:v>0.63796403679641456</c:v>
                </c:pt>
                <c:pt idx="3">
                  <c:v>0.68310945469694717</c:v>
                </c:pt>
                <c:pt idx="4">
                  <c:v>0.68356546901917481</c:v>
                </c:pt>
                <c:pt idx="5">
                  <c:v>0.94918473959157823</c:v>
                </c:pt>
                <c:pt idx="6">
                  <c:v>0.66705710368372773</c:v>
                </c:pt>
                <c:pt idx="7">
                  <c:v>0.72871088691970731</c:v>
                </c:pt>
                <c:pt idx="8">
                  <c:v>0.72871088691970731</c:v>
                </c:pt>
                <c:pt idx="9">
                  <c:v>0.73144697285307292</c:v>
                </c:pt>
                <c:pt idx="10">
                  <c:v>0.76237408507862903</c:v>
                </c:pt>
                <c:pt idx="11">
                  <c:v>0.77476833346469498</c:v>
                </c:pt>
                <c:pt idx="12">
                  <c:v>0.79291327726457994</c:v>
                </c:pt>
                <c:pt idx="13">
                  <c:v>0.83727423135254353</c:v>
                </c:pt>
                <c:pt idx="14">
                  <c:v>0.93033916999862099</c:v>
                </c:pt>
                <c:pt idx="15">
                  <c:v>0.95215790481123208</c:v>
                </c:pt>
                <c:pt idx="16">
                  <c:v>1.0125059363621973</c:v>
                </c:pt>
                <c:pt idx="17">
                  <c:v>1.0780178577460502</c:v>
                </c:pt>
                <c:pt idx="18">
                  <c:v>1.130915519124452</c:v>
                </c:pt>
                <c:pt idx="19">
                  <c:v>1.2763840879150568</c:v>
                </c:pt>
                <c:pt idx="20">
                  <c:v>1.367586952360577</c:v>
                </c:pt>
                <c:pt idx="21">
                  <c:v>0.99734592582379678</c:v>
                </c:pt>
                <c:pt idx="22">
                  <c:v>1.0854474010754169</c:v>
                </c:pt>
                <c:pt idx="23">
                  <c:v>1.2405556321522127</c:v>
                </c:pt>
                <c:pt idx="24">
                  <c:v>1.4131883845833373</c:v>
                </c:pt>
                <c:pt idx="25">
                  <c:v>1.4297712765474471</c:v>
                </c:pt>
                <c:pt idx="26">
                  <c:v>1.5648352446587306</c:v>
                </c:pt>
                <c:pt idx="27">
                  <c:v>1.8236012745881787</c:v>
                </c:pt>
                <c:pt idx="28">
                  <c:v>2.0972098679247395</c:v>
                </c:pt>
                <c:pt idx="29">
                  <c:v>2.1645192630728296</c:v>
                </c:pt>
                <c:pt idx="30">
                  <c:v>2.4470413046044324</c:v>
                </c:pt>
              </c:numCache>
            </c:numRef>
          </c:val>
          <c:extLst>
            <c:ext xmlns:c16="http://schemas.microsoft.com/office/drawing/2014/chart" uri="{C3380CC4-5D6E-409C-BE32-E72D297353CC}">
              <c16:uniqueId val="{00000000-6714-1A40-B930-BCC60F9DEED2}"/>
            </c:ext>
          </c:extLst>
        </c:ser>
        <c:dLbls>
          <c:showLegendKey val="0"/>
          <c:showVal val="0"/>
          <c:showCatName val="0"/>
          <c:showSerName val="0"/>
          <c:showPercent val="0"/>
          <c:showBubbleSize val="0"/>
        </c:dLbls>
        <c:gapWidth val="150"/>
        <c:axId val="1494909008"/>
        <c:axId val="1494895008"/>
      </c:barChart>
      <c:catAx>
        <c:axId val="1494909008"/>
        <c:scaling>
          <c:orientation val="minMax"/>
        </c:scaling>
        <c:delete val="0"/>
        <c:axPos val="l"/>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Price Categorisations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94895008"/>
        <c:crosses val="autoZero"/>
        <c:auto val="1"/>
        <c:lblAlgn val="ctr"/>
        <c:lblOffset val="100"/>
        <c:noMultiLvlLbl val="0"/>
      </c:catAx>
      <c:valAx>
        <c:axId val="1494895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949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[amazon_gaming_merch_updated.xlsx]Visualizations!Total reviews and total listings for each category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Reviews and Total Items Listed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Visualizations!$AR$4</c:f>
              <c:strCache>
                <c:ptCount val="1"/>
                <c:pt idx="0">
                  <c:v>Sum of reviewsCount</c:v>
                </c:pt>
              </c:strCache>
            </c:strRef>
          </c:tx>
          <c:spPr>
            <a:solidFill>
              <a:schemeClr val="accent1"/>
            </a:solidFill>
            <a:ln w="19050">
              <a:solidFill>
                <a:schemeClr val="tx1"/>
              </a:solid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Visualizations!$AR$5:$AR$17</c:f>
              <c:numCache>
                <c:formatCode>General</c:formatCode>
                <c:ptCount val="12"/>
                <c:pt idx="0">
                  <c:v>50054</c:v>
                </c:pt>
                <c:pt idx="1">
                  <c:v>43640</c:v>
                </c:pt>
                <c:pt idx="2">
                  <c:v>38875</c:v>
                </c:pt>
                <c:pt idx="3">
                  <c:v>5887</c:v>
                </c:pt>
                <c:pt idx="4">
                  <c:v>4344</c:v>
                </c:pt>
                <c:pt idx="5">
                  <c:v>1972</c:v>
                </c:pt>
                <c:pt idx="6">
                  <c:v>1501</c:v>
                </c:pt>
                <c:pt idx="7">
                  <c:v>893</c:v>
                </c:pt>
                <c:pt idx="8">
                  <c:v>70</c:v>
                </c:pt>
                <c:pt idx="9">
                  <c:v>29</c:v>
                </c:pt>
                <c:pt idx="10">
                  <c:v>24</c:v>
                </c:pt>
                <c:pt idx="11">
                  <c:v>6</c:v>
                </c:pt>
              </c:numCache>
            </c:numRef>
          </c:val>
          <c:extLst>
            <c:ext xmlns:c16="http://schemas.microsoft.com/office/drawing/2014/chart" uri="{C3380CC4-5D6E-409C-BE32-E72D297353CC}">
              <c16:uniqueId val="{00000000-198F-6449-85E1-F1669C7CECDD}"/>
            </c:ext>
          </c:extLst>
        </c:ser>
        <c:ser>
          <c:idx val="1"/>
          <c:order val="1"/>
          <c:tx>
            <c:strRef>
              <c:f>Visualizations!$AS$4</c:f>
              <c:strCache>
                <c:ptCount val="1"/>
                <c:pt idx="0">
                  <c:v>Sum of price/value</c:v>
                </c:pt>
              </c:strCache>
            </c:strRef>
          </c:tx>
          <c:spPr>
            <a:solidFill>
              <a:schemeClr val="accent2"/>
            </a:solidFill>
            <a:ln>
              <a:no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Visualizations!$AS$5:$AS$17</c:f>
              <c:numCache>
                <c:formatCode>General</c:formatCode>
                <c:ptCount val="12"/>
                <c:pt idx="0">
                  <c:v>580.24000000000012</c:v>
                </c:pt>
                <c:pt idx="1">
                  <c:v>1776.2600000000009</c:v>
                </c:pt>
                <c:pt idx="2">
                  <c:v>1101.3300000000002</c:v>
                </c:pt>
                <c:pt idx="3">
                  <c:v>336.67</c:v>
                </c:pt>
                <c:pt idx="4">
                  <c:v>137.98999999999998</c:v>
                </c:pt>
                <c:pt idx="5">
                  <c:v>24.99</c:v>
                </c:pt>
                <c:pt idx="6">
                  <c:v>63.17</c:v>
                </c:pt>
                <c:pt idx="7">
                  <c:v>21.98</c:v>
                </c:pt>
                <c:pt idx="8">
                  <c:v>122.71999999999998</c:v>
                </c:pt>
                <c:pt idx="9">
                  <c:v>8.9499999999999993</c:v>
                </c:pt>
                <c:pt idx="10">
                  <c:v>14.95</c:v>
                </c:pt>
                <c:pt idx="11">
                  <c:v>14.98</c:v>
                </c:pt>
              </c:numCache>
            </c:numRef>
          </c:val>
          <c:extLst>
            <c:ext xmlns:c16="http://schemas.microsoft.com/office/drawing/2014/chart" uri="{C3380CC4-5D6E-409C-BE32-E72D297353CC}">
              <c16:uniqueId val="{00000001-198F-6449-85E1-F1669C7CECDD}"/>
            </c:ext>
          </c:extLst>
        </c:ser>
        <c:ser>
          <c:idx val="2"/>
          <c:order val="2"/>
          <c:tx>
            <c:strRef>
              <c:f>Visualizations!$AT$4</c:f>
              <c:strCache>
                <c:ptCount val="1"/>
                <c:pt idx="0">
                  <c:v>Sum of stars</c:v>
                </c:pt>
              </c:strCache>
            </c:strRef>
          </c:tx>
          <c:spPr>
            <a:solidFill>
              <a:schemeClr val="bg1"/>
            </a:solidFill>
            <a:ln>
              <a:no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Visualizations!$AT$5:$AT$17</c:f>
              <c:numCache>
                <c:formatCode>General</c:formatCode>
                <c:ptCount val="12"/>
                <c:pt idx="0">
                  <c:v>83.2</c:v>
                </c:pt>
                <c:pt idx="1">
                  <c:v>380.9</c:v>
                </c:pt>
                <c:pt idx="2">
                  <c:v>159.79999999999998</c:v>
                </c:pt>
                <c:pt idx="3">
                  <c:v>22.1</c:v>
                </c:pt>
                <c:pt idx="4">
                  <c:v>22.8</c:v>
                </c:pt>
                <c:pt idx="5">
                  <c:v>4.8</c:v>
                </c:pt>
                <c:pt idx="6">
                  <c:v>18.7</c:v>
                </c:pt>
                <c:pt idx="7">
                  <c:v>9</c:v>
                </c:pt>
                <c:pt idx="8">
                  <c:v>19.8</c:v>
                </c:pt>
                <c:pt idx="9">
                  <c:v>4.9000000000000004</c:v>
                </c:pt>
                <c:pt idx="10">
                  <c:v>4.5</c:v>
                </c:pt>
                <c:pt idx="11">
                  <c:v>5</c:v>
                </c:pt>
              </c:numCache>
            </c:numRef>
          </c:val>
          <c:extLst>
            <c:ext xmlns:c16="http://schemas.microsoft.com/office/drawing/2014/chart" uri="{C3380CC4-5D6E-409C-BE32-E72D297353CC}">
              <c16:uniqueId val="{00000002-198F-6449-85E1-F1669C7CECDD}"/>
            </c:ext>
          </c:extLst>
        </c:ser>
        <c:dLbls>
          <c:showLegendKey val="0"/>
          <c:showVal val="0"/>
          <c:showCatName val="0"/>
          <c:showSerName val="0"/>
          <c:showPercent val="0"/>
          <c:showBubbleSize val="0"/>
        </c:dLbls>
        <c:gapWidth val="133"/>
        <c:overlap val="1"/>
        <c:axId val="1064476768"/>
        <c:axId val="228506624"/>
      </c:barChart>
      <c:barChart>
        <c:barDir val="col"/>
        <c:grouping val="clustered"/>
        <c:varyColors val="0"/>
        <c:ser>
          <c:idx val="3"/>
          <c:order val="3"/>
          <c:tx>
            <c:strRef>
              <c:f>Visualizations!$AU$4</c:f>
              <c:strCache>
                <c:ptCount val="1"/>
                <c:pt idx="0">
                  <c:v>Count of title</c:v>
                </c:pt>
              </c:strCache>
            </c:strRef>
          </c:tx>
          <c:spPr>
            <a:solidFill>
              <a:schemeClr val="accent4"/>
            </a:solidFill>
            <a:ln w="19050">
              <a:solidFill>
                <a:schemeClr val="tx1"/>
              </a:solid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Visualizations!$AU$5:$AU$17</c:f>
              <c:numCache>
                <c:formatCode>General</c:formatCode>
                <c:ptCount val="12"/>
                <c:pt idx="0">
                  <c:v>18</c:v>
                </c:pt>
                <c:pt idx="1">
                  <c:v>81</c:v>
                </c:pt>
                <c:pt idx="2">
                  <c:v>35</c:v>
                </c:pt>
                <c:pt idx="3">
                  <c:v>5</c:v>
                </c:pt>
                <c:pt idx="4">
                  <c:v>5</c:v>
                </c:pt>
                <c:pt idx="5">
                  <c:v>1</c:v>
                </c:pt>
                <c:pt idx="6">
                  <c:v>4</c:v>
                </c:pt>
                <c:pt idx="7">
                  <c:v>2</c:v>
                </c:pt>
                <c:pt idx="8">
                  <c:v>5</c:v>
                </c:pt>
                <c:pt idx="9">
                  <c:v>1</c:v>
                </c:pt>
                <c:pt idx="10">
                  <c:v>1</c:v>
                </c:pt>
                <c:pt idx="11">
                  <c:v>1</c:v>
                </c:pt>
              </c:numCache>
            </c:numRef>
          </c:val>
          <c:extLst>
            <c:ext xmlns:c16="http://schemas.microsoft.com/office/drawing/2014/chart" uri="{C3380CC4-5D6E-409C-BE32-E72D297353CC}">
              <c16:uniqueId val="{00000003-198F-6449-85E1-F1669C7CECDD}"/>
            </c:ext>
          </c:extLst>
        </c:ser>
        <c:dLbls>
          <c:showLegendKey val="0"/>
          <c:showVal val="0"/>
          <c:showCatName val="0"/>
          <c:showSerName val="0"/>
          <c:showPercent val="0"/>
          <c:showBubbleSize val="0"/>
        </c:dLbls>
        <c:gapWidth val="346"/>
        <c:overlap val="37"/>
        <c:axId val="1198109328"/>
        <c:axId val="1468304032"/>
      </c:barChart>
      <c:catAx>
        <c:axId val="106447676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Item Categories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8506624"/>
        <c:crosses val="autoZero"/>
        <c:auto val="1"/>
        <c:lblAlgn val="ctr"/>
        <c:lblOffset val="100"/>
        <c:noMultiLvlLbl val="0"/>
      </c:catAx>
      <c:valAx>
        <c:axId val="22850662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Reviews Within 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a:solidFill>
              <a:schemeClr val="accent4"/>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4476768"/>
        <c:crosses val="autoZero"/>
        <c:crossBetween val="between"/>
      </c:valAx>
      <c:valAx>
        <c:axId val="146830403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Items in 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a:solidFill>
              <a:schemeClr val="accent4"/>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8109328"/>
        <c:crosses val="max"/>
        <c:crossBetween val="between"/>
      </c:valAx>
      <c:catAx>
        <c:axId val="1198109328"/>
        <c:scaling>
          <c:orientation val="minMax"/>
        </c:scaling>
        <c:delete val="1"/>
        <c:axPos val="b"/>
        <c:numFmt formatCode="General" sourceLinked="1"/>
        <c:majorTickMark val="out"/>
        <c:minorTickMark val="none"/>
        <c:tickLblPos val="nextTo"/>
        <c:crossAx val="1468304032"/>
        <c:crosses val="autoZero"/>
        <c:auto val="1"/>
        <c:lblAlgn val="ctr"/>
        <c:lblOffset val="100"/>
        <c:noMultiLvlLbl val="0"/>
      </c:catAx>
      <c:spPr>
        <a:noFill/>
        <a:ln>
          <a:noFill/>
        </a:ln>
        <a:effectLst/>
      </c:spPr>
    </c:plotArea>
    <c:legend>
      <c:legendPos val="b"/>
      <c:legendEntry>
        <c:idx val="1"/>
        <c:delete val="1"/>
      </c:legendEntry>
      <c:legendEntry>
        <c:idx val="2"/>
        <c:delete val="1"/>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[amazon_gaming_merch_updated.xlsx]Visualizations!Customer Perception Scores for Each Category</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Customer Perception Scores for Each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Visualizations!$AY$5</c:f>
              <c:strCache>
                <c:ptCount val="1"/>
                <c:pt idx="0">
                  <c:v>Total</c:v>
                </c:pt>
              </c:strCache>
            </c:strRef>
          </c:tx>
          <c:spPr>
            <a:solidFill>
              <a:schemeClr val="accent1"/>
            </a:solidFill>
            <a:ln w="15875">
              <a:solidFill>
                <a:schemeClr val="tx1"/>
              </a:solidFill>
            </a:ln>
            <a:effectLst/>
          </c:spPr>
          <c:invertIfNegative val="0"/>
          <c:cat>
            <c:strRef>
              <c:f>Visualizations!$AX$6:$AX$17</c:f>
              <c:strCache>
                <c:ptCount val="12"/>
                <c:pt idx="0">
                  <c:v>Cell Phones &amp; Accessories </c:v>
                </c:pt>
                <c:pt idx="1">
                  <c:v>Tools &amp; Home Improvement </c:v>
                </c:pt>
                <c:pt idx="2">
                  <c:v>Electronics </c:v>
                </c:pt>
                <c:pt idx="3">
                  <c:v>Toys &amp; Games </c:v>
                </c:pt>
                <c:pt idx="4">
                  <c:v>Video Games </c:v>
                </c:pt>
                <c:pt idx="5">
                  <c:v>Baby Products </c:v>
                </c:pt>
                <c:pt idx="6">
                  <c:v>Sports &amp; Outdoors </c:v>
                </c:pt>
                <c:pt idx="7">
                  <c:v>Home &amp; Kitchen </c:v>
                </c:pt>
                <c:pt idx="8">
                  <c:v>Office Products </c:v>
                </c:pt>
                <c:pt idx="9">
                  <c:v>Arts, Crafts &amp; Sewing </c:v>
                </c:pt>
                <c:pt idx="10">
                  <c:v>Uncategorized</c:v>
                </c:pt>
                <c:pt idx="11">
                  <c:v>Industrial &amp; Scientific </c:v>
                </c:pt>
              </c:strCache>
            </c:strRef>
          </c:cat>
          <c:val>
            <c:numRef>
              <c:f>Visualizations!$AY$6:$AY$17</c:f>
              <c:numCache>
                <c:formatCode>General</c:formatCode>
                <c:ptCount val="12"/>
                <c:pt idx="0">
                  <c:v>4.8</c:v>
                </c:pt>
                <c:pt idx="1">
                  <c:v>4.4172222222222226</c:v>
                </c:pt>
                <c:pt idx="2">
                  <c:v>3.165</c:v>
                </c:pt>
                <c:pt idx="3">
                  <c:v>2.9967999999999995</c:v>
                </c:pt>
                <c:pt idx="4">
                  <c:v>2.9337999999999993</c:v>
                </c:pt>
                <c:pt idx="5">
                  <c:v>2.8499999999999996</c:v>
                </c:pt>
                <c:pt idx="6">
                  <c:v>2.4830000000000001</c:v>
                </c:pt>
                <c:pt idx="7">
                  <c:v>1.7375432098765424</c:v>
                </c:pt>
                <c:pt idx="8">
                  <c:v>1.421</c:v>
                </c:pt>
                <c:pt idx="9">
                  <c:v>1.08</c:v>
                </c:pt>
                <c:pt idx="10">
                  <c:v>0.55980000000000008</c:v>
                </c:pt>
                <c:pt idx="11">
                  <c:v>0.3</c:v>
                </c:pt>
              </c:numCache>
            </c:numRef>
          </c:val>
          <c:extLst>
            <c:ext xmlns:c16="http://schemas.microsoft.com/office/drawing/2014/chart" uri="{C3380CC4-5D6E-409C-BE32-E72D297353CC}">
              <c16:uniqueId val="{00000000-7EE2-9F4F-9721-7109C44CC623}"/>
            </c:ext>
          </c:extLst>
        </c:ser>
        <c:dLbls>
          <c:showLegendKey val="0"/>
          <c:showVal val="0"/>
          <c:showCatName val="0"/>
          <c:showSerName val="0"/>
          <c:showPercent val="0"/>
          <c:showBubbleSize val="0"/>
        </c:dLbls>
        <c:gapWidth val="128"/>
        <c:overlap val="-27"/>
        <c:axId val="1672281840"/>
        <c:axId val="1203570863"/>
      </c:barChart>
      <c:catAx>
        <c:axId val="16722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3570863"/>
        <c:crosses val="autoZero"/>
        <c:auto val="1"/>
        <c:lblAlgn val="ctr"/>
        <c:lblOffset val="100"/>
        <c:noMultiLvlLbl val="0"/>
      </c:catAx>
      <c:valAx>
        <c:axId val="1203570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722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Engagement Levels</a:t>
            </a:r>
            <a:r>
              <a:rPr lang="en-US" baseline="0"/>
              <a:t> for Each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 Category Insights'!$B$39</c:f>
              <c:strCache>
                <c:ptCount val="1"/>
                <c:pt idx="0">
                  <c:v>Review Density</c:v>
                </c:pt>
              </c:strCache>
            </c:strRef>
          </c:tx>
          <c:spPr>
            <a:solidFill>
              <a:schemeClr val="accent1"/>
            </a:solidFill>
            <a:ln w="15875">
              <a:solidFill>
                <a:schemeClr val="tx1"/>
              </a:solidFill>
            </a:ln>
            <a:effectLst/>
          </c:spPr>
          <c:invertIfNegative val="0"/>
          <c:dPt>
            <c:idx val="4"/>
            <c:invertIfNegative val="0"/>
            <c:bubble3D val="0"/>
            <c:spPr>
              <a:solidFill>
                <a:schemeClr val="accent3"/>
              </a:solidFill>
              <a:ln w="15875">
                <a:solidFill>
                  <a:schemeClr val="tx1"/>
                </a:solidFill>
              </a:ln>
              <a:effectLst/>
            </c:spPr>
            <c:extLst>
              <c:ext xmlns:c16="http://schemas.microsoft.com/office/drawing/2014/chart" uri="{C3380CC4-5D6E-409C-BE32-E72D297353CC}">
                <c16:uniqueId val="{00000001-0676-4048-A4DF-CA84156353F8}"/>
              </c:ext>
            </c:extLst>
          </c:dPt>
          <c:dPt>
            <c:idx val="5"/>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2-0676-4048-A4DF-CA84156353F8}"/>
              </c:ext>
            </c:extLst>
          </c:dPt>
          <c:dPt>
            <c:idx val="6"/>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3-0676-4048-A4DF-CA84156353F8}"/>
              </c:ext>
            </c:extLst>
          </c:dPt>
          <c:dPt>
            <c:idx val="7"/>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4-0676-4048-A4DF-CA84156353F8}"/>
              </c:ext>
            </c:extLst>
          </c:dPt>
          <c:dPt>
            <c:idx val="8"/>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5-0676-4048-A4DF-CA84156353F8}"/>
              </c:ext>
            </c:extLst>
          </c:dPt>
          <c:dPt>
            <c:idx val="9"/>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6-0676-4048-A4DF-CA84156353F8}"/>
              </c:ext>
            </c:extLst>
          </c:dPt>
          <c:cat>
            <c:strRef>
              <c:f>'2. Category Insights'!$A$40:$A$50</c:f>
              <c:strCache>
                <c:ptCount val="11"/>
                <c:pt idx="0">
                  <c:v>Tools &amp; Home Improvement </c:v>
                </c:pt>
                <c:pt idx="1">
                  <c:v>Cell Phones &amp; Accessories </c:v>
                </c:pt>
                <c:pt idx="2">
                  <c:v>Electronics </c:v>
                </c:pt>
                <c:pt idx="3">
                  <c:v>Video Games </c:v>
                </c:pt>
                <c:pt idx="4">
                  <c:v>Toys &amp; Games </c:v>
                </c:pt>
                <c:pt idx="5">
                  <c:v>Home &amp; Kitchen </c:v>
                </c:pt>
                <c:pt idx="6">
                  <c:v>Baby Products </c:v>
                </c:pt>
                <c:pt idx="7">
                  <c:v>Sports &amp; Outdoors </c:v>
                </c:pt>
                <c:pt idx="8">
                  <c:v>Office Products </c:v>
                </c:pt>
                <c:pt idx="9">
                  <c:v>Arts, Crafts &amp; Sewing </c:v>
                </c:pt>
                <c:pt idx="10">
                  <c:v>Industrial &amp; Scientific </c:v>
                </c:pt>
              </c:strCache>
            </c:strRef>
          </c:cat>
          <c:val>
            <c:numRef>
              <c:f>'2. Category Insights'!$B$40:$B$50</c:f>
              <c:numCache>
                <c:formatCode>_(* #,##0.00_);_(* \(#,##0.00\);_(* "-"??_);_(@_)</c:formatCode>
                <c:ptCount val="11"/>
                <c:pt idx="0">
                  <c:v>2780.7777777777778</c:v>
                </c:pt>
                <c:pt idx="1">
                  <c:v>1972</c:v>
                </c:pt>
                <c:pt idx="2">
                  <c:v>1177.4000000000001</c:v>
                </c:pt>
                <c:pt idx="3">
                  <c:v>1110.7142857142858</c:v>
                </c:pt>
                <c:pt idx="4">
                  <c:v>868.8</c:v>
                </c:pt>
                <c:pt idx="5">
                  <c:v>538.76543209876547</c:v>
                </c:pt>
                <c:pt idx="6">
                  <c:v>446.5</c:v>
                </c:pt>
                <c:pt idx="7">
                  <c:v>375.25</c:v>
                </c:pt>
                <c:pt idx="8">
                  <c:v>29</c:v>
                </c:pt>
                <c:pt idx="9">
                  <c:v>24</c:v>
                </c:pt>
                <c:pt idx="10">
                  <c:v>6</c:v>
                </c:pt>
              </c:numCache>
            </c:numRef>
          </c:val>
          <c:extLst>
            <c:ext xmlns:c16="http://schemas.microsoft.com/office/drawing/2014/chart" uri="{C3380CC4-5D6E-409C-BE32-E72D297353CC}">
              <c16:uniqueId val="{00000000-0676-4048-A4DF-CA84156353F8}"/>
            </c:ext>
          </c:extLst>
        </c:ser>
        <c:ser>
          <c:idx val="1"/>
          <c:order val="1"/>
          <c:tx>
            <c:strRef>
              <c:f>'2. Category Insights'!$C$40:$C$50</c:f>
              <c:strCache>
                <c:ptCount val="11"/>
                <c:pt idx="0">
                  <c:v>High Engagement</c:v>
                </c:pt>
                <c:pt idx="1">
                  <c:v>High Engagement</c:v>
                </c:pt>
                <c:pt idx="2">
                  <c:v>High Engagement</c:v>
                </c:pt>
                <c:pt idx="3">
                  <c:v>High Engagement</c:v>
                </c:pt>
                <c:pt idx="4">
                  <c:v>Normal Engagement</c:v>
                </c:pt>
                <c:pt idx="5">
                  <c:v>Low Engagement</c:v>
                </c:pt>
                <c:pt idx="6">
                  <c:v>Low Engagement</c:v>
                </c:pt>
                <c:pt idx="7">
                  <c:v>Low Engagement</c:v>
                </c:pt>
                <c:pt idx="8">
                  <c:v>Low Engagement</c:v>
                </c:pt>
                <c:pt idx="9">
                  <c:v>Low Engagement</c:v>
                </c:pt>
                <c:pt idx="10">
                  <c:v>Low Engagement</c:v>
                </c:pt>
              </c:strCache>
            </c:strRef>
          </c:tx>
          <c:spPr>
            <a:solidFill>
              <a:schemeClr val="accent2"/>
            </a:solidFill>
            <a:ln>
              <a:noFill/>
            </a:ln>
            <a:effectLst/>
          </c:spPr>
          <c:invertIfNegative val="0"/>
          <c:val>
            <c:numRef>
              <c:f>'2. Category Insights'!$C$40:$C$50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0676-4048-A4DF-CA84156353F8}"/>
            </c:ext>
          </c:extLst>
        </c:ser>
        <c:dLbls>
          <c:showLegendKey val="0"/>
          <c:showVal val="0"/>
          <c:showCatName val="0"/>
          <c:showSerName val="0"/>
          <c:showPercent val="0"/>
          <c:showBubbleSize val="0"/>
        </c:dLbls>
        <c:gapWidth val="43"/>
        <c:overlap val="56"/>
        <c:axId val="1587061967"/>
        <c:axId val="899833248"/>
      </c:barChart>
      <c:catAx>
        <c:axId val="158706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833248"/>
        <c:crosses val="autoZero"/>
        <c:auto val="1"/>
        <c:lblAlgn val="ctr"/>
        <c:lblOffset val="100"/>
        <c:noMultiLvlLbl val="0"/>
      </c:catAx>
      <c:valAx>
        <c:axId val="89983324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0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Ratings for brands with 2000+ Reviews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Brand Performance'!$I$41</c:f>
              <c:strCache>
                <c:ptCount val="1"/>
                <c:pt idx="0">
                  <c:v>Average of stars</c:v>
                </c:pt>
              </c:strCache>
            </c:strRef>
          </c:tx>
          <c:spPr>
            <a:solidFill>
              <a:schemeClr val="accent1"/>
            </a:solidFill>
            <a:ln w="19050">
              <a:solidFill>
                <a:schemeClr val="tx1"/>
              </a:solidFill>
            </a:ln>
            <a:effectLst/>
          </c:spPr>
          <c:invertIfNegative val="0"/>
          <c:cat>
            <c:strRef>
              <c:f>'3. Brand Performance'!$H$42:$H$51</c:f>
              <c:strCache>
                <c:ptCount val="10"/>
                <c:pt idx="0">
                  <c:v>ASUS</c:v>
                </c:pt>
                <c:pt idx="1">
                  <c:v>X Rocker</c:v>
                </c:pt>
                <c:pt idx="2">
                  <c:v>Razer</c:v>
                </c:pt>
                <c:pt idx="3">
                  <c:v>Paladone</c:v>
                </c:pt>
                <c:pt idx="4">
                  <c:v>Cableguys</c:v>
                </c:pt>
                <c:pt idx="5">
                  <c:v>HAUS AND HUES</c:v>
                </c:pt>
                <c:pt idx="6">
                  <c:v>Lumoonosity</c:v>
                </c:pt>
                <c:pt idx="7">
                  <c:v>Hasbro Gaming</c:v>
                </c:pt>
                <c:pt idx="8">
                  <c:v>JUMANT</c:v>
                </c:pt>
                <c:pt idx="9">
                  <c:v>Exquisite Gaming</c:v>
                </c:pt>
              </c:strCache>
            </c:strRef>
          </c:cat>
          <c:val>
            <c:numRef>
              <c:f>'3. Brand Performance'!$I$42:$I$51</c:f>
              <c:numCache>
                <c:formatCode>General</c:formatCode>
                <c:ptCount val="10"/>
                <c:pt idx="0">
                  <c:v>4.4000000000000004</c:v>
                </c:pt>
                <c:pt idx="1">
                  <c:v>4.4000000000000004</c:v>
                </c:pt>
                <c:pt idx="2">
                  <c:v>4.4000000000000004</c:v>
                </c:pt>
                <c:pt idx="3">
                  <c:v>4.4736842105263168</c:v>
                </c:pt>
                <c:pt idx="4">
                  <c:v>4.5666666666666664</c:v>
                </c:pt>
                <c:pt idx="5">
                  <c:v>4.5999999999999996</c:v>
                </c:pt>
                <c:pt idx="6">
                  <c:v>4.5999999999999996</c:v>
                </c:pt>
                <c:pt idx="7">
                  <c:v>4.7</c:v>
                </c:pt>
                <c:pt idx="8">
                  <c:v>4.7</c:v>
                </c:pt>
                <c:pt idx="9">
                  <c:v>4.708333333333333</c:v>
                </c:pt>
              </c:numCache>
            </c:numRef>
          </c:val>
          <c:extLst>
            <c:ext xmlns:c16="http://schemas.microsoft.com/office/drawing/2014/chart" uri="{C3380CC4-5D6E-409C-BE32-E72D297353CC}">
              <c16:uniqueId val="{00000000-BB5E-AB44-A627-50AC42DD64FC}"/>
            </c:ext>
          </c:extLst>
        </c:ser>
        <c:dLbls>
          <c:showLegendKey val="0"/>
          <c:showVal val="0"/>
          <c:showCatName val="0"/>
          <c:showSerName val="0"/>
          <c:showPercent val="0"/>
          <c:showBubbleSize val="0"/>
        </c:dLbls>
        <c:gapWidth val="219"/>
        <c:overlap val="-27"/>
        <c:axId val="1337860959"/>
        <c:axId val="1660062399"/>
      </c:barChart>
      <c:catAx>
        <c:axId val="133786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0062399"/>
        <c:crosses val="autoZero"/>
        <c:auto val="1"/>
        <c:lblAlgn val="ctr"/>
        <c:lblOffset val="100"/>
        <c:noMultiLvlLbl val="0"/>
      </c:catAx>
      <c:valAx>
        <c:axId val="1660062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860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Video Game Merchandise Prices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a:rPr>
            <a:t>Histogram of Video Game Merchandise Prices</a:t>
          </a:r>
        </a:p>
      </cx:txPr>
    </cx:title>
    <cx:plotArea>
      <cx:plotAreaRegion>
        <cx:series layoutId="clusteredColumn" uniqueId="{049ED054-4776-DF4B-B427-1BD841ED1713}">
          <cx:tx>
            <cx:txData>
              <cx:f>_xlchart.v1.0</cx:f>
              <cx:v> price/value </cx:v>
            </cx:txData>
          </cx:tx>
          <cx:spPr>
            <a:ln>
              <a:solidFill>
                <a:schemeClr val="tx1"/>
              </a:solidFill>
            </a:ln>
          </cx:spPr>
          <cx:dataId val="0"/>
          <cx:layoutPr>
            <cx:binning intervalClosed="r" overflow="auto">
              <cx:binCount val="4"/>
            </cx:binning>
          </cx:layoutPr>
        </cx:series>
      </cx:plotAreaRegion>
      <cx:axis id="0">
        <cx:catScaling gapWidth="0"/>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axis id="1">
        <cx:valScaling max="140"/>
        <cx:title>
          <cx:tx>
            <cx:txData>
              <cx:v>Total Products</cx:v>
            </cx:txData>
          </cx:tx>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a:rPr>
                <a:t>Total Products</a:t>
              </a:r>
            </a:p>
          </cx:txPr>
        </cx:title>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title pos="t" align="ctr" overlay="0">
      <cx:tx>
        <cx:txData>
          <cx:v>Market Presence Score For Top 10 Best Selling Brands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a:rPr>
            <a:t>Market Presence Score For Top 10 Best Selling Brands</a:t>
          </a:r>
        </a:p>
      </cx:txPr>
    </cx:title>
    <cx:plotArea>
      <cx:plotAreaRegion>
        <cx:series layoutId="funnel" uniqueId="{7EEF3997-0E7F-6C4E-9AE3-B3C00A7F359A}">
          <cx:tx>
            <cx:txData>
              <cx:f>_xlchart.v2.3</cx:f>
              <cx:v>Brand Market Presence Score</cx:v>
            </cx:txData>
          </cx:tx>
          <cx:spPr>
            <a:ln w="19050">
              <a:solidFill>
                <a:schemeClr val="tx1"/>
              </a:solid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www.kaggle.com/datasets/kanchana1990/amazon-best-sellers-2024-gaming-merchandise" TargetMode="External"/><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24</xdr:col>
      <xdr:colOff>609604</xdr:colOff>
      <xdr:row>16</xdr:row>
      <xdr:rowOff>133698</xdr:rowOff>
    </xdr:from>
    <xdr:ext cx="3268133" cy="814568"/>
    <xdr:sp macro="" textlink="">
      <xdr:nvSpPr>
        <xdr:cNvPr id="18" name="TextBox 17">
          <a:extLst>
            <a:ext uri="{FF2B5EF4-FFF2-40B4-BE49-F238E27FC236}">
              <a16:creationId xmlns:a16="http://schemas.microsoft.com/office/drawing/2014/main" id="{FCF6E000-6621-3B46-AD6C-5E15EC70C978}"/>
            </a:ext>
          </a:extLst>
        </xdr:cNvPr>
        <xdr:cNvSpPr txBox="1"/>
      </xdr:nvSpPr>
      <xdr:spPr>
        <a:xfrm>
          <a:off x="20523204" y="4773431"/>
          <a:ext cx="3268133" cy="814568"/>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t>Use these slicers to filter for the data youre interested in!</a:t>
          </a:r>
          <a:endParaRPr lang="en-US" sz="2000" kern="1200"/>
        </a:p>
      </xdr:txBody>
    </xdr:sp>
    <xdr:clientData/>
  </xdr:oneCellAnchor>
  <xdr:oneCellAnchor>
    <xdr:from>
      <xdr:col>24</xdr:col>
      <xdr:colOff>511381</xdr:colOff>
      <xdr:row>4</xdr:row>
      <xdr:rowOff>169334</xdr:rowOff>
    </xdr:from>
    <xdr:ext cx="8043636" cy="1524000"/>
    <xdr:sp macro="" textlink="">
      <xdr:nvSpPr>
        <xdr:cNvPr id="3" name="TextBox 2">
          <a:extLst>
            <a:ext uri="{FF2B5EF4-FFF2-40B4-BE49-F238E27FC236}">
              <a16:creationId xmlns:a16="http://schemas.microsoft.com/office/drawing/2014/main" id="{25603183-6B06-BCD0-86F9-74378D09CB73}"/>
            </a:ext>
          </a:extLst>
        </xdr:cNvPr>
        <xdr:cNvSpPr txBox="1"/>
      </xdr:nvSpPr>
      <xdr:spPr>
        <a:xfrm>
          <a:off x="20424981" y="2319867"/>
          <a:ext cx="8043636" cy="1524000"/>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t>Hello,</a:t>
          </a:r>
        </a:p>
        <a:p>
          <a:r>
            <a:rPr lang="en-US" sz="1800" kern="1200"/>
            <a:t>Welcome to our Amazon</a:t>
          </a:r>
          <a:r>
            <a:rPr lang="en-US" sz="1800" kern="1200" baseline="0"/>
            <a:t> Gaming Merchandise Dashboard!</a:t>
          </a:r>
        </a:p>
        <a:p>
          <a:endParaRPr lang="en-US" sz="1800" kern="1200" baseline="0"/>
        </a:p>
        <a:p>
          <a:r>
            <a:rPr lang="en-US" sz="1800" kern="1200" baseline="0"/>
            <a:t>This was an exciting exercise in creating an interactive dashboard offering a snapshot of popular gaming merchandise sales figures in 2024</a:t>
          </a:r>
        </a:p>
      </xdr:txBody>
    </xdr:sp>
    <xdr:clientData/>
  </xdr:oneCellAnchor>
  <xdr:twoCellAnchor>
    <xdr:from>
      <xdr:col>0</xdr:col>
      <xdr:colOff>48527</xdr:colOff>
      <xdr:row>8</xdr:row>
      <xdr:rowOff>48391</xdr:rowOff>
    </xdr:from>
    <xdr:to>
      <xdr:col>7</xdr:col>
      <xdr:colOff>788661</xdr:colOff>
      <xdr:row>38</xdr:row>
      <xdr:rowOff>12463</xdr:rowOff>
    </xdr:to>
    <xdr:graphicFrame macro="">
      <xdr:nvGraphicFramePr>
        <xdr:cNvPr id="25" name="Chart 24">
          <a:extLst>
            <a:ext uri="{FF2B5EF4-FFF2-40B4-BE49-F238E27FC236}">
              <a16:creationId xmlns:a16="http://schemas.microsoft.com/office/drawing/2014/main" id="{E69BD650-5014-754B-1914-CE11CCE77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48527</xdr:colOff>
      <xdr:row>69</xdr:row>
      <xdr:rowOff>17522</xdr:rowOff>
    </xdr:from>
    <xdr:to>
      <xdr:col>7</xdr:col>
      <xdr:colOff>788661</xdr:colOff>
      <xdr:row>99</xdr:row>
      <xdr:rowOff>128840</xdr:rowOff>
    </xdr:to>
    <xdr:graphicFrame macro="">
      <xdr:nvGraphicFramePr>
        <xdr:cNvPr id="26" name="Chart 25">
          <a:extLst>
            <a:ext uri="{FF2B5EF4-FFF2-40B4-BE49-F238E27FC236}">
              <a16:creationId xmlns:a16="http://schemas.microsoft.com/office/drawing/2014/main" id="{1FAD6074-DC6A-8D91-7282-18B1749D1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28970</xdr:colOff>
      <xdr:row>8</xdr:row>
      <xdr:rowOff>74864</xdr:rowOff>
    </xdr:from>
    <xdr:to>
      <xdr:col>23</xdr:col>
      <xdr:colOff>770464</xdr:colOff>
      <xdr:row>20</xdr:row>
      <xdr:rowOff>24064</xdr:rowOff>
    </xdr:to>
    <xdr:grpSp>
      <xdr:nvGrpSpPr>
        <xdr:cNvPr id="13" name="Group 12">
          <a:extLst>
            <a:ext uri="{FF2B5EF4-FFF2-40B4-BE49-F238E27FC236}">
              <a16:creationId xmlns:a16="http://schemas.microsoft.com/office/drawing/2014/main" id="{B4E02AA5-EF40-FF7F-5445-A84C26CB8585}"/>
            </a:ext>
          </a:extLst>
        </xdr:cNvPr>
        <xdr:cNvGrpSpPr/>
      </xdr:nvGrpSpPr>
      <xdr:grpSpPr>
        <a:xfrm>
          <a:off x="13236970" y="3199064"/>
          <a:ext cx="6519994" cy="2476500"/>
          <a:chOff x="13321637" y="3224465"/>
          <a:chExt cx="6549628" cy="2286000"/>
        </a:xfrm>
        <a:solidFill>
          <a:schemeClr val="accent2"/>
        </a:solidFill>
      </xdr:grpSpPr>
      <mc:AlternateContent xmlns:mc="http://schemas.openxmlformats.org/markup-compatibility/2006" xmlns:a14="http://schemas.microsoft.com/office/drawing/2010/main">
        <mc:Choice Requires="a14">
          <xdr:graphicFrame macro="">
            <xdr:nvGraphicFramePr>
              <xdr:cNvPr id="27" name="Product Categories" descr="Product Categories&#10;">
                <a:extLst>
                  <a:ext uri="{FF2B5EF4-FFF2-40B4-BE49-F238E27FC236}">
                    <a16:creationId xmlns:a16="http://schemas.microsoft.com/office/drawing/2014/main" id="{E7697431-8990-0D4A-D73E-76FF33C66E21}"/>
                  </a:ext>
                </a:extLst>
              </xdr:cNvPr>
              <xdr:cNvGraphicFramePr/>
            </xdr:nvGraphicFramePr>
            <xdr:xfrm>
              <a:off x="13321637" y="3224465"/>
              <a:ext cx="1600200" cy="2286000"/>
            </xdr:xfrm>
            <a:graphic>
              <a:graphicData uri="http://schemas.microsoft.com/office/drawing/2010/slicer">
                <sle:slicer xmlns:sle="http://schemas.microsoft.com/office/drawing/2010/slicer" name="Product Categories"/>
              </a:graphicData>
            </a:graphic>
          </xdr:graphicFrame>
        </mc:Choice>
        <mc:Fallback xmlns="">
          <xdr:sp macro="" textlink="">
            <xdr:nvSpPr>
              <xdr:cNvPr id="0" name=""/>
              <xdr:cNvSpPr>
                <a:spLocks noTextEdit="1"/>
              </xdr:cNvSpPr>
            </xdr:nvSpPr>
            <xdr:spPr>
              <a:xfrm>
                <a:off x="13304703"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8" name="Price Categories">
                <a:extLst>
                  <a:ext uri="{FF2B5EF4-FFF2-40B4-BE49-F238E27FC236}">
                    <a16:creationId xmlns:a16="http://schemas.microsoft.com/office/drawing/2014/main" id="{6ABE238B-82DE-A8BA-CEAB-F0E957797875}"/>
                  </a:ext>
                </a:extLst>
              </xdr:cNvPr>
              <xdr:cNvGraphicFramePr/>
            </xdr:nvGraphicFramePr>
            <xdr:xfrm>
              <a:off x="14971446" y="3224465"/>
              <a:ext cx="1600200" cy="2286000"/>
            </xdr:xfrm>
            <a:graphic>
              <a:graphicData uri="http://schemas.microsoft.com/office/drawing/2010/slicer">
                <sle:slicer xmlns:sle="http://schemas.microsoft.com/office/drawing/2010/slicer" name="Price Categories"/>
              </a:graphicData>
            </a:graphic>
          </xdr:graphicFrame>
        </mc:Choice>
        <mc:Fallback xmlns="">
          <xdr:sp macro="" textlink="">
            <xdr:nvSpPr>
              <xdr:cNvPr id="0" name=""/>
              <xdr:cNvSpPr>
                <a:spLocks noTextEdit="1"/>
              </xdr:cNvSpPr>
            </xdr:nvSpPr>
            <xdr:spPr>
              <a:xfrm>
                <a:off x="14954512"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Stars Simplified 1">
                <a:extLst>
                  <a:ext uri="{FF2B5EF4-FFF2-40B4-BE49-F238E27FC236}">
                    <a16:creationId xmlns:a16="http://schemas.microsoft.com/office/drawing/2014/main" id="{67E4941D-205D-A4CF-3D4E-45A84868F0C6}"/>
                  </a:ext>
                </a:extLst>
              </xdr:cNvPr>
              <xdr:cNvGraphicFramePr/>
            </xdr:nvGraphicFramePr>
            <xdr:xfrm>
              <a:off x="16621255" y="3224465"/>
              <a:ext cx="1600200" cy="2286000"/>
            </xdr:xfrm>
            <a:graphic>
              <a:graphicData uri="http://schemas.microsoft.com/office/drawing/2010/slicer">
                <sle:slicer xmlns:sle="http://schemas.microsoft.com/office/drawing/2010/slicer" name="Stars Simplified 1"/>
              </a:graphicData>
            </a:graphic>
          </xdr:graphicFrame>
        </mc:Choice>
        <mc:Fallback xmlns="">
          <xdr:sp macro="" textlink="">
            <xdr:nvSpPr>
              <xdr:cNvPr id="0" name=""/>
              <xdr:cNvSpPr>
                <a:spLocks noTextEdit="1"/>
              </xdr:cNvSpPr>
            </xdr:nvSpPr>
            <xdr:spPr>
              <a:xfrm>
                <a:off x="16604321"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Review Count Simplified 1">
                <a:extLst>
                  <a:ext uri="{FF2B5EF4-FFF2-40B4-BE49-F238E27FC236}">
                    <a16:creationId xmlns:a16="http://schemas.microsoft.com/office/drawing/2014/main" id="{239DAF00-63CE-A665-3836-36F73CBDB61F}"/>
                  </a:ext>
                </a:extLst>
              </xdr:cNvPr>
              <xdr:cNvGraphicFramePr/>
            </xdr:nvGraphicFramePr>
            <xdr:xfrm>
              <a:off x="18271065" y="3224465"/>
              <a:ext cx="1600200" cy="2286000"/>
            </xdr:xfrm>
            <a:graphic>
              <a:graphicData uri="http://schemas.microsoft.com/office/drawing/2010/slicer">
                <sle:slicer xmlns:sle="http://schemas.microsoft.com/office/drawing/2010/slicer" name="Review Count Simplified 1"/>
              </a:graphicData>
            </a:graphic>
          </xdr:graphicFrame>
        </mc:Choice>
        <mc:Fallback xmlns="">
          <xdr:sp macro="" textlink="">
            <xdr:nvSpPr>
              <xdr:cNvPr id="0" name=""/>
              <xdr:cNvSpPr>
                <a:spLocks noTextEdit="1"/>
              </xdr:cNvSpPr>
            </xdr:nvSpPr>
            <xdr:spPr>
              <a:xfrm>
                <a:off x="18254131"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30795</xdr:colOff>
      <xdr:row>69</xdr:row>
      <xdr:rowOff>17522</xdr:rowOff>
    </xdr:from>
    <xdr:to>
      <xdr:col>15</xdr:col>
      <xdr:colOff>770929</xdr:colOff>
      <xdr:row>99</xdr:row>
      <xdr:rowOff>128840</xdr:rowOff>
    </xdr:to>
    <xdr:graphicFrame macro="">
      <xdr:nvGraphicFramePr>
        <xdr:cNvPr id="32" name="Chart 31">
          <a:extLst>
            <a:ext uri="{FF2B5EF4-FFF2-40B4-BE49-F238E27FC236}">
              <a16:creationId xmlns:a16="http://schemas.microsoft.com/office/drawing/2014/main" id="{F9E0D081-7A4F-0BCB-08DA-80AA45FA1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30795</xdr:colOff>
      <xdr:row>38</xdr:row>
      <xdr:rowOff>71983</xdr:rowOff>
    </xdr:from>
    <xdr:to>
      <xdr:col>15</xdr:col>
      <xdr:colOff>770929</xdr:colOff>
      <xdr:row>68</xdr:row>
      <xdr:rowOff>128084</xdr:rowOff>
    </xdr:to>
    <xdr:graphicFrame macro="">
      <xdr:nvGraphicFramePr>
        <xdr:cNvPr id="33" name="Chart 32">
          <a:extLst>
            <a:ext uri="{FF2B5EF4-FFF2-40B4-BE49-F238E27FC236}">
              <a16:creationId xmlns:a16="http://schemas.microsoft.com/office/drawing/2014/main" id="{2F27F76D-3FA5-9053-7AFF-76F05C544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45903</xdr:colOff>
      <xdr:row>20</xdr:row>
      <xdr:rowOff>118534</xdr:rowOff>
    </xdr:from>
    <xdr:to>
      <xdr:col>23</xdr:col>
      <xdr:colOff>804333</xdr:colOff>
      <xdr:row>99</xdr:row>
      <xdr:rowOff>128840</xdr:rowOff>
    </xdr:to>
    <xdr:graphicFrame macro="">
      <xdr:nvGraphicFramePr>
        <xdr:cNvPr id="36" name="Chart 35">
          <a:extLst>
            <a:ext uri="{FF2B5EF4-FFF2-40B4-BE49-F238E27FC236}">
              <a16:creationId xmlns:a16="http://schemas.microsoft.com/office/drawing/2014/main" id="{F6F1081F-1386-E6A7-E3F9-8396B6EBD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48527</xdr:colOff>
      <xdr:row>38</xdr:row>
      <xdr:rowOff>71983</xdr:rowOff>
    </xdr:from>
    <xdr:to>
      <xdr:col>7</xdr:col>
      <xdr:colOff>788661</xdr:colOff>
      <xdr:row>68</xdr:row>
      <xdr:rowOff>128084</xdr:rowOff>
    </xdr:to>
    <xdr:graphicFrame macro="">
      <xdr:nvGraphicFramePr>
        <xdr:cNvPr id="6" name="Chart 5">
          <a:extLst>
            <a:ext uri="{FF2B5EF4-FFF2-40B4-BE49-F238E27FC236}">
              <a16:creationId xmlns:a16="http://schemas.microsoft.com/office/drawing/2014/main" id="{9BAC370E-5AC4-A738-E943-B2B415B0F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24</xdr:col>
      <xdr:colOff>199879</xdr:colOff>
      <xdr:row>62</xdr:row>
      <xdr:rowOff>122748</xdr:rowOff>
    </xdr:from>
    <xdr:ext cx="8708526" cy="6946966"/>
    <xdr:sp macro="" textlink="">
      <xdr:nvSpPr>
        <xdr:cNvPr id="7" name="TextBox 6">
          <a:extLst>
            <a:ext uri="{FF2B5EF4-FFF2-40B4-BE49-F238E27FC236}">
              <a16:creationId xmlns:a16="http://schemas.microsoft.com/office/drawing/2014/main" id="{E9167D65-F548-FF41-85D6-78FD0DE0F32B}"/>
            </a:ext>
          </a:extLst>
        </xdr:cNvPr>
        <xdr:cNvSpPr txBox="1"/>
      </xdr:nvSpPr>
      <xdr:spPr>
        <a:xfrm>
          <a:off x="20078140" y="13264487"/>
          <a:ext cx="8708526" cy="694696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u="sng" kern="1200"/>
            <a:t>Details on Dashboard and Spreadsheets</a:t>
          </a:r>
        </a:p>
        <a:p>
          <a:r>
            <a:rPr lang="en-US" sz="1400" kern="1200"/>
            <a:t>This dashboard is meant to provide an overall breakdown of best selling gamer merchandise on Amazon,</a:t>
          </a:r>
          <a:r>
            <a:rPr lang="en-US" sz="1400" kern="1200" baseline="0"/>
            <a:t> </a:t>
          </a:r>
          <a:r>
            <a:rPr lang="en-US" sz="1400" kern="1200"/>
            <a:t>based</a:t>
          </a:r>
          <a:r>
            <a:rPr lang="en-US" sz="1400" kern="1200" baseline="0"/>
            <a:t> on a dataset from Kaggle. The dataset was originally cleaned using Python to filter away missing values, and to create unique product categorizations.</a:t>
          </a:r>
        </a:p>
        <a:p>
          <a:endParaRPr lang="en-US" sz="1400" kern="1200"/>
        </a:p>
        <a:p>
          <a:r>
            <a:rPr lang="en-US" sz="1400" kern="1200"/>
            <a:t>The analysis was broken into 3 sepearate sections. the product analysis, category insights, and brand performance. The Gaming Merchandise</a:t>
          </a:r>
          <a:r>
            <a:rPr lang="en-US" sz="1400" kern="1200" baseline="0"/>
            <a:t> Dataset tab is our data used for this dashboard and analyses.</a:t>
          </a:r>
          <a:endParaRPr lang="en-US" sz="1400" kern="1200"/>
        </a:p>
        <a:p>
          <a:endParaRPr lang="en-US" sz="1400" kern="1200"/>
        </a:p>
        <a:p>
          <a:pPr marL="0" marR="0" lvl="0" indent="0" defTabSz="914400" eaLnBrk="1" fontAlgn="auto" latinLnBrk="0" hangingPunct="1">
            <a:lnSpc>
              <a:spcPct val="100000"/>
            </a:lnSpc>
            <a:spcBef>
              <a:spcPts val="0"/>
            </a:spcBef>
            <a:spcAft>
              <a:spcPts val="0"/>
            </a:spcAft>
            <a:buClrTx/>
            <a:buSzTx/>
            <a:buFontTx/>
            <a:buNone/>
            <a:tabLst/>
            <a:defRPr/>
          </a:pPr>
          <a:r>
            <a:rPr lang="en-US" sz="1400" kern="1200" baseline="0"/>
            <a:t>These spreadsheets are meant to showcase our skills as data analysts. We provided unique perspectives and solutions to observe product popularity and categorization in easily digestible formats. These are not meant to be exhaustive formats to follow the sales success of Amazon gaming merchandise.</a:t>
          </a:r>
          <a:endParaRPr lang="en-US" sz="1400" kern="1200"/>
        </a:p>
        <a:p>
          <a:endParaRPr lang="en-US" sz="1400" kern="1200"/>
        </a:p>
        <a:p>
          <a:r>
            <a:rPr lang="en-US" sz="1400" kern="1200"/>
            <a:t>1. Product Analysis observed statistics on</a:t>
          </a:r>
          <a:r>
            <a:rPr lang="en-US" sz="1400" kern="1200" baseline="0"/>
            <a:t> price patterns for individual products, and assessing their perceived value.</a:t>
          </a:r>
        </a:p>
        <a:p>
          <a:r>
            <a:rPr lang="en-US" sz="1400" kern="1200" baseline="0"/>
            <a:t>- An overall assessment of pricing tiers was created based on minimum and maximum pricing</a:t>
          </a:r>
        </a:p>
        <a:p>
          <a:r>
            <a:rPr lang="en-US" sz="1400" kern="1200" baseline="0"/>
            <a:t>- A market presence score based on normalizing the reviews, ratings, and pricing out of 100%</a:t>
          </a:r>
        </a:p>
        <a:p>
          <a:r>
            <a:rPr lang="en-US" sz="1400" kern="1200" baseline="0"/>
            <a:t>- A Variable Price Index that gives a score to items based on weighted review scores and pricing.</a:t>
          </a:r>
        </a:p>
        <a:p>
          <a:r>
            <a:rPr lang="en-US" sz="1400" kern="1200" baseline="0"/>
            <a:t>	- Items with a VPI above 5 can be seen as a good value based on their price and reviews, </a:t>
          </a:r>
          <a:br>
            <a:rPr lang="en-US" sz="1400" kern="1200" baseline="0"/>
          </a:br>
          <a:r>
            <a:rPr lang="en-US" sz="1400" kern="1200" baseline="0"/>
            <a:t>	   but items with lower VPI are of poorer perceived value</a:t>
          </a:r>
        </a:p>
        <a:p>
          <a:endParaRPr lang="en-US" sz="1400" kern="1200" baseline="0"/>
        </a:p>
        <a:p>
          <a:r>
            <a:rPr lang="en-US" sz="1400" kern="1200" baseline="0"/>
            <a:t>2. Category insights explored the performance of products based on their Amazon categorization.</a:t>
          </a:r>
        </a:p>
        <a:p>
          <a:r>
            <a:rPr lang="en-US" sz="1400" kern="1200" baseline="0"/>
            <a:t>- An overall view is provided on category total reviews, average pricing, rating, and total items listed</a:t>
          </a:r>
        </a:p>
        <a:p>
          <a:r>
            <a:rPr lang="en-US" sz="1400" kern="1200" baseline="0"/>
            <a:t>- A concentration index based on the proportion of reviews and total listed products to show </a:t>
          </a:r>
        </a:p>
        <a:p>
          <a:r>
            <a:rPr lang="en-US" sz="1400" kern="1200" baseline="0"/>
            <a:t>   the sales dominance of a respective category</a:t>
          </a:r>
        </a:p>
        <a:p>
          <a:r>
            <a:rPr lang="en-US" sz="1400" kern="1200" baseline="0"/>
            <a:t>- A proportional breakdown of price categorization in each category</a:t>
          </a:r>
        </a:p>
        <a:p>
          <a:r>
            <a:rPr lang="en-US" sz="1400" kern="1200" baseline="0"/>
            <a:t>- An engagement score assignment to different categories based on review density with respect to total reviews</a:t>
          </a:r>
        </a:p>
        <a:p>
          <a:endParaRPr lang="en-US" sz="1400" kern="1200" baseline="0"/>
        </a:p>
        <a:p>
          <a:r>
            <a:rPr lang="en-US" sz="1400" kern="1200" baseline="0"/>
            <a:t>3. Brand performance reviewed the essentail statistics on the sales success of overall brands listed, including</a:t>
          </a:r>
        </a:p>
        <a:p>
          <a:r>
            <a:rPr lang="en-US" sz="1400" kern="1200" baseline="0"/>
            <a:t>- A pivot table of total reviews, average reviews, and price per brand</a:t>
          </a:r>
        </a:p>
        <a:p>
          <a:r>
            <a:rPr lang="en-US" sz="1400" kern="1200" baseline="0"/>
            <a:t>- A Table showing average rating and total products listed per brand</a:t>
          </a:r>
        </a:p>
        <a:p>
          <a:r>
            <a:rPr lang="en-US" sz="1400" kern="1200" baseline="0"/>
            <a:t>- Price categorizations of different brands and total items under their listings</a:t>
          </a:r>
        </a:p>
        <a:p>
          <a:r>
            <a:rPr lang="en-US" sz="1400" kern="1200" baseline="0"/>
            <a:t>-A brand market presence score, based on normalizing the review, ratings, and prices</a:t>
          </a:r>
        </a:p>
      </xdr:txBody>
    </xdr:sp>
    <xdr:clientData/>
  </xdr:oneCellAnchor>
  <xdr:twoCellAnchor editAs="oneCell">
    <xdr:from>
      <xdr:col>24</xdr:col>
      <xdr:colOff>130930</xdr:colOff>
      <xdr:row>0</xdr:row>
      <xdr:rowOff>264834</xdr:rowOff>
    </xdr:from>
    <xdr:to>
      <xdr:col>26</xdr:col>
      <xdr:colOff>502223</xdr:colOff>
      <xdr:row>3</xdr:row>
      <xdr:rowOff>54800</xdr:rowOff>
    </xdr:to>
    <xdr:pic>
      <xdr:nvPicPr>
        <xdr:cNvPr id="11" name="Picture 10">
          <a:extLst>
            <a:ext uri="{FF2B5EF4-FFF2-40B4-BE49-F238E27FC236}">
              <a16:creationId xmlns:a16="http://schemas.microsoft.com/office/drawing/2014/main" id="{06C53889-8E85-714F-10BC-7078F8E2C92A}"/>
            </a:ext>
          </a:extLst>
        </xdr:cNvPr>
        <xdr:cNvPicPr>
          <a:picLocks noChangeAspect="1"/>
        </xdr:cNvPicPr>
      </xdr:nvPicPr>
      <xdr:blipFill>
        <a:blip xmlns:r="http://schemas.openxmlformats.org/officeDocument/2006/relationships" r:embed="rId7"/>
        <a:stretch>
          <a:fillRect/>
        </a:stretch>
      </xdr:blipFill>
      <xdr:spPr>
        <a:xfrm>
          <a:off x="20009191" y="264834"/>
          <a:ext cx="2027815" cy="1520111"/>
        </a:xfrm>
        <a:prstGeom prst="rect">
          <a:avLst/>
        </a:prstGeom>
      </xdr:spPr>
    </xdr:pic>
    <xdr:clientData/>
  </xdr:twoCellAnchor>
  <xdr:twoCellAnchor editAs="oneCell">
    <xdr:from>
      <xdr:col>26</xdr:col>
      <xdr:colOff>593416</xdr:colOff>
      <xdr:row>0</xdr:row>
      <xdr:rowOff>230967</xdr:rowOff>
    </xdr:from>
    <xdr:to>
      <xdr:col>30</xdr:col>
      <xdr:colOff>113638</xdr:colOff>
      <xdr:row>3</xdr:row>
      <xdr:rowOff>88666</xdr:rowOff>
    </xdr:to>
    <xdr:pic>
      <xdr:nvPicPr>
        <xdr:cNvPr id="12" name="Picture 11">
          <a:extLst>
            <a:ext uri="{FF2B5EF4-FFF2-40B4-BE49-F238E27FC236}">
              <a16:creationId xmlns:a16="http://schemas.microsoft.com/office/drawing/2014/main" id="{34BDA71C-A97B-BD68-9C2C-F005277F3B12}"/>
            </a:ext>
          </a:extLst>
        </xdr:cNvPr>
        <xdr:cNvPicPr>
          <a:picLocks noChangeAspect="1"/>
        </xdr:cNvPicPr>
      </xdr:nvPicPr>
      <xdr:blipFill>
        <a:blip xmlns:r="http://schemas.openxmlformats.org/officeDocument/2006/relationships" r:embed="rId8"/>
        <a:stretch>
          <a:fillRect/>
        </a:stretch>
      </xdr:blipFill>
      <xdr:spPr>
        <a:xfrm>
          <a:off x="22128199" y="230967"/>
          <a:ext cx="2833265" cy="1587844"/>
        </a:xfrm>
        <a:prstGeom prst="rect">
          <a:avLst/>
        </a:prstGeom>
      </xdr:spPr>
    </xdr:pic>
    <xdr:clientData/>
  </xdr:twoCellAnchor>
  <xdr:twoCellAnchor editAs="oneCell">
    <xdr:from>
      <xdr:col>32</xdr:col>
      <xdr:colOff>812800</xdr:colOff>
      <xdr:row>0</xdr:row>
      <xdr:rowOff>344508</xdr:rowOff>
    </xdr:from>
    <xdr:to>
      <xdr:col>34</xdr:col>
      <xdr:colOff>486013</xdr:colOff>
      <xdr:row>2</xdr:row>
      <xdr:rowOff>380054</xdr:rowOff>
    </xdr:to>
    <xdr:pic>
      <xdr:nvPicPr>
        <xdr:cNvPr id="14" name="Picture 13">
          <a:extLst>
            <a:ext uri="{FF2B5EF4-FFF2-40B4-BE49-F238E27FC236}">
              <a16:creationId xmlns:a16="http://schemas.microsoft.com/office/drawing/2014/main" id="{947F905B-4388-31A7-53CB-1B964F04A58E}"/>
            </a:ext>
          </a:extLst>
        </xdr:cNvPr>
        <xdr:cNvPicPr>
          <a:picLocks noChangeAspect="1"/>
        </xdr:cNvPicPr>
      </xdr:nvPicPr>
      <xdr:blipFill>
        <a:blip xmlns:r="http://schemas.openxmlformats.org/officeDocument/2006/relationships" r:embed="rId9"/>
        <a:stretch>
          <a:fillRect/>
        </a:stretch>
      </xdr:blipFill>
      <xdr:spPr>
        <a:xfrm>
          <a:off x="27317148" y="344508"/>
          <a:ext cx="1329735" cy="1360763"/>
        </a:xfrm>
        <a:prstGeom prst="rect">
          <a:avLst/>
        </a:prstGeom>
      </xdr:spPr>
    </xdr:pic>
    <xdr:clientData/>
  </xdr:twoCellAnchor>
  <xdr:twoCellAnchor editAs="oneCell">
    <xdr:from>
      <xdr:col>29</xdr:col>
      <xdr:colOff>695902</xdr:colOff>
      <xdr:row>0</xdr:row>
      <xdr:rowOff>242358</xdr:rowOff>
    </xdr:from>
    <xdr:to>
      <xdr:col>33</xdr:col>
      <xdr:colOff>162805</xdr:colOff>
      <xdr:row>3</xdr:row>
      <xdr:rowOff>77276</xdr:rowOff>
    </xdr:to>
    <xdr:pic>
      <xdr:nvPicPr>
        <xdr:cNvPr id="15" name="Picture 14">
          <a:extLst>
            <a:ext uri="{FF2B5EF4-FFF2-40B4-BE49-F238E27FC236}">
              <a16:creationId xmlns:a16="http://schemas.microsoft.com/office/drawing/2014/main" id="{2DC44A9D-4768-5E94-F42E-C7B5D2FA7523}"/>
            </a:ext>
          </a:extLst>
        </xdr:cNvPr>
        <xdr:cNvPicPr>
          <a:picLocks noChangeAspect="1"/>
        </xdr:cNvPicPr>
      </xdr:nvPicPr>
      <xdr:blipFill>
        <a:blip xmlns:r="http://schemas.openxmlformats.org/officeDocument/2006/relationships" r:embed="rId10"/>
        <a:stretch>
          <a:fillRect/>
        </a:stretch>
      </xdr:blipFill>
      <xdr:spPr>
        <a:xfrm>
          <a:off x="24715467" y="242358"/>
          <a:ext cx="2779947" cy="1565063"/>
        </a:xfrm>
        <a:prstGeom prst="rect">
          <a:avLst/>
        </a:prstGeom>
      </xdr:spPr>
    </xdr:pic>
    <xdr:clientData/>
  </xdr:twoCellAnchor>
  <xdr:twoCellAnchor>
    <xdr:from>
      <xdr:col>8</xdr:col>
      <xdr:colOff>42597</xdr:colOff>
      <xdr:row>8</xdr:row>
      <xdr:rowOff>48391</xdr:rowOff>
    </xdr:from>
    <xdr:to>
      <xdr:col>15</xdr:col>
      <xdr:colOff>782731</xdr:colOff>
      <xdr:row>38</xdr:row>
      <xdr:rowOff>12463</xdr:rowOff>
    </xdr:to>
    <xdr:graphicFrame macro="">
      <xdr:nvGraphicFramePr>
        <xdr:cNvPr id="9" name="Chart 8">
          <a:extLst>
            <a:ext uri="{FF2B5EF4-FFF2-40B4-BE49-F238E27FC236}">
              <a16:creationId xmlns:a16="http://schemas.microsoft.com/office/drawing/2014/main" id="{73028A16-9E4A-0C25-53C5-6BAF2F112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596418</xdr:colOff>
      <xdr:row>16</xdr:row>
      <xdr:rowOff>45804</xdr:rowOff>
    </xdr:from>
    <xdr:to>
      <xdr:col>25</xdr:col>
      <xdr:colOff>510156</xdr:colOff>
      <xdr:row>24</xdr:row>
      <xdr:rowOff>27276</xdr:rowOff>
    </xdr:to>
    <xdr:pic>
      <xdr:nvPicPr>
        <xdr:cNvPr id="17" name="Picture 16">
          <a:extLst>
            <a:ext uri="{FF2B5EF4-FFF2-40B4-BE49-F238E27FC236}">
              <a16:creationId xmlns:a16="http://schemas.microsoft.com/office/drawing/2014/main" id="{4E8D4A5D-63EA-C07C-242A-C85BA1D6FAAF}"/>
            </a:ext>
          </a:extLst>
        </xdr:cNvPr>
        <xdr:cNvPicPr>
          <a:picLocks noChangeAspect="1"/>
        </xdr:cNvPicPr>
      </xdr:nvPicPr>
      <xdr:blipFill>
        <a:blip xmlns:r="http://schemas.openxmlformats.org/officeDocument/2006/relationships" r:embed="rId12"/>
        <a:stretch>
          <a:fillRect/>
        </a:stretch>
      </xdr:blipFill>
      <xdr:spPr>
        <a:xfrm rot="8061169">
          <a:off x="19758289" y="4659998"/>
          <a:ext cx="1563766" cy="1579312"/>
        </a:xfrm>
        <a:prstGeom prst="rect">
          <a:avLst/>
        </a:prstGeom>
      </xdr:spPr>
    </xdr:pic>
    <xdr:clientData/>
  </xdr:twoCellAnchor>
  <xdr:oneCellAnchor>
    <xdr:from>
      <xdr:col>28</xdr:col>
      <xdr:colOff>694267</xdr:colOff>
      <xdr:row>16</xdr:row>
      <xdr:rowOff>116765</xdr:rowOff>
    </xdr:from>
    <xdr:ext cx="4555067" cy="1055032"/>
    <xdr:sp macro="" textlink="">
      <xdr:nvSpPr>
        <xdr:cNvPr id="19" name="TextBox 18">
          <a:hlinkClick xmlns:r="http://schemas.openxmlformats.org/officeDocument/2006/relationships" r:id="rId13"/>
          <a:extLst>
            <a:ext uri="{FF2B5EF4-FFF2-40B4-BE49-F238E27FC236}">
              <a16:creationId xmlns:a16="http://schemas.microsoft.com/office/drawing/2014/main" id="{595E6A28-D6BA-CD4C-8B7E-253C398CA278}"/>
            </a:ext>
          </a:extLst>
        </xdr:cNvPr>
        <xdr:cNvSpPr txBox="1"/>
      </xdr:nvSpPr>
      <xdr:spPr>
        <a:xfrm>
          <a:off x="23926800" y="4756498"/>
          <a:ext cx="4555067" cy="1055032"/>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0">
              <a:latin typeface="+mn-lt"/>
            </a:rPr>
            <a:t>Credit to </a:t>
          </a:r>
          <a:r>
            <a:rPr lang="en-US" sz="2000" b="0">
              <a:effectLst/>
              <a:latin typeface="+mn-lt"/>
            </a:rPr>
            <a:t>Kanchana1990 for their</a:t>
          </a:r>
          <a:r>
            <a:rPr lang="en-US" sz="2000" b="0" baseline="0">
              <a:effectLst/>
              <a:latin typeface="+mn-lt"/>
            </a:rPr>
            <a:t> upload of the </a:t>
          </a:r>
          <a:r>
            <a:rPr lang="en-US" sz="2000" b="0">
              <a:latin typeface="+mn-lt"/>
            </a:rPr>
            <a:t>Amazon Best Sellers 2024: Gaming Merchandise 🎮</a:t>
          </a:r>
        </a:p>
      </xdr:txBody>
    </xdr:sp>
    <xdr:clientData/>
  </xdr:oneCellAnchor>
  <xdr:oneCellAnchor>
    <xdr:from>
      <xdr:col>0</xdr:col>
      <xdr:colOff>127000</xdr:colOff>
      <xdr:row>100</xdr:row>
      <xdr:rowOff>133968</xdr:rowOff>
    </xdr:from>
    <xdr:ext cx="11578167" cy="6108192"/>
    <xdr:sp macro="" textlink="">
      <xdr:nvSpPr>
        <xdr:cNvPr id="20" name="TextBox 19">
          <a:extLst>
            <a:ext uri="{FF2B5EF4-FFF2-40B4-BE49-F238E27FC236}">
              <a16:creationId xmlns:a16="http://schemas.microsoft.com/office/drawing/2014/main" id="{60B6A565-03F9-9E44-AD22-91A05627473A}"/>
            </a:ext>
          </a:extLst>
        </xdr:cNvPr>
        <xdr:cNvSpPr txBox="1"/>
      </xdr:nvSpPr>
      <xdr:spPr>
        <a:xfrm>
          <a:off x="127000" y="20813801"/>
          <a:ext cx="11578167" cy="6108192"/>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kern="1200" baseline="0"/>
            <a:t>Gaming Merchandise Dataset </a:t>
          </a:r>
        </a:p>
        <a:p>
          <a:r>
            <a:rPr lang="en-US" sz="2400" u="sng" kern="1200" baseline="0"/>
            <a:t>Original variables from Kaggle</a:t>
          </a:r>
        </a:p>
        <a:p>
          <a:r>
            <a:rPr lang="en-US" sz="2400" b="1"/>
            <a:t>title</a:t>
          </a:r>
          <a:r>
            <a:rPr lang="en-US" sz="2400"/>
            <a:t>: The product name, reflecting the variety and creativity in gaming merchandise.</a:t>
          </a:r>
        </a:p>
        <a:p>
          <a:r>
            <a:rPr lang="en-US" sz="2400" b="1"/>
            <a:t>brand</a:t>
          </a:r>
          <a:r>
            <a:rPr lang="en-US" sz="2400"/>
            <a:t>: The producing brand, indicating the diversity in manufacturers catering to the gaming market.</a:t>
          </a:r>
        </a:p>
        <a:p>
          <a:r>
            <a:rPr lang="en-US" sz="2400" b="1"/>
            <a:t>description</a:t>
          </a:r>
          <a:r>
            <a:rPr lang="en-US" sz="2400"/>
            <a:t>: Detailed product descriptions (where available), providing deeper insights into the product features.</a:t>
          </a:r>
        </a:p>
        <a:p>
          <a:r>
            <a:rPr lang="en-US" sz="2400" b="1"/>
            <a:t>stars &amp; reviewsCount</a:t>
          </a:r>
          <a:r>
            <a:rPr lang="en-US" sz="2400"/>
            <a:t>: Reflective of consumer opinions, these columns offer a quantitative measure of product popularity and quality.</a:t>
          </a:r>
        </a:p>
        <a:p>
          <a:r>
            <a:rPr lang="en-US" sz="2400" b="1"/>
            <a:t>price/currency &amp; price/value</a:t>
          </a:r>
          <a:r>
            <a:rPr lang="en-US" sz="2400"/>
            <a:t>: While pricing data might be sparse, available entries can shed light on the pricing landscape for gaming merchandise.</a:t>
          </a:r>
        </a:p>
        <a:p>
          <a:r>
            <a:rPr lang="en-US" sz="2400" b="1"/>
            <a:t>breadCrumbs</a:t>
          </a:r>
          <a:r>
            <a:rPr lang="en-US" sz="2400"/>
            <a:t>: Product categorization data, useful for understanding how items are grouped on Amazon.</a:t>
          </a:r>
        </a:p>
        <a:p>
          <a:r>
            <a:rPr lang="en-US" sz="2400" b="1"/>
            <a:t>asin</a:t>
          </a:r>
          <a:r>
            <a:rPr lang="en-US" sz="2400"/>
            <a:t>: The unique identifier for each product, facilitating further individual product research.</a:t>
          </a:r>
        </a:p>
        <a:p>
          <a:r>
            <a:rPr lang="en-US" sz="2400" b="1"/>
            <a:t>url</a:t>
          </a:r>
          <a:r>
            <a:rPr lang="en-US" sz="2400"/>
            <a:t>: Direct links to the product pages, allowing for easy access to additional product details.</a:t>
          </a:r>
        </a:p>
      </xdr:txBody>
    </xdr:sp>
    <xdr:clientData/>
  </xdr:oneCellAnchor>
  <xdr:oneCellAnchor>
    <xdr:from>
      <xdr:col>14</xdr:col>
      <xdr:colOff>517295</xdr:colOff>
      <xdr:row>100</xdr:row>
      <xdr:rowOff>125959</xdr:rowOff>
    </xdr:from>
    <xdr:ext cx="16673719" cy="6103209"/>
    <xdr:sp macro="" textlink="">
      <xdr:nvSpPr>
        <xdr:cNvPr id="21" name="TextBox 20">
          <a:extLst>
            <a:ext uri="{FF2B5EF4-FFF2-40B4-BE49-F238E27FC236}">
              <a16:creationId xmlns:a16="http://schemas.microsoft.com/office/drawing/2014/main" id="{711538E4-25E3-864C-8048-F3162742F4C9}"/>
            </a:ext>
          </a:extLst>
        </xdr:cNvPr>
        <xdr:cNvSpPr txBox="1"/>
      </xdr:nvSpPr>
      <xdr:spPr>
        <a:xfrm>
          <a:off x="12112947" y="20206684"/>
          <a:ext cx="16673719" cy="6103209"/>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400" b="0" u="sng"/>
            <a:t>Variables Created</a:t>
          </a:r>
          <a:r>
            <a:rPr lang="en-US" sz="2400" b="0" u="sng" baseline="0"/>
            <a:t> for This Dashboard Project</a:t>
          </a:r>
          <a:endParaRPr lang="en-US" sz="2400" b="0" u="sng"/>
        </a:p>
        <a:p>
          <a:pPr marL="0" marR="0" lvl="0" indent="0" defTabSz="914400" eaLnBrk="1" fontAlgn="auto" latinLnBrk="0" hangingPunct="1">
            <a:lnSpc>
              <a:spcPct val="100000"/>
            </a:lnSpc>
            <a:spcBef>
              <a:spcPts val="0"/>
            </a:spcBef>
            <a:spcAft>
              <a:spcPts val="0"/>
            </a:spcAft>
            <a:buClrTx/>
            <a:buSzTx/>
            <a:buFontTx/>
            <a:buNone/>
            <a:tabLst/>
            <a:defRPr/>
          </a:pPr>
          <a:r>
            <a:rPr lang="en-US" sz="2400" b="1"/>
            <a:t>desc_length</a:t>
          </a:r>
          <a:r>
            <a:rPr lang="en-US" sz="2400"/>
            <a:t>: Count of the total characters in the </a:t>
          </a:r>
          <a:r>
            <a:rPr lang="en-US" sz="2400" b="1"/>
            <a:t>description</a:t>
          </a:r>
          <a:r>
            <a:rPr lang="en-US" sz="2400"/>
            <a:t> column.</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Category_0</a:t>
          </a:r>
          <a:r>
            <a:rPr lang="en-US" sz="2400" b="1" baseline="0"/>
            <a:t> : Category_6</a:t>
          </a:r>
          <a:r>
            <a:rPr lang="en-US" sz="2400"/>
            <a:t>: Breakdown of the breadCrumbs into individual categories through separating the › character. Category_0 is most</a:t>
          </a:r>
          <a:r>
            <a:rPr lang="en-US" sz="2400" baseline="0"/>
            <a:t> used for finding interesting patterns and values.</a:t>
          </a:r>
          <a:endParaRPr lang="en-US" sz="2400"/>
        </a:p>
        <a:p>
          <a:pPr marL="0" marR="0" lvl="0" indent="0" defTabSz="914400" eaLnBrk="1" fontAlgn="auto" latinLnBrk="0" hangingPunct="1">
            <a:lnSpc>
              <a:spcPct val="100000"/>
            </a:lnSpc>
            <a:spcBef>
              <a:spcPts val="0"/>
            </a:spcBef>
            <a:spcAft>
              <a:spcPts val="0"/>
            </a:spcAft>
            <a:buClrTx/>
            <a:buSzTx/>
            <a:buFontTx/>
            <a:buNone/>
            <a:tabLst/>
            <a:defRPr/>
          </a:pPr>
          <a:r>
            <a:rPr lang="en-US" sz="2400" b="1"/>
            <a:t>Specific Category</a:t>
          </a:r>
          <a:r>
            <a:rPr lang="en-US" sz="2400"/>
            <a:t>: Count of the total</a:t>
          </a:r>
          <a:r>
            <a:rPr lang="en-US" sz="2400" baseline="0"/>
            <a:t> individual breadCrumb categories.</a:t>
          </a:r>
          <a:endParaRPr lang="en-US" sz="2400"/>
        </a:p>
        <a:p>
          <a:pPr marL="0" marR="0" lvl="0" indent="0" defTabSz="914400" eaLnBrk="1" fontAlgn="auto" latinLnBrk="0" hangingPunct="1">
            <a:lnSpc>
              <a:spcPct val="100000"/>
            </a:lnSpc>
            <a:spcBef>
              <a:spcPts val="0"/>
            </a:spcBef>
            <a:spcAft>
              <a:spcPts val="0"/>
            </a:spcAft>
            <a:buClrTx/>
            <a:buSzTx/>
            <a:buFontTx/>
            <a:buNone/>
            <a:tabLst/>
            <a:defRPr/>
          </a:pPr>
          <a:r>
            <a:rPr lang="en-US" sz="2400" b="1"/>
            <a:t>Price Categorization</a:t>
          </a:r>
          <a:r>
            <a:rPr lang="en-US" sz="2400"/>
            <a:t>: Price tier assignment based on the price/value of each item.</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Review Weight</a:t>
          </a:r>
          <a:r>
            <a:rPr lang="en-US" sz="2400"/>
            <a:t>: A</a:t>
          </a:r>
          <a:r>
            <a:rPr lang="en-US" sz="2400" baseline="0"/>
            <a:t> variable created for calculating the variable price index by assigning a value based on the item review, in which items with high reviews are given the weight of 1, or low review items are divided by 100</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Value</a:t>
          </a:r>
          <a:r>
            <a:rPr lang="en-US" sz="2400" b="1" baseline="0"/>
            <a:t> Proposition Index (VPI): </a:t>
          </a:r>
          <a:r>
            <a:rPr lang="en-US" sz="2400" b="0" baseline="0"/>
            <a:t>Calculated from the formula </a:t>
          </a:r>
          <a:r>
            <a:rPr lang="en-US" sz="2400" kern="1200"/>
            <a:t>(Rating * Review</a:t>
          </a:r>
          <a:r>
            <a:rPr lang="en-US" sz="2400" kern="1200" baseline="0"/>
            <a:t> </a:t>
          </a:r>
          <a:r>
            <a:rPr lang="en-US" sz="2400" kern="1200"/>
            <a:t>Weight) / (Price / Category</a:t>
          </a:r>
          <a:r>
            <a:rPr lang="en-US" sz="2400" kern="1200" baseline="0"/>
            <a:t> </a:t>
          </a:r>
          <a:r>
            <a:rPr lang="en-US" sz="2400" kern="1200"/>
            <a:t>Avg</a:t>
          </a:r>
          <a:r>
            <a:rPr lang="en-US" sz="2400" kern="1200" baseline="0"/>
            <a:t> P</a:t>
          </a:r>
          <a:r>
            <a:rPr lang="en-US" sz="2400" kern="1200"/>
            <a:t>rice)</a:t>
          </a:r>
          <a:r>
            <a:rPr lang="en-US" sz="2400" kern="1200" baseline="0"/>
            <a:t> = </a:t>
          </a:r>
          <a:r>
            <a:rPr lang="en-US" sz="2400" kern="1200"/>
            <a:t>VPI = (Rating Index) / (Price Index).</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Average Price of Category Items: </a:t>
          </a:r>
          <a:r>
            <a:rPr lang="en-US" sz="2400" b="0" kern="1200" baseline="0"/>
            <a:t>Average price of the respective category using </a:t>
          </a:r>
          <a:r>
            <a:rPr lang="en-US" sz="2400" b="1" kern="1200" baseline="0"/>
            <a:t>Category_0</a:t>
          </a:r>
          <a:r>
            <a:rPr lang="en-US" sz="2400" b="0" kern="1200" baseline="0"/>
            <a:t> as the independent variable.</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Price Index: </a:t>
          </a:r>
          <a:r>
            <a:rPr lang="en-US" sz="2400" b="1" kern="1200"/>
            <a:t>price/value</a:t>
          </a:r>
          <a:r>
            <a:rPr lang="en-US" sz="2400" b="0" kern="1200"/>
            <a:t> divided</a:t>
          </a:r>
          <a:r>
            <a:rPr lang="en-US" sz="2400" b="0" kern="1200" baseline="0"/>
            <a:t> by </a:t>
          </a:r>
          <a:r>
            <a:rPr lang="en-US" sz="2400" b="1" kern="1200" baseline="0"/>
            <a:t>Average Price of Category Items.</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Customer Perception Score: </a:t>
          </a:r>
          <a:r>
            <a:rPr lang="en-US" sz="2400" b="0" kern="1200" baseline="0"/>
            <a:t>Otherwise the rating Rating Index- </a:t>
          </a:r>
          <a:r>
            <a:rPr lang="en-US" sz="2400" b="1" kern="1200" baseline="0"/>
            <a:t>review weight * stars.</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a:t>Stars</a:t>
          </a:r>
          <a:r>
            <a:rPr lang="en-US" sz="2400" b="1" kern="1200" baseline="0"/>
            <a:t> Simplified: </a:t>
          </a:r>
          <a:r>
            <a:rPr lang="en-US" sz="2400" b="0" kern="1200" baseline="0"/>
            <a:t>Assigns "Low Review Score" to merchandise with </a:t>
          </a:r>
          <a:r>
            <a:rPr lang="en-US" sz="2400" b="1" kern="1200" baseline="0"/>
            <a:t>stars</a:t>
          </a:r>
          <a:r>
            <a:rPr lang="en-US" sz="2400" b="0" kern="1200" baseline="0"/>
            <a:t> rating lower than 4.0.</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a:t>Review Count Simplified: </a:t>
          </a:r>
          <a:r>
            <a:rPr lang="en-US" sz="2400" b="0" kern="1200"/>
            <a:t>Assigns</a:t>
          </a:r>
          <a:r>
            <a:rPr lang="en-US" sz="2400" b="0" kern="1200" baseline="0"/>
            <a:t> a string to the cell based on the review amount, used for creation of the Review Count Slicer</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Shorter Text Tiles: </a:t>
          </a:r>
          <a:r>
            <a:rPr lang="en-US" sz="2400" b="0" kern="1200" baseline="0"/>
            <a:t>Cuts the string of the merchandise item title to the first 5 characters for more easily conclusive visualization</a:t>
          </a:r>
          <a:endParaRPr lang="en-US" sz="2400" b="1" kern="1200" baseline="0"/>
        </a:p>
      </xdr:txBody>
    </xdr:sp>
    <xdr:clientData/>
  </xdr:oneCellAnchor>
  <xdr:oneCellAnchor>
    <xdr:from>
      <xdr:col>24</xdr:col>
      <xdr:colOff>116868</xdr:colOff>
      <xdr:row>23</xdr:row>
      <xdr:rowOff>1627</xdr:rowOff>
    </xdr:from>
    <xdr:ext cx="8832663" cy="7292124"/>
    <xdr:sp macro="" textlink="">
      <xdr:nvSpPr>
        <xdr:cNvPr id="22" name="TextBox 21">
          <a:extLst>
            <a:ext uri="{FF2B5EF4-FFF2-40B4-BE49-F238E27FC236}">
              <a16:creationId xmlns:a16="http://schemas.microsoft.com/office/drawing/2014/main" id="{A073D9EF-70F5-804F-9684-27DB14D86690}"/>
            </a:ext>
          </a:extLst>
        </xdr:cNvPr>
        <xdr:cNvSpPr txBox="1"/>
      </xdr:nvSpPr>
      <xdr:spPr>
        <a:xfrm>
          <a:off x="20030468" y="6216160"/>
          <a:ext cx="8832663" cy="7292124"/>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u="sng"/>
            <a:t>Conclusions and Takeaways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Products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The best selling product is the Paladone Playstation light.</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Shoppers are interested in </a:t>
          </a:r>
          <a:r>
            <a:rPr lang="en-US" sz="2000" b="1" u="none" kern="1200" baseline="0"/>
            <a:t>affordable merchandise </a:t>
          </a:r>
          <a:r>
            <a:rPr lang="en-US" sz="2000" b="0" u="none" kern="1200" baseline="0"/>
            <a:t>to decorate their space that shows off their interest in a </a:t>
          </a:r>
          <a:r>
            <a:rPr lang="en-US" sz="2000" b="1" u="none" kern="1200" baseline="0"/>
            <a:t>classy, stylish </a:t>
          </a:r>
          <a:r>
            <a:rPr lang="en-US" sz="2000" b="0" u="none" kern="1200" baseline="0"/>
            <a:t>method.</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The Value Proposition Index value being &gt;1, along with other best selling items in each category, shows an interest for items that combine decorative furnised style with personal interests.</a:t>
          </a:r>
        </a:p>
        <a:p>
          <a:pPr marL="0" marR="0" lvl="0" indent="0" defTabSz="914400" eaLnBrk="1" fontAlgn="auto" latinLnBrk="0" hangingPunct="1">
            <a:lnSpc>
              <a:spcPct val="100000"/>
            </a:lnSpc>
            <a:spcBef>
              <a:spcPts val="0"/>
            </a:spcBef>
            <a:spcAft>
              <a:spcPts val="0"/>
            </a:spcAft>
            <a:buClrTx/>
            <a:buSzTx/>
            <a:buFontTx/>
            <a:buNone/>
            <a:tabLst/>
            <a:defRPr/>
          </a:pPr>
          <a:endParaRPr lang="en-US" sz="2000" b="0" u="none"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Categories</a:t>
          </a:r>
          <a:r>
            <a:rPr lang="en-US" sz="2000" b="0" u="none" kern="1200" baseline="0"/>
            <a:t> </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Items categorized for Home &amp; Kitchen and Video Game will see the most sales success. Both categories received &gt;35000 total reviews.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Video Games sees a </a:t>
          </a:r>
          <a:r>
            <a:rPr lang="en-US" sz="2000" b="1" u="none" kern="1200" baseline="0"/>
            <a:t>higher customer perception score</a:t>
          </a:r>
          <a:r>
            <a:rPr lang="en-US" sz="2000" b="0" u="none" kern="1200" baseline="0"/>
            <a:t>, although it has similar sales. Home &amp; Kitchen may be an oversaturated category with similar items.</a:t>
          </a:r>
        </a:p>
        <a:p>
          <a:pPr marL="0" marR="0" lvl="0" indent="0" defTabSz="914400" eaLnBrk="1" fontAlgn="auto" latinLnBrk="0" hangingPunct="1">
            <a:lnSpc>
              <a:spcPct val="100000"/>
            </a:lnSpc>
            <a:spcBef>
              <a:spcPts val="0"/>
            </a:spcBef>
            <a:spcAft>
              <a:spcPts val="0"/>
            </a:spcAft>
            <a:buClrTx/>
            <a:buSzTx/>
            <a:buFontTx/>
            <a:buNone/>
            <a:tabLst/>
            <a:defRPr/>
          </a:pPr>
          <a:endParaRPr lang="en-US" sz="2000" b="0" u="none"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Brands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a:t>
          </a:r>
          <a:r>
            <a:rPr lang="en-US" sz="2000" b="1" u="none" kern="1200" baseline="0"/>
            <a:t>Razer has the highest average review </a:t>
          </a:r>
          <a:r>
            <a:rPr lang="en-US" sz="2000" b="0" u="none" kern="1200" baseline="0"/>
            <a:t>count per product, but Paladone has the most positive rating.</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a:t>
          </a:r>
          <a:r>
            <a:rPr lang="en-US" sz="2000" b="1" u="none" kern="1200" baseline="0"/>
            <a:t>X Rocker </a:t>
          </a:r>
          <a:r>
            <a:rPr lang="en-US" sz="2000" b="0" u="none" kern="1200" baseline="0"/>
            <a:t>is dominant for their gaming chair in Home &amp; Kitchen, holding </a:t>
          </a:r>
          <a:r>
            <a:rPr lang="en-US" sz="2000" b="1" u="none" kern="1200" baseline="0"/>
            <a:t>more than triple the average reviews </a:t>
          </a:r>
          <a:r>
            <a:rPr lang="en-US" sz="2000" b="0" u="none" kern="1200" baseline="0"/>
            <a:t>than HAUS AND HUES in second.</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Brands like Paladone with multiple products should consider </a:t>
          </a:r>
          <a:r>
            <a:rPr lang="en-US" sz="2000" b="1" u="none" kern="1200" baseline="0"/>
            <a:t>diversifying categorization </a:t>
          </a:r>
          <a:r>
            <a:rPr lang="en-US" sz="2000" b="0" u="none" kern="1200" baseline="0"/>
            <a:t>outside of Home &amp; Kitchen to cover a wider scope of potential shoppers.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407287</xdr:colOff>
      <xdr:row>0</xdr:row>
      <xdr:rowOff>41639</xdr:rowOff>
    </xdr:from>
    <xdr:to>
      <xdr:col>10</xdr:col>
      <xdr:colOff>2415082</xdr:colOff>
      <xdr:row>16</xdr:row>
      <xdr:rowOff>4599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7165FD9-46E6-9C46-BA31-7197A00B9E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4687" y="41639"/>
              <a:ext cx="9157895" cy="3010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280147</xdr:colOff>
      <xdr:row>0</xdr:row>
      <xdr:rowOff>158559</xdr:rowOff>
    </xdr:from>
    <xdr:ext cx="6477687" cy="1657505"/>
    <xdr:sp macro="" textlink="">
      <xdr:nvSpPr>
        <xdr:cNvPr id="7" name="TextBox 6">
          <a:extLst>
            <a:ext uri="{FF2B5EF4-FFF2-40B4-BE49-F238E27FC236}">
              <a16:creationId xmlns:a16="http://schemas.microsoft.com/office/drawing/2014/main" id="{5529C581-6ECE-7740-8C67-636B2A1E6B45}"/>
            </a:ext>
          </a:extLst>
        </xdr:cNvPr>
        <xdr:cNvSpPr txBox="1"/>
      </xdr:nvSpPr>
      <xdr:spPr>
        <a:xfrm>
          <a:off x="17929412" y="158559"/>
          <a:ext cx="6477687" cy="165750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2000" kern="1200"/>
            <a:t>VPI = (Rating * Review</a:t>
          </a:r>
          <a:r>
            <a:rPr lang="en-US" sz="2000" kern="1200" baseline="0"/>
            <a:t> </a:t>
          </a:r>
          <a:r>
            <a:rPr lang="en-US" sz="2000" kern="1200"/>
            <a:t>Weight) / (Price / Category</a:t>
          </a:r>
          <a:r>
            <a:rPr lang="en-US" sz="2000" kern="1200" baseline="0"/>
            <a:t> </a:t>
          </a:r>
          <a:r>
            <a:rPr lang="en-US" sz="2000" kern="1200"/>
            <a:t>Avg</a:t>
          </a:r>
          <a:r>
            <a:rPr lang="en-US" sz="2000" kern="1200" baseline="0"/>
            <a:t> P</a:t>
          </a:r>
          <a:r>
            <a:rPr lang="en-US" sz="2000" kern="1200"/>
            <a:t>rice)</a:t>
          </a:r>
        </a:p>
        <a:p>
          <a:r>
            <a:rPr lang="en-US" sz="2000" kern="1200"/>
            <a:t>VPI = (Rating Index) / (Price Index)</a:t>
          </a:r>
        </a:p>
        <a:p>
          <a:endParaRPr lang="en-US" sz="2000" kern="1200"/>
        </a:p>
        <a:p>
          <a:r>
            <a:rPr lang="en-US" sz="2000" kern="1200"/>
            <a:t>Where:</a:t>
          </a:r>
        </a:p>
        <a:p>
          <a:r>
            <a:rPr lang="en-US" sz="2000" kern="1200"/>
            <a:t>Review</a:t>
          </a:r>
          <a:r>
            <a:rPr lang="en-US" sz="2000" kern="1200" baseline="0"/>
            <a:t> </a:t>
          </a:r>
          <a:r>
            <a:rPr lang="en-US" sz="2000" kern="1200"/>
            <a:t>Weight = MIN(1, Review Count/100)</a:t>
          </a:r>
        </a:p>
      </xdr:txBody>
    </xdr:sp>
    <xdr:clientData/>
  </xdr:oneCellAnchor>
  <xdr:oneCellAnchor>
    <xdr:from>
      <xdr:col>10</xdr:col>
      <xdr:colOff>2950882</xdr:colOff>
      <xdr:row>10</xdr:row>
      <xdr:rowOff>30813</xdr:rowOff>
    </xdr:from>
    <xdr:ext cx="7862735" cy="3190810"/>
    <xdr:sp macro="" textlink="">
      <xdr:nvSpPr>
        <xdr:cNvPr id="5" name="TextBox 4">
          <a:extLst>
            <a:ext uri="{FF2B5EF4-FFF2-40B4-BE49-F238E27FC236}">
              <a16:creationId xmlns:a16="http://schemas.microsoft.com/office/drawing/2014/main" id="{E7FD835E-496E-5F46-87B0-5CB4CBCCA0AB}"/>
            </a:ext>
          </a:extLst>
        </xdr:cNvPr>
        <xdr:cNvSpPr txBox="1"/>
      </xdr:nvSpPr>
      <xdr:spPr>
        <a:xfrm>
          <a:off x="17611911" y="1898460"/>
          <a:ext cx="7862735" cy="319081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We created the market presence score to provide a normalized form of scoring the success of a product</a:t>
          </a:r>
          <a:r>
            <a:rPr lang="en-US" sz="1800" kern="1200" baseline="0"/>
            <a:t> listing. Review score was given the most weight as it determines the total purchases, using the largest total reviews as a base. Ratings and price were given smaller scores that may affect overall perception. </a:t>
          </a:r>
        </a:p>
        <a:p>
          <a:r>
            <a:rPr lang="en-US" sz="1800" kern="1200" baseline="0"/>
            <a:t>The playstation controller light sees the best market presence score, as it has a high review count, strong reviews, and an accessible price point.</a:t>
          </a:r>
        </a:p>
        <a:p>
          <a:r>
            <a:rPr lang="en-US" sz="1800" kern="1200" baseline="0"/>
            <a:t>The Cable Guys Halo Figures, on the other hand, has a weaker market presence score due to lower reviews.</a:t>
          </a:r>
        </a:p>
        <a:p>
          <a:r>
            <a:rPr lang="en-US" sz="1800" kern="1200" baseline="0"/>
            <a:t> The X Rocker is an interesting variable for having high reviews and an acceptable rating, but an inaccessible price as a piece of furniture. This may reflect poorer sales than would be expected of an item of this category.</a:t>
          </a:r>
          <a:endParaRPr lang="en-US" sz="1800" kern="1200"/>
        </a:p>
      </xdr:txBody>
    </xdr:sp>
    <xdr:clientData/>
  </xdr:oneCellAnchor>
  <xdr:oneCellAnchor>
    <xdr:from>
      <xdr:col>10</xdr:col>
      <xdr:colOff>1422399</xdr:colOff>
      <xdr:row>25</xdr:row>
      <xdr:rowOff>89831</xdr:rowOff>
    </xdr:from>
    <xdr:ext cx="10119660" cy="2064091"/>
    <xdr:sp macro="" textlink="">
      <xdr:nvSpPr>
        <xdr:cNvPr id="6" name="TextBox 5">
          <a:extLst>
            <a:ext uri="{FF2B5EF4-FFF2-40B4-BE49-F238E27FC236}">
              <a16:creationId xmlns:a16="http://schemas.microsoft.com/office/drawing/2014/main" id="{503A49C7-1C27-8745-B968-B6C5E5626084}"/>
            </a:ext>
          </a:extLst>
        </xdr:cNvPr>
        <xdr:cNvSpPr txBox="1"/>
      </xdr:nvSpPr>
      <xdr:spPr>
        <a:xfrm>
          <a:off x="16083428" y="5188507"/>
          <a:ext cx="10119660" cy="206409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The VPI</a:t>
          </a:r>
          <a:r>
            <a:rPr lang="en-US" sz="1800" kern="1200" baseline="0"/>
            <a:t> was calculated to assign a floating score to each item based on calculating their value from relevant variables. Items that floated with a score around around 5 would be viewed with middling value. Scores that were lower can be seen as less worthwhile items. </a:t>
          </a:r>
        </a:p>
        <a:p>
          <a:endParaRPr lang="en-US" sz="1800" kern="1200" baseline="0"/>
        </a:p>
        <a:p>
          <a:r>
            <a:rPr lang="en-US" sz="1800" kern="1200" baseline="0"/>
            <a:t>The 3D Printed Deep Rock Galactic item has a low VPI, as it has a low review count despite a higher price and perfect review score. We can conclude it would be worthwhile to check more reviews on this kind of item.</a:t>
          </a:r>
          <a:endParaRPr lang="en-US" sz="1800" kern="12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10</xdr:col>
      <xdr:colOff>177801</xdr:colOff>
      <xdr:row>1</xdr:row>
      <xdr:rowOff>0</xdr:rowOff>
    </xdr:from>
    <xdr:ext cx="4834466" cy="2909643"/>
    <xdr:sp macro="" textlink="">
      <xdr:nvSpPr>
        <xdr:cNvPr id="3" name="TextBox 2">
          <a:extLst>
            <a:ext uri="{FF2B5EF4-FFF2-40B4-BE49-F238E27FC236}">
              <a16:creationId xmlns:a16="http://schemas.microsoft.com/office/drawing/2014/main" id="{FA4C2DAA-DCD1-4C43-9E97-0A476E3BF223}"/>
            </a:ext>
          </a:extLst>
        </xdr:cNvPr>
        <xdr:cNvSpPr txBox="1"/>
      </xdr:nvSpPr>
      <xdr:spPr>
        <a:xfrm>
          <a:off x="13199534" y="186267"/>
          <a:ext cx="4834466" cy="290964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kern="1200"/>
            <a:t>Category Concentration</a:t>
          </a:r>
          <a:r>
            <a:rPr lang="en-US" sz="2000" kern="1200" baseline="0"/>
            <a:t> Index</a:t>
          </a:r>
        </a:p>
        <a:p>
          <a:r>
            <a:rPr lang="en-US" sz="2000" kern="1200" baseline="0"/>
            <a:t>The application of this index can reveal which categories of products can receive more focus and return on investment.</a:t>
          </a:r>
        </a:p>
        <a:p>
          <a:r>
            <a:rPr lang="en-US" sz="2000" kern="1200" baseline="0"/>
            <a:t>Home and Kitchen is a difficult category to enter as it has over 50% in product share and 1/3 of the share of reviews. </a:t>
          </a:r>
        </a:p>
        <a:p>
          <a:r>
            <a:rPr lang="en-US" sz="2000" kern="1200" baseline="0"/>
            <a:t>Tools and Home Improvement sees high engagement despite a smaller product share. </a:t>
          </a:r>
          <a:endParaRPr lang="en-US" sz="2000" kern="1200"/>
        </a:p>
      </xdr:txBody>
    </xdr:sp>
    <xdr:clientData/>
  </xdr:oneCellAnchor>
  <xdr:oneCellAnchor>
    <xdr:from>
      <xdr:col>11</xdr:col>
      <xdr:colOff>186267</xdr:colOff>
      <xdr:row>17</xdr:row>
      <xdr:rowOff>14855</xdr:rowOff>
    </xdr:from>
    <xdr:ext cx="7636934" cy="3390420"/>
    <xdr:sp macro="" textlink="">
      <xdr:nvSpPr>
        <xdr:cNvPr id="4" name="TextBox 3">
          <a:extLst>
            <a:ext uri="{FF2B5EF4-FFF2-40B4-BE49-F238E27FC236}">
              <a16:creationId xmlns:a16="http://schemas.microsoft.com/office/drawing/2014/main" id="{C01F1B36-60BA-D440-B74B-F80EFB0D5866}"/>
            </a:ext>
          </a:extLst>
        </xdr:cNvPr>
        <xdr:cNvSpPr txBox="1"/>
      </xdr:nvSpPr>
      <xdr:spPr>
        <a:xfrm>
          <a:off x="16584619" y="3950459"/>
          <a:ext cx="7636934" cy="339042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kern="1200"/>
            <a:t>Here we have a breakdown of proportions of price</a:t>
          </a:r>
          <a:r>
            <a:rPr lang="en-US" sz="2000" kern="1200" baseline="0"/>
            <a:t> categorizations for our items. Most of the video game best sellers are listed in the economy range at close to 50%, while premium has the smallest amount of</a:t>
          </a:r>
          <a:br>
            <a:rPr lang="en-US" sz="2000" kern="1200" baseline="0"/>
          </a:br>
          <a:r>
            <a:rPr lang="en-US" sz="2000" kern="1200" baseline="0"/>
            <a:t>listed items at 5.19%</a:t>
          </a:r>
        </a:p>
        <a:p>
          <a:endParaRPr lang="en-US" sz="2000" kern="1200" baseline="0"/>
        </a:p>
        <a:p>
          <a:r>
            <a:rPr lang="en-US" sz="2000" kern="1200" baseline="0"/>
            <a:t>We can consider certain categories differently with this in mind. Home and Kitchen products could be considered economy to slightly pushing budget because most of their items are within that category. Tools &amp; Home Improvement can be considered mid-range to premium because most items under that cateogry are priced higher.</a:t>
          </a:r>
          <a:endParaRPr lang="en-US" sz="2000" kern="1200"/>
        </a:p>
      </xdr:txBody>
    </xdr:sp>
    <xdr:clientData/>
  </xdr:oneCellAnchor>
  <xdr:oneCellAnchor>
    <xdr:from>
      <xdr:col>10</xdr:col>
      <xdr:colOff>52340</xdr:colOff>
      <xdr:row>38</xdr:row>
      <xdr:rowOff>46952</xdr:rowOff>
    </xdr:from>
    <xdr:ext cx="6924193" cy="2283574"/>
    <xdr:sp macro="" textlink="">
      <xdr:nvSpPr>
        <xdr:cNvPr id="5" name="TextBox 4">
          <a:extLst>
            <a:ext uri="{FF2B5EF4-FFF2-40B4-BE49-F238E27FC236}">
              <a16:creationId xmlns:a16="http://schemas.microsoft.com/office/drawing/2014/main" id="{A783825A-23A1-0642-97A1-8398F552DA43}"/>
            </a:ext>
          </a:extLst>
        </xdr:cNvPr>
        <xdr:cNvSpPr txBox="1"/>
      </xdr:nvSpPr>
      <xdr:spPr>
        <a:xfrm>
          <a:off x="14411807" y="7565352"/>
          <a:ext cx="6924193" cy="22835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kern="1200"/>
            <a:t>Items in the tools &amp; home improvement, video games, electronics, and cell phones &amp; accessories categories generate the most customer interaction.</a:t>
          </a:r>
        </a:p>
        <a:p>
          <a:endParaRPr lang="en-US" sz="2000" kern="1200"/>
        </a:p>
        <a:p>
          <a:r>
            <a:rPr lang="en-US" sz="2000" kern="1200"/>
            <a:t>This is because they have the highest</a:t>
          </a:r>
          <a:r>
            <a:rPr lang="en-US" sz="2000" kern="1200" baseline="0"/>
            <a:t> engagement, with high reviews with respect to items in their categories- well above the average.</a:t>
          </a:r>
          <a:endParaRPr lang="en-US" sz="2000" kern="1200"/>
        </a:p>
      </xdr:txBody>
    </xdr:sp>
    <xdr:clientData/>
  </xdr:oneCellAnchor>
  <xdr:twoCellAnchor>
    <xdr:from>
      <xdr:col>4</xdr:col>
      <xdr:colOff>270409</xdr:colOff>
      <xdr:row>37</xdr:row>
      <xdr:rowOff>125714</xdr:rowOff>
    </xdr:from>
    <xdr:to>
      <xdr:col>9</xdr:col>
      <xdr:colOff>1744134</xdr:colOff>
      <xdr:row>62</xdr:row>
      <xdr:rowOff>101598</xdr:rowOff>
    </xdr:to>
    <xdr:graphicFrame macro="">
      <xdr:nvGraphicFramePr>
        <xdr:cNvPr id="14" name="Chart 13">
          <a:extLst>
            <a:ext uri="{FF2B5EF4-FFF2-40B4-BE49-F238E27FC236}">
              <a16:creationId xmlns:a16="http://schemas.microsoft.com/office/drawing/2014/main" id="{BD286E03-01BF-04C3-1AF9-B6C65F01B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10927</xdr:colOff>
      <xdr:row>36</xdr:row>
      <xdr:rowOff>12027</xdr:rowOff>
    </xdr:from>
    <xdr:to>
      <xdr:col>12</xdr:col>
      <xdr:colOff>1</xdr:colOff>
      <xdr:row>58</xdr:row>
      <xdr:rowOff>15301</xdr:rowOff>
    </xdr:to>
    <xdr:graphicFrame macro="">
      <xdr:nvGraphicFramePr>
        <xdr:cNvPr id="2" name="Chart 1">
          <a:extLst>
            <a:ext uri="{FF2B5EF4-FFF2-40B4-BE49-F238E27FC236}">
              <a16:creationId xmlns:a16="http://schemas.microsoft.com/office/drawing/2014/main" id="{6C1F501C-E6F2-1641-98ED-6CE76C3AF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9181</xdr:colOff>
      <xdr:row>14</xdr:row>
      <xdr:rowOff>150869</xdr:rowOff>
    </xdr:from>
    <xdr:to>
      <xdr:col>12</xdr:col>
      <xdr:colOff>0</xdr:colOff>
      <xdr:row>34</xdr:row>
      <xdr:rowOff>168313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149BA59-AB77-FCE2-6D11-CB3F675E56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81981" y="3084569"/>
              <a:ext cx="7229819" cy="38401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734456</xdr:colOff>
      <xdr:row>3</xdr:row>
      <xdr:rowOff>30603</xdr:rowOff>
    </xdr:from>
    <xdr:ext cx="5238575" cy="9106083"/>
    <xdr:sp macro="" textlink="">
      <xdr:nvSpPr>
        <xdr:cNvPr id="4" name="TextBox 3">
          <a:extLst>
            <a:ext uri="{FF2B5EF4-FFF2-40B4-BE49-F238E27FC236}">
              <a16:creationId xmlns:a16="http://schemas.microsoft.com/office/drawing/2014/main" id="{1EDA1D5C-518E-2F45-A3C4-9B1950E143F6}"/>
            </a:ext>
          </a:extLst>
        </xdr:cNvPr>
        <xdr:cNvSpPr txBox="1"/>
      </xdr:nvSpPr>
      <xdr:spPr>
        <a:xfrm>
          <a:off x="18972247" y="828045"/>
          <a:ext cx="5238575" cy="91060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We calculate a normalized market presence score to determine the dominance of different brands across Amazon.</a:t>
          </a:r>
          <a:r>
            <a:rPr lang="en-US" sz="1800" kern="1200" baseline="0"/>
            <a:t> </a:t>
          </a:r>
        </a:p>
        <a:p>
          <a:endParaRPr lang="en-US" sz="1800" kern="1200" baseline="0"/>
        </a:p>
        <a:p>
          <a:r>
            <a:rPr lang="en-US" sz="1800" kern="1200" baseline="0"/>
            <a:t>The ratings and price score were given equal footing as an overall outlook to brands rather than individual products. However, ratings score calculation is based on total reviews for this scenario to compare against other brands.</a:t>
          </a:r>
        </a:p>
        <a:p>
          <a:endParaRPr lang="en-US" sz="1800" kern="1200" baseline="0"/>
        </a:p>
        <a:p>
          <a:r>
            <a:rPr lang="en-US" sz="1800" kern="1200" baseline="0"/>
            <a:t>The price score is given an inverse relationship, as higher price compared to other brands will signal lower customer enthusiasm.</a:t>
          </a:r>
        </a:p>
        <a:p>
          <a:endParaRPr lang="en-US" sz="1800" kern="1200" baseline="0"/>
        </a:p>
        <a:p>
          <a:r>
            <a:rPr lang="en-US" sz="1800" kern="1200" baseline="0"/>
            <a:t>It is important to note that price is not typically an explanining factor to a product's success, with examples such as Apple. However, seeing that these are similar products competing in a niche space, we work off the assumption that higher prices would lead to lower customer enthusiasm.</a:t>
          </a:r>
        </a:p>
        <a:p>
          <a:endParaRPr lang="en-US" sz="1800" kern="1200" baseline="0"/>
        </a:p>
        <a:p>
          <a:r>
            <a:rPr lang="en-US" sz="1800" kern="1200" baseline="0"/>
            <a:t>Razer dominates with the highest market presence score, with a high review count, high ratings, and middling prices.</a:t>
          </a:r>
        </a:p>
        <a:p>
          <a:endParaRPr lang="en-US" sz="1800" kern="1200" baseline="0"/>
        </a:p>
        <a:p>
          <a:r>
            <a:rPr lang="en-US" sz="1800" kern="1200" baseline="0"/>
            <a:t>X Rocker is an important example of effective market presence. High reviews and high positive ratings help it stand among comparably popular brands, despite a  lower score. Hasbro comparatively has poor reviews and poor ratings. Despite Hasbro's cheap prices, they have some of the weakest market presence.</a:t>
          </a:r>
        </a:p>
        <a:p>
          <a:endParaRPr lang="en-US" sz="1800" kern="1200" baseline="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27430556" createdVersion="8" refreshedVersion="8" minRefreshableVersion="3" recordCount="159" xr:uid="{77442996-516D-5141-BD51-EBD642DB423A}">
  <cacheSource type="worksheet">
    <worksheetSource ref="B1:AC160" sheet="Gaming Merchandise Dataset"/>
  </cacheSource>
  <cacheFields count="28">
    <cacheField name="title" numFmtId="0">
      <sharedItems count="159">
        <s v="Razer Tartarus V2 Gaming Keypad: Mecha-Membrane Key Switches - One Handed Keyboard - 32 Programmable Keys - Customizable Chroma RGB Lighting - Programmable Macros - Classic Black"/>
        <s v="Neon Gaming Decor for Boys Room Wooden, Neon Gaming Wooden Door Sign for Gamer Room Decor, Boys Decorations for Bedroom Nursery Playroom Wall Art (6&quot;x12&quot;)"/>
        <s v="Neon Sign King Boo The Ghost Face LED Neon Light Mario Lamp Acrylic Sign for Game Room Decor Gaming Light Accessory Gifts for Boy Room Decor (White)"/>
        <s v="Paladone Xbox Light Up Headphone Stand, Gamer Headset Stand, Gaming Desk Accessories, Official Xbox Merchandise"/>
        <s v="Paladone Yoshi Egg Light 8 in x 7 in | Super Mario Gifts and Room Décor |Officially Licensed Nintendo Merchandise"/>
        <s v="Super Mario Warp Pipe Travel Mug - 15oz Stainless Steel - Officially Licensed Nintendo Merchandise"/>
        <s v="Gamer Gifts, Gifts For Gamers, Gifts For Gamers Men Teen Boys Boyfiend, Gamer Tumbler 20oz, Cool Gamer Gifts, Gaming Gifts, Video Game Gifts, Gaming Gifts For Men, Christmas Gamers Gift Ideas"/>
        <s v="JENVIO Gamer Gifts for Men - Gamer Mode ON - Stainless Steel Tumbler for Coffee/Cold Drinks w Lid and 2 Straws | Gift Idea Gamer Cup For Valentine's Day - Video Gamer Mug Boys (30 Ounce Black)"/>
        <s v="Paladone Super Mario Bros Mushroom Light with Sound, Nintendo Collectible Figure Lamp Gift for Fans, Themed Decor for Bedrooms or Gaming Rooms"/>
        <s v="Exquisite Gaming: Fallout 76: Variant Vault Boy - Original Mobile Phone &amp; Gaming Controller Holder, Device Stand, Cable Guys, Licensed Figure"/>
        <s v="Paladone Playstation Controller Digital Alarm Clock - Officially Licensed Playstation Gamer Gifts and Room Decor"/>
        <s v="Hasbro Gaming Monopoly: Disney Star Wars Dark Side Edition Board Game for Families and Kids Ages 8+, Gift, Family Game Night"/>
        <s v="Majora's Mask LED Sign LoZ Neon Sign for Room Wall Decor Gamer Gifts Zelda Mask Game Room Decor LED Neon Light for Zelda Fans (Majoras Mask)"/>
        <s v="Kirby Poster Wall Art,Watercolor Kirby Decor Wall Art,Super Smash Bros Kirbys Dreamland Poster,Kirby Merchandise For Walls Or Bedroom,Pink Kirbys Dream Land Gamer Poster For Game Room- 11x14 Unframed"/>
        <s v="Gamer Gifts for Teenage Boys, Gaming Headphone Stand for Men, Gaming Room Desk Decor Wooden Headset Holder, Son Boyfriend Husband Game Lover Gifts -Choose Your Weapon"/>
        <s v="Fallout Shelter Vintage Look Reproduction Metal Tin Sign, Garage Decor Man Cave Sign 8x12 Inches"/>
        <s v="ABXY Silicone Gaming Coasters - Set of Four - Game Room Décor"/>
        <s v="Exquisite Gaming: Borderlands 3: Claptrap - Original Mobile Phone &amp; Gaming Controller Holder, Device Stand, Cable Guys, Gearbox Licensed Figure"/>
        <s v="Exquisite Gaming: Sonic - Mobile Phone &amp; Gaming Controller Holder, Sonic The Hedgehog Device Stand, Cable Guys, Sony Licensed Figure"/>
        <s v="Friends Merchandise Mouse Pad for Desk, Computer or Gaming Mousepad, Friends Merch Mouse Mat, Funny Friends Gifts for Coworkers, Friends, Families or Friends TV Show Fans"/>
        <s v="HAUS AND HUES Retro Video Game Posters for Walls Gaming Room Decor, Video Game Room Decor for Boys, Gaming Posters for Gamer Room Decor, Video Game Controller Poster, UNFRAMED (Controller, 12x16)"/>
        <s v="Medieval GOT Dragon D&amp;D Game Mug of Thrones Merchandise Beer Steins Viking Tankard Mug Stainless Coffee Cup Gift Mug for Dragon Collector, Themed Party Decoration"/>
        <s v="Paladone Minecraft Water Bottle with Bonus Decals, 21 fl oz, Officially Licensed Merchandise"/>
        <s v="Minecraft Cute Fox Night Light, Soft Orange Glow, Officially Licensed Minecraft Decor and Desk Lamp for Gaming Room or Kids Bedroom"/>
        <s v="Bandai Deluxe Edition Action Figure | 16.5cm Toy with 16 Points of Articulation and Accessories | Collectable Figures for A Merchandise Collection"/>
        <s v="Neon Sign Sword &amp; Shield Master Cool Game Room Decor Gaming Light Sword LED Signs Gamer Gifts for Teen Boys (1. Sword Shield)"/>
        <s v="Paladone Playstation Heritage Icons Light, Desktop Game Room Lighting Accessories, 3 Dynamic Light Modes, Powered by USB or Batteries"/>
        <s v="Numskull Teenage Mutant Ninja Turtles Gaming Locker, Controller Holder, Headset Stand for PS5, Xbox Series X S, Nintendo Switch - Official Merchandise"/>
        <s v="PlayStation Controller Mug - Coffee Mug 10oz - Officially Licensed Merchandise"/>
        <s v="Pac Man and Ghosts Light, Pac Man Collectable Figure Lamp"/>
        <s v="Nintendo Metroid Notebook in Presentation Gift Box, A5 240 Lined Pages - Official Merchandise"/>
        <s v="3D Printed Deep Rock Galactic Beer Mug Holder Stand, Gaming Accessories, Board Game, Gamer Merchandise, Gaming Decor, White"/>
        <s v="Numskull Official Hogwarts Legacy Gaming Locker Controller Holder &amp; Headset Stand for PS5, Xbox Series X|S and Nintendo Switch"/>
        <s v="Numskull Star Trek Blue Gaming Locker, Controller Holder, Headset Stand for PS5, Xbox Series X S, Nintendo Switch - Official Star Trek Merchandise"/>
        <s v="SteelSeries QcK Diablo III Gaming Mouse Pad - Monk Edition"/>
        <s v="Xbox Mug Game Console Logo Handle 16oz Cup Gaming Merchandise One Size"/>
        <s v="Poster Foundry Far Cry 6 Chorizo Dog Amigos Video Game Gaming Gamer Far Cry Merchandise Collectibles Collectors Edition Far Cry Merch Accessories Ceramic Coffee Mug Tea Cup Fun Novelty Gift 12 oz"/>
        <s v="Danganronpa Mai Monokuma Video Game Poster Gamer Gaming Danganronpa Manga Anime Posters Danganronpa Merch Dangan Ronpa Anime Room Merchandise School Trilogy Cool Wall Decor Art Print Poster 12x18"/>
        <s v="Super Street Fighter 2 Player Select Character Collage Retro 90s Aesthetic Arcade Capcom Video Game Gaming Gamer Merchandise Collectible Merch Ceramic Coffee Mug Tea Cup Fun Novelty Gift 12 oz"/>
        <s v="Street Fighter Akuma Flames Video Game Merchandise Video Gamer Gaming Capcom Classic Fighting Cool Psychedelic Trippy Hippie Decor UV Light Reactive Black Light Eco Blacklight Poster For Room 12x18"/>
        <s v="Dota 2 Gaming Mat Loot Crate Gaming June 2016 Exclusive"/>
        <s v="TUBBZ Street Fighter E Honda Collectible Duck Vinyl Figure – Official Street Fighter Merchandise – PC &amp; Gaming"/>
        <s v="Cable Guy - Borderlands 3 &quot;Claptrap&quot;"/>
        <s v="Skinit Decal Gaming Skin Compatible with PS4 Controller - Officially Licensed NFL San Francisco 49ers Retro Logo Design"/>
        <s v="Official Borderlands 3 Merchandise - Lillith Duck Character Figurine"/>
        <s v="Assassins Creed Valhalla Wall Decor Hidden Blade Graffiti Jump Bedroom Poster Gaming Viking Decor Video Game Merchandise Collectors Assassin's Creed Gamer Art Cool Wall Decor Art Print Poster 12x18"/>
        <s v="Rainbow Six Siege Alternate Logo Tom Clancy Rainbow 6 Siege R6 Siege Video Game Gaming Gamer Merchandise Cosplay Collectibles Merch Accessories Ceramic Coffee Mug Tea Cup Fun Novelty Gift 12 oz"/>
        <s v="Street Fighter 2 Chun Li Strongest Woman In the World Classic Retro 90s Arcade Video Game Gaming Gamer Merchandise Collectibles Merch Accessories Ceramic Coffee Mug Tea Cup Fun Novelty Gift 12 oz"/>
        <s v="Cable Guys - Halo Figures Master Chief Infinite Gaming Accessories Holder &amp; Phone Holder for Most Controller (Xbox, Play Station, Nintendo Switch)"/>
        <s v="PlayStation Mug And Socks One Size Gaming Remote 11oz Cup Game Merchandise"/>
        <s v="Rainbow Six Siege Merchandise Ash Jager Duo Character Video Game Video Gaming Gamer R6 Siege Tom Clancy Rainbow Six Seige Wall Art Cool Wall Decor Art Print Poster 24x36"/>
        <s v="Minecraft Cup And Socks One Size Creeper Mug 11oz Game Merchandise"/>
        <s v="XBOX Mug And Socks One Size Gaming Controller 11oz Cup Game Gifts"/>
        <s v="Playstation Classic Unisex Beer Mug Multicoloured Ceramic Fan Merchandise, Gaming, Retro Gaming"/>
        <s v="Mega Man Energy Tank MegaMan NES CAPCOM Mug Classic Retro Vintage 80s Video Game Collection Gaming Gamer Merchandise Collectibles Merch Accessories Ceramic Coffee Mug Tea Cup Fun Novelty Gift 12 oz"/>
        <s v="Numskull Official Destiny Gaming Locker, Controller Holder, Headset Stand for PS5, Xbox Series X S, Nintendo Switch - Official Destiny Merchandise"/>
        <s v="Street Fighter 2 Guile Great Hair Is Patriotic Classic Retro 90s Arcade Video Game Gaming Gamer Merchandise Collectibles Merch Accessories Ceramic Coffee Mug Tea Cup Fun Novelty Gift 12 oz"/>
        <s v="Rainbow Six Siege Merchandise IQ Character Video Game Video Gaming Gamer R6 Siege Tom Clancy Rainbow Six Seige Wall Art Cool Wall Decor Art Print Poster 12x18"/>
        <s v="Paladone Super Mario Bros. Officially Licensed Merchandise - Retro Level Gadget Decals"/>
        <s v="Rainbow Six Siege Merchandise Road Characters Video Game Video Gaming Gamer R6 Siege Tom Clancy Rainbow Six Seige Wall Art Cool Wall Decor Art Print Poster 12x18"/>
        <s v="PlayStation Launch Collection &quot;Crossbody&quot; Shoulder Bag - Authentic and Official PlayStation Merchandise - Not Machine Specific"/>
        <s v="Limited Edition Gaming Mug - Personalized Gifts for Gamer - Customized Name Gamer Coffee Mug - Gaming Ceramic Mug - Custom Game Lover Gifts - Gamer Tea Cup - White Tea Cup 11Oz Or 15Oz"/>
        <s v="Mega Man 1up Icon MegaMan NES CAPCOM Mug Classic Retro Vintage 80s Video Game Collection Gaming Gamer Merchandise Collectibles Merch Accessories Ceramic Coffee Mug Tea Cup Fun Novelty Gift 12 oz"/>
        <s v="Assassins Creed Valhalla Merchandise Eivor Varinsdottir Runes Female Video Game Video Gaming Gamer Collectibles Viking Cool Wall Decor Art Print Poster 24x36"/>
        <s v="Rotating Headphone Display Stand for Desk with LED Lights - Spinning Gaming Headset Stand (Black)"/>
        <s v="Assassins Creed Collection Work In The Dark To Serve The Light Lineup Video Game Gaming Gamer Merchandise Cosplay Collectibles Merch Accessories Ceramic Coffee Mug Tea Cup Fun Novelty Gift 12 oz"/>
        <s v="TANOOKI Gaming Headset Headphones with Cat Ears Detachable Cable and RGB LED Light for PS5, PS4, Xbox Series, X|S, Xbox One, Nintendo Switch, PC, Mac"/>
        <s v="Laminated Rainbow Six Siege Merchandise Smoke Character Video Game Video Gaming Gamer R6 Siege Tom Clancy Rainbow Six Seige Wall Art Poster Dry Erase Sign 12x18"/>
        <s v="Numskull Dungeons &amp; Dragons Gaming Locker, Controller Holder, Headset Stand for PS5, Xbox Series X S, Nintendo Switch - Official Dungeons and Dragons Merchandise"/>
        <s v="Skinit Decal Gaming Skin Compatible with PS4 Controller - Officially Licensed NFL Cincinnati Bengals Tropical Print Design"/>
        <s v="Far Cry 6 Fangs For Hire Chorizo Guapo Chicharron Video Game Gaming Gamer Far Cry Merchandise Collectibles Collectors Edition Far Cry Merch Far Cry 6 Poster Cool Wall Decor Art Print Poster 24x36"/>
        <s v="Street Fighter Challengers Group CAPCOM Video Game Merchandise Gamer Classic Fighting Cool Wall Decor Art Print Poster 24x36"/>
        <s v="Valorant Custom Keycaps (Agent Breach) - Laser Engraved with Each Valorant Agent's Portrait, Skills, and Position. Fit with Any Mechanical Keyboard. Valorant Gift for Gamers, Adults, and Teens."/>
        <s v="SUPER MARIO Mug in Presentation Gift Box (Mario, Luigi, Peach &amp; Toad Design) 11oz Ceramic Coloured Inner Coffee Mug and Gaming Mugs - Official Nintendo Merchandise"/>
        <s v="Plants Against Zombies Soft Toy Pisto-Polka Dot 23 cm"/>
        <s v="Sega Mega Drive Console Logo Light. Retro Gaming Mood Light. Iconic Sega Console Logo Shaped Light. USB or Battery Powered. Officially Licensed Sega Merchandise."/>
        <s v="Exquisite Gaming: Borderlands 3: Psycho - Original Mobile Phone &amp; Gaming Controller Holder, Device Stand, Cable Guys, Licensed Figure"/>
        <s v="Xbox Logo Area Rug | 39 x 39 Inches"/>
        <s v="Paladone Xbox Controller Digital Alarm Clock, Officially Licensed Xbox Merchandise Gift and Decor for Gamers - Black"/>
        <s v="Skinit Decal Gaming Skin for PS4 Controller - Officially Licensed Warner Bros Harley Quinn Mad Love Design"/>
        <s v="Assassins Creed Valhalla Wall Decor Art Work In The Dark Bedroom Poster Gaming Viking Decor Video Game Merchandise Collectors Gamer Art Assassins Creed Gift Cool Wall Decor Art Print Poster 18x12"/>
        <s v="Poster Foundry Street Fighter 2 Sagat Muay Thai Thailand Classic Retro 90s Arcade Video Game Gaming Gamer Merchandise Collectibles Merch Accessories Ceramic Coffee Mug Tea Cup Fun Novelty Gift 12 oz"/>
        <s v="Assassins Creed Valhalla Merchandise Male Ultimate Edition Key Art Video Game Cover Video Gaming Gamer Collectibles Viking Eivor Varinsdottir Black Wood Framed Art Poster 14x20"/>
        <s v="Street Fighter Ryu Art CAPCOM Video Game Merchandise Gamer Classic Fighting Cool Wall Decor Art Print Poster 24x36"/>
        <s v="Assassins Creed Valhalla Merchandise Female Gold Edition Key Art Video Game Cover Video Gaming Gamer Collectibles Viking Eivor Varinsdottir Cool Wall Decor Art Print Poster 24x36"/>
        <s v="Cable Guy Crash Bandicoot Controller Holder - 8 inch version"/>
        <s v="Poster Foundry Street Fighter 2 Sagat vs M Bison Classic Retro 90s Arcade Video Game Gaming Gamer Merchandise Collectibles Merch Accessories Ceramic Coffee Mug Tea Cup Fun Novelty Gift 12 oz"/>
        <s v="Street Fighter 2 Ryu Hadoken Retro Vintage Art CAPCOM Video Game Merchandise Gamer Classic Fighting Cool Wall Decor Art Print Poster 24x36"/>
        <s v="Skinit Decal Gaming Skin for PS4 Controller - Officially Licensed College Alabama Crimson Roll Tide Design"/>
        <s v="Assassins Creed Valhalla Merchandise Female Ultimate Edition Key Art Video Game Cover Video Gaming Gamer Collectibles Viking Eivor Varinsdottir Cool Wall Decor Art Print Poster 24x36"/>
        <s v="Assassins Creed Valhalla Merchandise Viking Ship Green Background Video Game Video Gaming Gamer Collectibles Eivor Varinsdottir Cool Wall Decor Art Print Poster 24x36"/>
        <s v="Assassins Creed Valhalla Merchandise Illustrated Art Video Game Video Gaming Gamer Collectibles Viking Eivor Varinsdottir Cool Wall Decor Art Print Poster 24x36"/>
        <s v="Skinit Decal Gaming Skin Compatible with Xbox One X Controller - Officially Licensed Warner Bros The Classic Joker Design"/>
        <s v="Pac-Man Keyring Arcade Game - Classic Retro PAC-Man Gameplay. Includes Original Sounds &amp; Black &amp; White Screen. Officially Licensed PAC-Man Merchandise from Fizz Creations."/>
        <s v="Zelda Neon Sign Gamer Gift Iconic Neon Light for Gaming Zelda Gifts Sword Z LED Sign Master Sword Gaming Room Accessory for Teen Room Decor"/>
        <s v="Paladone Xbox Light Up Gaming Room Sign, Customizable with Stickers, LED Hanging Decor for Wall or Door, Licensed Gift for Xbox Gamers"/>
        <s v="Logitech G PRO Mechanical Gaming Keyboard - Ultra-Portable Tenkeyless Design, Detachable USB Cable, LIGHTSYNC RGB Backlit Keys, Official League of Legends Edition"/>
        <s v="Exquisite Gaming: The Mandalorian: Boba Fett - Original Mobile Phone &amp; Gaming Controller Holder, Device Stand, Cable Guys, Licensed Figure"/>
        <s v="Gamer Gifts for Men Gamer Room Game Cave Wall Decor Cool Stuff for Boys Gamers Gift for Kids Ideas Video Game Decor Metal Controller Gamepad Desk Clock Wall Clock"/>
        <s v="Exquisite Gaming Call of Duty Ghost Cable Guy Ikons Light Up Gaming Controller and Mobile Phone Charger from"/>
        <s v="Minecraft Logo Light - Minecraft Lamp, Gaming Room Decor, and Bedroom Night Light - Minecraft Desk Accessories and Gifts for Fans - 2 Light Modes"/>
        <s v="Street Fighter You Lose Classic Arcade Video Game Gaming Gamer Merchandise Collectibles Merch Accessories Ceramic Coffee Mug Tea Cup Fun Novelty Gift 12 oz"/>
        <s v="Gaming Blanket for Kids and Teens - Soft Fleece Video Game Travel Blanket Gift for Gamers"/>
        <s v="Street Fighter 2 Ken Masters Great True Fighter USA Art Retro 90s Arcade Capcom Video Game Gaming Gamer Merchandise Collectibles Merch Accessories Ceramic Coffee Mug Tea Cup Fun Novelty Gift 12 oz"/>
        <s v="Video Game Wall Decal Wall Sticker Poster Floss Dancing Decal Game Room Decor Peel &amp; Stick Game Decal Baby Bedroom Home Decor Gaming Stickers (34.6&quot; x 23.6&quot;) (Black)"/>
        <s v="Danganronpa 3 Despair Video Game Gamer Gaming Danganronpa Manga Anime Posters Danganronpa Merch Dangan Ronpa Anime Room Decor Merchandise School Trilogy Black Wood Framed Art Poster 14x20"/>
        <s v="Car Window Sign | Gamer On Board Car Wind Sign | Xbox Gamers"/>
        <s v="Assassins Creed Valhalla Wall Decor Cool Wall Art Bedroom Poster Hidden Blade Gaming Inkblot Print Video Game Merchandise Collectors Assassins Creed Gamer Gift Cool Wall Decor Art Print Poster 12x18"/>
        <s v="Assassins Creed Valhalla Merchandise Wolf Companion Female Video Game Cover Video Gaming Gamer Collectibles Viking Eivor Varinsdottir Cool Wall Decor Art Print Poster 24x36"/>
        <s v="Rainbow Six Siege Merchandise Ash Jager Duo Character Video Game Video Gaming Gamer R6 Siege Tom Clancy Rainbow Six Seige Wall Art White Wood Framed Art Poster 14x20"/>
        <s v="Laminated Street Fighter 2 No Parking Bonus Level Ryu E Honda Funny Retro Vintage Art CAPCOM Video Game Merchandise Gamer Classic Fighting Poster Dry Erase Sign 24x36"/>
        <s v="Far Cry 6 Fangs for Hire Chorizo Guapo Chicharron Video Game Gaming Gamer Far Cry Merchandise Collectibles Collectors Edition Far Cry Merch Far Cry 6 Poster Stand or Hang Wood Frame Display 9x13"/>
        <s v="Assassins Creed Wall Art Posters Video Games Decor Series All Assassins Character Valhalla Gaming Room Decor Movie Poster Gamer Viking Assassin's Merchandise Cool Wall Decor Art Print Poster 18x12"/>
        <s v="Assassins Creed Valhalla Sunset Wall Decor Cool Wall Art Bedroom Poster Gaming Viking Decor Modern Video Game Merchandise Collectors Gamer Art Assassin's Creed Cool Wall Decor Art Print Poster 12x18"/>
        <s v="Poster Foundry Street Fighter 2 Ryu Hadouken Classic Retro 90s Arcade Video Game Gaming Gamer Merchandise Collectibles Merch Accessories Ceramic Coffee Mug Tea Cup Fun Novelty Gift 12 oz"/>
        <s v="Skinit Decal Gaming Skin for PS4 Controller - Officially Licensed NBA Phoenix Suns Digi Camo Design"/>
        <s v="Rainbow Six Siege Merchandise Valkyrie Character Video Game Video Gaming Gamer R6 Siege Tom Clancy Rainbow Six Seige Wall Art Cool Wall Decor Art Print Poster 12x18"/>
        <s v="Kappa Space - Decal Style Skin fits original PS4 Gaming Console"/>
        <s v="Assassins Creed Valhalla Merchandise Eivor Varinsdottir Runes Male Video Game Video Gaming Gamer Collectibles Viking White Wood Framed Poster 14x20"/>
        <s v="Lumoonosity Alien Neon Sign, Pink and Blue Alien Decorations Neon Lights with On/Off Switch, Cool Alien Light Neon Signs for Bedroom, Gaming Room, Aesthetic Hanging Alien Led Signs for Wall Decor"/>
        <s v="Paladone Xbox Color Change Plastic Water Bottle with Straw, 650 ml, Officially Licensed Merchandise"/>
        <s v="Gamer Gifts - Best Gaming Gifts for Men - Game Room Decor Gift for Boys/Men - Gifts for Gamers - Video Game Lover Gifts - Gifts for Gaming Blanket 50&quot; x 60&quot;"/>
        <s v="JUMANT Mario Movie Poster - 8x10 - Gamer Room Decor - Gaming Posters for Boys Room Decor - Gaming Room Decor for Boys - Mario Poster Set - Game Room Decor - Mario Room Decor"/>
        <s v="Super Mario Warp Pipe Mug Ceramic Coffee Mug Gift for Gamers, Fathers, Coffee Enthusiasts, for Cappuccino, Latte or Hot Tea, 15 Oz, Green"/>
        <s v="Exquisite Gaming: Spyro The Dragon - Original Mobile Phone &amp; Gaming Controller Holder, Device Stand, Cable Guys, Licensed Figure"/>
        <s v="Paladone Xbox Icons Light, Dynamic and Standard Lighting Modes, Licensed Xbox Gaming Desk Accessory &amp; Game Room Decor, Xbox Gift for Men"/>
        <s v="Halo Light-Up Energy Sword Collectible LED Desktop Lamp | 14 Inches Tall"/>
        <s v="Paladone, 500ml, Minecraft Metal Water Bottle | Officially Licensed Gaming Merchandise"/>
        <s v="Keep Out Gamer at Work - Bestylez Funny Gamer Sign For Gaming Room Wall Door Decor - Gift For Teen Boy, Boyfriend 12&quot; * 8&quot; (159)"/>
        <s v="Fallout Neon Signs for Wall Decor, Fallout Merchandise, LED Sign Gaming Neon Sign Fallout Decor, Fallout Merch Neon Light for Man Cave Bedroom Living Room Game Room, Gift for Boys Girls Christmas"/>
        <s v="Game Neon Sign Gamepad Shape LED Neon Signs for Gamer Room Wall Bedroom Decor, Gamer Gifts Neon Lights for Boys Teen Gaming Zone Party Decoration"/>
        <s v="Exquisite Gaming: Call of Duty: Lt. Simon &quot;Ghost&quot; Riley - Original Mobile Phone &amp; Gaming Controller Holder, Device Stand, Cable Guys, Licensed Figure"/>
        <s v="Sodilly I'm Gaming Do Not Disturb Insulated Stainless Steel Tumbler - Laser Engraved Superior Technology - Great For Hot &amp; Cold Beverages - Double Wall Vacuum - No Risk Purchase - Gifts For Gamers"/>
        <s v="Gamer Gifts for Teenage Boys, Gaming Room Decoration, Gamer Pillow Cover and Game Socks Gifts Set, 18&quot; x 18&quot;"/>
        <s v="Cute Kirby Stickers, Kawaii Cartoon Gaming Stickers Gift for Kids Teens Adults, 50Pcs Dovipta Vinyl Waterproof Stickers for Laptop Water Bottles Skateboard Guitar Phone Skateboard Scrapbook Snowboard"/>
        <s v="Numskull Back to The Future 3D Lamp Wall Light - Ambient Lighting Gaming Accessory for Bedroom, Home, Study, Office, Work - Official Back to The Future Merchandise"/>
        <s v="Star Neon Sign, Gaming Neon Sign for Mario Game Room Decor, Man Cave, Kids Room,Super Star Gaming Wall Decor Gamer Gifts for Boys, Kids"/>
        <s v="Exquisite Gaming: Guardians of The Galaxy: Toddler Groot - Original Mobile Phone &amp; Gaming Controller Holder, Device Stand, Cable Guys, Marvel Licensed Figure"/>
        <s v="Led Dimmable Neon Signs Wall Decorations For Living Room|Bedroom Gamepad Controller Shape Lights Game Room Decor Accessories Cool Teen Boys|Girls|Kids Gamer Gifts"/>
        <s v="Hasbro Gaming Monopoly: The Lord of The Rings Edition Board Game Inspired by The Movie Trilogy, Play as a Member of The Fellowship, for Kids Ages 8 and Up (Amazon Exclusive)"/>
        <s v="Exquisite Gaming: Star Wars: Darth Vader - Original Mobile Phone &amp; Gaming Controller Holder, Device Stand, Cable Guys, Licensed Figure (Multi-colored)"/>
        <s v="Gaming Controller Holder One More Life | Controller Holder Figure | Headphone Stand &amp; Controller | Gaming Accessories For Desk | Gamer Gifts"/>
        <s v="ASUS WiFi 6 Router (RT-AX57) - Dual Band AX3000 WiFi Router, Gaming &amp; Streaming, AiMesh Compatible, Included Lifetime Internet Security, Parental Control, MU-MIMO, OFDMA"/>
        <s v="Exquisite Gaming: Halo: Master Chief - Mobile Phone &amp; Gaming Controller Holder, Device Stand, Cable Guys, Xbox Licensed Figure, Green"/>
        <s v="Paladone Gameboy Heat Changing Coffee Mug - Gift for Gamers, Nerds, Nintendo Mario Fans, Men, and Retro 90s Game Enthusiasts - 10 Ounces"/>
        <s v="Gamer Gifts, Gifts for Gamers, Cool Gamer Gifts for Men Teen Boys Boyfriend, Gaming Gifts, Gamer Gift Ideas, Video Game Gifts, Gamer Girl Gifts, Gifts for Game Lovers Stainless Steel Tumbler 20oz 1Pc"/>
        <s v="Exquisite Gaming: Call of Duty: Monkeybomb - Original Mobile Phone &amp; Gaming Controller Holder, Device Stand, Cable Guys, Licensed Figure"/>
        <s v="Paladone Playstation Controller Icons Light with 3 Light Modes - Sound Reactive, Dynamic Phasing, and Standard Mode - Gaming Desk Accessories and Game Room Decor"/>
        <s v="Printed Neon Gaming Posters Set of 4 (8”X 10”), Boys Room Decorations for Bedroom,Video Game Wall Art,Gamer, Teen boy bedroom, game room, No Frames"/>
        <s v="Gamer Neon Sign, Gamepad Shaped LED Neon Sign for Gamer Room Decor, Gaming Neon Sign for Boys Room Decor, Neon Gaming Sign for Gaming Wall Decor, USB Powered Gamer Gifts for Teens, Boys, Kids"/>
        <s v="Super Bros Toys Illusion Night Light for Kids with Game Sound Effects NightLight Decor Merchandise As Gifts for Kids and Fans (03-MLA)"/>
        <s v="Rainbow Six Siege Merchandise Battle Pass Main Key Art Video Game Cover Video Gaming Gamer R6 Siege Tom Clancy Rainbow Six Seige Wall Art Cool Wall Decor Art Print Poster 24x36"/>
        <s v="Xbox Throw Blanket with Game Controller Gift Box - Plush Throw Measures 46 x 60 Inches - Kids Super Soft Special Edition Fleece Gamer Bedding"/>
        <s v="YuanDian Can't Hear You I'm Gaming Night Light, Headset Graphic Video Games Gamer Gift Funny 3D Illusion Lamp 16 Colors Changing Touch &amp; Remote Control for Men Gamers Teenagers and Kids"/>
        <s v="X Rocker XL Floor Gaming Chair, Use with All Major Gaming Consoles, Mobile, TV, PC, Smart Devices, with Subwoofer, Headrest Mounted Speakers, Foldable"/>
        <s v="Gamer Gifts for Teenage Boy, Gamer Room Decor for Man, Best Gifts for Son, Boyfriend, Husband, Gaming Accessories, Wooden Gaming Headset Stand for Gaming Desktop- Can't Hear You I'm Gaming"/>
        <s v="Gamer Tumbler Gifts,Gamer Gifts For Men Teen Boys,Gaming Gifts,Gamer Gift Ideas,Video Game Gifts,Gifts For Game Lovers Stainless Steel Tumbler 17oz"/>
        <s v="Divoom Pixoo-64 - WiFi Pixel Cloud Digital Frame with APP Control,64 X 64 LED Panel Display Frame for Gaming Room Decoration/Social Media Fans Counter"/>
        <s v="Gaming Blanket Game Flannel Throw Blanket 60&quot;x50&quot; for Adult and Kids Decorative Blankets Funny Super Soft Cozy Blanket"/>
      </sharedItems>
    </cacheField>
    <cacheField name="brand" numFmtId="0">
      <sharedItems count="70">
        <s v="Razer"/>
        <s v="Simimi art"/>
        <s v="JOSEBRU"/>
        <s v="Paladone"/>
        <s v="Vutieso"/>
        <s v="JENVIO"/>
        <s v="Exquisite Gaming"/>
        <s v="Hasbro Gaming"/>
        <s v="GGK"/>
        <s v="Outerprint"/>
        <s v="CryCarrot"/>
        <s v="TOPYUN"/>
        <s v="ASOHEK"/>
        <s v="NAKIMO"/>
        <s v="HAUS AND HUES"/>
        <s v="LitLife"/>
        <s v="Crash Bandicoot"/>
        <s v="Heliwey"/>
        <s v="Numskull"/>
        <s v="Pyramid International"/>
        <s v="Generic"/>
        <s v="SteelSeries"/>
        <s v="Xbox"/>
        <s v="Poster Foundry"/>
        <s v="Loot Crate"/>
        <s v="TUBBZ"/>
        <s v="Cableguys"/>
        <s v="Skinit"/>
        <s v="PlayStation"/>
        <s v="Minecraft"/>
        <s v="Controller Gear"/>
        <s v="BigTees"/>
        <s v="X-FLOAT"/>
        <s v="FRTEC"/>
        <s v="KeycapBro"/>
        <s v="Super Mario"/>
        <s v="Sakami Merchandise"/>
        <s v="Fizz Creations"/>
        <s v="Ukonic"/>
        <s v="Logitech G"/>
        <s v="AOROTOE"/>
        <s v="OHOIT"/>
        <s v="LHKSER"/>
        <s v="Toynk"/>
        <s v="uSkins"/>
        <s v="Lumoonosity"/>
        <s v="Punofell"/>
        <s v="JUMANT"/>
        <s v="Drtupe"/>
        <s v="Bestylez"/>
        <s v="Abooly"/>
        <s v="HOYOBEST"/>
        <s v="Power Up Factory"/>
        <s v="Sodilly"/>
        <s v="OCCdesign"/>
        <s v="Dovipta"/>
        <s v="JIARODEY"/>
        <s v="SOLIDEE"/>
        <s v="Grupo Erik"/>
        <s v="ASUS"/>
        <s v="Fusui"/>
        <s v="Ethereal Lomoer"/>
        <s v="NESIMY"/>
        <s v="Jay Franco"/>
        <s v="YuanDian"/>
        <s v="X Rocker"/>
        <s v="Slothoem"/>
        <s v="YOPIGOT"/>
        <s v="Divoom"/>
        <s v="Seimip"/>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ount="105">
        <n v="15386"/>
        <n v="25"/>
        <n v="536"/>
        <n v="379"/>
        <n v="565"/>
        <n v="335"/>
        <n v="45"/>
        <n v="789"/>
        <n v="3854"/>
        <n v="1062"/>
        <n v="4157"/>
        <n v="374"/>
        <n v="178"/>
        <n v="59"/>
        <n v="94"/>
        <n v="19"/>
        <n v="637"/>
        <n v="2349"/>
        <n v="29"/>
        <n v="2474"/>
        <n v="729"/>
        <n v="440"/>
        <n v="741"/>
        <n v="21"/>
        <n v="200"/>
        <n v="2068"/>
        <n v="2325"/>
        <n v="2239"/>
        <n v="9"/>
        <n v="6"/>
        <n v="4"/>
        <n v="3"/>
        <n v="265"/>
        <n v="49"/>
        <n v="1"/>
        <n v="57"/>
        <n v="12"/>
        <n v="37"/>
        <n v="10"/>
        <n v="1255"/>
        <n v="17"/>
        <n v="74"/>
        <n v="3594"/>
        <n v="15"/>
        <n v="39"/>
        <n v="30"/>
        <n v="11"/>
        <n v="240"/>
        <n v="2"/>
        <n v="24"/>
        <n v="16"/>
        <n v="14"/>
        <n v="7"/>
        <n v="127"/>
        <n v="18"/>
        <n v="61"/>
        <n v="27"/>
        <n v="259"/>
        <n v="5840"/>
        <n v="8"/>
        <n v="243"/>
        <n v="765"/>
        <n v="256"/>
        <n v="13"/>
        <n v="1718"/>
        <n v="885"/>
        <n v="868"/>
        <n v="5"/>
        <n v="2938"/>
        <n v="115"/>
        <n v="244"/>
        <n v="2016"/>
        <n v="386"/>
        <n v="1125"/>
        <n v="3746"/>
        <n v="650"/>
        <n v="1043"/>
        <n v="322"/>
        <n v="258"/>
        <n v="865"/>
        <n v="1213"/>
        <n v="394"/>
        <n v="612"/>
        <n v="161"/>
        <n v="268"/>
        <n v="266"/>
        <n v="756"/>
        <n v="1055"/>
        <n v="2739"/>
        <n v="2629"/>
        <n v="519"/>
        <n v="4754"/>
        <n v="1972"/>
        <n v="7534"/>
        <n v="113"/>
        <n v="1258"/>
        <n v="34925"/>
        <n v="503"/>
        <n v="458"/>
        <n v="1171"/>
        <n v="43"/>
        <n v="1232"/>
        <n v="8456"/>
        <n v="276"/>
        <n v="909"/>
      </sharedItems>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ontainsBlank="1" count="13">
        <s v="Video Games "/>
        <s v="Baby Products "/>
        <s v="Tools &amp; Home Improvement "/>
        <s v="Home &amp; Kitchen "/>
        <s v="Toys &amp; Games "/>
        <s v="Electronics "/>
        <s v="Office Products "/>
        <s v="Sports &amp; Outdoors "/>
        <s v="Uncategorized"/>
        <s v="Arts, Crafts &amp; Sewing "/>
        <s v="Industrial &amp; Scientific "/>
        <s v="Cell Phones &amp; Accessories "/>
        <m u="1"/>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 name="Review Weight" numFmtId="0">
      <sharedItems containsSemiMixedTypes="0" containsString="0" containsNumber="1" minValue="0.01" maxValue="1"/>
    </cacheField>
    <cacheField name="Value Proposition Index" numFmtId="2">
      <sharedItems containsSemiMixedTypes="0" containsString="0" containsNumber="1" minValue="2.7425132319246058E-2" maxValue="63.420801603206421"/>
    </cacheField>
    <cacheField name="Average Price of Category Items" numFmtId="44">
      <sharedItems containsSemiMixedTypes="0" containsString="0" containsNumber="1" minValue="8.9499999999999993" maxValue="67.334000000000003"/>
    </cacheField>
    <cacheField name="Price Index" numFmtId="0">
      <sharedItems containsSemiMixedTypes="0" containsString="0" containsNumber="1" minValue="7.410817714676092E-2" maxValue="10.943887719140211"/>
    </cacheField>
    <cacheField name="Customer Perception Score" numFmtId="0">
      <sharedItems containsSemiMixedTypes="0" containsString="0" containsNumber="1" minValue="4.8000000000000001E-2" maxValue="4.8"/>
    </cacheField>
    <cacheField name="Stars Simplified" numFmtId="0">
      <sharedItems containsMixedTypes="1" containsNumber="1" minValue="4" maxValue="5" count="12">
        <n v="4.4000000000000004"/>
        <n v="4.7"/>
        <n v="4.5"/>
        <n v="4.3"/>
        <n v="4.2"/>
        <n v="4.8"/>
        <n v="4.5999999999999996"/>
        <n v="4.9000000000000004"/>
        <n v="5"/>
        <n v="4"/>
        <s v="Low Review Score"/>
        <n v="4.0999999999999996"/>
      </sharedItems>
    </cacheField>
    <cacheField name="Review Count Simplified" numFmtId="0">
      <sharedItems count="5">
        <s v="&gt;2500 Reviews"/>
        <s v="&lt;500 Reviews"/>
        <s v="&lt;1000 Reviews"/>
        <s v="&lt;2000 Reviews"/>
        <s v="&lt;2500 Reviews"/>
      </sharedItems>
    </cacheField>
    <cacheField name="Shorter Text Tiles" numFmtId="0">
      <sharedItems count="144">
        <s v="Razer Tartarus V2 Gaming Keypad:"/>
        <s v="Neon Gaming Decor for Boys"/>
        <s v="Neon Sign King Boo The"/>
        <s v="Paladone Xbox Light Up Headphone"/>
        <s v="Paladone Yoshi Egg Light 8"/>
        <s v="Super Mario Warp Pipe Travel"/>
        <s v="Gamer Gifts, Gifts For Gamers,"/>
        <s v="JENVIO Gamer Gifts for Men"/>
        <s v="Paladone Super Mario Bros Mushroom"/>
        <s v="Exquisite Gaming: Fallout 76: Variant"/>
        <s v="Paladone Playstation Controller Digital Alarm"/>
        <s v="Hasbro Gaming Monopoly: Disney Star"/>
        <s v="Majora's Mask LED Sign LoZ"/>
        <s v="Kirby Poster Wall Art,Watercolor Kirby"/>
        <s v="Gamer Gifts for Teenage Boys,"/>
        <s v="Fallout Shelter Vintage Look Reproduction"/>
        <s v="ABXY Silicone Gaming Coasters -"/>
        <s v="Exquisite Gaming: Borderlands 3: Claptrap"/>
        <s v="Exquisite Gaming: Sonic - Mobile"/>
        <s v="Friends Merchandise Mouse Pad for"/>
        <s v="HAUS AND HUES Retro Video"/>
        <s v="Medieval GOT Dragon D&amp;D Game"/>
        <s v="Paladone Minecraft Water Bottle with"/>
        <s v="Minecraft Cute Fox Night Light,"/>
        <s v="Bandai Deluxe Edition Action Figure"/>
        <s v="Neon Sign Sword &amp; Shield"/>
        <s v="Paladone Playstation Heritage Icons Light,"/>
        <s v="Numskull Teenage Mutant Ninja Turtles"/>
        <s v="PlayStation Controller Mug - Coffee"/>
        <s v="Pac Man and Ghosts Light,"/>
        <s v="Nintendo Metroid Notebook in Presentation"/>
        <s v="3D Printed Deep Rock Galactic"/>
        <s v="Numskull Official Hogwarts Legacy Gaming"/>
        <s v="Numskull Star Trek Blue Gaming"/>
        <s v="SteelSeries QcK Diablo III Gaming"/>
        <s v="Xbox Mug Game Console Logo"/>
        <s v="Poster Foundry Far Cry 6"/>
        <s v="Danganronpa Mai Monokuma Video Game"/>
        <s v="Super Street Fighter 2 Player"/>
        <s v="Street Fighter Akuma Flames Video"/>
        <s v="Dota 2 Gaming Mat Loot"/>
        <s v="TUBBZ Street Fighter E Honda"/>
        <s v="Cable Guy - Borderlands 3"/>
        <s v="Skinit Decal Gaming Skin Compatible"/>
        <s v="Official Borderlands 3 Merchandise -"/>
        <s v="Assassins Creed Valhalla Wall Decor"/>
        <s v="Rainbow Six Siege Alternate Logo"/>
        <s v="Street Fighter 2 Chun Li"/>
        <s v="Cable Guys - Halo Figures"/>
        <s v="PlayStation Mug And Socks One"/>
        <s v="Rainbow Six Siege Merchandise Ash"/>
        <s v="Minecraft Cup And Socks One"/>
        <s v="XBOX Mug And Socks One"/>
        <s v="Playstation Classic Unisex Beer Mug"/>
        <s v="Mega Man Energy Tank MegaMan"/>
        <s v="Numskull Official Destiny Gaming Locker,"/>
        <s v="Street Fighter 2 Guile Great"/>
        <s v="Rainbow Six Siege Merchandise IQ"/>
        <s v="Paladone Super Mario Bros. Officially"/>
        <s v="Rainbow Six Siege Merchandise Road"/>
        <s v="PlayStation Launch Collection &quot;Crossbody&quot; Shoulder"/>
        <s v="Limited Edition Gaming Mug -"/>
        <s v="Mega Man 1up Icon MegaMan"/>
        <s v="Assassins Creed Valhalla Merchandise Eivor"/>
        <s v="Rotating Headphone Display Stand for"/>
        <s v="Assassins Creed Collection Work In"/>
        <s v="TANOOKI Gaming Headset Headphones with"/>
        <s v="Laminated Rainbow Six Siege Merchandise"/>
        <s v="Numskull Dungeons &amp; Dragons Gaming"/>
        <s v="Far Cry 6 Fangs For"/>
        <s v="Street Fighter Challengers Group CAPCOM"/>
        <s v="Valorant Custom Keycaps (Agent Breach)"/>
        <s v="SUPER MARIO Mug in Presentation"/>
        <s v="Plants Against Zombies Soft Toy"/>
        <s v="Sega Mega Drive Console Logo"/>
        <s v="Exquisite Gaming: Borderlands 3: Psycho"/>
        <s v="Xbox Logo Area Rug |"/>
        <s v="Paladone Xbox Controller Digital Alarm"/>
        <s v="Skinit Decal Gaming Skin for"/>
        <s v="Poster Foundry Street Fighter 2"/>
        <s v="Assassins Creed Valhalla Merchandise Male"/>
        <s v="Street Fighter Ryu Art CAPCOM"/>
        <s v="Assassins Creed Valhalla Merchandise Female"/>
        <s v="Cable Guy Crash Bandicoot Controller"/>
        <s v="Street Fighter 2 Ryu Hadoken"/>
        <s v="Assassins Creed Valhalla Merchandise Viking"/>
        <s v="Assassins Creed Valhalla Merchandise Illustrated"/>
        <s v="Pac-Man Keyring Arcade Game -"/>
        <s v="Zelda Neon Sign Gamer Gift"/>
        <s v="Paladone Xbox Light Up Gaming"/>
        <s v="Logitech G PRO Mechanical Gaming"/>
        <s v="Exquisite Gaming: The Mandalorian: Boba"/>
        <s v="Gamer Gifts for Men Gamer"/>
        <s v="Exquisite Gaming Call of Duty"/>
        <s v="Minecraft Logo Light - Minecraft"/>
        <s v="Street Fighter You Lose Classic"/>
        <s v="Gaming Blanket for Kids and"/>
        <s v="Street Fighter 2 Ken Masters"/>
        <s v="Video Game Wall Decal Wall"/>
        <s v="Danganronpa 3 Despair Video Game"/>
        <s v="Car Window Sign | Gamer"/>
        <s v="Assassins Creed Valhalla Merchandise Wolf"/>
        <s v="Laminated Street Fighter 2 No"/>
        <s v="Assassins Creed Wall Art Posters"/>
        <s v="Assassins Creed Valhalla Sunset Wall"/>
        <s v="Rainbow Six Siege Merchandise Valkyrie"/>
        <s v="Kappa Space - Decal Style"/>
        <s v="Lumoonosity Alien Neon Sign, Pink"/>
        <s v="Paladone Xbox Color Change Plastic"/>
        <s v="Gamer Gifts - Best Gaming"/>
        <s v="JUMANT Mario Movie Poster -"/>
        <s v="Super Mario Warp Pipe Mug"/>
        <s v="Exquisite Gaming: Spyro The Dragon"/>
        <s v="Paladone Xbox Icons Light, Dynamic"/>
        <s v="Halo Light-Up Energy Sword Collectible"/>
        <s v="Paladone, 500ml, Minecraft Metal Water"/>
        <s v="Keep Out Gamer at Work"/>
        <s v="Fallout Neon Signs for Wall"/>
        <s v="Game Neon Sign Gamepad Shape"/>
        <s v="Exquisite Gaming: Call of Duty:"/>
        <s v="Sodilly I'm Gaming Do Not"/>
        <s v="Cute Kirby Stickers, Kawaii Cartoon"/>
        <s v="Numskull Back to The Future"/>
        <s v="Star Neon Sign, Gaming Neon"/>
        <s v="Exquisite Gaming: Guardians of The"/>
        <s v="Led Dimmable Neon Signs Wall"/>
        <s v="Hasbro Gaming Monopoly: The Lord"/>
        <s v="Exquisite Gaming: Star Wars: Darth"/>
        <s v="Gaming Controller Holder One More"/>
        <s v="ASUS WiFi 6 Router (RT-AX57)"/>
        <s v="Exquisite Gaming: Halo: Master Chief"/>
        <s v="Paladone Gameboy Heat Changing Coffee"/>
        <s v="Paladone Playstation Controller Icons Light"/>
        <s v="Printed Neon Gaming Posters Set"/>
        <s v="Gamer Neon Sign, Gamepad Shaped"/>
        <s v="Super Bros Toys Illusion Night"/>
        <s v="Rainbow Six Siege Merchandise Battle"/>
        <s v="Xbox Throw Blanket with Game"/>
        <s v="YuanDian Can't Hear You I'm"/>
        <s v="X Rocker XL Floor Gaming"/>
        <s v="Gamer Gifts for Teenage Boy,"/>
        <s v="Gamer Tumbler Gifts,Gamer Gifts For"/>
        <s v="Divoom Pixoo-64 - WiFi Pixel"/>
        <s v="Gaming Blanket Game Flannel Throw"/>
      </sharedItems>
    </cacheField>
  </cacheFields>
  <extLst>
    <ext xmlns:x14="http://schemas.microsoft.com/office/spreadsheetml/2009/9/main" uri="{725AE2AE-9491-48be-B2B4-4EB974FC3084}">
      <x14:pivotCacheDefinition pivotCacheId="15574633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29282411" createdVersion="8" refreshedVersion="8" minRefreshableVersion="3" recordCount="159" xr:uid="{A86B4B6F-7D49-C94F-A83C-5B3F72D587AA}">
  <cacheSource type="worksheet">
    <worksheetSource ref="B1:Z160" sheet="Gaming Merchandise Dataset"/>
  </cacheSource>
  <cacheFields count="25">
    <cacheField name="title" numFmtId="0">
      <sharedItems/>
    </cacheField>
    <cacheField name="brand" numFmtId="0">
      <sharedItems count="70">
        <s v="Razer"/>
        <s v="Simimi art"/>
        <s v="JOSEBRU"/>
        <s v="Paladone"/>
        <s v="Vutieso"/>
        <s v="JENVIO"/>
        <s v="Exquisite Gaming"/>
        <s v="Hasbro Gaming"/>
        <s v="GGK"/>
        <s v="Outerprint"/>
        <s v="CryCarrot"/>
        <s v="TOPYUN"/>
        <s v="ASOHEK"/>
        <s v="NAKIMO"/>
        <s v="HAUS AND HUES"/>
        <s v="LitLife"/>
        <s v="Crash Bandicoot"/>
        <s v="Heliwey"/>
        <s v="Numskull"/>
        <s v="Pyramid International"/>
        <s v="Generic"/>
        <s v="SteelSeries"/>
        <s v="Xbox"/>
        <s v="Poster Foundry"/>
        <s v="Loot Crate"/>
        <s v="TUBBZ"/>
        <s v="Cableguys"/>
        <s v="Skinit"/>
        <s v="PlayStation"/>
        <s v="Minecraft"/>
        <s v="Controller Gear"/>
        <s v="BigTees"/>
        <s v="X-FLOAT"/>
        <s v="FRTEC"/>
        <s v="KeycapBro"/>
        <s v="Super Mario"/>
        <s v="Sakami Merchandise"/>
        <s v="Fizz Creations"/>
        <s v="Ukonic"/>
        <s v="Logitech G"/>
        <s v="AOROTOE"/>
        <s v="OHOIT"/>
        <s v="LHKSER"/>
        <s v="Toynk"/>
        <s v="uSkins"/>
        <s v="Lumoonosity"/>
        <s v="Punofell"/>
        <s v="JUMANT"/>
        <s v="Drtupe"/>
        <s v="Bestylez"/>
        <s v="Abooly"/>
        <s v="HOYOBEST"/>
        <s v="Power Up Factory"/>
        <s v="Sodilly"/>
        <s v="OCCdesign"/>
        <s v="Dovipta"/>
        <s v="JIARODEY"/>
        <s v="SOLIDEE"/>
        <s v="Grupo Erik"/>
        <s v="ASUS"/>
        <s v="Fusui"/>
        <s v="Ethereal Lomoer"/>
        <s v="NESIMY"/>
        <s v="Jay Franco"/>
        <s v="YuanDian"/>
        <s v="X Rocker"/>
        <s v="Slothoem"/>
        <s v="YOPIGOT"/>
        <s v="Divoom"/>
        <s v="Seimip"/>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ount="105">
        <n v="15386"/>
        <n v="25"/>
        <n v="536"/>
        <n v="379"/>
        <n v="565"/>
        <n v="335"/>
        <n v="45"/>
        <n v="789"/>
        <n v="3854"/>
        <n v="1062"/>
        <n v="4157"/>
        <n v="374"/>
        <n v="178"/>
        <n v="59"/>
        <n v="94"/>
        <n v="19"/>
        <n v="637"/>
        <n v="2349"/>
        <n v="29"/>
        <n v="2474"/>
        <n v="729"/>
        <n v="440"/>
        <n v="741"/>
        <n v="21"/>
        <n v="200"/>
        <n v="2068"/>
        <n v="2325"/>
        <n v="2239"/>
        <n v="9"/>
        <n v="6"/>
        <n v="4"/>
        <n v="3"/>
        <n v="265"/>
        <n v="49"/>
        <n v="1"/>
        <n v="57"/>
        <n v="12"/>
        <n v="37"/>
        <n v="10"/>
        <n v="1255"/>
        <n v="17"/>
        <n v="74"/>
        <n v="3594"/>
        <n v="15"/>
        <n v="39"/>
        <n v="30"/>
        <n v="11"/>
        <n v="240"/>
        <n v="2"/>
        <n v="24"/>
        <n v="16"/>
        <n v="14"/>
        <n v="7"/>
        <n v="127"/>
        <n v="18"/>
        <n v="61"/>
        <n v="27"/>
        <n v="259"/>
        <n v="5840"/>
        <n v="8"/>
        <n v="243"/>
        <n v="765"/>
        <n v="256"/>
        <n v="13"/>
        <n v="1718"/>
        <n v="885"/>
        <n v="868"/>
        <n v="5"/>
        <n v="2938"/>
        <n v="115"/>
        <n v="244"/>
        <n v="2016"/>
        <n v="386"/>
        <n v="1125"/>
        <n v="3746"/>
        <n v="650"/>
        <n v="1043"/>
        <n v="322"/>
        <n v="258"/>
        <n v="865"/>
        <n v="1213"/>
        <n v="394"/>
        <n v="612"/>
        <n v="161"/>
        <n v="268"/>
        <n v="266"/>
        <n v="756"/>
        <n v="1055"/>
        <n v="2739"/>
        <n v="2629"/>
        <n v="519"/>
        <n v="4754"/>
        <n v="1972"/>
        <n v="7534"/>
        <n v="113"/>
        <n v="1258"/>
        <n v="34925"/>
        <n v="503"/>
        <n v="458"/>
        <n v="1171"/>
        <n v="43"/>
        <n v="1232"/>
        <n v="8456"/>
        <n v="276"/>
        <n v="909"/>
      </sharedItems>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 name="Review Weight" numFmtId="0">
      <sharedItems containsSemiMixedTypes="0" containsString="0" containsNumber="1" minValue="0.01" maxValue="1"/>
    </cacheField>
    <cacheField name="Value Proposition Index" numFmtId="2">
      <sharedItems containsSemiMixedTypes="0" containsString="0" containsNumber="1" minValue="2.7425132319246058E-2" maxValue="63.420801603206421"/>
    </cacheField>
    <cacheField name="Average Price of Category Items" numFmtId="44">
      <sharedItems containsSemiMixedTypes="0" containsString="0" containsNumber="1" minValue="8.9499999999999993" maxValue="67.334000000000003"/>
    </cacheField>
    <cacheField name="Price Index" numFmtId="0">
      <sharedItems containsSemiMixedTypes="0" containsString="0" containsNumber="1" minValue="7.410817714676092E-2" maxValue="10.943887719140211"/>
    </cacheField>
    <cacheField name="Customer Perception Score" numFmtId="0">
      <sharedItems containsSemiMixedTypes="0" containsString="0" containsNumber="1" minValue="4.8000000000000001E-2" maxValue="4.8"/>
    </cacheField>
  </cacheFields>
  <extLst>
    <ext xmlns:x14="http://schemas.microsoft.com/office/spreadsheetml/2009/9/main" uri="{725AE2AE-9491-48be-B2B4-4EB974FC3084}">
      <x14:pivotCacheDefinition pivotCacheId="119944392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31944443" createdVersion="8" refreshedVersion="8" minRefreshableVersion="3" recordCount="159" xr:uid="{1FDE2FD9-6FB8-F640-8092-503E087B5E98}">
  <cacheSource type="worksheet">
    <worksheetSource ref="B1:U160" sheet="Gaming Merchandise Dataset"/>
  </cacheSource>
  <cacheFields count="20">
    <cacheField name="title" numFmtId="0">
      <sharedItems count="159">
        <s v="Razer Tartarus V2 Gaming Keypad: Mecha-Membrane Key Switches - One Handed Keyboard - 32 Programmable Keys - Customizable Chroma RGB Lighting - Programmable Macros - Classic Black"/>
        <s v="Neon Gaming Decor for Boys Room Wooden, Neon Gaming Wooden Door Sign for Gamer Room Decor, Boys Decorations for Bedroom Nursery Playroom Wall Art (6&quot;x12&quot;)"/>
        <s v="Neon Sign King Boo The Ghost Face LED Neon Light Mario Lamp Acrylic Sign for Game Room Decor Gaming Light Accessory Gifts for Boy Room Decor (White)"/>
        <s v="Paladone Xbox Light Up Headphone Stand, Gamer Headset Stand, Gaming Desk Accessories, Official Xbox Merchandise"/>
        <s v="Paladone Yoshi Egg Light 8 in x 7 in | Super Mario Gifts and Room Décor |Officially Licensed Nintendo Merchandise"/>
        <s v="Super Mario Warp Pipe Travel Mug - 15oz Stainless Steel - Officially Licensed Nintendo Merchandise"/>
        <s v="Gamer Gifts, Gifts For Gamers, Gifts For Gamers Men Teen Boys Boyfiend, Gamer Tumbler 20oz, Cool Gamer Gifts, Gaming Gifts, Video Game Gifts, Gaming Gifts For Men, Christmas Gamers Gift Ideas"/>
        <s v="JENVIO Gamer Gifts for Men - Gamer Mode ON - Stainless Steel Tumbler for Coffee/Cold Drinks w Lid and 2 Straws | Gift Idea Gamer Cup For Valentine's Day - Video Gamer Mug Boys (30 Ounce Black)"/>
        <s v="Paladone Super Mario Bros Mushroom Light with Sound, Nintendo Collectible Figure Lamp Gift for Fans, Themed Decor for Bedrooms or Gaming Rooms"/>
        <s v="Exquisite Gaming: Fallout 76: Variant Vault Boy - Original Mobile Phone &amp; Gaming Controller Holder, Device Stand, Cable Guys, Licensed Figure"/>
        <s v="Paladone Playstation Controller Digital Alarm Clock - Officially Licensed Playstation Gamer Gifts and Room Decor"/>
        <s v="Hasbro Gaming Monopoly: Disney Star Wars Dark Side Edition Board Game for Families and Kids Ages 8+, Gift, Family Game Night"/>
        <s v="Majora's Mask LED Sign LoZ Neon Sign for Room Wall Decor Gamer Gifts Zelda Mask Game Room Decor LED Neon Light for Zelda Fans (Majoras Mask)"/>
        <s v="Kirby Poster Wall Art,Watercolor Kirby Decor Wall Art,Super Smash Bros Kirbys Dreamland Poster,Kirby Merchandise For Walls Or Bedroom,Pink Kirbys Dream Land Gamer Poster For Game Room- 11x14 Unframed"/>
        <s v="Gamer Gifts for Teenage Boys, Gaming Headphone Stand for Men, Gaming Room Desk Decor Wooden Headset Holder, Son Boyfriend Husband Game Lover Gifts -Choose Your Weapon"/>
        <s v="Fallout Shelter Vintage Look Reproduction Metal Tin Sign, Garage Decor Man Cave Sign 8x12 Inches"/>
        <s v="ABXY Silicone Gaming Coasters - Set of Four - Game Room Décor"/>
        <s v="Exquisite Gaming: Borderlands 3: Claptrap - Original Mobile Phone &amp; Gaming Controller Holder, Device Stand, Cable Guys, Gearbox Licensed Figure"/>
        <s v="Exquisite Gaming: Sonic - Mobile Phone &amp; Gaming Controller Holder, Sonic The Hedgehog Device Stand, Cable Guys, Sony Licensed Figure"/>
        <s v="Friends Merchandise Mouse Pad for Desk, Computer or Gaming Mousepad, Friends Merch Mouse Mat, Funny Friends Gifts for Coworkers, Friends, Families or Friends TV Show Fans"/>
        <s v="HAUS AND HUES Retro Video Game Posters for Walls Gaming Room Decor, Video Game Room Decor for Boys, Gaming Posters for Gamer Room Decor, Video Game Controller Poster, UNFRAMED (Controller, 12x16)"/>
        <s v="Medieval GOT Dragon D&amp;D Game Mug of Thrones Merchandise Beer Steins Viking Tankard Mug Stainless Coffee Cup Gift Mug for Dragon Collector, Themed Party Decoration"/>
        <s v="Paladone Minecraft Water Bottle with Bonus Decals, 21 fl oz, Officially Licensed Merchandise"/>
        <s v="Minecraft Cute Fox Night Light, Soft Orange Glow, Officially Licensed Minecraft Decor and Desk Lamp for Gaming Room or Kids Bedroom"/>
        <s v="Bandai Deluxe Edition Action Figure | 16.5cm Toy with 16 Points of Articulation and Accessories | Collectable Figures for A Merchandise Collection"/>
        <s v="Neon Sign Sword &amp; Shield Master Cool Game Room Decor Gaming Light Sword LED Signs Gamer Gifts for Teen Boys (1. Sword Shield)"/>
        <s v="Paladone Playstation Heritage Icons Light, Desktop Game Room Lighting Accessories, 3 Dynamic Light Modes, Powered by USB or Batteries"/>
        <s v="Numskull Teenage Mutant Ninja Turtles Gaming Locker, Controller Holder, Headset Stand for PS5, Xbox Series X S, Nintendo Switch - Official Merchandise"/>
        <s v="PlayStation Controller Mug - Coffee Mug 10oz - Officially Licensed Merchandise"/>
        <s v="Pac Man and Ghosts Light, Pac Man Collectable Figure Lamp"/>
        <s v="Nintendo Metroid Notebook in Presentation Gift Box, A5 240 Lined Pages - Official Merchandise"/>
        <s v="3D Printed Deep Rock Galactic Beer Mug Holder Stand, Gaming Accessories, Board Game, Gamer Merchandise, Gaming Decor, White"/>
        <s v="Numskull Official Hogwarts Legacy Gaming Locker Controller Holder &amp; Headset Stand for PS5, Xbox Series X|S and Nintendo Switch"/>
        <s v="Numskull Star Trek Blue Gaming Locker, Controller Holder, Headset Stand for PS5, Xbox Series X S, Nintendo Switch - Official Star Trek Merchandise"/>
        <s v="SteelSeries QcK Diablo III Gaming Mouse Pad - Monk Edition"/>
        <s v="Xbox Mug Game Console Logo Handle 16oz Cup Gaming Merchandise One Size"/>
        <s v="Poster Foundry Far Cry 6 Chorizo Dog Amigos Video Game Gaming Gamer Far Cry Merchandise Collectibles Collectors Edition Far Cry Merch Accessories Ceramic Coffee Mug Tea Cup Fun Novelty Gift 12 oz"/>
        <s v="Danganronpa Mai Monokuma Video Game Poster Gamer Gaming Danganronpa Manga Anime Posters Danganronpa Merch Dangan Ronpa Anime Room Merchandise School Trilogy Cool Wall Decor Art Print Poster 12x18"/>
        <s v="Super Street Fighter 2 Player Select Character Collage Retro 90s Aesthetic Arcade Capcom Video Game Gaming Gamer Merchandise Collectible Merch Ceramic Coffee Mug Tea Cup Fun Novelty Gift 12 oz"/>
        <s v="Street Fighter Akuma Flames Video Game Merchandise Video Gamer Gaming Capcom Classic Fighting Cool Psychedelic Trippy Hippie Decor UV Light Reactive Black Light Eco Blacklight Poster For Room 12x18"/>
        <s v="Dota 2 Gaming Mat Loot Crate Gaming June 2016 Exclusive"/>
        <s v="TUBBZ Street Fighter E Honda Collectible Duck Vinyl Figure – Official Street Fighter Merchandise – PC &amp; Gaming"/>
        <s v="Cable Guy - Borderlands 3 &quot;Claptrap&quot;"/>
        <s v="Skinit Decal Gaming Skin Compatible with PS4 Controller - Officially Licensed NFL San Francisco 49ers Retro Logo Design"/>
        <s v="Official Borderlands 3 Merchandise - Lillith Duck Character Figurine"/>
        <s v="Assassins Creed Valhalla Wall Decor Hidden Blade Graffiti Jump Bedroom Poster Gaming Viking Decor Video Game Merchandise Collectors Assassin's Creed Gamer Art Cool Wall Decor Art Print Poster 12x18"/>
        <s v="Rainbow Six Siege Alternate Logo Tom Clancy Rainbow 6 Siege R6 Siege Video Game Gaming Gamer Merchandise Cosplay Collectibles Merch Accessories Ceramic Coffee Mug Tea Cup Fun Novelty Gift 12 oz"/>
        <s v="Street Fighter 2 Chun Li Strongest Woman In the World Classic Retro 90s Arcade Video Game Gaming Gamer Merchandise Collectibles Merch Accessories Ceramic Coffee Mug Tea Cup Fun Novelty Gift 12 oz"/>
        <s v="Cable Guys - Halo Figures Master Chief Infinite Gaming Accessories Holder &amp; Phone Holder for Most Controller (Xbox, Play Station, Nintendo Switch)"/>
        <s v="PlayStation Mug And Socks One Size Gaming Remote 11oz Cup Game Merchandise"/>
        <s v="Rainbow Six Siege Merchandise Ash Jager Duo Character Video Game Video Gaming Gamer R6 Siege Tom Clancy Rainbow Six Seige Wall Art Cool Wall Decor Art Print Poster 24x36"/>
        <s v="Minecraft Cup And Socks One Size Creeper Mug 11oz Game Merchandise"/>
        <s v="XBOX Mug And Socks One Size Gaming Controller 11oz Cup Game Gifts"/>
        <s v="Playstation Classic Unisex Beer Mug Multicoloured Ceramic Fan Merchandise, Gaming, Retro Gaming"/>
        <s v="Mega Man Energy Tank MegaMan NES CAPCOM Mug Classic Retro Vintage 80s Video Game Collection Gaming Gamer Merchandise Collectibles Merch Accessories Ceramic Coffee Mug Tea Cup Fun Novelty Gift 12 oz"/>
        <s v="Numskull Official Destiny Gaming Locker, Controller Holder, Headset Stand for PS5, Xbox Series X S, Nintendo Switch - Official Destiny Merchandise"/>
        <s v="Street Fighter 2 Guile Great Hair Is Patriotic Classic Retro 90s Arcade Video Game Gaming Gamer Merchandise Collectibles Merch Accessories Ceramic Coffee Mug Tea Cup Fun Novelty Gift 12 oz"/>
        <s v="Rainbow Six Siege Merchandise IQ Character Video Game Video Gaming Gamer R6 Siege Tom Clancy Rainbow Six Seige Wall Art Cool Wall Decor Art Print Poster 12x18"/>
        <s v="Paladone Super Mario Bros. Officially Licensed Merchandise - Retro Level Gadget Decals"/>
        <s v="Rainbow Six Siege Merchandise Road Characters Video Game Video Gaming Gamer R6 Siege Tom Clancy Rainbow Six Seige Wall Art Cool Wall Decor Art Print Poster 12x18"/>
        <s v="PlayStation Launch Collection &quot;Crossbody&quot; Shoulder Bag - Authentic and Official PlayStation Merchandise - Not Machine Specific"/>
        <s v="Limited Edition Gaming Mug - Personalized Gifts for Gamer - Customized Name Gamer Coffee Mug - Gaming Ceramic Mug - Custom Game Lover Gifts - Gamer Tea Cup - White Tea Cup 11Oz Or 15Oz"/>
        <s v="Mega Man 1up Icon MegaMan NES CAPCOM Mug Classic Retro Vintage 80s Video Game Collection Gaming Gamer Merchandise Collectibles Merch Accessories Ceramic Coffee Mug Tea Cup Fun Novelty Gift 12 oz"/>
        <s v="Assassins Creed Valhalla Merchandise Eivor Varinsdottir Runes Female Video Game Video Gaming Gamer Collectibles Viking Cool Wall Decor Art Print Poster 24x36"/>
        <s v="Rotating Headphone Display Stand for Desk with LED Lights - Spinning Gaming Headset Stand (Black)"/>
        <s v="Assassins Creed Collection Work In The Dark To Serve The Light Lineup Video Game Gaming Gamer Merchandise Cosplay Collectibles Merch Accessories Ceramic Coffee Mug Tea Cup Fun Novelty Gift 12 oz"/>
        <s v="TANOOKI Gaming Headset Headphones with Cat Ears Detachable Cable and RGB LED Light for PS5, PS4, Xbox Series, X|S, Xbox One, Nintendo Switch, PC, Mac"/>
        <s v="Laminated Rainbow Six Siege Merchandise Smoke Character Video Game Video Gaming Gamer R6 Siege Tom Clancy Rainbow Six Seige Wall Art Poster Dry Erase Sign 12x18"/>
        <s v="Numskull Dungeons &amp; Dragons Gaming Locker, Controller Holder, Headset Stand for PS5, Xbox Series X S, Nintendo Switch - Official Dungeons and Dragons Merchandise"/>
        <s v="Skinit Decal Gaming Skin Compatible with PS4 Controller - Officially Licensed NFL Cincinnati Bengals Tropical Print Design"/>
        <s v="Far Cry 6 Fangs For Hire Chorizo Guapo Chicharron Video Game Gaming Gamer Far Cry Merchandise Collectibles Collectors Edition Far Cry Merch Far Cry 6 Poster Cool Wall Decor Art Print Poster 24x36"/>
        <s v="Street Fighter Challengers Group CAPCOM Video Game Merchandise Gamer Classic Fighting Cool Wall Decor Art Print Poster 24x36"/>
        <s v="Valorant Custom Keycaps (Agent Breach) - Laser Engraved with Each Valorant Agent's Portrait, Skills, and Position. Fit with Any Mechanical Keyboard. Valorant Gift for Gamers, Adults, and Teens."/>
        <s v="SUPER MARIO Mug in Presentation Gift Box (Mario, Luigi, Peach &amp; Toad Design) 11oz Ceramic Coloured Inner Coffee Mug and Gaming Mugs - Official Nintendo Merchandise"/>
        <s v="Plants Against Zombies Soft Toy Pisto-Polka Dot 23 cm"/>
        <s v="Sega Mega Drive Console Logo Light. Retro Gaming Mood Light. Iconic Sega Console Logo Shaped Light. USB or Battery Powered. Officially Licensed Sega Merchandise."/>
        <s v="Exquisite Gaming: Borderlands 3: Psycho - Original Mobile Phone &amp; Gaming Controller Holder, Device Stand, Cable Guys, Licensed Figure"/>
        <s v="Xbox Logo Area Rug | 39 x 39 Inches"/>
        <s v="Paladone Xbox Controller Digital Alarm Clock, Officially Licensed Xbox Merchandise Gift and Decor for Gamers - Black"/>
        <s v="Skinit Decal Gaming Skin for PS4 Controller - Officially Licensed Warner Bros Harley Quinn Mad Love Design"/>
        <s v="Assassins Creed Valhalla Wall Decor Art Work In The Dark Bedroom Poster Gaming Viking Decor Video Game Merchandise Collectors Gamer Art Assassins Creed Gift Cool Wall Decor Art Print Poster 18x12"/>
        <s v="Poster Foundry Street Fighter 2 Sagat Muay Thai Thailand Classic Retro 90s Arcade Video Game Gaming Gamer Merchandise Collectibles Merch Accessories Ceramic Coffee Mug Tea Cup Fun Novelty Gift 12 oz"/>
        <s v="Assassins Creed Valhalla Merchandise Male Ultimate Edition Key Art Video Game Cover Video Gaming Gamer Collectibles Viking Eivor Varinsdottir Black Wood Framed Art Poster 14x20"/>
        <s v="Street Fighter Ryu Art CAPCOM Video Game Merchandise Gamer Classic Fighting Cool Wall Decor Art Print Poster 24x36"/>
        <s v="Assassins Creed Valhalla Merchandise Female Gold Edition Key Art Video Game Cover Video Gaming Gamer Collectibles Viking Eivor Varinsdottir Cool Wall Decor Art Print Poster 24x36"/>
        <s v="Cable Guy Crash Bandicoot Controller Holder - 8 inch version"/>
        <s v="Poster Foundry Street Fighter 2 Sagat vs M Bison Classic Retro 90s Arcade Video Game Gaming Gamer Merchandise Collectibles Merch Accessories Ceramic Coffee Mug Tea Cup Fun Novelty Gift 12 oz"/>
        <s v="Street Fighter 2 Ryu Hadoken Retro Vintage Art CAPCOM Video Game Merchandise Gamer Classic Fighting Cool Wall Decor Art Print Poster 24x36"/>
        <s v="Skinit Decal Gaming Skin for PS4 Controller - Officially Licensed College Alabama Crimson Roll Tide Design"/>
        <s v="Assassins Creed Valhalla Merchandise Female Ultimate Edition Key Art Video Game Cover Video Gaming Gamer Collectibles Viking Eivor Varinsdottir Cool Wall Decor Art Print Poster 24x36"/>
        <s v="Assassins Creed Valhalla Merchandise Viking Ship Green Background Video Game Video Gaming Gamer Collectibles Eivor Varinsdottir Cool Wall Decor Art Print Poster 24x36"/>
        <s v="Assassins Creed Valhalla Merchandise Illustrated Art Video Game Video Gaming Gamer Collectibles Viking Eivor Varinsdottir Cool Wall Decor Art Print Poster 24x36"/>
        <s v="Skinit Decal Gaming Skin Compatible with Xbox One X Controller - Officially Licensed Warner Bros The Classic Joker Design"/>
        <s v="Pac-Man Keyring Arcade Game - Classic Retro PAC-Man Gameplay. Includes Original Sounds &amp; Black &amp; White Screen. Officially Licensed PAC-Man Merchandise from Fizz Creations."/>
        <s v="Zelda Neon Sign Gamer Gift Iconic Neon Light for Gaming Zelda Gifts Sword Z LED Sign Master Sword Gaming Room Accessory for Teen Room Decor"/>
        <s v="Paladone Xbox Light Up Gaming Room Sign, Customizable with Stickers, LED Hanging Decor for Wall or Door, Licensed Gift for Xbox Gamers"/>
        <s v="Logitech G PRO Mechanical Gaming Keyboard - Ultra-Portable Tenkeyless Design, Detachable USB Cable, LIGHTSYNC RGB Backlit Keys, Official League of Legends Edition"/>
        <s v="Exquisite Gaming: The Mandalorian: Boba Fett - Original Mobile Phone &amp; Gaming Controller Holder, Device Stand, Cable Guys, Licensed Figure"/>
        <s v="Gamer Gifts for Men Gamer Room Game Cave Wall Decor Cool Stuff for Boys Gamers Gift for Kids Ideas Video Game Decor Metal Controller Gamepad Desk Clock Wall Clock"/>
        <s v="Exquisite Gaming Call of Duty Ghost Cable Guy Ikons Light Up Gaming Controller and Mobile Phone Charger from"/>
        <s v="Minecraft Logo Light - Minecraft Lamp, Gaming Room Decor, and Bedroom Night Light - Minecraft Desk Accessories and Gifts for Fans - 2 Light Modes"/>
        <s v="Street Fighter You Lose Classic Arcade Video Game Gaming Gamer Merchandise Collectibles Merch Accessories Ceramic Coffee Mug Tea Cup Fun Novelty Gift 12 oz"/>
        <s v="Gaming Blanket for Kids and Teens - Soft Fleece Video Game Travel Blanket Gift for Gamers"/>
        <s v="Street Fighter 2 Ken Masters Great True Fighter USA Art Retro 90s Arcade Capcom Video Game Gaming Gamer Merchandise Collectibles Merch Accessories Ceramic Coffee Mug Tea Cup Fun Novelty Gift 12 oz"/>
        <s v="Video Game Wall Decal Wall Sticker Poster Floss Dancing Decal Game Room Decor Peel &amp; Stick Game Decal Baby Bedroom Home Decor Gaming Stickers (34.6&quot; x 23.6&quot;) (Black)"/>
        <s v="Danganronpa 3 Despair Video Game Gamer Gaming Danganronpa Manga Anime Posters Danganronpa Merch Dangan Ronpa Anime Room Decor Merchandise School Trilogy Black Wood Framed Art Poster 14x20"/>
        <s v="Car Window Sign | Gamer On Board Car Wind Sign | Xbox Gamers"/>
        <s v="Assassins Creed Valhalla Wall Decor Cool Wall Art Bedroom Poster Hidden Blade Gaming Inkblot Print Video Game Merchandise Collectors Assassins Creed Gamer Gift Cool Wall Decor Art Print Poster 12x18"/>
        <s v="Assassins Creed Valhalla Merchandise Wolf Companion Female Video Game Cover Video Gaming Gamer Collectibles Viking Eivor Varinsdottir Cool Wall Decor Art Print Poster 24x36"/>
        <s v="Rainbow Six Siege Merchandise Ash Jager Duo Character Video Game Video Gaming Gamer R6 Siege Tom Clancy Rainbow Six Seige Wall Art White Wood Framed Art Poster 14x20"/>
        <s v="Laminated Street Fighter 2 No Parking Bonus Level Ryu E Honda Funny Retro Vintage Art CAPCOM Video Game Merchandise Gamer Classic Fighting Poster Dry Erase Sign 24x36"/>
        <s v="Far Cry 6 Fangs for Hire Chorizo Guapo Chicharron Video Game Gaming Gamer Far Cry Merchandise Collectibles Collectors Edition Far Cry Merch Far Cry 6 Poster Stand or Hang Wood Frame Display 9x13"/>
        <s v="Assassins Creed Wall Art Posters Video Games Decor Series All Assassins Character Valhalla Gaming Room Decor Movie Poster Gamer Viking Assassin's Merchandise Cool Wall Decor Art Print Poster 18x12"/>
        <s v="Assassins Creed Valhalla Sunset Wall Decor Cool Wall Art Bedroom Poster Gaming Viking Decor Modern Video Game Merchandise Collectors Gamer Art Assassin's Creed Cool Wall Decor Art Print Poster 12x18"/>
        <s v="Poster Foundry Street Fighter 2 Ryu Hadouken Classic Retro 90s Arcade Video Game Gaming Gamer Merchandise Collectibles Merch Accessories Ceramic Coffee Mug Tea Cup Fun Novelty Gift 12 oz"/>
        <s v="Skinit Decal Gaming Skin for PS4 Controller - Officially Licensed NBA Phoenix Suns Digi Camo Design"/>
        <s v="Rainbow Six Siege Merchandise Valkyrie Character Video Game Video Gaming Gamer R6 Siege Tom Clancy Rainbow Six Seige Wall Art Cool Wall Decor Art Print Poster 12x18"/>
        <s v="Kappa Space - Decal Style Skin fits original PS4 Gaming Console"/>
        <s v="Assassins Creed Valhalla Merchandise Eivor Varinsdottir Runes Male Video Game Video Gaming Gamer Collectibles Viking White Wood Framed Poster 14x20"/>
        <s v="Lumoonosity Alien Neon Sign, Pink and Blue Alien Decorations Neon Lights with On/Off Switch, Cool Alien Light Neon Signs for Bedroom, Gaming Room, Aesthetic Hanging Alien Led Signs for Wall Decor"/>
        <s v="Paladone Xbox Color Change Plastic Water Bottle with Straw, 650 ml, Officially Licensed Merchandise"/>
        <s v="Gamer Gifts - Best Gaming Gifts for Men - Game Room Decor Gift for Boys/Men - Gifts for Gamers - Video Game Lover Gifts - Gifts for Gaming Blanket 50&quot; x 60&quot;"/>
        <s v="JUMANT Mario Movie Poster - 8x10 - Gamer Room Decor - Gaming Posters for Boys Room Decor - Gaming Room Decor for Boys - Mario Poster Set - Game Room Decor - Mario Room Decor"/>
        <s v="Super Mario Warp Pipe Mug Ceramic Coffee Mug Gift for Gamers, Fathers, Coffee Enthusiasts, for Cappuccino, Latte or Hot Tea, 15 Oz, Green"/>
        <s v="Exquisite Gaming: Spyro The Dragon - Original Mobile Phone &amp; Gaming Controller Holder, Device Stand, Cable Guys, Licensed Figure"/>
        <s v="Paladone Xbox Icons Light, Dynamic and Standard Lighting Modes, Licensed Xbox Gaming Desk Accessory &amp; Game Room Decor, Xbox Gift for Men"/>
        <s v="Halo Light-Up Energy Sword Collectible LED Desktop Lamp | 14 Inches Tall"/>
        <s v="Paladone, 500ml, Minecraft Metal Water Bottle | Officially Licensed Gaming Merchandise"/>
        <s v="Keep Out Gamer at Work - Bestylez Funny Gamer Sign For Gaming Room Wall Door Decor - Gift For Teen Boy, Boyfriend 12&quot; * 8&quot; (159)"/>
        <s v="Fallout Neon Signs for Wall Decor, Fallout Merchandise, LED Sign Gaming Neon Sign Fallout Decor, Fallout Merch Neon Light for Man Cave Bedroom Living Room Game Room, Gift for Boys Girls Christmas"/>
        <s v="Game Neon Sign Gamepad Shape LED Neon Signs for Gamer Room Wall Bedroom Decor, Gamer Gifts Neon Lights for Boys Teen Gaming Zone Party Decoration"/>
        <s v="Exquisite Gaming: Call of Duty: Lt. Simon &quot;Ghost&quot; Riley - Original Mobile Phone &amp; Gaming Controller Holder, Device Stand, Cable Guys, Licensed Figure"/>
        <s v="Sodilly I'm Gaming Do Not Disturb Insulated Stainless Steel Tumbler - Laser Engraved Superior Technology - Great For Hot &amp; Cold Beverages - Double Wall Vacuum - No Risk Purchase - Gifts For Gamers"/>
        <s v="Gamer Gifts for Teenage Boys, Gaming Room Decoration, Gamer Pillow Cover and Game Socks Gifts Set, 18&quot; x 18&quot;"/>
        <s v="Cute Kirby Stickers, Kawaii Cartoon Gaming Stickers Gift for Kids Teens Adults, 50Pcs Dovipta Vinyl Waterproof Stickers for Laptop Water Bottles Skateboard Guitar Phone Skateboard Scrapbook Snowboard"/>
        <s v="Numskull Back to The Future 3D Lamp Wall Light - Ambient Lighting Gaming Accessory for Bedroom, Home, Study, Office, Work - Official Back to The Future Merchandise"/>
        <s v="Star Neon Sign, Gaming Neon Sign for Mario Game Room Decor, Man Cave, Kids Room,Super Star Gaming Wall Decor Gamer Gifts for Boys, Kids"/>
        <s v="Exquisite Gaming: Guardians of The Galaxy: Toddler Groot - Original Mobile Phone &amp; Gaming Controller Holder, Device Stand, Cable Guys, Marvel Licensed Figure"/>
        <s v="Led Dimmable Neon Signs Wall Decorations For Living Room|Bedroom Gamepad Controller Shape Lights Game Room Decor Accessories Cool Teen Boys|Girls|Kids Gamer Gifts"/>
        <s v="Hasbro Gaming Monopoly: The Lord of The Rings Edition Board Game Inspired by The Movie Trilogy, Play as a Member of The Fellowship, for Kids Ages 8 and Up (Amazon Exclusive)"/>
        <s v="Exquisite Gaming: Star Wars: Darth Vader - Original Mobile Phone &amp; Gaming Controller Holder, Device Stand, Cable Guys, Licensed Figure (Multi-colored)"/>
        <s v="Gaming Controller Holder One More Life | Controller Holder Figure | Headphone Stand &amp; Controller | Gaming Accessories For Desk | Gamer Gifts"/>
        <s v="ASUS WiFi 6 Router (RT-AX57) - Dual Band AX3000 WiFi Router, Gaming &amp; Streaming, AiMesh Compatible, Included Lifetime Internet Security, Parental Control, MU-MIMO, OFDMA"/>
        <s v="Exquisite Gaming: Halo: Master Chief - Mobile Phone &amp; Gaming Controller Holder, Device Stand, Cable Guys, Xbox Licensed Figure, Green"/>
        <s v="Paladone Gameboy Heat Changing Coffee Mug - Gift for Gamers, Nerds, Nintendo Mario Fans, Men, and Retro 90s Game Enthusiasts - 10 Ounces"/>
        <s v="Gamer Gifts, Gifts for Gamers, Cool Gamer Gifts for Men Teen Boys Boyfriend, Gaming Gifts, Gamer Gift Ideas, Video Game Gifts, Gamer Girl Gifts, Gifts for Game Lovers Stainless Steel Tumbler 20oz 1Pc"/>
        <s v="Exquisite Gaming: Call of Duty: Monkeybomb - Original Mobile Phone &amp; Gaming Controller Holder, Device Stand, Cable Guys, Licensed Figure"/>
        <s v="Paladone Playstation Controller Icons Light with 3 Light Modes - Sound Reactive, Dynamic Phasing, and Standard Mode - Gaming Desk Accessories and Game Room Decor"/>
        <s v="Printed Neon Gaming Posters Set of 4 (8”X 10”), Boys Room Decorations for Bedroom,Video Game Wall Art,Gamer, Teen boy bedroom, game room, No Frames"/>
        <s v="Gamer Neon Sign, Gamepad Shaped LED Neon Sign for Gamer Room Decor, Gaming Neon Sign for Boys Room Decor, Neon Gaming Sign for Gaming Wall Decor, USB Powered Gamer Gifts for Teens, Boys, Kids"/>
        <s v="Super Bros Toys Illusion Night Light for Kids with Game Sound Effects NightLight Decor Merchandise As Gifts for Kids and Fans (03-MLA)"/>
        <s v="Rainbow Six Siege Merchandise Battle Pass Main Key Art Video Game Cover Video Gaming Gamer R6 Siege Tom Clancy Rainbow Six Seige Wall Art Cool Wall Decor Art Print Poster 24x36"/>
        <s v="Xbox Throw Blanket with Game Controller Gift Box - Plush Throw Measures 46 x 60 Inches - Kids Super Soft Special Edition Fleece Gamer Bedding"/>
        <s v="YuanDian Can't Hear You I'm Gaming Night Light, Headset Graphic Video Games Gamer Gift Funny 3D Illusion Lamp 16 Colors Changing Touch &amp; Remote Control for Men Gamers Teenagers and Kids"/>
        <s v="X Rocker XL Floor Gaming Chair, Use with All Major Gaming Consoles, Mobile, TV, PC, Smart Devices, with Subwoofer, Headrest Mounted Speakers, Foldable"/>
        <s v="Gamer Gifts for Teenage Boy, Gamer Room Decor for Man, Best Gifts for Son, Boyfriend, Husband, Gaming Accessories, Wooden Gaming Headset Stand for Gaming Desktop- Can't Hear You I'm Gaming"/>
        <s v="Gamer Tumbler Gifts,Gamer Gifts For Men Teen Boys,Gaming Gifts,Gamer Gift Ideas,Video Game Gifts,Gifts For Game Lovers Stainless Steel Tumbler 17oz"/>
        <s v="Divoom Pixoo-64 - WiFi Pixel Cloud Digital Frame with APP Control,64 X 64 LED Panel Display Frame for Gaming Room Decoration/Social Media Fans Counter"/>
        <s v="Gaming Blanket Game Flannel Throw Blanket 60&quot;x50&quot; for Adult and Kids Decorative Blankets Funny Super Soft Cozy Blanket"/>
      </sharedItems>
    </cacheField>
    <cacheField name="brand" numFmtId="0">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ontainsBlank="1" count="13">
        <s v="Video Games "/>
        <s v="Baby Products "/>
        <s v="Tools &amp; Home Improvement "/>
        <s v="Home &amp; Kitchen "/>
        <s v="Toys &amp; Games "/>
        <s v="Electronics "/>
        <s v="Office Products "/>
        <s v="Sports &amp; Outdoors "/>
        <s v="Uncategorized"/>
        <s v="Arts, Crafts &amp; Sewing "/>
        <s v="Industrial &amp; Scientific "/>
        <s v="Cell Phones &amp; Accessories "/>
        <m u="1"/>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s>
  <extLst>
    <ext xmlns:x14="http://schemas.microsoft.com/office/spreadsheetml/2009/9/main" uri="{725AE2AE-9491-48be-B2B4-4EB974FC3084}">
      <x14:pivotCacheDefinition pivotCacheId="1683465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x v="0"/>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x v="0"/>
    <s v="$"/>
    <n v="77"/>
    <s v="Video Games › PC › Accessories › Controllers › Gamepads &amp; Standard Controllers"/>
    <s v="B07754PYFK"/>
    <s v="https://www.amazon.com/dp/B07754PYFK"/>
    <n v="497"/>
    <x v="0"/>
    <s v=" PC "/>
    <s v=" Accessories "/>
    <s v=" Controllers "/>
    <s v=" Gamepads &amp; Standard Controllers"/>
    <m/>
    <m/>
    <n v="5"/>
    <x v="0"/>
    <n v="1"/>
    <n v="1.7980897959183679"/>
    <n v="31.466571428571434"/>
    <n v="2.4470413046044324"/>
    <n v="4.4000000000000004"/>
    <x v="0"/>
    <x v="0"/>
    <x v="0"/>
  </r>
  <r>
    <x v="1"/>
    <x v="1"/>
    <m/>
    <n v="4.4000000000000004"/>
    <x v="1"/>
    <s v="$"/>
    <n v="9.99"/>
    <s v="Baby Products › Nursery › Décor › Wall Décor › Wall Plaques"/>
    <s v="B0CBCBQG4V"/>
    <s v="https://www.amazon.com/dp/B0CBCBQG4V"/>
    <n v="0"/>
    <x v="1"/>
    <s v=" Nursery "/>
    <s v=" Décor "/>
    <s v=" Wall Décor "/>
    <s v=" Wall Plaques"/>
    <m/>
    <m/>
    <n v="5"/>
    <x v="1"/>
    <n v="0.25"/>
    <n v="1.2101101101101102"/>
    <n v="10.99"/>
    <n v="0.90900818926296634"/>
    <n v="1.1000000000000001"/>
    <x v="0"/>
    <x v="1"/>
    <x v="1"/>
  </r>
  <r>
    <x v="2"/>
    <x v="2"/>
    <m/>
    <n v="4.7"/>
    <x v="2"/>
    <s v="$"/>
    <n v="39.99"/>
    <s v="Tools &amp; Home Improvement › Lighting &amp; Ceiling Fans › Novelty Lighting › Neon Signs"/>
    <s v="B09Q89FL7G"/>
    <s v="https://www.amazon.com/dp/B09Q89FL7G"/>
    <n v="0"/>
    <x v="2"/>
    <s v=" Lighting &amp; Ceiling Fans "/>
    <s v=" Novelty Lighting "/>
    <s v=" Neon Signs"/>
    <m/>
    <m/>
    <m/>
    <n v="4"/>
    <x v="2"/>
    <n v="1"/>
    <n v="3.7886249340112816"/>
    <n v="32.235555555555564"/>
    <n v="1.2405556321522127"/>
    <n v="4.7"/>
    <x v="1"/>
    <x v="2"/>
    <x v="2"/>
  </r>
  <r>
    <x v="3"/>
    <x v="3"/>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x v="3"/>
    <s v="$"/>
    <n v="20.99"/>
    <s v="Video Games › Xbox One › Accessories › Headsets"/>
    <s v="B096YL5X8C"/>
    <s v="https://www.amazon.com/dp/B096YL5X8C"/>
    <n v="612"/>
    <x v="0"/>
    <s v=" Xbox One "/>
    <s v=" Accessories "/>
    <s v=" Headsets"/>
    <m/>
    <m/>
    <m/>
    <n v="4"/>
    <x v="3"/>
    <n v="1"/>
    <n v="6.7460491390458053"/>
    <n v="31.466571428571434"/>
    <n v="0.66705710368372773"/>
    <n v="4.5"/>
    <x v="2"/>
    <x v="1"/>
    <x v="3"/>
  </r>
  <r>
    <x v="4"/>
    <x v="3"/>
    <m/>
    <n v="4.3"/>
    <x v="4"/>
    <s v="$"/>
    <n v="29.99"/>
    <s v="Home &amp; Kitchen › Home Décor Products › Kids' Room Décor › Lamps &amp; Lighting"/>
    <s v="B07MQBZYZQ"/>
    <s v="https://www.amazon.com/dp/B07MQBZYZQ"/>
    <n v="0"/>
    <x v="3"/>
    <s v=" Home Décor Products "/>
    <s v=" Kids' Room Décor "/>
    <s v=" Lamps &amp; Lighting"/>
    <m/>
    <m/>
    <m/>
    <n v="4"/>
    <x v="3"/>
    <n v="1"/>
    <n v="3.1442242064227188"/>
    <n v="21.929135802469148"/>
    <n v="1.367586952360577"/>
    <n v="4.3"/>
    <x v="3"/>
    <x v="2"/>
    <x v="4"/>
  </r>
  <r>
    <x v="5"/>
    <x v="3"/>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x v="5"/>
    <s v="$"/>
    <n v="23.64"/>
    <s v="Home &amp; Kitchen › Kitchen &amp; Dining › Storage &amp; Organization › Thermoses › Insulated Beverage Containers › Cups &amp; Mugs"/>
    <s v="B082Q1N7QQ"/>
    <s v="https://www.amazon.com/dp/B082Q1N7QQ"/>
    <n v="1119"/>
    <x v="3"/>
    <s v=" Kitchen &amp; Dining "/>
    <s v=" Storage &amp; Organization "/>
    <s v=" Thermoses "/>
    <s v=" Insulated Beverage Containers "/>
    <s v=" Cups &amp; Mugs"/>
    <m/>
    <n v="6"/>
    <x v="3"/>
    <n v="1"/>
    <n v="3.8960393557686301"/>
    <n v="21.929135802469148"/>
    <n v="1.0780178577460502"/>
    <n v="4.2"/>
    <x v="4"/>
    <x v="1"/>
    <x v="5"/>
  </r>
  <r>
    <x v="6"/>
    <x v="4"/>
    <m/>
    <n v="4.7"/>
    <x v="6"/>
    <s v="$"/>
    <n v="21.99"/>
    <s v="Home &amp; Kitchen › Kitchen &amp; Dining › Dining &amp; Entertaining › Glassware &amp; Drinkware › Tumblers &amp; Water Glasses"/>
    <s v="B0BNQ17V38"/>
    <s v="https://www.amazon.com/dp/B0BNQ17V38"/>
    <n v="0"/>
    <x v="3"/>
    <s v=" Kitchen &amp; Dining "/>
    <s v=" Dining &amp; Entertaining "/>
    <s v=" Glassware &amp; Drinkware "/>
    <s v=" Tumblers &amp; Water Glasses"/>
    <m/>
    <m/>
    <n v="5"/>
    <x v="3"/>
    <n v="0.45"/>
    <n v="2.1091460764994205"/>
    <n v="21.929135802469148"/>
    <n v="1.0027754945784957"/>
    <n v="2.1150000000000002"/>
    <x v="1"/>
    <x v="1"/>
    <x v="6"/>
  </r>
  <r>
    <x v="7"/>
    <x v="5"/>
    <m/>
    <n v="4.8"/>
    <x v="7"/>
    <s v="$"/>
    <n v="24.8"/>
    <s v="Home &amp; Kitchen › Kitchen &amp; Dining › Dining &amp; Entertaining › Glassware &amp; Drinkware › Tumblers &amp; Water Glasses"/>
    <s v="B082FNT9B4"/>
    <s v="https://www.amazon.com/dp/B082FNT9B4"/>
    <n v="0"/>
    <x v="3"/>
    <s v=" Kitchen &amp; Dining "/>
    <s v=" Dining &amp; Entertaining "/>
    <s v=" Glassware &amp; Drinkware "/>
    <s v=" Tumblers &amp; Water Glasses"/>
    <m/>
    <m/>
    <n v="5"/>
    <x v="3"/>
    <n v="1"/>
    <n v="4.244348864994028"/>
    <n v="21.929135802469148"/>
    <n v="1.130915519124452"/>
    <n v="4.8"/>
    <x v="5"/>
    <x v="2"/>
    <x v="7"/>
  </r>
  <r>
    <x v="8"/>
    <x v="3"/>
    <m/>
    <n v="4.5999999999999996"/>
    <x v="8"/>
    <s v="$"/>
    <n v="29.99"/>
    <s v="Home &amp; Kitchen › Home Décor Products › Kids' Room Décor"/>
    <s v="B0793M7HRK"/>
    <s v="https://www.amazon.com/dp/B0793M7HRK"/>
    <n v="0"/>
    <x v="3"/>
    <s v=" Home Décor Products "/>
    <s v=" Kids' Room Décor"/>
    <m/>
    <m/>
    <m/>
    <m/>
    <n v="3"/>
    <x v="3"/>
    <n v="1"/>
    <n v="3.3635886859405826"/>
    <n v="21.929135802469148"/>
    <n v="1.367586952360577"/>
    <n v="4.5999999999999996"/>
    <x v="6"/>
    <x v="0"/>
    <x v="8"/>
  </r>
  <r>
    <x v="9"/>
    <x v="6"/>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
    <s v="$"/>
    <n v="24.99"/>
    <s v="Video Games › Legacy Systems › PlayStation Systems › PlayStation 3 › Accessories › Controllers › Gamepads &amp; Standard Controllers"/>
    <s v="B07H19C13B"/>
    <s v="https://www.amazon.com/dp/B07H19C13B"/>
    <n v="751"/>
    <x v="0"/>
    <s v=" Legacy Systems "/>
    <s v=" PlayStation Systems "/>
    <s v=" PlayStation 3 "/>
    <s v=" Accessories "/>
    <s v=" Controllers "/>
    <s v=" Gamepads &amp; Standard Controllers"/>
    <n v="7"/>
    <x v="3"/>
    <n v="1"/>
    <n v="6.0439993140113195"/>
    <n v="31.466571428571434"/>
    <n v="0.7941761324943476"/>
    <n v="4.8"/>
    <x v="5"/>
    <x v="3"/>
    <x v="9"/>
  </r>
  <r>
    <x v="10"/>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x v="10"/>
    <s v="$"/>
    <n v="30.99"/>
    <s v="Home &amp; Kitchen › Home Décor Products › Clocks › Alarm Clocks"/>
    <s v="B07MJHVZDQ"/>
    <s v="https://www.amazon.com/dp/B07MJHVZDQ"/>
    <n v="656"/>
    <x v="3"/>
    <s v=" Home Décor Products "/>
    <s v=" Clocks "/>
    <s v=" Alarm Clocks"/>
    <m/>
    <m/>
    <m/>
    <n v="4"/>
    <x v="2"/>
    <n v="1"/>
    <n v="3.1842888386934871"/>
    <n v="21.929135802469148"/>
    <n v="1.4131883845833373"/>
    <n v="4.5"/>
    <x v="2"/>
    <x v="0"/>
    <x v="10"/>
  </r>
  <r>
    <x v="11"/>
    <x v="7"/>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11"/>
    <s v="$"/>
    <n v="21.04"/>
    <s v="Toys &amp; Games › Games &amp; Accessories › Board Games"/>
    <s v="B09RSC1CVZ"/>
    <s v="https://www.amazon.com/dp/B09RSC1CVZ"/>
    <n v="1361"/>
    <x v="4"/>
    <s v=" Games &amp; Accessories "/>
    <s v=" Board Games"/>
    <m/>
    <m/>
    <m/>
    <m/>
    <n v="3"/>
    <x v="3"/>
    <n v="1"/>
    <n v="6.1649524714828887"/>
    <n v="27.597999999999995"/>
    <n v="0.76237408507862903"/>
    <n v="4.7"/>
    <x v="1"/>
    <x v="1"/>
    <x v="11"/>
  </r>
  <r>
    <x v="12"/>
    <x v="8"/>
    <s v="GGK Majora's Mask LED Sign LoZ Neon Sign for Room Wall Decor Gamer Gifts Zelda Mask Game Room Decor LED Neon Light for Zelda Fans Zelda Lamps Neon LightsSize of this zelda neon sign: 14.1*12.2 inchesColor: colorfulMaterial: acrylic, silicone"/>
    <n v="4.7"/>
    <x v="12"/>
    <s v="$"/>
    <n v="39.99"/>
    <s v="Tools &amp; Home Improvement › Lighting &amp; Ceiling Fans › Novelty Lighting › Neon Signs"/>
    <s v="B0BF9FLCX7"/>
    <s v="https://www.amazon.com/dp/B0BF9FLCX7"/>
    <n v="241"/>
    <x v="2"/>
    <s v=" Lighting &amp; Ceiling Fans "/>
    <s v=" Novelty Lighting "/>
    <s v=" Neon Signs"/>
    <m/>
    <m/>
    <m/>
    <n v="4"/>
    <x v="2"/>
    <n v="1"/>
    <n v="3.7886249340112816"/>
    <n v="32.235555555555564"/>
    <n v="1.2405556321522127"/>
    <n v="4.7"/>
    <x v="1"/>
    <x v="1"/>
    <x v="12"/>
  </r>
  <r>
    <x v="13"/>
    <x v="9"/>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x v="6"/>
    <s v="$"/>
    <n v="14.99"/>
    <s v="Home &amp; Kitchen › Wall Art › Posters &amp; Prints"/>
    <s v="B09YZ1PB2B"/>
    <s v="https://www.amazon.com/dp/B09YZ1PB2B"/>
    <n v="2094"/>
    <x v="3"/>
    <s v=" Wall Art "/>
    <s v=" Posters &amp; Prints"/>
    <m/>
    <m/>
    <m/>
    <m/>
    <n v="3"/>
    <x v="1"/>
    <n v="0.45"/>
    <n v="3.0940708620561872"/>
    <n v="21.929135802469148"/>
    <n v="0.68356546901917481"/>
    <n v="2.1150000000000002"/>
    <x v="1"/>
    <x v="1"/>
    <x v="13"/>
  </r>
  <r>
    <x v="14"/>
    <x v="10"/>
    <m/>
    <n v="4.3"/>
    <x v="13"/>
    <s v="$"/>
    <n v="21.99"/>
    <s v="Electronics › Headphones, Earbuds &amp; Accessories"/>
    <s v="B0B1DR1GM7"/>
    <s v="https://www.amazon.com/dp/B0B1DR1GM7"/>
    <n v="0"/>
    <x v="5"/>
    <s v=" Headphones, Earbuds &amp; Accessories"/>
    <m/>
    <m/>
    <m/>
    <m/>
    <m/>
    <n v="2"/>
    <x v="3"/>
    <n v="0.59"/>
    <n v="7.7683655297862675"/>
    <n v="67.334000000000003"/>
    <n v="0.32658092494133717"/>
    <n v="2.5369999999999999"/>
    <x v="3"/>
    <x v="1"/>
    <x v="14"/>
  </r>
  <r>
    <x v="15"/>
    <x v="11"/>
    <m/>
    <n v="4.8"/>
    <x v="14"/>
    <s v="$"/>
    <n v="11.99"/>
    <s v="Home &amp; Kitchen › Home Décor Products › Home Décor Accents › Decorative Accessories › Decorative Signs &amp; Plaques"/>
    <s v="B0998J9CB2"/>
    <s v="https://www.amazon.com/dp/B0998J9CB2"/>
    <n v="0"/>
    <x v="3"/>
    <s v=" Home Décor Products "/>
    <s v=" Home Décor Accents "/>
    <s v=" Decorative Accessories "/>
    <s v=" Decorative Signs &amp; Plaques"/>
    <m/>
    <m/>
    <n v="5"/>
    <x v="1"/>
    <n v="0.94"/>
    <n v="8.2522319216631175"/>
    <n v="21.929135802469148"/>
    <n v="0.54676117235089428"/>
    <n v="4.5119999999999996"/>
    <x v="5"/>
    <x v="1"/>
    <x v="15"/>
  </r>
  <r>
    <x v="16"/>
    <x v="12"/>
    <m/>
    <n v="4.7"/>
    <x v="15"/>
    <s v="$"/>
    <n v="7.99"/>
    <s v="Home &amp; Kitchen › Kitchen &amp; Dining › Dining &amp; Entertaining › Bar Tools &amp; Drinkware › Bar Tools › Coasters"/>
    <s v="B0C8RNKK6S"/>
    <s v="https://www.amazon.com/dp/B0C8RNKK6S"/>
    <n v="0"/>
    <x v="3"/>
    <s v=" Kitchen &amp; Dining "/>
    <s v=" Dining &amp; Entertaining "/>
    <s v=" Bar Tools &amp; Drinkware "/>
    <s v=" Bar Tools "/>
    <s v=" Coasters"/>
    <m/>
    <n v="6"/>
    <x v="1"/>
    <n v="0.19"/>
    <n v="2.4509034132171399"/>
    <n v="21.929135802469148"/>
    <n v="0.36435544345985366"/>
    <n v="0.89300000000000002"/>
    <x v="1"/>
    <x v="1"/>
    <x v="16"/>
  </r>
  <r>
    <x v="17"/>
    <x v="6"/>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x v="16"/>
    <s v="$"/>
    <n v="24.99"/>
    <s v="Video Games › Legacy Systems › Nintendo Systems › Wii › Accessories › Controllers › Gamepads &amp; Standard Controllers"/>
    <s v="B07WZTJGCR"/>
    <s v="https://www.amazon.com/dp/B07WZTJGCR"/>
    <n v="955"/>
    <x v="0"/>
    <s v=" Legacy Systems "/>
    <s v=" Nintendo Systems "/>
    <s v=" Wii "/>
    <s v=" Accessories "/>
    <s v=" Controllers "/>
    <s v=" Gamepads &amp; Standard Controllers"/>
    <n v="7"/>
    <x v="3"/>
    <n v="1"/>
    <n v="5.6662493568856123"/>
    <n v="31.466571428571434"/>
    <n v="0.7941761324943476"/>
    <n v="4.5"/>
    <x v="2"/>
    <x v="2"/>
    <x v="17"/>
  </r>
  <r>
    <x v="18"/>
    <x v="6"/>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17"/>
    <s v="$"/>
    <n v="22.99"/>
    <s v="Video Games › Legacy Systems › Xbox Systems › Xbox › Accessories"/>
    <s v="B075RN1Y66"/>
    <s v="https://www.amazon.com/dp/B075RN1Y66"/>
    <n v="1003"/>
    <x v="0"/>
    <s v=" Legacy Systems "/>
    <s v=" Xbox Systems "/>
    <s v=" Xbox "/>
    <s v=" Accessories"/>
    <m/>
    <m/>
    <n v="5"/>
    <x v="3"/>
    <n v="1"/>
    <n v="6.5697930777356621"/>
    <n v="31.466571428571434"/>
    <n v="0.73061661808903766"/>
    <n v="4.8"/>
    <x v="5"/>
    <x v="4"/>
    <x v="18"/>
  </r>
  <r>
    <x v="19"/>
    <x v="13"/>
    <s v="Friends Merchandise Mouse Pad for Desk, Computer or Gaming Mousepad, Friends Merch Mouse Mat, Funny Friends Gifts for Coworkers, Friends, Families or Friends TV Show Fans"/>
    <n v="4.9000000000000004"/>
    <x v="18"/>
    <s v="$"/>
    <n v="8.9499999999999993"/>
    <s v="Office Products › Office &amp; School Supplies › Desk Accessories &amp; Workspace Organizers › Mouse Pads &amp; Wrist Rests › Mouse Pads"/>
    <s v="B0CKTD7Z3D"/>
    <s v="https://www.amazon.com/dp/B0CKTD7Z3D"/>
    <n v="170"/>
    <x v="6"/>
    <s v=" Office &amp; School Supplies "/>
    <s v=" Desk Accessories &amp; Workspace Organizers "/>
    <s v=" Mouse Pads &amp; Wrist Rests "/>
    <s v=" Mouse Pads"/>
    <m/>
    <m/>
    <n v="5"/>
    <x v="1"/>
    <n v="0.28999999999999998"/>
    <n v="1.421"/>
    <n v="8.9499999999999993"/>
    <n v="1"/>
    <n v="1.421"/>
    <x v="7"/>
    <x v="1"/>
    <x v="19"/>
  </r>
  <r>
    <x v="20"/>
    <x v="14"/>
    <m/>
    <n v="4.5999999999999996"/>
    <x v="19"/>
    <s v="$"/>
    <n v="13.99"/>
    <s v="Home &amp; Kitchen › Wall Art › Posters &amp; Prints"/>
    <s v="B08DYF83PW"/>
    <s v="https://www.amazon.com/dp/B08DYF83PW"/>
    <n v="0"/>
    <x v="3"/>
    <s v=" Wall Art "/>
    <s v=" Posters &amp; Prints"/>
    <m/>
    <m/>
    <m/>
    <m/>
    <n v="3"/>
    <x v="1"/>
    <n v="1"/>
    <n v="7.2104377906617643"/>
    <n v="21.929135802469148"/>
    <n v="0.63796403679641456"/>
    <n v="4.5999999999999996"/>
    <x v="6"/>
    <x v="4"/>
    <x v="20"/>
  </r>
  <r>
    <x v="21"/>
    <x v="15"/>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x v="20"/>
    <s v="$"/>
    <n v="20.88"/>
    <s v="Home &amp; Kitchen › Kitchen &amp; Dining › Dining &amp; Entertaining › Glassware &amp; Drinkware › Beer Mugs &amp; Steins"/>
    <s v="B07RR2KBQJ"/>
    <s v="https://www.amazon.com/dp/B07RR2KBQJ"/>
    <n v="835"/>
    <x v="3"/>
    <s v=" Kitchen &amp; Dining "/>
    <s v=" Dining &amp; Entertaining "/>
    <s v=" Glassware &amp; Drinkware "/>
    <s v=" Beer Mugs &amp; Steins"/>
    <m/>
    <m/>
    <n v="5"/>
    <x v="3"/>
    <n v="1"/>
    <n v="4.7261068539804194"/>
    <n v="21.929135802469148"/>
    <n v="0.95215790481123208"/>
    <n v="4.5"/>
    <x v="2"/>
    <x v="2"/>
    <x v="21"/>
  </r>
  <r>
    <x v="22"/>
    <x v="3"/>
    <m/>
    <n v="4.4000000000000004"/>
    <x v="21"/>
    <s v="$"/>
    <n v="14.99"/>
    <s v="Sports &amp; Outdoors › Sports &amp; Outdoor Recreation Accessories › Sports Water Bottles"/>
    <s v="B09447CJRY"/>
    <s v="https://www.amazon.com/dp/B09447CJRY"/>
    <n v="0"/>
    <x v="7"/>
    <s v=" Sports &amp; Outdoor Recreation Accessories "/>
    <s v=" Sports Water Bottles"/>
    <m/>
    <m/>
    <m/>
    <m/>
    <n v="3"/>
    <x v="1"/>
    <n v="1"/>
    <n v="4.6355570380253512"/>
    <n v="15.7925"/>
    <n v="0.94918473959157823"/>
    <n v="4.4000000000000004"/>
    <x v="0"/>
    <x v="1"/>
    <x v="22"/>
  </r>
  <r>
    <x v="23"/>
    <x v="3"/>
    <m/>
    <n v="4.5999999999999996"/>
    <x v="22"/>
    <s v="$"/>
    <n v="39.99"/>
    <s v="Home &amp; Kitchen › Home Décor Products › Kids' Room Décor › Lamps &amp; Lighting"/>
    <s v="B09XN77DVV"/>
    <s v="https://www.amazon.com/dp/B09XN77DVV"/>
    <n v="0"/>
    <x v="3"/>
    <s v=" Home Décor Products "/>
    <s v=" Kids' Room Décor "/>
    <s v=" Lamps &amp; Lighting"/>
    <m/>
    <m/>
    <m/>
    <n v="4"/>
    <x v="2"/>
    <n v="1"/>
    <n v="2.5224812375933503"/>
    <n v="21.929135802469148"/>
    <n v="1.8236012745881787"/>
    <n v="4.5999999999999996"/>
    <x v="6"/>
    <x v="2"/>
    <x v="23"/>
  </r>
  <r>
    <x v="24"/>
    <x v="16"/>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x v="23"/>
    <s v="$"/>
    <n v="34.85"/>
    <s v="Video Games › Legacy Systems › Nintendo Systems"/>
    <s v="B0BNW5F9LQ"/>
    <s v="https://www.amazon.com/dp/B0BNW5F9LQ"/>
    <n v="1202"/>
    <x v="0"/>
    <s v=" Legacy Systems "/>
    <s v=" Nintendo Systems"/>
    <m/>
    <m/>
    <m/>
    <m/>
    <n v="3"/>
    <x v="2"/>
    <n v="0.21"/>
    <n v="0.87221543758967002"/>
    <n v="31.466571428571434"/>
    <n v="1.1075245385125256"/>
    <n v="0.96599999999999986"/>
    <x v="6"/>
    <x v="1"/>
    <x v="24"/>
  </r>
  <r>
    <x v="25"/>
    <x v="17"/>
    <m/>
    <n v="4.7"/>
    <x v="24"/>
    <s v="$"/>
    <n v="59.99"/>
    <s v="Tools &amp; Home Improvement › Lighting &amp; Ceiling Fans › Novelty Lighting › Neon Signs"/>
    <s v="B09FPQY28M"/>
    <s v="https://www.amazon.com/dp/B09FPQY28M"/>
    <n v="0"/>
    <x v="2"/>
    <s v=" Lighting &amp; Ceiling Fans "/>
    <s v=" Novelty Lighting "/>
    <s v=" Neon Signs"/>
    <m/>
    <m/>
    <m/>
    <n v="4"/>
    <x v="0"/>
    <n v="1"/>
    <n v="2.5255394417588124"/>
    <n v="32.235555555555564"/>
    <n v="1.8609885564593958"/>
    <n v="4.7"/>
    <x v="1"/>
    <x v="1"/>
    <x v="25"/>
  </r>
  <r>
    <x v="26"/>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x v="25"/>
    <s v="$"/>
    <n v="29.99"/>
    <s v="Tools &amp; Home Improvement › Lighting &amp; Ceiling Fans › Novelty Lighting › Neon Signs"/>
    <s v="B09RKTSG7Y"/>
    <s v="https://www.amazon.com/dp/B09RKTSG7Y"/>
    <n v="588"/>
    <x v="2"/>
    <s v=" Lighting &amp; Ceiling Fans "/>
    <s v=" Novelty Lighting "/>
    <s v=" Neon Signs"/>
    <m/>
    <m/>
    <m/>
    <n v="4"/>
    <x v="3"/>
    <n v="1"/>
    <n v="5.0519210107072743"/>
    <n v="32.235555555555564"/>
    <n v="0.93033916999862099"/>
    <n v="4.7"/>
    <x v="1"/>
    <x v="4"/>
    <x v="26"/>
  </r>
  <r>
    <x v="27"/>
    <x v="18"/>
    <m/>
    <n v="4.4000000000000004"/>
    <x v="6"/>
    <s v="$"/>
    <n v="44.99"/>
    <s v="Video Games › PlayStation 5 › Accessories › Accessory Kits"/>
    <s v="B0BSV67WVF"/>
    <s v="https://www.amazon.com/dp/B0BSV67WVF"/>
    <n v="0"/>
    <x v="0"/>
    <s v=" PlayStation 5 "/>
    <s v=" Accessories "/>
    <s v=" Accessory Kits"/>
    <m/>
    <m/>
    <m/>
    <n v="4"/>
    <x v="2"/>
    <n v="0.45"/>
    <n v="1.3848368843870069"/>
    <n v="31.466571428571434"/>
    <n v="1.4297712765474471"/>
    <n v="1.9800000000000002"/>
    <x v="0"/>
    <x v="1"/>
    <x v="27"/>
  </r>
  <r>
    <x v="28"/>
    <x v="3"/>
    <m/>
    <n v="4.4000000000000004"/>
    <x v="26"/>
    <s v="$"/>
    <n v="19.98"/>
    <s v="Home &amp; Kitchen › Kitchen &amp; Dining › Dining &amp; Entertaining › Novelty › Drinkware › Coffee Mugs"/>
    <s v="B07BBYTPJC"/>
    <s v="https://www.amazon.com/dp/B07BBYTPJC"/>
    <n v="0"/>
    <x v="3"/>
    <s v=" Kitchen &amp; Dining "/>
    <s v=" Dining &amp; Entertaining "/>
    <s v=" Novelty "/>
    <s v=" Drinkware "/>
    <s v=" Coffee Mugs"/>
    <m/>
    <n v="6"/>
    <x v="3"/>
    <n v="1"/>
    <n v="4.8292391156588712"/>
    <n v="21.929135802469148"/>
    <n v="0.91111661581074799"/>
    <n v="4.4000000000000004"/>
    <x v="0"/>
    <x v="4"/>
    <x v="28"/>
  </r>
  <r>
    <x v="29"/>
    <x v="3"/>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x v="27"/>
    <s v="$"/>
    <n v="35"/>
    <s v="Tools &amp; Home Improvement › Lighting &amp; Ceiling Fans › Wall Lights › Night Lights"/>
    <s v="B0851Y4314"/>
    <s v="https://www.amazon.com/dp/B0851Y4314"/>
    <n v="335"/>
    <x v="2"/>
    <s v=" Lighting &amp; Ceiling Fans "/>
    <s v=" Wall Lights "/>
    <s v=" Night Lights"/>
    <m/>
    <m/>
    <m/>
    <n v="4"/>
    <x v="2"/>
    <n v="1"/>
    <n v="4.2366730158730173"/>
    <n v="32.235555555555564"/>
    <n v="1.0857576175375703"/>
    <n v="4.5999999999999996"/>
    <x v="6"/>
    <x v="4"/>
    <x v="29"/>
  </r>
  <r>
    <x v="30"/>
    <x v="19"/>
    <s v="Nintendo Metroid Notebook in Presentation Gift Box, A5 240 Lined Pages - Official Merchandise"/>
    <n v="4.8"/>
    <x v="28"/>
    <s v="$"/>
    <n v="21.6"/>
    <s v="Video Games › Legacy Systems › Nintendo Systems › Nintendo NES › Games"/>
    <s v="B09NDN2VZ6"/>
    <s v="https://www.amazon.com/dp/B09NDN2VZ6"/>
    <n v="93"/>
    <x v="0"/>
    <s v=" Legacy Systems "/>
    <s v=" Nintendo Systems "/>
    <s v=" Nintendo NES "/>
    <s v=" Games"/>
    <m/>
    <m/>
    <n v="5"/>
    <x v="3"/>
    <n v="0.09"/>
    <n v="0.62933142857142865"/>
    <n v="31.466571428571434"/>
    <n v="0.68644275557734735"/>
    <n v="0.432"/>
    <x v="5"/>
    <x v="1"/>
    <x v="30"/>
  </r>
  <r>
    <x v="31"/>
    <x v="20"/>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x v="29"/>
    <s v="$"/>
    <n v="45.99"/>
    <s v="Home &amp; Kitchen › Kitchen &amp; Dining › Dining &amp; Entertaining › Glassware &amp; Drinkware › Beer Mugs &amp; Steins"/>
    <s v="B0B57PRH86"/>
    <s v="https://www.amazon.com/dp/B0B57PRH86"/>
    <n v="314"/>
    <x v="3"/>
    <s v=" Kitchen &amp; Dining "/>
    <s v=" Dining &amp; Entertaining "/>
    <s v=" Glassware &amp; Drinkware "/>
    <s v=" Beer Mugs &amp; Steins"/>
    <m/>
    <m/>
    <n v="5"/>
    <x v="2"/>
    <n v="0.06"/>
    <n v="0.14304720027703294"/>
    <n v="21.929135802469148"/>
    <n v="2.0972098679247395"/>
    <n v="0.3"/>
    <x v="8"/>
    <x v="1"/>
    <x v="31"/>
  </r>
  <r>
    <x v="32"/>
    <x v="18"/>
    <s v="Official Hogwarts Legacy merchandise, designed and engineered by Numskull Designs"/>
    <n v="4.7"/>
    <x v="30"/>
    <s v="$"/>
    <n v="50"/>
    <m/>
    <s v="B0CKBZ32DJ"/>
    <s v="https://www.amazon.com/dp/B0CKBZ32DJ"/>
    <n v="81"/>
    <x v="8"/>
    <m/>
    <m/>
    <m/>
    <m/>
    <m/>
    <m/>
    <n v="1"/>
    <x v="2"/>
    <n v="0.04"/>
    <n v="9.2285439999999982E-2"/>
    <n v="24.543999999999997"/>
    <n v="2.037157757496741"/>
    <n v="0.188"/>
    <x v="1"/>
    <x v="1"/>
    <x v="32"/>
  </r>
  <r>
    <x v="33"/>
    <x v="18"/>
    <m/>
    <n v="4"/>
    <x v="31"/>
    <s v="$"/>
    <n v="39.950000000000003"/>
    <s v="Video Games › PlayStation 5 › Accessories"/>
    <s v="B0BSV6NJV7"/>
    <s v="https://www.amazon.com/dp/B0BSV6NJV7"/>
    <n v="0"/>
    <x v="0"/>
    <s v=" PlayStation 5 "/>
    <s v=" Accessories"/>
    <m/>
    <m/>
    <m/>
    <m/>
    <n v="3"/>
    <x v="2"/>
    <n v="0.03"/>
    <n v="9.4517861612730208E-2"/>
    <n v="31.466571428571434"/>
    <n v="1.269601300246066"/>
    <n v="0.12"/>
    <x v="9"/>
    <x v="1"/>
    <x v="33"/>
  </r>
  <r>
    <x v="34"/>
    <x v="21"/>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x v="32"/>
    <s v="$"/>
    <n v="13.89"/>
    <s v="Video Games › PC › Accessories › Controllers › Gamepads &amp; Standard Controllers"/>
    <s v="B005L38SFA"/>
    <s v="https://www.amazon.com/dp/B005L38SFA"/>
    <n v="2396"/>
    <x v="0"/>
    <s v=" PC "/>
    <s v=" Accessories "/>
    <s v=" Controllers "/>
    <s v=" Gamepads &amp; Standard Controllers"/>
    <m/>
    <m/>
    <n v="5"/>
    <x v="1"/>
    <n v="1"/>
    <n v="10.647435976550449"/>
    <n v="31.466571428571434"/>
    <n v="0.44142082754487749"/>
    <n v="4.7"/>
    <x v="1"/>
    <x v="1"/>
    <x v="34"/>
  </r>
  <r>
    <x v="35"/>
    <x v="22"/>
    <m/>
    <n v="4.4000000000000004"/>
    <x v="33"/>
    <s v="$"/>
    <n v="25"/>
    <s v="Video Games › Xbox One › Accessories › Controllers › Gamepads &amp; Standard Controllers"/>
    <s v="B09HCFG492"/>
    <s v="https://www.amazon.com/dp/B09HCFG492"/>
    <n v="0"/>
    <x v="0"/>
    <s v=" Xbox One "/>
    <s v=" Accessories "/>
    <s v=" Controllers "/>
    <s v=" Gamepads &amp; Standard Controllers"/>
    <m/>
    <m/>
    <n v="5"/>
    <x v="3"/>
    <n v="0.49"/>
    <n v="2.7136771200000007"/>
    <n v="31.466571428571434"/>
    <n v="0.79449393006637414"/>
    <n v="2.1560000000000001"/>
    <x v="0"/>
    <x v="1"/>
    <x v="35"/>
  </r>
  <r>
    <x v="36"/>
    <x v="23"/>
    <s v="Far Cry 6 Chorizo Dog Amigos Video Game Gaming Gamer Far Cry Merchandise Collectibles Collectors Edition Far Cry Merch Accessories Ceramic Coffee Mug Tea Cup Fun Novelty Gift 12 oz"/>
    <n v="5"/>
    <x v="34"/>
    <s v="$"/>
    <n v="15.98"/>
    <s v="Home &amp; Kitchen › Kitchen &amp; Dining › Dining &amp; Entertaining › Novelty › Drinkware › Coffee Mugs"/>
    <s v="B09RQBJGRL"/>
    <s v="https://www.amazon.com/dp/B09RQBJGRL"/>
    <n v="180"/>
    <x v="3"/>
    <s v=" Kitchen &amp; Dining "/>
    <s v=" Dining &amp; Entertaining "/>
    <s v=" Novelty "/>
    <s v=" Drinkware "/>
    <s v=" Coffee Mugs"/>
    <m/>
    <n v="6"/>
    <x v="3"/>
    <n v="0.01"/>
    <n v="6.8614317279315232E-2"/>
    <n v="21.929135802469148"/>
    <n v="0.72871088691970731"/>
    <n v="0.05"/>
    <x v="8"/>
    <x v="1"/>
    <x v="36"/>
  </r>
  <r>
    <x v="37"/>
    <x v="23"/>
    <m/>
    <n v="4.7"/>
    <x v="35"/>
    <s v="$"/>
    <n v="11.99"/>
    <s v="Home &amp; Kitchen › Wall Art › Posters &amp; Prints"/>
    <s v="B09GV92B6K"/>
    <s v="https://www.amazon.com/dp/B09GV92B6K"/>
    <n v="0"/>
    <x v="3"/>
    <s v=" Wall Art "/>
    <s v=" Posters &amp; Prints"/>
    <m/>
    <m/>
    <m/>
    <m/>
    <n v="3"/>
    <x v="1"/>
    <n v="0.56999999999999995"/>
    <n v="4.8997627034874762"/>
    <n v="21.929135802469148"/>
    <n v="0.54676117235089428"/>
    <n v="2.6789999999999998"/>
    <x v="1"/>
    <x v="1"/>
    <x v="37"/>
  </r>
  <r>
    <x v="38"/>
    <x v="23"/>
    <s v="Super Street Fighter 2 Player Select Character Collage Retro 90s Aesthetic Arcade Capcom Video Game Gaming Gamer Merchandise Collectible Merch Ceramic Coffee Mug Tea Cup Fun Novelty Gift 12 oz"/>
    <n v="4.5"/>
    <x v="36"/>
    <s v="$"/>
    <n v="15.98"/>
    <s v="Home &amp; Kitchen › Kitchen &amp; Dining › Dining &amp; Entertaining › Novelty › Drinkware › Coffee Mugs"/>
    <s v="B093RDNQB6"/>
    <s v="https://www.amazon.com/dp/B093RDNQB6"/>
    <n v="192"/>
    <x v="3"/>
    <s v=" Kitchen &amp; Dining "/>
    <s v=" Dining &amp; Entertaining "/>
    <s v=" Novelty "/>
    <s v=" Drinkware "/>
    <s v=" Coffee Mugs"/>
    <m/>
    <n v="6"/>
    <x v="3"/>
    <n v="0.12"/>
    <n v="0.74103462661660457"/>
    <n v="21.929135802469148"/>
    <n v="0.72871088691970731"/>
    <n v="0.54"/>
    <x v="2"/>
    <x v="1"/>
    <x v="38"/>
  </r>
  <r>
    <x v="39"/>
    <x v="23"/>
    <m/>
    <n v="5"/>
    <x v="34"/>
    <s v="$"/>
    <n v="12.98"/>
    <s v="Home &amp; Kitchen › Wall Art › Posters &amp; Prints"/>
    <s v="B09M1PHQT2"/>
    <s v="https://www.amazon.com/dp/B09M1PHQT2"/>
    <n v="0"/>
    <x v="3"/>
    <s v=" Wall Art "/>
    <s v=" Posters &amp; Prints"/>
    <m/>
    <m/>
    <m/>
    <m/>
    <n v="3"/>
    <x v="1"/>
    <n v="0.01"/>
    <n v="8.4472788145104574E-2"/>
    <n v="21.929135802469148"/>
    <n v="0.59190659025142689"/>
    <n v="0.05"/>
    <x v="8"/>
    <x v="1"/>
    <x v="39"/>
  </r>
  <r>
    <x v="40"/>
    <x v="24"/>
    <m/>
    <n v="4.3"/>
    <x v="37"/>
    <s v="$"/>
    <n v="15.75"/>
    <m/>
    <s v="B01JBBMYFM"/>
    <s v="https://www.amazon.com/dp/B01JBBMYFM"/>
    <n v="0"/>
    <x v="8"/>
    <m/>
    <m/>
    <m/>
    <m/>
    <m/>
    <m/>
    <n v="1"/>
    <x v="3"/>
    <n v="0.37"/>
    <n v="2.4793335873015869"/>
    <n v="24.543999999999997"/>
    <n v="0.64170469361147331"/>
    <n v="1.591"/>
    <x v="3"/>
    <x v="1"/>
    <x v="40"/>
  </r>
  <r>
    <x v="41"/>
    <x v="25"/>
    <s v="Arriving from the land of the rising sun, E. Honda makes his debut onto the pond, and he’s ready to dish out the wrath of a hundred hand slaps!"/>
    <n v="4.8"/>
    <x v="38"/>
    <s v="$"/>
    <n v="28.98"/>
    <s v="Toys &amp; Games › Toy Figures &amp; Playsets › Action Figures"/>
    <s v="B09X1ZJ2L4"/>
    <s v="https://www.amazon.com/dp/B09X1ZJ2L4"/>
    <n v="143"/>
    <x v="4"/>
    <s v=" Toy Figures &amp; Playsets "/>
    <s v=" Action Figures"/>
    <m/>
    <m/>
    <m/>
    <m/>
    <n v="3"/>
    <x v="3"/>
    <n v="0.1"/>
    <n v="0.4571097308488612"/>
    <n v="27.597999999999995"/>
    <n v="1.0500760924704691"/>
    <n v="0.48"/>
    <x v="5"/>
    <x v="1"/>
    <x v="41"/>
  </r>
  <r>
    <x v="42"/>
    <x v="26"/>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x v="39"/>
    <s v="$"/>
    <n v="29.75"/>
    <s v="Video Games › Legacy Systems › PlayStation Systems › PlayStation 3 › Accessories"/>
    <s v="B07TTT1M3B"/>
    <s v="https://www.amazon.com/dp/B07TTT1M3B"/>
    <n v="443"/>
    <x v="0"/>
    <s v=" Legacy Systems "/>
    <s v=" PlayStation Systems "/>
    <s v=" PlayStation 3 "/>
    <s v=" Accessories"/>
    <m/>
    <m/>
    <n v="5"/>
    <x v="3"/>
    <n v="1"/>
    <n v="4.7596494597839145"/>
    <n v="31.466571428571434"/>
    <n v="0.94544777677898528"/>
    <n v="4.5"/>
    <x v="2"/>
    <x v="3"/>
    <x v="42"/>
  </r>
  <r>
    <x v="43"/>
    <x v="27"/>
    <m/>
    <n v="4.5999999999999996"/>
    <x v="40"/>
    <s v="$"/>
    <n v="15.99"/>
    <s v="Sports &amp; Outdoors › Fan Shop › Video Games &amp; Accessories"/>
    <s v="B00HQNMBHY"/>
    <s v="https://www.amazon.com/dp/B00HQNMBHY"/>
    <n v="0"/>
    <x v="7"/>
    <s v=" Fan Shop "/>
    <s v=" Video Games &amp; Accessories"/>
    <m/>
    <m/>
    <m/>
    <m/>
    <n v="3"/>
    <x v="3"/>
    <n v="0.17"/>
    <n v="0.77234115071919951"/>
    <n v="15.7925"/>
    <n v="1.0125059363621973"/>
    <n v="0.78200000000000003"/>
    <x v="6"/>
    <x v="1"/>
    <x v="43"/>
  </r>
  <r>
    <x v="44"/>
    <x v="18"/>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x v="41"/>
    <s v="$"/>
    <n v="68.11"/>
    <s v="Video Games › Legacy Systems › PlayStation Systems › PlayStation 3 › Interactive Gaming Figures"/>
    <s v="B07TLPB85R"/>
    <s v="https://www.amazon.com/dp/B07TLPB85R"/>
    <n v="363"/>
    <x v="0"/>
    <s v=" Legacy Systems "/>
    <s v=" PlayStation Systems "/>
    <s v=" PlayStation 3 "/>
    <s v=" Interactive Gaming Figures"/>
    <m/>
    <m/>
    <n v="5"/>
    <x v="0"/>
    <n v="0.74"/>
    <n v="1.5042601170375658"/>
    <n v="31.466571428571434"/>
    <n v="2.1645192630728296"/>
    <n v="3.2560000000000002"/>
    <x v="0"/>
    <x v="1"/>
    <x v="44"/>
  </r>
  <r>
    <x v="45"/>
    <x v="23"/>
    <m/>
    <n v="4.8"/>
    <x v="28"/>
    <s v="$"/>
    <n v="11.99"/>
    <s v="Home &amp; Kitchen › Wall Art › Posters &amp; Prints"/>
    <s v="B09MR72NL8"/>
    <s v="https://www.amazon.com/dp/B09MR72NL8"/>
    <n v="0"/>
    <x v="3"/>
    <s v=" Wall Art "/>
    <s v=" Posters &amp; Prints"/>
    <m/>
    <m/>
    <m/>
    <m/>
    <n v="3"/>
    <x v="1"/>
    <n v="0.09"/>
    <n v="0.79010731164859649"/>
    <n v="21.929135802469148"/>
    <n v="0.54676117235089428"/>
    <n v="0.432"/>
    <x v="5"/>
    <x v="1"/>
    <x v="45"/>
  </r>
  <r>
    <x v="46"/>
    <x v="23"/>
    <m/>
    <n v="5"/>
    <x v="31"/>
    <s v="$"/>
    <n v="15.98"/>
    <s v="Home &amp; Kitchen › Kitchen &amp; Dining › Dining &amp; Entertaining › Novelty › Drinkware › Coffee Mugs"/>
    <s v="B092BWRHS2"/>
    <s v="https://www.amazon.com/dp/B092BWRHS2"/>
    <n v="0"/>
    <x v="3"/>
    <s v=" Kitchen &amp; Dining "/>
    <s v=" Dining &amp; Entertaining "/>
    <s v=" Novelty "/>
    <s v=" Drinkware "/>
    <s v=" Coffee Mugs"/>
    <m/>
    <n v="6"/>
    <x v="3"/>
    <n v="0.03"/>
    <n v="0.20584295183794568"/>
    <n v="21.929135802469148"/>
    <n v="0.72871088691970731"/>
    <n v="0.15"/>
    <x v="8"/>
    <x v="1"/>
    <x v="46"/>
  </r>
  <r>
    <x v="47"/>
    <x v="23"/>
    <s v="Street Fighter 2 Chun Li Strongest Woman In the World Classic Retro 90s Arcade Video Game Gaming Gamer Merchandise Collectibles Merch Accessories Ceramic Coffee Mug Tea Cup Fun Novelty Gift 12 oz"/>
    <n v="5"/>
    <x v="34"/>
    <s v="$"/>
    <n v="15.98"/>
    <s v="Home &amp; Kitchen › Kitchen &amp; Dining › Dining &amp; Entertaining › Novelty › Drinkware › Coffee Mugs"/>
    <s v="B092LLVZQG"/>
    <s v="https://www.amazon.com/dp/B092LLVZQG"/>
    <n v="195"/>
    <x v="3"/>
    <s v=" Kitchen &amp; Dining "/>
    <s v=" Dining &amp; Entertaining "/>
    <s v=" Novelty "/>
    <s v=" Drinkware "/>
    <s v=" Coffee Mugs"/>
    <m/>
    <n v="6"/>
    <x v="3"/>
    <n v="0.01"/>
    <n v="6.8614317279315232E-2"/>
    <n v="21.929135802469148"/>
    <n v="0.72871088691970731"/>
    <n v="0.05"/>
    <x v="8"/>
    <x v="1"/>
    <x v="47"/>
  </r>
  <r>
    <x v="48"/>
    <x v="26"/>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x v="42"/>
    <s v="$"/>
    <n v="27.9"/>
    <s v="Video Games › Xbox Series X &amp; S › Accessories › Cases &amp; Storage › Storage"/>
    <s v="B0875424W9"/>
    <s v="https://www.amazon.com/dp/B0875424W9"/>
    <n v="687"/>
    <x v="0"/>
    <s v=" Xbox Series X &amp; S "/>
    <s v=" Accessories "/>
    <s v=" Cases &amp; Storage "/>
    <s v=" Storage"/>
    <m/>
    <m/>
    <n v="5"/>
    <x v="3"/>
    <n v="1"/>
    <n v="5.1880368663594476"/>
    <n v="31.466571428571434"/>
    <n v="0.88665522595407353"/>
    <n v="4.5999999999999996"/>
    <x v="6"/>
    <x v="0"/>
    <x v="48"/>
  </r>
  <r>
    <x v="49"/>
    <x v="28"/>
    <m/>
    <n v="4.5999999999999996"/>
    <x v="43"/>
    <s v="$"/>
    <n v="16.04"/>
    <s v="Home &amp; Kitchen › Kitchen &amp; Dining › Dining &amp; Entertaining › Glassware &amp; Drinkware › Cups, Mugs, &amp; Saucers › Coffee Cups &amp; Mugs"/>
    <s v="B09JGG7Z9B"/>
    <s v="https://www.amazon.com/dp/B09JGG7Z9B"/>
    <n v="0"/>
    <x v="3"/>
    <s v=" Kitchen &amp; Dining "/>
    <s v=" Dining &amp; Entertaining "/>
    <s v=" Glassware &amp; Drinkware "/>
    <s v=" Cups, Mugs, &amp; Saucers "/>
    <s v=" Coffee Cups &amp; Mugs"/>
    <m/>
    <n v="6"/>
    <x v="3"/>
    <n v="0.15"/>
    <n v="0.94333564237554302"/>
    <n v="21.929135802469148"/>
    <n v="0.73144697285307292"/>
    <n v="0.69"/>
    <x v="6"/>
    <x v="1"/>
    <x v="49"/>
  </r>
  <r>
    <x v="50"/>
    <x v="23"/>
    <m/>
    <n v="5"/>
    <x v="31"/>
    <s v="$"/>
    <n v="14.98"/>
    <s v="Home &amp; Kitchen › Wall Art › Posters &amp; Prints"/>
    <s v="B09NCK63NZ"/>
    <s v="https://www.amazon.com/dp/B09NCK63NZ"/>
    <n v="0"/>
    <x v="3"/>
    <s v=" Wall Art "/>
    <s v=" Posters &amp; Prints"/>
    <m/>
    <m/>
    <m/>
    <m/>
    <n v="3"/>
    <x v="1"/>
    <n v="0.03"/>
    <n v="0.21958413687385661"/>
    <n v="21.929135802469148"/>
    <n v="0.68310945469694717"/>
    <n v="0.15"/>
    <x v="8"/>
    <x v="1"/>
    <x v="50"/>
  </r>
  <r>
    <x v="51"/>
    <x v="29"/>
    <m/>
    <n v="4.8"/>
    <x v="28"/>
    <s v="$"/>
    <n v="16.04"/>
    <s v="Home &amp; Kitchen › Kitchen &amp; Dining › Dining &amp; Entertaining › Glassware &amp; Drinkware › Cups, Mugs, &amp; Saucers › Coffee Cups &amp; Mugs"/>
    <s v="B09KRY9938"/>
    <s v="https://www.amazon.com/dp/B09KRY9938"/>
    <n v="0"/>
    <x v="3"/>
    <s v=" Kitchen &amp; Dining "/>
    <s v=" Dining &amp; Entertaining "/>
    <s v=" Glassware &amp; Drinkware "/>
    <s v=" Cups, Mugs, &amp; Saucers "/>
    <s v=" Coffee Cups &amp; Mugs"/>
    <m/>
    <n v="6"/>
    <x v="3"/>
    <n v="0.09"/>
    <n v="0.59061014131338352"/>
    <n v="21.929135802469148"/>
    <n v="0.73144697285307292"/>
    <n v="0.432"/>
    <x v="5"/>
    <x v="1"/>
    <x v="51"/>
  </r>
  <r>
    <x v="52"/>
    <x v="22"/>
    <m/>
    <n v="4.5"/>
    <x v="44"/>
    <s v="$"/>
    <n v="16.04"/>
    <s v="Video Games › Legacy Systems › Xbox Systems › Xbox › Accessories"/>
    <s v="B09M6XL76H"/>
    <s v="https://www.amazon.com/dp/B09M6XL76H"/>
    <n v="0"/>
    <x v="0"/>
    <s v=" Legacy Systems "/>
    <s v=" Xbox Systems "/>
    <s v=" Xbox "/>
    <s v=" Accessories"/>
    <m/>
    <m/>
    <n v="5"/>
    <x v="3"/>
    <n v="0.39"/>
    <n v="3.4428823477021737"/>
    <n v="31.466571428571434"/>
    <n v="0.50974730553058567"/>
    <n v="1.7550000000000001"/>
    <x v="2"/>
    <x v="1"/>
    <x v="52"/>
  </r>
  <r>
    <x v="53"/>
    <x v="28"/>
    <s v="Sony Playstation Classic Logo 0.6 Litre Grey Ceramic Tankard in Attractive Gift Box"/>
    <n v="4.8"/>
    <x v="45"/>
    <s v="$"/>
    <n v="16.95"/>
    <s v="Video Games › Legacy Systems › PlayStation Systems"/>
    <s v="B07NKJSKZM"/>
    <s v="https://www.amazon.com/dp/B07NKJSKZM"/>
    <n v="83"/>
    <x v="0"/>
    <s v=" Legacy Systems "/>
    <s v=" PlayStation Systems"/>
    <m/>
    <m/>
    <m/>
    <m/>
    <n v="3"/>
    <x v="3"/>
    <n v="0.3"/>
    <n v="2.6732662452591662"/>
    <n v="31.466571428571434"/>
    <n v="0.53866688458500167"/>
    <n v="1.44"/>
    <x v="5"/>
    <x v="1"/>
    <x v="53"/>
  </r>
  <r>
    <x v="54"/>
    <x v="23"/>
    <m/>
    <n v="5"/>
    <x v="46"/>
    <s v="$"/>
    <n v="15.98"/>
    <s v="Home &amp; Kitchen › Kitchen &amp; Dining › Dining &amp; Entertaining › Novelty › Drinkware › Coffee Mugs"/>
    <s v="B0971L7M31"/>
    <s v="https://www.amazon.com/dp/B0971L7M31"/>
    <n v="0"/>
    <x v="3"/>
    <s v=" Kitchen &amp; Dining "/>
    <s v=" Dining &amp; Entertaining "/>
    <s v=" Novelty "/>
    <s v=" Drinkware "/>
    <s v=" Coffee Mugs"/>
    <m/>
    <n v="6"/>
    <x v="3"/>
    <n v="0.11"/>
    <n v="0.75475749007246762"/>
    <n v="21.929135802469148"/>
    <n v="0.72871088691970731"/>
    <n v="0.55000000000000004"/>
    <x v="8"/>
    <x v="1"/>
    <x v="54"/>
  </r>
  <r>
    <x v="55"/>
    <x v="18"/>
    <m/>
    <n v="4.5999999999999996"/>
    <x v="47"/>
    <s v="$"/>
    <n v="39.99"/>
    <s v="Video Games › Xbox Series X &amp; S › Accessories"/>
    <s v="B098F46ZVV"/>
    <s v="https://www.amazon.com/dp/B098F46ZVV"/>
    <n v="0"/>
    <x v="0"/>
    <s v=" Xbox Series X &amp; S "/>
    <s v=" Accessories"/>
    <m/>
    <m/>
    <m/>
    <m/>
    <n v="3"/>
    <x v="2"/>
    <n v="1"/>
    <n v="3.6195606044368236"/>
    <n v="31.466571428571434"/>
    <n v="1.2708724905341722"/>
    <n v="4.5999999999999996"/>
    <x v="6"/>
    <x v="1"/>
    <x v="55"/>
  </r>
  <r>
    <x v="56"/>
    <x v="23"/>
    <s v="Street Fighter 2 Guile Great Hair Is Patriotic Classic Retro 90s Arcade Video Game Gaming Gamer Merchandise Collectibles Merch Accessories Ceramic Coffee Mug Tea Cup Fun Novelty Gift 12 oz"/>
    <n v="5"/>
    <x v="48"/>
    <s v="$"/>
    <n v="15.98"/>
    <s v="Home &amp; Kitchen › Kitchen &amp; Dining › Dining &amp; Entertaining › Novelty › Drinkware › Coffee Mugs"/>
    <s v="B092LF4468"/>
    <s v="https://www.amazon.com/dp/B092LF4468"/>
    <n v="188"/>
    <x v="3"/>
    <s v=" Kitchen &amp; Dining "/>
    <s v=" Dining &amp; Entertaining "/>
    <s v=" Novelty "/>
    <s v=" Drinkware "/>
    <s v=" Coffee Mugs"/>
    <m/>
    <n v="6"/>
    <x v="3"/>
    <n v="0.02"/>
    <n v="0.13722863455863046"/>
    <n v="21.929135802469148"/>
    <n v="0.72871088691970731"/>
    <n v="0.1"/>
    <x v="8"/>
    <x v="1"/>
    <x v="56"/>
  </r>
  <r>
    <x v="57"/>
    <x v="23"/>
    <m/>
    <n v="5"/>
    <x v="34"/>
    <s v="$"/>
    <n v="11.99"/>
    <s v="Home &amp; Kitchen › Wall Art › Posters &amp; Prints"/>
    <s v="B092BCW3PY"/>
    <s v="https://www.amazon.com/dp/B092BCW3PY"/>
    <n v="0"/>
    <x v="3"/>
    <s v=" Wall Art "/>
    <s v=" Posters &amp; Prints"/>
    <m/>
    <m/>
    <m/>
    <m/>
    <n v="3"/>
    <x v="1"/>
    <n v="0.01"/>
    <n v="9.1447605514883859E-2"/>
    <n v="21.929135802469148"/>
    <n v="0.54676117235089428"/>
    <n v="0.05"/>
    <x v="8"/>
    <x v="1"/>
    <x v="57"/>
  </r>
  <r>
    <x v="58"/>
    <x v="3"/>
    <m/>
    <n v="4.5"/>
    <x v="49"/>
    <s v="$"/>
    <n v="14.95"/>
    <s v="Arts, Crafts &amp; Sewing › Scrapbooking &amp; Stamping › Stickers &amp; Sticker Machines"/>
    <s v="B07R5YPQ9B"/>
    <s v="https://www.amazon.com/dp/B07R5YPQ9B"/>
    <n v="0"/>
    <x v="9"/>
    <s v=" Scrapbooking &amp; Stamping "/>
    <s v=" Stickers &amp; Sticker Machines"/>
    <m/>
    <m/>
    <m/>
    <m/>
    <n v="3"/>
    <x v="1"/>
    <n v="0.24"/>
    <n v="1.08"/>
    <n v="14.95"/>
    <n v="1"/>
    <n v="1.08"/>
    <x v="2"/>
    <x v="1"/>
    <x v="58"/>
  </r>
  <r>
    <x v="59"/>
    <x v="23"/>
    <m/>
    <n v="4.7"/>
    <x v="30"/>
    <s v="$"/>
    <n v="11.99"/>
    <s v="Home &amp; Kitchen › Wall Art › Posters &amp; Prints"/>
    <s v="B092BC6HJL"/>
    <s v="https://www.amazon.com/dp/B092BC6HJL"/>
    <n v="0"/>
    <x v="3"/>
    <s v=" Wall Art "/>
    <s v=" Posters &amp; Prints"/>
    <m/>
    <m/>
    <m/>
    <m/>
    <n v="3"/>
    <x v="1"/>
    <n v="0.04"/>
    <n v="0.3438429967359633"/>
    <n v="21.929135802469148"/>
    <n v="0.54676117235089428"/>
    <n v="0.188"/>
    <x v="1"/>
    <x v="1"/>
    <x v="59"/>
  </r>
  <r>
    <x v="60"/>
    <x v="30"/>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x v="50"/>
    <s v="$"/>
    <n v="24.99"/>
    <m/>
    <s v="B08MB63BDZ"/>
    <s v="https://www.amazon.com/dp/B08MB63BDZ"/>
    <n v="409"/>
    <x v="8"/>
    <m/>
    <m/>
    <m/>
    <m/>
    <m/>
    <m/>
    <n v="1"/>
    <x v="3"/>
    <n v="0.16"/>
    <n v="0.53429115646258507"/>
    <n v="24.543999999999997"/>
    <n v="1.018171447196871"/>
    <n v="0.54400000000000004"/>
    <x v="10"/>
    <x v="1"/>
    <x v="60"/>
  </r>
  <r>
    <x v="61"/>
    <x v="31"/>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x v="34"/>
    <s v="$"/>
    <n v="9.99"/>
    <s v="Home &amp; Kitchen › Kitchen &amp; Dining › Dining &amp; Entertaining › Novelty › Drinkware › Coffee Mugs"/>
    <s v="B0B9MY7MV3"/>
    <s v="https://www.amazon.com/dp/B0B9MY7MV3"/>
    <n v="1455"/>
    <x v="3"/>
    <s v=" Kitchen &amp; Dining "/>
    <s v=" Dining &amp; Entertaining "/>
    <s v=" Novelty "/>
    <s v=" Drinkware "/>
    <s v=" Coffee Mugs"/>
    <m/>
    <n v="6"/>
    <x v="1"/>
    <n v="0.01"/>
    <n v="0.10975543444679253"/>
    <n v="21.929135802469148"/>
    <n v="0.45555830790537399"/>
    <n v="0.05"/>
    <x v="8"/>
    <x v="1"/>
    <x v="61"/>
  </r>
  <r>
    <x v="62"/>
    <x v="23"/>
    <m/>
    <n v="5"/>
    <x v="48"/>
    <s v="$"/>
    <n v="15.98"/>
    <s v="Home &amp; Kitchen › Kitchen &amp; Dining › Dining &amp; Entertaining › Novelty › Drinkware › Coffee Mugs"/>
    <s v="B0971M9ZS3"/>
    <s v="https://www.amazon.com/dp/B0971M9ZS3"/>
    <n v="0"/>
    <x v="3"/>
    <s v=" Kitchen &amp; Dining "/>
    <s v=" Dining &amp; Entertaining "/>
    <s v=" Novelty "/>
    <s v=" Drinkware "/>
    <s v=" Coffee Mugs"/>
    <m/>
    <n v="6"/>
    <x v="3"/>
    <n v="0.02"/>
    <n v="0.13722863455863046"/>
    <n v="21.929135802469148"/>
    <n v="0.72871088691970731"/>
    <n v="0.1"/>
    <x v="8"/>
    <x v="1"/>
    <x v="62"/>
  </r>
  <r>
    <x v="63"/>
    <x v="23"/>
    <m/>
    <n v="4.8"/>
    <x v="51"/>
    <s v="$"/>
    <n v="14.98"/>
    <s v="Home &amp; Kitchen › Wall Art › Posters &amp; Prints"/>
    <s v="B0932HFBMH"/>
    <s v="https://www.amazon.com/dp/B0932HFBMH"/>
    <n v="0"/>
    <x v="3"/>
    <s v=" Wall Art "/>
    <s v=" Posters &amp; Prints"/>
    <m/>
    <m/>
    <m/>
    <m/>
    <n v="3"/>
    <x v="1"/>
    <n v="0.14000000000000001"/>
    <n v="0.98373693319487765"/>
    <n v="21.929135802469148"/>
    <n v="0.68310945469694717"/>
    <n v="0.67200000000000004"/>
    <x v="5"/>
    <x v="1"/>
    <x v="63"/>
  </r>
  <r>
    <x v="64"/>
    <x v="32"/>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x v="18"/>
    <s v="$"/>
    <n v="19.989999999999998"/>
    <s v="Video Games › PC › Accessories › Headsets"/>
    <s v="B0C5SGR7NG"/>
    <s v="https://www.amazon.com/dp/B0C5SGR7NG"/>
    <n v="995"/>
    <x v="0"/>
    <s v=" PC "/>
    <s v=" Accessories "/>
    <s v=" Headsets"/>
    <m/>
    <m/>
    <m/>
    <n v="4"/>
    <x v="3"/>
    <n v="0.28999999999999998"/>
    <n v="1.9629221896662621"/>
    <n v="31.466571428571434"/>
    <n v="0.6352773464810727"/>
    <n v="1.2469999999999999"/>
    <x v="3"/>
    <x v="1"/>
    <x v="64"/>
  </r>
  <r>
    <x v="65"/>
    <x v="23"/>
    <s v="Assassins Creed Collection Work In The Dark To Serve The Light Lineup Video Game Gaming Gamer Merchandise Cosplay Collectibles Merch Accessories Ceramic Coffee Mug Tea Cup Fun Novelty Gift 12 oz"/>
    <n v="4.8"/>
    <x v="52"/>
    <s v="$"/>
    <n v="15.98"/>
    <s v="Home &amp; Kitchen › Kitchen &amp; Dining › Dining &amp; Entertaining › Novelty › Drinkware › Coffee Mugs"/>
    <s v="B097GMF3FB"/>
    <s v="https://www.amazon.com/dp/B097GMF3FB"/>
    <n v="194"/>
    <x v="3"/>
    <s v=" Kitchen &amp; Dining "/>
    <s v=" Dining &amp; Entertaining "/>
    <s v=" Novelty "/>
    <s v=" Drinkware "/>
    <s v=" Coffee Mugs"/>
    <m/>
    <n v="6"/>
    <x v="3"/>
    <n v="7.0000000000000007E-2"/>
    <n v="0.46108821211699835"/>
    <n v="21.929135802469148"/>
    <n v="0.72871088691970731"/>
    <n v="0.33600000000000002"/>
    <x v="5"/>
    <x v="1"/>
    <x v="65"/>
  </r>
  <r>
    <x v="66"/>
    <x v="33"/>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x v="43"/>
    <s v="$"/>
    <n v="49.24"/>
    <s v="Video Games › PlayStation 5 › Accessories › Accessory Kits"/>
    <s v="B0BG7DFVTH"/>
    <s v="https://www.amazon.com/dp/B0BG7DFVTH"/>
    <n v="307"/>
    <x v="0"/>
    <s v=" PlayStation 5 "/>
    <s v=" Accessories "/>
    <s v=" Accessory Kits"/>
    <m/>
    <m/>
    <m/>
    <n v="4"/>
    <x v="2"/>
    <n v="0.15"/>
    <n v="0.39301262040153184"/>
    <n v="31.466571428571434"/>
    <n v="1.5648352446587306"/>
    <n v="0.61499999999999988"/>
    <x v="11"/>
    <x v="1"/>
    <x v="66"/>
  </r>
  <r>
    <x v="67"/>
    <x v="23"/>
    <m/>
    <n v="5"/>
    <x v="29"/>
    <s v="$"/>
    <n v="14.98"/>
    <s v="Industrial &amp; Scientific › Science Education › Charts &amp; Posters"/>
    <s v="B09NCKQP91"/>
    <s v="https://www.amazon.com/dp/B09NCKQP91"/>
    <n v="0"/>
    <x v="10"/>
    <s v=" Science Education "/>
    <s v=" Charts &amp; Posters"/>
    <m/>
    <m/>
    <m/>
    <m/>
    <n v="3"/>
    <x v="1"/>
    <n v="0.06"/>
    <n v="0.3"/>
    <n v="14.98"/>
    <n v="1"/>
    <n v="0.3"/>
    <x v="8"/>
    <x v="1"/>
    <x v="67"/>
  </r>
  <r>
    <x v="68"/>
    <x v="18"/>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x v="30"/>
    <s v="$"/>
    <n v="59"/>
    <s v="Electronics › Computers &amp; Accessories › Laptop Accessories › Stands"/>
    <s v="B0BSV4NRM2"/>
    <s v="https://www.amazon.com/dp/B0BSV4NRM2"/>
    <n v="296"/>
    <x v="5"/>
    <s v=" Computers &amp; Accessories "/>
    <s v=" Laptop Accessories "/>
    <s v=" Stands"/>
    <m/>
    <m/>
    <m/>
    <n v="4"/>
    <x v="0"/>
    <n v="0.04"/>
    <n v="0.21455579661016952"/>
    <n v="67.334000000000003"/>
    <n v="0.87622894822823527"/>
    <n v="0.188"/>
    <x v="1"/>
    <x v="1"/>
    <x v="68"/>
  </r>
  <r>
    <x v="69"/>
    <x v="27"/>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x v="34"/>
    <s v="$"/>
    <n v="15.99"/>
    <s v="Sports &amp; Outdoors › Fan Shop › Video Games &amp; Accessories"/>
    <s v="B075FCYYF7"/>
    <s v="https://www.amazon.com/dp/B075FCYYF7"/>
    <n v="1058"/>
    <x v="7"/>
    <s v=" Fan Shop "/>
    <s v=" Video Games &amp; Accessories"/>
    <m/>
    <m/>
    <m/>
    <m/>
    <n v="3"/>
    <x v="3"/>
    <n v="0.01"/>
    <n v="4.9382426516572854E-2"/>
    <n v="15.7925"/>
    <n v="1.0125059363621973"/>
    <n v="0.05"/>
    <x v="8"/>
    <x v="1"/>
    <x v="43"/>
  </r>
  <r>
    <x v="70"/>
    <x v="23"/>
    <m/>
    <n v="4.7"/>
    <x v="30"/>
    <s v="$"/>
    <n v="14.98"/>
    <s v="Home &amp; Kitchen › Wall Art › Posters &amp; Prints"/>
    <s v="B09D41NH7L"/>
    <s v="https://www.amazon.com/dp/B09D41NH7L"/>
    <n v="0"/>
    <x v="3"/>
    <s v=" Wall Art "/>
    <s v=" Posters &amp; Prints"/>
    <m/>
    <m/>
    <m/>
    <m/>
    <n v="3"/>
    <x v="1"/>
    <n v="0.04"/>
    <n v="0.27521211821523361"/>
    <n v="21.929135802469148"/>
    <n v="0.68310945469694717"/>
    <n v="0.188"/>
    <x v="1"/>
    <x v="1"/>
    <x v="69"/>
  </r>
  <r>
    <x v="71"/>
    <x v="23"/>
    <m/>
    <n v="5"/>
    <x v="52"/>
    <s v="$"/>
    <n v="14.98"/>
    <s v="Home &amp; Kitchen › Wall Art › Posters &amp; Prints"/>
    <s v="B08W9YYNMV"/>
    <s v="https://www.amazon.com/dp/B08W9YYNMV"/>
    <n v="0"/>
    <x v="3"/>
    <s v=" Wall Art "/>
    <s v=" Posters &amp; Prints"/>
    <m/>
    <m/>
    <m/>
    <m/>
    <n v="3"/>
    <x v="1"/>
    <n v="7.0000000000000007E-2"/>
    <n v="0.51236298603899877"/>
    <n v="21.929135802469148"/>
    <n v="0.68310945469694717"/>
    <n v="0.35000000000000003"/>
    <x v="8"/>
    <x v="1"/>
    <x v="70"/>
  </r>
  <r>
    <x v="72"/>
    <x v="34"/>
    <m/>
    <n v="4.5999999999999996"/>
    <x v="53"/>
    <s v="$"/>
    <n v="29.99"/>
    <s v="Video Games › PC › Accessories › Gaming Keyboards"/>
    <s v="B09R7GF5H7"/>
    <s v="https://www.amazon.com/dp/B09R7GF5H7"/>
    <n v="0"/>
    <x v="0"/>
    <s v=" PC "/>
    <s v=" Accessories "/>
    <s v=" Gaming Keyboards"/>
    <m/>
    <m/>
    <m/>
    <n v="4"/>
    <x v="3"/>
    <n v="1"/>
    <n v="4.8264831134187594"/>
    <n v="31.466571428571434"/>
    <n v="0.95307491850762238"/>
    <n v="4.5999999999999996"/>
    <x v="6"/>
    <x v="1"/>
    <x v="71"/>
  </r>
  <r>
    <x v="73"/>
    <x v="35"/>
    <s v="Super Mario Mug in Presentation Gift Box (Mario, Luigi, Peach &amp; Toad Design) 11oz Ceramic Coloured Inner Coffee Mug and Gaming Mugs - Official Nintendo Merchandise"/>
    <n v="2.4"/>
    <x v="48"/>
    <s v="$"/>
    <n v="13.94"/>
    <s v="Home &amp; Kitchen › Kitchen &amp; Dining › Dining &amp; Entertaining › Novelty › Drinkware › Coffee Mugs"/>
    <s v="B0BTCNNQGM"/>
    <s v="https://www.amazon.com/dp/B0BTCNNQGM"/>
    <n v="163"/>
    <x v="3"/>
    <s v=" Kitchen &amp; Dining "/>
    <s v=" Dining &amp; Entertaining "/>
    <s v=" Novelty "/>
    <s v=" Drinkware "/>
    <s v=" Coffee Mugs"/>
    <m/>
    <n v="6"/>
    <x v="1"/>
    <n v="0.02"/>
    <n v="7.5509219405919592E-2"/>
    <n v="21.929135802469148"/>
    <n v="0.63568396518527659"/>
    <n v="4.8000000000000001E-2"/>
    <x v="10"/>
    <x v="1"/>
    <x v="72"/>
  </r>
  <r>
    <x v="74"/>
    <x v="36"/>
    <s v="Plants vs zombies plush Pisto-peas 23 cm"/>
    <n v="4.7"/>
    <x v="36"/>
    <s v="$"/>
    <n v="32.24"/>
    <s v="Video Games › PC › Accessories › Gaming Mice"/>
    <s v="B09CZB95T2"/>
    <s v="https://www.amazon.com/dp/B09CZB95T2"/>
    <n v="40"/>
    <x v="0"/>
    <s v=" PC "/>
    <s v=" Accessories "/>
    <s v=" Gaming Mice"/>
    <m/>
    <m/>
    <m/>
    <n v="4"/>
    <x v="2"/>
    <n v="0.12"/>
    <n v="0.55046979794399153"/>
    <n v="31.466571428571434"/>
    <n v="1.0245793722135961"/>
    <n v="0.56399999999999995"/>
    <x v="1"/>
    <x v="1"/>
    <x v="73"/>
  </r>
  <r>
    <x v="75"/>
    <x v="37"/>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x v="54"/>
    <s v="$"/>
    <n v="32.15"/>
    <s v="Tools &amp; Home Improvement › Lighting &amp; Ceiling Fans"/>
    <s v="B0BJ5NMKJD"/>
    <s v="https://www.amazon.com/dp/B0BJ5NMKJD"/>
    <n v="337"/>
    <x v="2"/>
    <s v=" Lighting &amp; Ceiling Fans"/>
    <m/>
    <m/>
    <m/>
    <m/>
    <m/>
    <n v="2"/>
    <x v="2"/>
    <n v="0.18"/>
    <n v="0.8121555209953345"/>
    <n v="32.235555555555564"/>
    <n v="0.99734592582379678"/>
    <n v="0.80999999999999994"/>
    <x v="2"/>
    <x v="1"/>
    <x v="74"/>
  </r>
  <r>
    <x v="76"/>
    <x v="6"/>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55"/>
    <s v="$"/>
    <n v="19.989999999999998"/>
    <s v="Video Games › PC › Accessories › Controllers › Gamepads &amp; Standard Controllers"/>
    <s v="B0B5M29H49"/>
    <s v="https://www.amazon.com/dp/B0B5M29H49"/>
    <n v="911"/>
    <x v="0"/>
    <s v=" PC "/>
    <s v=" Accessories "/>
    <s v=" Controllers "/>
    <s v=" Gamepads &amp; Standard Controllers"/>
    <m/>
    <m/>
    <n v="5"/>
    <x v="3"/>
    <n v="0.61"/>
    <n v="4.6090105624240705"/>
    <n v="31.466571428571434"/>
    <n v="0.6352773464810727"/>
    <n v="2.9279999999999999"/>
    <x v="5"/>
    <x v="1"/>
    <x v="75"/>
  </r>
  <r>
    <x v="77"/>
    <x v="38"/>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x v="56"/>
    <s v="$"/>
    <n v="46.99"/>
    <s v="Home &amp; Kitchen › Home Décor Products › Rugs, Pads &amp; Protectors › Area Rugs"/>
    <s v="B0BHXNBZ59"/>
    <s v="https://www.amazon.com/dp/B0BHXNBZ59"/>
    <n v="663"/>
    <x v="3"/>
    <s v=" Home Décor Products "/>
    <s v=" Rugs, Pads &amp; Protectors "/>
    <s v=" Area Rugs"/>
    <m/>
    <m/>
    <m/>
    <n v="4"/>
    <x v="2"/>
    <n v="0.27"/>
    <n v="0.61741320848407499"/>
    <n v="21.929135802469148"/>
    <n v="2.1428113001474998"/>
    <n v="1.3230000000000002"/>
    <x v="7"/>
    <x v="1"/>
    <x v="76"/>
  </r>
  <r>
    <x v="78"/>
    <x v="3"/>
    <m/>
    <n v="4.3"/>
    <x v="57"/>
    <s v="$"/>
    <n v="27.99"/>
    <s v="Home &amp; Kitchen › Home Décor Products › Clocks › Alarm Clocks"/>
    <s v="B09RLS7J1B"/>
    <s v="https://www.amazon.com/dp/B09RLS7J1B"/>
    <n v="0"/>
    <x v="3"/>
    <s v=" Home Décor Products "/>
    <s v=" Clocks "/>
    <s v=" Alarm Clocks"/>
    <m/>
    <m/>
    <m/>
    <n v="4"/>
    <x v="3"/>
    <n v="1"/>
    <n v="3.3688918881964036"/>
    <n v="21.929135802469148"/>
    <n v="1.2763840879150568"/>
    <n v="4.3"/>
    <x v="3"/>
    <x v="1"/>
    <x v="77"/>
  </r>
  <r>
    <x v="79"/>
    <x v="27"/>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x v="36"/>
    <s v="$"/>
    <n v="15.99"/>
    <s v="Video Games › PlayStation 4 › Accessories › Faceplates, Protectors &amp; Skins"/>
    <s v="B085Z57N8D"/>
    <s v="https://www.amazon.com/dp/B085Z57N8D"/>
    <n v="990"/>
    <x v="0"/>
    <s v=" PlayStation 4 "/>
    <s v=" Accessories "/>
    <s v=" Faceplates, Protectors &amp; Skins"/>
    <m/>
    <m/>
    <m/>
    <n v="4"/>
    <x v="3"/>
    <n v="0.12"/>
    <n v="0.82651407129455912"/>
    <n v="31.466571428571434"/>
    <n v="0.50815831767045294"/>
    <n v="0.42"/>
    <x v="10"/>
    <x v="1"/>
    <x v="78"/>
  </r>
  <r>
    <x v="80"/>
    <x v="23"/>
    <m/>
    <n v="4.7"/>
    <x v="28"/>
    <s v="$"/>
    <n v="11.99"/>
    <s v="Home &amp; Kitchen › Wall Art › Posters &amp; Prints"/>
    <s v="B097GD4YJX"/>
    <s v="https://www.amazon.com/dp/B097GD4YJX"/>
    <n v="0"/>
    <x v="3"/>
    <s v=" Wall Art "/>
    <s v=" Posters &amp; Prints"/>
    <m/>
    <m/>
    <m/>
    <m/>
    <n v="3"/>
    <x v="1"/>
    <n v="0.09"/>
    <n v="0.77364674265591737"/>
    <n v="21.929135802469148"/>
    <n v="0.54676117235089428"/>
    <n v="0.42299999999999999"/>
    <x v="1"/>
    <x v="1"/>
    <x v="45"/>
  </r>
  <r>
    <x v="81"/>
    <x v="23"/>
    <s v="Street Fighter 2 Sagat Muay Thai Thailand Classic Retro 90s Arcade Video Game Gaming Gamer Merchandise Collectibles Merch Accessories Ceramic Coffee Mug Tea Cup Fun Novelty Gift 12 oz"/>
    <n v="5"/>
    <x v="48"/>
    <s v="$"/>
    <n v="15.98"/>
    <s v="Home &amp; Kitchen › Kitchen &amp; Dining › Dining &amp; Entertaining › Novelty › Drinkware › Coffee Mugs"/>
    <s v="B092LL33DB"/>
    <s v="https://www.amazon.com/dp/B092LL33DB"/>
    <n v="183"/>
    <x v="3"/>
    <s v=" Kitchen &amp; Dining "/>
    <s v=" Dining &amp; Entertaining "/>
    <s v=" Novelty "/>
    <s v=" Drinkware "/>
    <s v=" Coffee Mugs"/>
    <m/>
    <n v="6"/>
    <x v="3"/>
    <n v="0.02"/>
    <n v="0.13722863455863046"/>
    <n v="21.929135802469148"/>
    <n v="0.72871088691970731"/>
    <n v="0.1"/>
    <x v="8"/>
    <x v="1"/>
    <x v="79"/>
  </r>
  <r>
    <x v="82"/>
    <x v="23"/>
    <m/>
    <n v="5"/>
    <x v="31"/>
    <s v="$"/>
    <n v="39.979999999999997"/>
    <s v="Home &amp; Kitchen › Wall Art › Posters &amp; Prints"/>
    <s v="B092C7FBZZ"/>
    <s v="https://www.amazon.com/dp/B092C7FBZZ"/>
    <n v="0"/>
    <x v="3"/>
    <s v=" Wall Art "/>
    <s v=" Posters &amp; Prints"/>
    <m/>
    <m/>
    <m/>
    <m/>
    <n v="3"/>
    <x v="2"/>
    <n v="0.03"/>
    <n v="8.2275396957738167E-2"/>
    <n v="21.929135802469148"/>
    <n v="1.823145260265951"/>
    <n v="0.15"/>
    <x v="8"/>
    <x v="1"/>
    <x v="80"/>
  </r>
  <r>
    <x v="83"/>
    <x v="23"/>
    <m/>
    <n v="5"/>
    <x v="48"/>
    <s v="$"/>
    <n v="14.98"/>
    <s v="Home &amp; Kitchen › Wall Art › Posters &amp; Prints"/>
    <s v="B08W8JP63Y"/>
    <s v="https://www.amazon.com/dp/B08W8JP63Y"/>
    <n v="0"/>
    <x v="3"/>
    <s v=" Wall Art "/>
    <s v=" Posters &amp; Prints"/>
    <m/>
    <m/>
    <m/>
    <m/>
    <n v="3"/>
    <x v="1"/>
    <n v="0.02"/>
    <n v="0.14638942458257109"/>
    <n v="21.929135802469148"/>
    <n v="0.68310945469694717"/>
    <n v="0.1"/>
    <x v="8"/>
    <x v="1"/>
    <x v="81"/>
  </r>
  <r>
    <x v="84"/>
    <x v="23"/>
    <m/>
    <n v="5"/>
    <x v="48"/>
    <s v="$"/>
    <n v="14.98"/>
    <s v="Home &amp; Kitchen › Wall Art › Posters &amp; Prints"/>
    <s v="B0932LC5M9"/>
    <s v="https://www.amazon.com/dp/B0932LC5M9"/>
    <n v="0"/>
    <x v="3"/>
    <s v=" Wall Art "/>
    <s v=" Posters &amp; Prints"/>
    <m/>
    <m/>
    <m/>
    <m/>
    <n v="3"/>
    <x v="1"/>
    <n v="0.02"/>
    <n v="0.14638942458257109"/>
    <n v="21.929135802469148"/>
    <n v="0.68310945469694717"/>
    <n v="0.1"/>
    <x v="8"/>
    <x v="1"/>
    <x v="82"/>
  </r>
  <r>
    <x v="85"/>
    <x v="26"/>
    <s v="Collectable device holder for Smartphones and game controllers. Holds PlayStation and Xbox Controllers. Includes 2m USB cable with adapters. Figure is 8&quot; tall."/>
    <n v="4.5999999999999996"/>
    <x v="58"/>
    <s v="$"/>
    <n v="34.99"/>
    <s v="Video Games › Legacy Systems"/>
    <s v="B075QLBP97"/>
    <s v="https://www.amazon.com/dp/B075QLBP97"/>
    <n v="159"/>
    <x v="0"/>
    <s v=" Legacy Systems"/>
    <m/>
    <m/>
    <m/>
    <m/>
    <m/>
    <n v="2"/>
    <x v="2"/>
    <n v="1"/>
    <n v="4.1367884701751523"/>
    <n v="31.466571428571434"/>
    <n v="1.1119737045208973"/>
    <n v="4.5999999999999996"/>
    <x v="6"/>
    <x v="0"/>
    <x v="83"/>
  </r>
  <r>
    <x v="86"/>
    <x v="23"/>
    <s v="Street Fighter 2 Sagat vs M Bison Classic Retro 90s Arcade Video Game Gaming Gamer Merchandise Collectibles Merch Accessories Ceramic Coffee Mug Tea Cup Fun Novelty Gift 12 oz"/>
    <n v="5"/>
    <x v="34"/>
    <s v="$"/>
    <n v="15.98"/>
    <s v="Home &amp; Kitchen › Kitchen &amp; Dining › Dining &amp; Entertaining › Novelty › Drinkware › Coffee Mugs"/>
    <s v="B092L168JZ"/>
    <s v="https://www.amazon.com/dp/B092L168JZ"/>
    <n v="175"/>
    <x v="3"/>
    <s v=" Kitchen &amp; Dining "/>
    <s v=" Dining &amp; Entertaining "/>
    <s v=" Novelty "/>
    <s v=" Drinkware "/>
    <s v=" Coffee Mugs"/>
    <m/>
    <n v="6"/>
    <x v="3"/>
    <n v="0.01"/>
    <n v="6.8614317279315232E-2"/>
    <n v="21.929135802469148"/>
    <n v="0.72871088691970731"/>
    <n v="0.05"/>
    <x v="8"/>
    <x v="1"/>
    <x v="79"/>
  </r>
  <r>
    <x v="87"/>
    <x v="23"/>
    <m/>
    <n v="5"/>
    <x v="34"/>
    <s v="$"/>
    <n v="14.98"/>
    <s v="Home &amp; Kitchen › Wall Art › Posters &amp; Prints"/>
    <s v="B09MR4J54T"/>
    <s v="https://www.amazon.com/dp/B09MR4J54T"/>
    <n v="0"/>
    <x v="3"/>
    <s v=" Wall Art "/>
    <s v=" Posters &amp; Prints"/>
    <m/>
    <m/>
    <m/>
    <m/>
    <n v="3"/>
    <x v="1"/>
    <n v="0.01"/>
    <n v="7.3194712291285546E-2"/>
    <n v="21.929135802469148"/>
    <n v="0.68310945469694717"/>
    <n v="0.05"/>
    <x v="8"/>
    <x v="1"/>
    <x v="84"/>
  </r>
  <r>
    <x v="88"/>
    <x v="27"/>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x v="52"/>
    <s v="$"/>
    <n v="15.99"/>
    <m/>
    <s v="B075FDFHL7"/>
    <s v="https://www.amazon.com/dp/B075FDFHL7"/>
    <n v="1048"/>
    <x v="8"/>
    <m/>
    <m/>
    <m/>
    <m/>
    <m/>
    <m/>
    <n v="1"/>
    <x v="3"/>
    <n v="7.0000000000000007E-2"/>
    <n v="0.34383089430894309"/>
    <n v="24.543999999999997"/>
    <n v="0.65148305084745772"/>
    <n v="0.22400000000000003"/>
    <x v="10"/>
    <x v="1"/>
    <x v="78"/>
  </r>
  <r>
    <x v="89"/>
    <x v="23"/>
    <m/>
    <n v="5"/>
    <x v="30"/>
    <s v="$"/>
    <n v="14.98"/>
    <s v="Home &amp; Kitchen › Wall Art › Posters &amp; Prints"/>
    <s v="B0931XGYY3"/>
    <s v="https://www.amazon.com/dp/B0931XGYY3"/>
    <n v="0"/>
    <x v="3"/>
    <s v=" Wall Art "/>
    <s v=" Posters &amp; Prints"/>
    <m/>
    <m/>
    <m/>
    <m/>
    <n v="3"/>
    <x v="1"/>
    <n v="0.04"/>
    <n v="0.29277884916514219"/>
    <n v="21.929135802469148"/>
    <n v="0.68310945469694717"/>
    <n v="0.2"/>
    <x v="8"/>
    <x v="1"/>
    <x v="82"/>
  </r>
  <r>
    <x v="90"/>
    <x v="23"/>
    <m/>
    <n v="5"/>
    <x v="48"/>
    <s v="$"/>
    <n v="14.98"/>
    <s v="Home &amp; Kitchen › Wall Art › Posters &amp; Prints"/>
    <s v="B0931X9M4W"/>
    <s v="https://www.amazon.com/dp/B0931X9M4W"/>
    <n v="0"/>
    <x v="3"/>
    <s v=" Wall Art "/>
    <s v=" Posters &amp; Prints"/>
    <m/>
    <m/>
    <m/>
    <m/>
    <n v="3"/>
    <x v="1"/>
    <n v="0.02"/>
    <n v="0.14638942458257109"/>
    <n v="21.929135802469148"/>
    <n v="0.68310945469694717"/>
    <n v="0.1"/>
    <x v="8"/>
    <x v="1"/>
    <x v="85"/>
  </r>
  <r>
    <x v="91"/>
    <x v="23"/>
    <m/>
    <n v="5"/>
    <x v="48"/>
    <s v="$"/>
    <n v="14.98"/>
    <s v="Home &amp; Kitchen › Wall Art › Posters &amp; Prints"/>
    <s v="B09KMJ78FJ"/>
    <s v="https://www.amazon.com/dp/B09KMJ78FJ"/>
    <n v="0"/>
    <x v="3"/>
    <s v=" Wall Art "/>
    <s v=" Posters &amp; Prints"/>
    <m/>
    <m/>
    <m/>
    <m/>
    <n v="3"/>
    <x v="1"/>
    <n v="0.02"/>
    <n v="0.14638942458257109"/>
    <n v="21.929135802469148"/>
    <n v="0.68310945469694717"/>
    <n v="0.1"/>
    <x v="8"/>
    <x v="1"/>
    <x v="86"/>
  </r>
  <r>
    <x v="92"/>
    <x v="27"/>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x v="30"/>
    <s v="$"/>
    <n v="15.99"/>
    <s v="Video Games › Xbox One › Accessories › Faceplates, Protectors &amp; Skins"/>
    <s v="B0788Y5SZH"/>
    <s v="https://www.amazon.com/dp/B0788Y5SZH"/>
    <n v="865"/>
    <x v="0"/>
    <s v=" Xbox One "/>
    <s v=" Accessories "/>
    <s v=" Faceplates, Protectors &amp; Skins"/>
    <m/>
    <m/>
    <m/>
    <n v="4"/>
    <x v="3"/>
    <n v="0.04"/>
    <n v="0.39357812918788537"/>
    <n v="31.466571428571434"/>
    <n v="0.50815831767045294"/>
    <n v="0.2"/>
    <x v="8"/>
    <x v="1"/>
    <x v="43"/>
  </r>
  <r>
    <x v="93"/>
    <x v="37"/>
    <m/>
    <n v="3.8"/>
    <x v="59"/>
    <s v="$"/>
    <n v="19.989999999999998"/>
    <s v="Toys &amp; Games › Kids' Electronics › Plug &amp; Play Video Games"/>
    <s v="B0BT53M8CH"/>
    <s v="https://www.amazon.com/dp/B0BT53M8CH"/>
    <n v="0"/>
    <x v="4"/>
    <s v=" Kids' Electronics "/>
    <s v=" Plug &amp; Play Video Games"/>
    <m/>
    <m/>
    <m/>
    <m/>
    <n v="3"/>
    <x v="3"/>
    <n v="0.08"/>
    <n v="0.41969944972486239"/>
    <n v="27.597999999999995"/>
    <n v="0.72432784984419163"/>
    <n v="0.30399999999999999"/>
    <x v="10"/>
    <x v="1"/>
    <x v="87"/>
  </r>
  <r>
    <x v="94"/>
    <x v="2"/>
    <m/>
    <n v="4.8"/>
    <x v="60"/>
    <s v="$"/>
    <n v="32.69"/>
    <s v="Tools &amp; Home Improvement › Lighting &amp; Ceiling Fans › Novelty Lighting › Neon Signs"/>
    <s v="B09XMFH6MN"/>
    <s v="https://www.amazon.com/dp/B09XMFH6MN"/>
    <n v="0"/>
    <x v="2"/>
    <s v=" Lighting &amp; Ceiling Fans "/>
    <s v=" Novelty Lighting "/>
    <s v=" Neon Signs"/>
    <m/>
    <m/>
    <m/>
    <n v="4"/>
    <x v="2"/>
    <n v="1"/>
    <n v="4.7332721525441031"/>
    <n v="32.235555555555564"/>
    <n v="1.0140976147800906"/>
    <n v="4.8"/>
    <x v="5"/>
    <x v="1"/>
    <x v="88"/>
  </r>
  <r>
    <x v="95"/>
    <x v="3"/>
    <m/>
    <n v="4.0999999999999996"/>
    <x v="43"/>
    <s v="$"/>
    <n v="19.989999999999998"/>
    <s v="Home &amp; Kitchen › Home Décor Products › Kids' Room Décor › Lamps &amp; Lighting"/>
    <s v="B0BRYS9K8Z"/>
    <s v="https://www.amazon.com/dp/B0BRYS9K8Z"/>
    <n v="0"/>
    <x v="3"/>
    <s v=" Home Décor Products "/>
    <s v=" Kids' Room Décor "/>
    <s v=" Lamps &amp; Lighting"/>
    <m/>
    <m/>
    <m/>
    <n v="4"/>
    <x v="3"/>
    <n v="0.15"/>
    <n v="0.67465825505345289"/>
    <n v="21.929135802469148"/>
    <n v="0.91157263013297551"/>
    <n v="0.61499999999999988"/>
    <x v="11"/>
    <x v="1"/>
    <x v="89"/>
  </r>
  <r>
    <x v="96"/>
    <x v="39"/>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x v="61"/>
    <s v="$"/>
    <n v="96.17"/>
    <s v="Video Games › PC › Accessories › Gaming Keyboards"/>
    <s v="B098J8XTLG"/>
    <s v="https://www.amazon.com/dp/B098J8XTLG"/>
    <n v="860"/>
    <x v="0"/>
    <s v=" PC "/>
    <s v=" Accessories "/>
    <s v=" Gaming Keyboards"/>
    <m/>
    <m/>
    <m/>
    <n v="4"/>
    <x v="0"/>
    <n v="1"/>
    <n v="1.5051079190124632"/>
    <n v="31.466571428571434"/>
    <n v="3.0562592501793282"/>
    <n v="4.5999999999999996"/>
    <x v="6"/>
    <x v="2"/>
    <x v="90"/>
  </r>
  <r>
    <x v="97"/>
    <x v="6"/>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x v="62"/>
    <s v="$"/>
    <n v="24.99"/>
    <s v="Video Games › PlayStation 5 › Accessories › Accessory Kits"/>
    <s v="B09N568WBD"/>
    <s v="https://www.amazon.com/dp/B09N568WBD"/>
    <n v="980"/>
    <x v="0"/>
    <s v=" PlayStation 5 "/>
    <s v=" Accessories "/>
    <s v=" Accessory Kits"/>
    <m/>
    <m/>
    <m/>
    <n v="4"/>
    <x v="3"/>
    <n v="1"/>
    <n v="5.4144160521351408"/>
    <n v="31.466571428571434"/>
    <n v="0.7941761324943476"/>
    <n v="4.3"/>
    <x v="3"/>
    <x v="1"/>
    <x v="91"/>
  </r>
  <r>
    <x v="98"/>
    <x v="40"/>
    <m/>
    <n v="4.0999999999999996"/>
    <x v="51"/>
    <s v="$"/>
    <n v="23.99"/>
    <s v="Home &amp; Kitchen › Home Décor Products › Clocks › Wall Clocks"/>
    <s v="B0CGPLTVXR"/>
    <s v="https://www.amazon.com/dp/B0CGPLTVXR"/>
    <n v="0"/>
    <x v="3"/>
    <s v=" Home Décor Products "/>
    <s v=" Clocks "/>
    <s v=" Wall Clocks"/>
    <m/>
    <m/>
    <m/>
    <n v="4"/>
    <x v="3"/>
    <n v="0.14000000000000001"/>
    <n v="0.52469045229751099"/>
    <n v="21.929135802469148"/>
    <n v="1.0939783590240162"/>
    <n v="0.57399999999999995"/>
    <x v="11"/>
    <x v="1"/>
    <x v="92"/>
  </r>
  <r>
    <x v="99"/>
    <x v="6"/>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x v="63"/>
    <s v="$"/>
    <n v="33.99"/>
    <s v="Video Games › PC › Accessories › Controllers › Gamepads &amp; Standard Controllers"/>
    <s v="B0C1ZRQ671"/>
    <s v="https://www.amazon.com/dp/B0C1ZRQ671"/>
    <n v="619"/>
    <x v="0"/>
    <s v=" PC "/>
    <s v=" Accessories "/>
    <s v=" Controllers "/>
    <s v=" Gamepads &amp; Standard Controllers"/>
    <m/>
    <m/>
    <n v="5"/>
    <x v="2"/>
    <n v="0.13"/>
    <n v="0.57767403858277655"/>
    <n v="31.466571428571434"/>
    <n v="1.0801939473182423"/>
    <n v="0.624"/>
    <x v="5"/>
    <x v="1"/>
    <x v="93"/>
  </r>
  <r>
    <x v="100"/>
    <x v="3"/>
    <m/>
    <n v="4.5999999999999996"/>
    <x v="64"/>
    <s v="$"/>
    <n v="34.99"/>
    <s v="Tools &amp; Home Improvement › Lighting &amp; Ceiling Fans › Novelty Lighting › Neon Signs"/>
    <s v="B096HDGJRD"/>
    <s v="https://www.amazon.com/dp/B096HDGJRD"/>
    <n v="0"/>
    <x v="2"/>
    <s v=" Lighting &amp; Ceiling Fans "/>
    <s v=" Novelty Lighting "/>
    <s v=" Neon Signs"/>
    <m/>
    <m/>
    <m/>
    <n v="4"/>
    <x v="2"/>
    <n v="1"/>
    <n v="4.2378838398272523"/>
    <n v="32.235555555555564"/>
    <n v="1.0854474010754169"/>
    <n v="4.5999999999999996"/>
    <x v="6"/>
    <x v="3"/>
    <x v="94"/>
  </r>
  <r>
    <x v="101"/>
    <x v="23"/>
    <s v="Street Fighter You Lose Classic Arcade Video Game Gaming Gamer Merchandise Collectibles Merch Accessories Ceramic Coffee Mug Tea Cup Fun Novelty Gift 12 oz"/>
    <n v="5"/>
    <x v="48"/>
    <s v="$"/>
    <n v="15.98"/>
    <s v="Home &amp; Kitchen › Kitchen &amp; Dining › Dining &amp; Entertaining › Novelty › Drinkware › Coffee Mugs"/>
    <s v="B092L7KNR2"/>
    <s v="https://www.amazon.com/dp/B092L7KNR2"/>
    <n v="155"/>
    <x v="3"/>
    <s v=" Kitchen &amp; Dining "/>
    <s v=" Dining &amp; Entertaining "/>
    <s v=" Novelty "/>
    <s v=" Drinkware "/>
    <s v=" Coffee Mugs"/>
    <m/>
    <n v="6"/>
    <x v="3"/>
    <n v="0.02"/>
    <n v="0.13722863455863046"/>
    <n v="21.929135802469148"/>
    <n v="0.72871088691970731"/>
    <n v="0.1"/>
    <x v="8"/>
    <x v="1"/>
    <x v="95"/>
  </r>
  <r>
    <x v="102"/>
    <x v="41"/>
    <s v="This is a double-sided blanket, one side is made of super soft crystal velvet, the other side is made of super warm flannel"/>
    <n v="4.7"/>
    <x v="65"/>
    <s v="$"/>
    <n v="24.99"/>
    <s v="Home &amp; Kitchen › Bedding › Kids' Bedding › Blankets &amp; Throws"/>
    <s v="B0B8M8W4BL"/>
    <s v="https://www.amazon.com/dp/B0B8M8W4BL"/>
    <n v="123"/>
    <x v="3"/>
    <s v=" Bedding "/>
    <s v=" Kids' Bedding "/>
    <s v=" Blankets &amp; Throws"/>
    <m/>
    <m/>
    <m/>
    <n v="4"/>
    <x v="3"/>
    <n v="1"/>
    <n v="4.124327261768908"/>
    <n v="21.929135802469148"/>
    <n v="1.1395797912467762"/>
    <n v="4.7"/>
    <x v="1"/>
    <x v="2"/>
    <x v="96"/>
  </r>
  <r>
    <x v="103"/>
    <x v="23"/>
    <s v="Street Fighter 2 Ken Masters Great True Fighter USA Art Retro 90s Arcade Capcom Video Game Gaming Gamer Merchandise Collectibles Merch Accessories Ceramic Coffee Mug Tea Cup Fun Novelty Gift 12 oz"/>
    <n v="4.5"/>
    <x v="48"/>
    <s v="$"/>
    <n v="15.98"/>
    <s v="Home &amp; Kitchen › Kitchen &amp; Dining › Dining &amp; Entertaining › Novelty › Drinkware › Coffee Mugs"/>
    <s v="B093RSDW5G"/>
    <s v="https://www.amazon.com/dp/B093RSDW5G"/>
    <n v="196"/>
    <x v="3"/>
    <s v=" Kitchen &amp; Dining "/>
    <s v=" Dining &amp; Entertaining "/>
    <s v=" Novelty "/>
    <s v=" Drinkware "/>
    <s v=" Coffee Mugs"/>
    <m/>
    <n v="6"/>
    <x v="3"/>
    <n v="0.02"/>
    <n v="0.12350577110276741"/>
    <n v="21.929135802469148"/>
    <n v="0.72871088691970731"/>
    <n v="0.09"/>
    <x v="2"/>
    <x v="1"/>
    <x v="97"/>
  </r>
  <r>
    <x v="104"/>
    <x v="42"/>
    <m/>
    <n v="4.5999999999999996"/>
    <x v="66"/>
    <s v="$"/>
    <n v="11.99"/>
    <s v="Baby Products › Nursery › Décor › Wall Décor › Stickers"/>
    <s v="B07V65V649"/>
    <s v="https://www.amazon.com/dp/B07V65V649"/>
    <n v="0"/>
    <x v="1"/>
    <s v=" Nursery "/>
    <s v=" Décor "/>
    <s v=" Wall Décor "/>
    <s v=" Stickers"/>
    <m/>
    <m/>
    <n v="5"/>
    <x v="1"/>
    <n v="1"/>
    <n v="4.2163469557964968"/>
    <n v="10.99"/>
    <n v="1.0909918107370338"/>
    <n v="4.5999999999999996"/>
    <x v="6"/>
    <x v="2"/>
    <x v="98"/>
  </r>
  <r>
    <x v="105"/>
    <x v="23"/>
    <m/>
    <n v="5"/>
    <x v="48"/>
    <s v="$"/>
    <n v="39.979999999999997"/>
    <s v="Home &amp; Kitchen › Wall Art › Posters &amp; Prints"/>
    <s v="B09H2NVHLS"/>
    <s v="https://www.amazon.com/dp/B09H2NVHLS"/>
    <n v="0"/>
    <x v="3"/>
    <s v=" Wall Art "/>
    <s v=" Posters &amp; Prints"/>
    <m/>
    <m/>
    <m/>
    <m/>
    <n v="3"/>
    <x v="2"/>
    <n v="0.02"/>
    <n v="5.4850264638492116E-2"/>
    <n v="21.929135802469148"/>
    <n v="1.823145260265951"/>
    <n v="0.1"/>
    <x v="8"/>
    <x v="1"/>
    <x v="99"/>
  </r>
  <r>
    <x v="106"/>
    <x v="43"/>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x v="34"/>
    <s v="$"/>
    <n v="6.99"/>
    <s v="Home &amp; Kitchen › Home Décor Products › Home Décor Accents"/>
    <s v="B07HQYQDYY"/>
    <s v="https://www.amazon.com/dp/B07HQYQDYY"/>
    <n v="570"/>
    <x v="3"/>
    <s v=" Home Décor Products "/>
    <s v=" Home Décor Accents"/>
    <m/>
    <m/>
    <m/>
    <m/>
    <n v="3"/>
    <x v="1"/>
    <n v="0.01"/>
    <n v="0.15686077111923569"/>
    <n v="21.929135802469148"/>
    <n v="0.31875401123709352"/>
    <n v="0.05"/>
    <x v="8"/>
    <x v="1"/>
    <x v="100"/>
  </r>
  <r>
    <x v="107"/>
    <x v="23"/>
    <m/>
    <n v="3.5"/>
    <x v="67"/>
    <s v="$"/>
    <n v="11.99"/>
    <s v="Home &amp; Kitchen › Wall Art › Posters &amp; Prints"/>
    <s v="B09MR7HXW3"/>
    <s v="https://www.amazon.com/dp/B09MR7HXW3"/>
    <n v="0"/>
    <x v="3"/>
    <s v=" Wall Art "/>
    <s v=" Posters &amp; Prints"/>
    <m/>
    <m/>
    <m/>
    <m/>
    <n v="3"/>
    <x v="1"/>
    <n v="0.05"/>
    <n v="0.32006661930209351"/>
    <n v="21.929135802469148"/>
    <n v="0.54676117235089428"/>
    <n v="0.17500000000000002"/>
    <x v="10"/>
    <x v="1"/>
    <x v="45"/>
  </r>
  <r>
    <x v="108"/>
    <x v="23"/>
    <m/>
    <n v="5"/>
    <x v="34"/>
    <s v="$"/>
    <n v="14.98"/>
    <s v="Home &amp; Kitchen › Wall Art › Posters &amp; Prints"/>
    <s v="B0932D2R92"/>
    <s v="https://www.amazon.com/dp/B0932D2R92"/>
    <n v="0"/>
    <x v="3"/>
    <s v=" Wall Art "/>
    <s v=" Posters &amp; Prints"/>
    <m/>
    <m/>
    <m/>
    <m/>
    <n v="3"/>
    <x v="1"/>
    <n v="0.01"/>
    <n v="7.3194712291285546E-2"/>
    <n v="21.929135802469148"/>
    <n v="0.68310945469694717"/>
    <n v="0.05"/>
    <x v="8"/>
    <x v="1"/>
    <x v="101"/>
  </r>
  <r>
    <x v="109"/>
    <x v="23"/>
    <m/>
    <n v="5"/>
    <x v="34"/>
    <s v="$"/>
    <n v="39.979999999999997"/>
    <s v="Home &amp; Kitchen › Wall Art › Posters &amp; Prints"/>
    <s v="B09965248P"/>
    <s v="https://www.amazon.com/dp/B09965248P"/>
    <n v="0"/>
    <x v="3"/>
    <s v=" Wall Art "/>
    <s v=" Posters &amp; Prints"/>
    <m/>
    <m/>
    <m/>
    <m/>
    <n v="3"/>
    <x v="2"/>
    <n v="0.01"/>
    <n v="2.7425132319246058E-2"/>
    <n v="21.929135802469148"/>
    <n v="1.823145260265951"/>
    <n v="0.05"/>
    <x v="8"/>
    <x v="1"/>
    <x v="50"/>
  </r>
  <r>
    <x v="110"/>
    <x v="23"/>
    <s v="Laminated Street Fighter 2 No Parking Bonus Level Ryu E Honda Funny Retro Vintage Art CAPCOM Video Game Merchandise Gamer Classic Fighting Poster Dry Erase Sign 24x36"/>
    <n v="5"/>
    <x v="34"/>
    <s v="$"/>
    <n v="18.98"/>
    <s v="Home &amp; Kitchen › Wall Art › Posters &amp; Prints"/>
    <s v="B09SRF6R39"/>
    <s v="https://www.amazon.com/dp/B09SRF6R39"/>
    <n v="166"/>
    <x v="3"/>
    <s v=" Wall Art "/>
    <s v=" Posters &amp; Prints"/>
    <m/>
    <m/>
    <m/>
    <m/>
    <n v="3"/>
    <x v="3"/>
    <n v="0.01"/>
    <n v="5.7769061650340216E-2"/>
    <n v="21.929135802469148"/>
    <n v="0.86551518358798785"/>
    <n v="0.05"/>
    <x v="8"/>
    <x v="1"/>
    <x v="102"/>
  </r>
  <r>
    <x v="111"/>
    <x v="23"/>
    <m/>
    <n v="5"/>
    <x v="31"/>
    <s v="$"/>
    <n v="29.98"/>
    <s v="Video Games › Legacy Systems › Xbox Systems › Xbox 360 › Games"/>
    <s v="B09J99377Q"/>
    <s v="https://www.amazon.com/dp/B09J99377Q"/>
    <n v="0"/>
    <x v="0"/>
    <s v=" Legacy Systems "/>
    <s v=" Xbox Systems "/>
    <s v=" Xbox 360 "/>
    <s v=" Games"/>
    <m/>
    <m/>
    <n v="5"/>
    <x v="3"/>
    <n v="0.03"/>
    <n v="0.15743781568664827"/>
    <n v="31.466571428571434"/>
    <n v="0.95275712093559584"/>
    <n v="0.15"/>
    <x v="8"/>
    <x v="1"/>
    <x v="69"/>
  </r>
  <r>
    <x v="112"/>
    <x v="23"/>
    <m/>
    <n v="5"/>
    <x v="34"/>
    <s v="$"/>
    <n v="11.99"/>
    <s v="Home &amp; Kitchen › Wall Art › Posters &amp; Prints"/>
    <s v="B09LRHRY9J"/>
    <s v="https://www.amazon.com/dp/B09LRHRY9J"/>
    <n v="0"/>
    <x v="3"/>
    <s v=" Wall Art "/>
    <s v=" Posters &amp; Prints"/>
    <m/>
    <m/>
    <m/>
    <m/>
    <n v="3"/>
    <x v="1"/>
    <n v="0.01"/>
    <n v="9.1447605514883859E-2"/>
    <n v="21.929135802469148"/>
    <n v="0.54676117235089428"/>
    <n v="0.05"/>
    <x v="8"/>
    <x v="1"/>
    <x v="103"/>
  </r>
  <r>
    <x v="113"/>
    <x v="23"/>
    <m/>
    <n v="4.4000000000000004"/>
    <x v="52"/>
    <s v="$"/>
    <n v="11.99"/>
    <s v="Home &amp; Kitchen › Wall Art › Posters &amp; Prints"/>
    <s v="B09MR6V2P9"/>
    <s v="https://www.amazon.com/dp/B09MR6V2P9"/>
    <n v="0"/>
    <x v="3"/>
    <s v=" Wall Art "/>
    <s v=" Posters &amp; Prints"/>
    <m/>
    <m/>
    <m/>
    <m/>
    <n v="3"/>
    <x v="1"/>
    <n v="7.0000000000000007E-2"/>
    <n v="0.56331724997168464"/>
    <n v="21.929135802469148"/>
    <n v="0.54676117235089428"/>
    <n v="0.30800000000000005"/>
    <x v="0"/>
    <x v="1"/>
    <x v="104"/>
  </r>
  <r>
    <x v="114"/>
    <x v="23"/>
    <m/>
    <n v="5"/>
    <x v="34"/>
    <s v="$"/>
    <n v="15.98"/>
    <s v="Home &amp; Kitchen › Kitchen &amp; Dining › Dining &amp; Entertaining › Novelty › Drinkware › Coffee Mugs"/>
    <s v="B092L3YXNW"/>
    <s v="https://www.amazon.com/dp/B092L3YXNW"/>
    <n v="0"/>
    <x v="3"/>
    <s v=" Kitchen &amp; Dining "/>
    <s v=" Dining &amp; Entertaining "/>
    <s v=" Novelty "/>
    <s v=" Drinkware "/>
    <s v=" Coffee Mugs"/>
    <m/>
    <n v="6"/>
    <x v="3"/>
    <n v="0.01"/>
    <n v="6.8614317279315232E-2"/>
    <n v="21.929135802469148"/>
    <n v="0.72871088691970731"/>
    <n v="0.05"/>
    <x v="8"/>
    <x v="1"/>
    <x v="79"/>
  </r>
  <r>
    <x v="115"/>
    <x v="27"/>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x v="29"/>
    <s v="$"/>
    <n v="15.99"/>
    <m/>
    <s v="B075F8X8N9"/>
    <s v="https://www.amazon.com/dp/B075F8X8N9"/>
    <n v="984"/>
    <x v="8"/>
    <m/>
    <m/>
    <m/>
    <m/>
    <m/>
    <m/>
    <n v="1"/>
    <x v="3"/>
    <n v="0.06"/>
    <n v="0.38680975609756091"/>
    <n v="24.543999999999997"/>
    <n v="0.65148305084745772"/>
    <n v="0.252"/>
    <x v="4"/>
    <x v="1"/>
    <x v="78"/>
  </r>
  <r>
    <x v="116"/>
    <x v="23"/>
    <m/>
    <n v="5"/>
    <x v="34"/>
    <s v="$"/>
    <n v="11.99"/>
    <s v="Home &amp; Kitchen › Wall Art › Posters &amp; Prints"/>
    <s v="B092BW7TVZ"/>
    <s v="https://www.amazon.com/dp/B092BW7TVZ"/>
    <n v="0"/>
    <x v="3"/>
    <s v=" Wall Art "/>
    <s v=" Posters &amp; Prints"/>
    <m/>
    <m/>
    <m/>
    <m/>
    <n v="3"/>
    <x v="1"/>
    <n v="0.01"/>
    <n v="9.1447605514883859E-2"/>
    <n v="21.929135802469148"/>
    <n v="0.54676117235089428"/>
    <n v="0.05"/>
    <x v="8"/>
    <x v="1"/>
    <x v="105"/>
  </r>
  <r>
    <x v="117"/>
    <x v="44"/>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x v="51"/>
    <s v="$"/>
    <n v="14.94"/>
    <s v="Video Games › PlayStation 4 › Accessories › Faceplates, Protectors &amp; Skins"/>
    <s v="B00GZD84EA"/>
    <s v="https://www.amazon.com/dp/B00GZD84EA"/>
    <n v="616"/>
    <x v="0"/>
    <s v=" PlayStation 4 "/>
    <s v=" Accessories "/>
    <s v=" Faceplates, Protectors &amp; Skins"/>
    <m/>
    <m/>
    <m/>
    <n v="4"/>
    <x v="1"/>
    <n v="0.14000000000000001"/>
    <n v="1.3269036144578319"/>
    <n v="31.466571428571434"/>
    <n v="0.47478957260766519"/>
    <n v="0.63000000000000012"/>
    <x v="2"/>
    <x v="1"/>
    <x v="106"/>
  </r>
  <r>
    <x v="118"/>
    <x v="23"/>
    <m/>
    <n v="5"/>
    <x v="34"/>
    <s v="$"/>
    <n v="39.979999999999997"/>
    <s v="Home &amp; Kitchen › Wall Art › Posters &amp; Prints"/>
    <s v="B09DD4RX9D"/>
    <s v="https://www.amazon.com/dp/B09DD4RX9D"/>
    <n v="0"/>
    <x v="3"/>
    <s v=" Wall Art "/>
    <s v=" Posters &amp; Prints"/>
    <m/>
    <m/>
    <m/>
    <m/>
    <n v="3"/>
    <x v="2"/>
    <n v="0.01"/>
    <n v="2.7425132319246058E-2"/>
    <n v="21.929135802469148"/>
    <n v="1.823145260265951"/>
    <n v="0.05"/>
    <x v="8"/>
    <x v="1"/>
    <x v="63"/>
  </r>
  <r>
    <x v="119"/>
    <x v="45"/>
    <m/>
    <n v="4.5999999999999996"/>
    <x v="68"/>
    <s v="$"/>
    <n v="9.99"/>
    <s v="Tools &amp; Home Improvement › Lighting &amp; Ceiling Fans › Novelty Lighting › Neon Signs"/>
    <s v="B08T6QNZN4"/>
    <s v="https://www.amazon.com/dp/B08T6QNZN4"/>
    <n v="0"/>
    <x v="2"/>
    <s v=" Lighting &amp; Ceiling Fans "/>
    <s v=" Novelty Lighting "/>
    <s v=" Neon Signs"/>
    <m/>
    <m/>
    <m/>
    <n v="4"/>
    <x v="1"/>
    <n v="1"/>
    <n v="14.843198754309869"/>
    <n v="32.235555555555564"/>
    <n v="0.30990624569143793"/>
    <n v="4.5999999999999996"/>
    <x v="6"/>
    <x v="0"/>
    <x v="107"/>
  </r>
  <r>
    <x v="120"/>
    <x v="3"/>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x v="69"/>
    <s v="$"/>
    <n v="11.99"/>
    <s v="Home &amp; Kitchen › Kitchen &amp; Dining › Storage &amp; Organization › Thermoses › Insulated Beverage Containers › Thermoses"/>
    <s v="B09RLZGL43"/>
    <s v="https://www.amazon.com/dp/B09RLZGL43"/>
    <n v="328"/>
    <x v="3"/>
    <s v=" Kitchen &amp; Dining "/>
    <s v=" Storage &amp; Organization "/>
    <s v=" Thermoses "/>
    <s v=" Insulated Beverage Containers "/>
    <s v=" Thermoses"/>
    <m/>
    <n v="6"/>
    <x v="1"/>
    <n v="1"/>
    <n v="7.3158084411907085"/>
    <n v="21.929135802469148"/>
    <n v="0.54676117235089428"/>
    <n v="4"/>
    <x v="9"/>
    <x v="1"/>
    <x v="108"/>
  </r>
  <r>
    <x v="121"/>
    <x v="46"/>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x v="70"/>
    <s v="$"/>
    <n v="24.99"/>
    <s v="Home &amp; Kitchen › Bedding › Blankets &amp; Throws › Throws"/>
    <s v="B0B9B54617"/>
    <s v="https://www.amazon.com/dp/B0B9B54617"/>
    <n v="492"/>
    <x v="3"/>
    <s v=" Bedding "/>
    <s v=" Blankets &amp; Throws "/>
    <s v=" Throws"/>
    <m/>
    <m/>
    <m/>
    <n v="4"/>
    <x v="3"/>
    <n v="1"/>
    <n v="4.124327261768908"/>
    <n v="21.929135802469148"/>
    <n v="1.1395797912467762"/>
    <n v="4.7"/>
    <x v="1"/>
    <x v="1"/>
    <x v="109"/>
  </r>
  <r>
    <x v="122"/>
    <x v="47"/>
    <m/>
    <n v="4.7"/>
    <x v="71"/>
    <s v="$"/>
    <n v="17.95"/>
    <s v="Home &amp; Kitchen › Wall Art › Posters &amp; Prints"/>
    <s v="B0C17KTYSD"/>
    <s v="https://www.amazon.com/dp/B0C17KTYSD"/>
    <n v="0"/>
    <x v="3"/>
    <s v=" Wall Art "/>
    <s v=" Posters &amp; Prints"/>
    <m/>
    <m/>
    <m/>
    <m/>
    <n v="3"/>
    <x v="3"/>
    <n v="1"/>
    <n v="5.7418907115100275"/>
    <n v="21.929135802469148"/>
    <n v="0.81854570839854479"/>
    <n v="4.7"/>
    <x v="1"/>
    <x v="4"/>
    <x v="110"/>
  </r>
  <r>
    <x v="123"/>
    <x v="48"/>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x v="72"/>
    <s v="$"/>
    <n v="23.99"/>
    <s v="Home &amp; Kitchen › Kitchen &amp; Dining › Dining &amp; Entertaining › Novelty › Drinkware › Coffee Mugs"/>
    <s v="B096F3VYPQ"/>
    <s v="https://www.amazon.com/dp/B096F3VYPQ"/>
    <n v="1623"/>
    <x v="3"/>
    <s v=" Kitchen &amp; Dining "/>
    <s v=" Dining &amp; Entertaining "/>
    <s v=" Novelty "/>
    <s v=" Drinkware "/>
    <s v=" Coffee Mugs"/>
    <m/>
    <n v="6"/>
    <x v="3"/>
    <n v="1"/>
    <n v="4.2962458637601078"/>
    <n v="21.929135802469148"/>
    <n v="1.0939783590240162"/>
    <n v="4.7"/>
    <x v="1"/>
    <x v="1"/>
    <x v="111"/>
  </r>
  <r>
    <x v="124"/>
    <x v="6"/>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x v="73"/>
    <s v="$"/>
    <n v="19.989999999999998"/>
    <s v="Video Games › Legacy Systems › Nintendo Systems › Wii U › Accessories › Controllers › Gamepads &amp; Standard Controllers"/>
    <s v="B07KF2BTV8"/>
    <s v="https://www.amazon.com/dp/B07KF2BTV8"/>
    <n v="996"/>
    <x v="0"/>
    <s v=" Legacy Systems "/>
    <s v=" Nintendo Systems "/>
    <s v=" Wii U "/>
    <s v=" Accessories "/>
    <s v=" Controllers "/>
    <s v=" Gamepads &amp; Standard Controllers"/>
    <n v="7"/>
    <x v="3"/>
    <n v="1"/>
    <n v="7.3983434574430094"/>
    <n v="31.466571428571434"/>
    <n v="0.6352773464810727"/>
    <n v="4.7"/>
    <x v="1"/>
    <x v="3"/>
    <x v="112"/>
  </r>
  <r>
    <x v="125"/>
    <x v="3"/>
    <m/>
    <n v="4.7"/>
    <x v="74"/>
    <s v="$"/>
    <n v="29.99"/>
    <s v="Home &amp; Kitchen › Home Décor Products › Kids' Room Décor › Lamps &amp; Lighting"/>
    <s v="B08FHXNT8X"/>
    <s v="https://www.amazon.com/dp/B08FHXNT8X"/>
    <n v="0"/>
    <x v="3"/>
    <s v=" Home Décor Products "/>
    <s v=" Kids' Room Décor "/>
    <s v=" Lamps &amp; Lighting"/>
    <m/>
    <m/>
    <m/>
    <n v="4"/>
    <x v="3"/>
    <n v="1"/>
    <n v="3.4367101791132044"/>
    <n v="21.929135802469148"/>
    <n v="1.367586952360577"/>
    <n v="4.7"/>
    <x v="1"/>
    <x v="0"/>
    <x v="113"/>
  </r>
  <r>
    <x v="126"/>
    <x v="38"/>
    <m/>
    <n v="4.4000000000000004"/>
    <x v="75"/>
    <s v="$"/>
    <n v="49.99"/>
    <s v="Tools &amp; Home Improvement › Lighting &amp; Ceiling Fans › Lamps &amp; Shades › Table Lamps"/>
    <s v="B0921YW7MM"/>
    <s v="https://www.amazon.com/dp/B0921YW7MM"/>
    <n v="0"/>
    <x v="2"/>
    <s v=" Lighting &amp; Ceiling Fans "/>
    <s v=" Lamps &amp; Shades "/>
    <s v=" Table Lamps"/>
    <m/>
    <m/>
    <m/>
    <n v="4"/>
    <x v="2"/>
    <n v="1"/>
    <n v="2.8372963481585214"/>
    <n v="32.235555555555564"/>
    <n v="1.5507720943058041"/>
    <n v="4.4000000000000004"/>
    <x v="0"/>
    <x v="2"/>
    <x v="114"/>
  </r>
  <r>
    <x v="127"/>
    <x v="3"/>
    <m/>
    <n v="4.7"/>
    <x v="76"/>
    <s v="$"/>
    <n v="16.2"/>
    <s v="Sports &amp; Outdoors › Outdoor Recreation › Camping &amp; Hiking › Hydration &amp; Filtration › Canteens"/>
    <s v="B09448B8CW"/>
    <s v="https://www.amazon.com/dp/B09448B8CW"/>
    <n v="0"/>
    <x v="7"/>
    <s v=" Outdoor Recreation "/>
    <s v=" Camping &amp; Hiking "/>
    <s v=" Hydration &amp; Filtration "/>
    <s v=" Canteens"/>
    <m/>
    <m/>
    <n v="5"/>
    <x v="3"/>
    <n v="1"/>
    <n v="4.5817746913580253"/>
    <n v="15.7925"/>
    <n v="1.0258033876840271"/>
    <n v="4.7"/>
    <x v="1"/>
    <x v="3"/>
    <x v="115"/>
  </r>
  <r>
    <x v="128"/>
    <x v="49"/>
    <m/>
    <n v="4.7"/>
    <x v="77"/>
    <s v="$"/>
    <n v="9.99"/>
    <s v="Home &amp; Kitchen › Home Décor Products › Home Décor Accents › Decorative Accessories › Decorative Signs &amp; Plaques"/>
    <s v="B09MT2HFMS"/>
    <s v="https://www.amazon.com/dp/B09MT2HFMS"/>
    <n v="0"/>
    <x v="3"/>
    <s v=" Home Décor Products "/>
    <s v=" Home Décor Accents "/>
    <s v=" Decorative Accessories "/>
    <s v=" Decorative Signs &amp; Plaques"/>
    <m/>
    <m/>
    <n v="5"/>
    <x v="1"/>
    <n v="1"/>
    <n v="10.317010837998497"/>
    <n v="21.929135802469148"/>
    <n v="0.45555830790537399"/>
    <n v="4.7"/>
    <x v="1"/>
    <x v="1"/>
    <x v="116"/>
  </r>
  <r>
    <x v="129"/>
    <x v="50"/>
    <m/>
    <n v="4.8"/>
    <x v="78"/>
    <s v="$"/>
    <n v="35.99"/>
    <s v="Tools &amp; Home Improvement › Lighting &amp; Ceiling Fans › Novelty Lighting › Neon Signs"/>
    <s v="B0BKP8JG1Y"/>
    <s v="https://www.amazon.com/dp/B0BKP8JG1Y"/>
    <n v="0"/>
    <x v="2"/>
    <s v=" Lighting &amp; Ceiling Fans "/>
    <s v=" Novelty Lighting "/>
    <s v=" Neon Signs"/>
    <m/>
    <m/>
    <m/>
    <n v="4"/>
    <x v="2"/>
    <n v="1"/>
    <n v="4.2992683152727622"/>
    <n v="32.235555555555564"/>
    <n v="1.1164690472907759"/>
    <n v="4.8"/>
    <x v="5"/>
    <x v="1"/>
    <x v="117"/>
  </r>
  <r>
    <x v="130"/>
    <x v="51"/>
    <m/>
    <n v="4.5999999999999996"/>
    <x v="79"/>
    <s v="$"/>
    <n v="15.98"/>
    <s v="Tools &amp; Home Improvement › Lighting &amp; Ceiling Fans › Novelty Lighting › Neon Signs"/>
    <s v="B09MVQ3YBL"/>
    <s v="https://www.amazon.com/dp/B09MVQ3YBL"/>
    <n v="0"/>
    <x v="2"/>
    <s v=" Lighting &amp; Ceiling Fans "/>
    <s v=" Novelty Lighting "/>
    <s v=" Neon Signs"/>
    <m/>
    <m/>
    <m/>
    <n v="4"/>
    <x v="3"/>
    <n v="1"/>
    <n v="9.2793213739396485"/>
    <n v="32.235555555555564"/>
    <n v="0.49572590652143927"/>
    <n v="4.5999999999999996"/>
    <x v="6"/>
    <x v="2"/>
    <x v="118"/>
  </r>
  <r>
    <x v="131"/>
    <x v="52"/>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80"/>
    <s v="$"/>
    <n v="22.99"/>
    <s v="Toys &amp; Games › Toy Figures &amp; Playsets › Action Figures"/>
    <s v="B075RN69DS"/>
    <s v="https://www.amazon.com/dp/B075RN69DS"/>
    <n v="987"/>
    <x v="4"/>
    <s v=" Toy Figures &amp; Playsets "/>
    <s v=" Action Figures"/>
    <m/>
    <m/>
    <m/>
    <m/>
    <n v="3"/>
    <x v="3"/>
    <n v="1"/>
    <n v="5.7620878642888211"/>
    <n v="27.597999999999995"/>
    <n v="0.833031379085441"/>
    <n v="4.8"/>
    <x v="5"/>
    <x v="3"/>
    <x v="119"/>
  </r>
  <r>
    <x v="132"/>
    <x v="53"/>
    <m/>
    <n v="4.7"/>
    <x v="81"/>
    <s v="$"/>
    <n v="16.989999999999998"/>
    <s v="Home &amp; Kitchen › Kitchen &amp; Dining › Dining &amp; Entertaining › Glassware &amp; Drinkware › Tumblers &amp; Water Glasses"/>
    <s v="B08XSQZ559"/>
    <s v="https://www.amazon.com/dp/B08XSQZ559"/>
    <n v="0"/>
    <x v="3"/>
    <s v=" Kitchen &amp; Dining "/>
    <s v=" Dining &amp; Entertaining "/>
    <s v=" Glassware &amp; Drinkware "/>
    <s v=" Tumblers &amp; Water Glasses"/>
    <m/>
    <m/>
    <n v="5"/>
    <x v="3"/>
    <n v="1"/>
    <n v="6.0663295039202474"/>
    <n v="21.929135802469148"/>
    <n v="0.77476833346469498"/>
    <n v="4.7"/>
    <x v="1"/>
    <x v="1"/>
    <x v="120"/>
  </r>
  <r>
    <x v="133"/>
    <x v="54"/>
    <m/>
    <n v="4.5999999999999996"/>
    <x v="82"/>
    <s v="$"/>
    <n v="12.99"/>
    <s v="Home &amp; Kitchen › Bedding › Decorative Pillows, Inserts &amp; Covers › Throw Pillow Covers"/>
    <s v="B09NVTHWXR"/>
    <s v="https://www.amazon.com/dp/B09NVTHWXR"/>
    <n v="0"/>
    <x v="3"/>
    <s v=" Bedding "/>
    <s v=" Decorative Pillows, Inserts &amp; Covers "/>
    <s v=" Throw Pillow Covers"/>
    <m/>
    <m/>
    <m/>
    <n v="4"/>
    <x v="1"/>
    <n v="1"/>
    <n v="7.7655138330529692"/>
    <n v="21.929135802469148"/>
    <n v="0.59236260457365442"/>
    <n v="4.5999999999999996"/>
    <x v="6"/>
    <x v="2"/>
    <x v="14"/>
  </r>
  <r>
    <x v="134"/>
    <x v="55"/>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x v="83"/>
    <s v="$"/>
    <n v="4.99"/>
    <s v="Electronics › Computers &amp; Accessories › Laptop Accessories › Skins &amp; Decals › Decals"/>
    <s v="B0BPD86213"/>
    <s v="https://www.amazon.com/dp/B0BPD86213"/>
    <n v="998"/>
    <x v="5"/>
    <s v=" Computers &amp; Accessories "/>
    <s v=" Laptop Accessories "/>
    <s v=" Skins &amp; Decals "/>
    <s v=" Decals"/>
    <m/>
    <m/>
    <n v="5"/>
    <x v="1"/>
    <n v="1"/>
    <n v="63.420801603206421"/>
    <n v="67.334000000000003"/>
    <n v="7.410817714676092E-2"/>
    <n v="4.7"/>
    <x v="1"/>
    <x v="1"/>
    <x v="121"/>
  </r>
  <r>
    <x v="135"/>
    <x v="18"/>
    <s v="Great Scott! We’ve found a totally futuristic lamp that’ll create the perfect ambience for any living space. Transform your living space and give it a totally futuristic ambience with this exclusive lamp!"/>
    <n v="4.2"/>
    <x v="84"/>
    <s v="$"/>
    <n v="25.56"/>
    <s v="Tools &amp; Home Improvement › Lighting &amp; Ceiling Fans › Lamps &amp; Shades › Desk Lamps"/>
    <s v="B0961RKHFL"/>
    <s v="https://www.amazon.com/dp/B0961RKHFL"/>
    <n v="204"/>
    <x v="2"/>
    <s v=" Lighting &amp; Ceiling Fans "/>
    <s v=" Lamps &amp; Shades "/>
    <s v=" Desk Lamps"/>
    <m/>
    <m/>
    <m/>
    <n v="4"/>
    <x v="3"/>
    <n v="1"/>
    <n v="5.2969222743870645"/>
    <n v="32.235555555555564"/>
    <n v="0.79291327726457994"/>
    <n v="4.2"/>
    <x v="4"/>
    <x v="1"/>
    <x v="122"/>
  </r>
  <r>
    <x v="136"/>
    <x v="56"/>
    <m/>
    <n v="4.5999999999999996"/>
    <x v="85"/>
    <s v="$"/>
    <n v="29.99"/>
    <s v="Tools &amp; Home Improvement › Lighting &amp; Ceiling Fans › Novelty Lighting › Neon Signs"/>
    <s v="B0BFLD1CT6"/>
    <s v="https://www.amazon.com/dp/B0BFLD1CT6"/>
    <n v="0"/>
    <x v="2"/>
    <s v=" Lighting &amp; Ceiling Fans "/>
    <s v=" Novelty Lighting "/>
    <s v=" Neon Signs"/>
    <m/>
    <m/>
    <m/>
    <n v="4"/>
    <x v="3"/>
    <n v="1"/>
    <n v="4.9444333296283958"/>
    <n v="32.235555555555564"/>
    <n v="0.93033916999862099"/>
    <n v="4.5999999999999996"/>
    <x v="6"/>
    <x v="1"/>
    <x v="123"/>
  </r>
  <r>
    <x v="137"/>
    <x v="6"/>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x v="86"/>
    <s v="$"/>
    <n v="24.99"/>
    <s v="Video Games › Legacy Systems › Nintendo Systems › Nintendo 64 › Accessories"/>
    <s v="B08KJGJ3S4"/>
    <s v="https://www.amazon.com/dp/B08KJGJ3S4"/>
    <n v="851"/>
    <x v="0"/>
    <s v=" Legacy Systems "/>
    <s v=" Nintendo Systems "/>
    <s v=" Nintendo 64 "/>
    <s v=" Accessories"/>
    <m/>
    <m/>
    <n v="5"/>
    <x v="3"/>
    <n v="1"/>
    <n v="6.0439993140113195"/>
    <n v="31.466571428571434"/>
    <n v="0.7941761324943476"/>
    <n v="4.8"/>
    <x v="5"/>
    <x v="2"/>
    <x v="124"/>
  </r>
  <r>
    <x v="138"/>
    <x v="57"/>
    <m/>
    <n v="4.8"/>
    <x v="87"/>
    <s v="$"/>
    <n v="26.99"/>
    <s v="Tools &amp; Home Improvement › Lighting &amp; Ceiling Fans › Novelty Lighting › Neon Signs"/>
    <s v="B096PC9SY2"/>
    <s v="https://www.amazon.com/dp/B096PC9SY2"/>
    <n v="0"/>
    <x v="2"/>
    <s v=" Lighting &amp; Ceiling Fans "/>
    <s v=" Novelty Lighting "/>
    <s v=" Neon Signs"/>
    <m/>
    <m/>
    <m/>
    <n v="4"/>
    <x v="3"/>
    <n v="1"/>
    <n v="5.7328887242188475"/>
    <n v="32.235555555555564"/>
    <n v="0.83727423135254353"/>
    <n v="4.8"/>
    <x v="5"/>
    <x v="3"/>
    <x v="125"/>
  </r>
  <r>
    <x v="139"/>
    <x v="7"/>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88"/>
    <s v="$"/>
    <n v="44.99"/>
    <s v="Toys &amp; Games › Games &amp; Accessories › Board Games"/>
    <s v="B08K1BRGHC"/>
    <s v="https://www.amazon.com/dp/B08K1BRGHC"/>
    <n v="1094"/>
    <x v="4"/>
    <s v=" Games &amp; Accessories "/>
    <s v=" Board Games"/>
    <m/>
    <m/>
    <m/>
    <m/>
    <n v="3"/>
    <x v="2"/>
    <n v="1"/>
    <n v="2.8830984663258499"/>
    <n v="27.597999999999995"/>
    <n v="1.6301905935212699"/>
    <n v="4.7"/>
    <x v="1"/>
    <x v="0"/>
    <x v="126"/>
  </r>
  <r>
    <x v="140"/>
    <x v="6"/>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x v="89"/>
    <s v="$"/>
    <n v="22.99"/>
    <s v="Video Games › Legacy Systems › Xbox Systems › Xbox 360 › Accessories › Controllers › Gamepads &amp; Standard Controllers"/>
    <s v="B07CHWB1JP"/>
    <s v="https://www.amazon.com/dp/B07CHWB1JP"/>
    <n v="933"/>
    <x v="0"/>
    <s v=" Legacy Systems "/>
    <s v=" Xbox Systems "/>
    <s v=" Xbox 360 "/>
    <s v=" Accessories "/>
    <s v=" Controllers "/>
    <s v=" Gamepads &amp; Standard Controllers"/>
    <n v="7"/>
    <x v="3"/>
    <n v="1"/>
    <n v="6.296051699496676"/>
    <n v="31.466571428571434"/>
    <n v="0.73061661808903766"/>
    <n v="4.5999999999999996"/>
    <x v="6"/>
    <x v="0"/>
    <x v="127"/>
  </r>
  <r>
    <x v="141"/>
    <x v="58"/>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x v="90"/>
    <s v="$"/>
    <n v="39.9"/>
    <s v="Video Games › PlayStation 4 › Accessories › Controllers › Gamepads &amp; Standard Controllers"/>
    <s v="B0C813CQ2Y"/>
    <s v="https://www.amazon.com/dp/B0C813CQ2Y"/>
    <n v="1627"/>
    <x v="0"/>
    <s v=" PlayStation 4 "/>
    <s v=" Accessories "/>
    <s v=" Controllers "/>
    <s v=" Gamepads &amp; Standard Controllers"/>
    <m/>
    <m/>
    <n v="5"/>
    <x v="2"/>
    <n v="1"/>
    <n v="3.7854522019334058"/>
    <n v="31.466571428571434"/>
    <n v="1.268012312385933"/>
    <n v="4.8"/>
    <x v="5"/>
    <x v="2"/>
    <x v="128"/>
  </r>
  <r>
    <x v="142"/>
    <x v="59"/>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x v="91"/>
    <s v="$"/>
    <n v="95.7"/>
    <s v="Electronics › Computers &amp; Accessories › Networking Products › Routers"/>
    <s v="B0BTTZVVNC"/>
    <s v="https://www.amazon.com/dp/B0BTTZVVNC"/>
    <n v="327"/>
    <x v="5"/>
    <s v=" Computers &amp; Accessories "/>
    <s v=" Networking Products "/>
    <s v=" Routers"/>
    <m/>
    <m/>
    <m/>
    <n v="4"/>
    <x v="0"/>
    <n v="1"/>
    <n v="3.0958160919540236"/>
    <n v="67.334000000000003"/>
    <n v="1.4212730567024088"/>
    <n v="4.4000000000000004"/>
    <x v="0"/>
    <x v="0"/>
    <x v="129"/>
  </r>
  <r>
    <x v="143"/>
    <x v="6"/>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2"/>
    <s v="$"/>
    <n v="24.99"/>
    <s v="Cell Phones &amp; Accessories › Accessories › Stands"/>
    <s v="B08KJHDDRK"/>
    <s v="https://www.amazon.com/dp/B08KJHDDRK"/>
    <n v="916"/>
    <x v="11"/>
    <s v=" Accessories "/>
    <s v=" Stands"/>
    <m/>
    <m/>
    <m/>
    <m/>
    <n v="3"/>
    <x v="3"/>
    <n v="1"/>
    <n v="4.8"/>
    <n v="24.99"/>
    <n v="1"/>
    <n v="4.8"/>
    <x v="5"/>
    <x v="3"/>
    <x v="130"/>
  </r>
  <r>
    <x v="144"/>
    <x v="3"/>
    <m/>
    <n v="4.5999999999999996"/>
    <x v="93"/>
    <s v="$"/>
    <n v="17.989999999999998"/>
    <s v="Home &amp; Kitchen › Kitchen &amp; Dining › Dining &amp; Entertaining › Glassware &amp; Drinkware › Cups, Mugs, &amp; Saucers › Coffee Cups &amp; Mugs"/>
    <s v="B06WRVFRJV"/>
    <s v="https://www.amazon.com/dp/B06WRVFRJV"/>
    <n v="0"/>
    <x v="3"/>
    <s v=" Kitchen &amp; Dining "/>
    <s v=" Dining &amp; Entertaining "/>
    <s v=" Glassware &amp; Drinkware "/>
    <s v=" Cups, Mugs, &amp; Saucers "/>
    <s v=" Coffee Cups &amp; Mugs"/>
    <m/>
    <n v="6"/>
    <x v="3"/>
    <n v="1"/>
    <n v="5.6072276093028393"/>
    <n v="21.929135802469148"/>
    <n v="0.82036976568745512"/>
    <n v="4.5999999999999996"/>
    <x v="6"/>
    <x v="0"/>
    <x v="131"/>
  </r>
  <r>
    <x v="145"/>
    <x v="60"/>
    <m/>
    <n v="4.7"/>
    <x v="94"/>
    <s v="$"/>
    <n v="21.99"/>
    <s v="Home &amp; Kitchen › Kitchen &amp; Dining › Dining &amp; Entertaining › Glassware &amp; Drinkware › Tumblers &amp; Water Glasses"/>
    <s v="B0BQVYGPZH"/>
    <s v="https://www.amazon.com/dp/B0BQVYGPZH"/>
    <n v="0"/>
    <x v="3"/>
    <s v=" Kitchen &amp; Dining "/>
    <s v=" Dining &amp; Entertaining "/>
    <s v=" Glassware &amp; Drinkware "/>
    <s v=" Tumblers &amp; Water Glasses"/>
    <m/>
    <m/>
    <n v="5"/>
    <x v="3"/>
    <n v="1"/>
    <n v="4.6869912811098233"/>
    <n v="21.929135802469148"/>
    <n v="1.0027754945784957"/>
    <n v="4.7"/>
    <x v="1"/>
    <x v="1"/>
    <x v="6"/>
  </r>
  <r>
    <x v="146"/>
    <x v="6"/>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5"/>
    <s v="$"/>
    <n v="24.99"/>
    <s v="Video Games › Legacy Systems › PlayStation Systems › PlayStation 2 › Accessories"/>
    <s v="B08KJJFFY8"/>
    <s v="https://www.amazon.com/dp/B08KJJFFY8"/>
    <n v="999"/>
    <x v="0"/>
    <s v=" Legacy Systems "/>
    <s v=" PlayStation Systems "/>
    <s v=" PlayStation 2 "/>
    <s v=" Accessories"/>
    <m/>
    <m/>
    <n v="5"/>
    <x v="3"/>
    <n v="1"/>
    <n v="6.0439993140113195"/>
    <n v="31.466571428571434"/>
    <n v="0.7941761324943476"/>
    <n v="4.8"/>
    <x v="5"/>
    <x v="3"/>
    <x v="119"/>
  </r>
  <r>
    <x v="147"/>
    <x v="3"/>
    <m/>
    <n v="4.7"/>
    <x v="96"/>
    <s v="$"/>
    <n v="26.99"/>
    <s v="Tools &amp; Home Improvement › Lighting &amp; Ceiling Fans › Novelty Lighting › Neon Signs"/>
    <s v="B079CBP6P9"/>
    <s v="https://www.amazon.com/dp/B079CBP6P9"/>
    <n v="0"/>
    <x v="2"/>
    <s v=" Lighting &amp; Ceiling Fans "/>
    <s v=" Novelty Lighting "/>
    <s v=" Neon Signs"/>
    <m/>
    <m/>
    <m/>
    <n v="4"/>
    <x v="3"/>
    <n v="1"/>
    <n v="5.6134535424642893"/>
    <n v="32.235555555555564"/>
    <n v="0.83727423135254353"/>
    <n v="4.7"/>
    <x v="1"/>
    <x v="0"/>
    <x v="132"/>
  </r>
  <r>
    <x v="148"/>
    <x v="1"/>
    <m/>
    <n v="4.3"/>
    <x v="97"/>
    <s v="$"/>
    <n v="4.2699999999999996"/>
    <s v="Home &amp; Kitchen › Wall Art › Posters &amp; Prints"/>
    <s v="B09MQ49C5B"/>
    <s v="https://www.amazon.com/dp/B09MQ49C5B"/>
    <n v="0"/>
    <x v="3"/>
    <s v=" Wall Art "/>
    <s v=" Posters &amp; Prints"/>
    <m/>
    <m/>
    <m/>
    <m/>
    <n v="3"/>
    <x v="1"/>
    <n v="1"/>
    <n v="22.083204672275723"/>
    <n v="21.929135802469148"/>
    <n v="0.19471811559118585"/>
    <n v="4.3"/>
    <x v="3"/>
    <x v="2"/>
    <x v="133"/>
  </r>
  <r>
    <x v="149"/>
    <x v="61"/>
    <m/>
    <n v="4.8"/>
    <x v="98"/>
    <s v="$"/>
    <n v="32.99"/>
    <s v="Tools &amp; Home Improvement › Lighting &amp; Ceiling Fans › Novelty Lighting › Neon Signs"/>
    <s v="B0BLVC4MXK"/>
    <s v="https://www.amazon.com/dp/B0BLVC4MXK"/>
    <n v="0"/>
    <x v="2"/>
    <s v=" Lighting &amp; Ceiling Fans "/>
    <s v=" Novelty Lighting "/>
    <s v=" Neon Signs"/>
    <m/>
    <m/>
    <m/>
    <n v="4"/>
    <x v="2"/>
    <n v="1"/>
    <n v="4.6902293624330609"/>
    <n v="32.235555555555564"/>
    <n v="1.0234041086446986"/>
    <n v="4.8"/>
    <x v="5"/>
    <x v="1"/>
    <x v="134"/>
  </r>
  <r>
    <x v="150"/>
    <x v="62"/>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x v="99"/>
    <s v="$"/>
    <n v="20.98"/>
    <s v="Tools &amp; Home Improvement › Lighting &amp; Ceiling Fans › Wall Lights › Night Lights"/>
    <s v="B0BYYP8ZPM"/>
    <s v="https://www.amazon.com/dp/B0BYYP8ZPM"/>
    <n v="740"/>
    <x v="2"/>
    <s v=" Lighting &amp; Ceiling Fans "/>
    <s v=" Wall Lights "/>
    <s v=" Night Lights"/>
    <m/>
    <m/>
    <m/>
    <n v="4"/>
    <x v="3"/>
    <n v="1"/>
    <n v="6.7605550259506426"/>
    <n v="32.235555555555564"/>
    <n v="0.65083413759823505"/>
    <n v="4.4000000000000004"/>
    <x v="0"/>
    <x v="3"/>
    <x v="135"/>
  </r>
  <r>
    <x v="151"/>
    <x v="23"/>
    <m/>
    <n v="4.8"/>
    <x v="67"/>
    <s v="$"/>
    <n v="14.98"/>
    <s v="Home &amp; Kitchen › Wall Art › Posters &amp; Prints"/>
    <s v="B09NCK9JD6"/>
    <s v="https://www.amazon.com/dp/B09NCK9JD6"/>
    <n v="0"/>
    <x v="3"/>
    <s v=" Wall Art "/>
    <s v=" Posters &amp; Prints"/>
    <m/>
    <m/>
    <m/>
    <m/>
    <n v="3"/>
    <x v="1"/>
    <n v="0.05"/>
    <n v="0.35133461899817059"/>
    <n v="21.929135802469148"/>
    <n v="0.68310945469694717"/>
    <n v="0.24"/>
    <x v="5"/>
    <x v="1"/>
    <x v="136"/>
  </r>
  <r>
    <x v="152"/>
    <x v="63"/>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x v="100"/>
    <s v="$"/>
    <n v="27.99"/>
    <s v="Home &amp; Kitchen › Bedding › Kids' Bedding › Blankets &amp; Throws › Throws"/>
    <s v="B0CMFVN8D3"/>
    <s v="https://www.amazon.com/dp/B0CMFVN8D3"/>
    <n v="439"/>
    <x v="3"/>
    <s v=" Bedding "/>
    <s v=" Kids' Bedding "/>
    <s v=" Blankets &amp; Throws "/>
    <s v=" Throws"/>
    <m/>
    <m/>
    <n v="5"/>
    <x v="3"/>
    <n v="0.43"/>
    <n v="1.6170681063342738"/>
    <n v="21.929135802469148"/>
    <n v="1.2763840879150568"/>
    <n v="2.0640000000000001"/>
    <x v="5"/>
    <x v="1"/>
    <x v="137"/>
  </r>
  <r>
    <x v="153"/>
    <x v="64"/>
    <m/>
    <n v="4.7"/>
    <x v="101"/>
    <s v="$"/>
    <n v="19.98"/>
    <s v="Home &amp; Kitchen › Home Décor Products › Kids' Room Décor › Lamps &amp; Lighting"/>
    <s v="B08X6DVF2V"/>
    <s v="https://www.amazon.com/dp/B08X6DVF2V"/>
    <n v="0"/>
    <x v="3"/>
    <s v=" Home Décor Products "/>
    <s v=" Kids' Room Décor "/>
    <s v=" Lamps &amp; Lighting"/>
    <m/>
    <m/>
    <m/>
    <n v="4"/>
    <x v="3"/>
    <n v="1"/>
    <n v="5.1585054189992485"/>
    <n v="21.929135802469148"/>
    <n v="0.91111661581074799"/>
    <n v="4.7"/>
    <x v="1"/>
    <x v="3"/>
    <x v="138"/>
  </r>
  <r>
    <x v="154"/>
    <x v="65"/>
    <m/>
    <n v="4.4000000000000004"/>
    <x v="102"/>
    <s v="$"/>
    <n v="239.99"/>
    <s v="Home &amp; Kitchen › Furniture › Game &amp; Recreation Room Furniture › Gaming Chairs › Video Game Chairs"/>
    <s v="B002S7H920"/>
    <s v="https://www.amazon.com/dp/B002S7H920"/>
    <n v="0"/>
    <x v="3"/>
    <s v=" Furniture "/>
    <s v=" Game &amp; Recreation Room Furniture "/>
    <s v=" Gaming Chairs "/>
    <s v=" Video Game Chairs"/>
    <m/>
    <m/>
    <n v="5"/>
    <x v="0"/>
    <n v="1"/>
    <n v="0.40205090849978853"/>
    <n v="21.929135802469148"/>
    <n v="10.943887719140211"/>
    <n v="4.4000000000000004"/>
    <x v="0"/>
    <x v="0"/>
    <x v="139"/>
  </r>
  <r>
    <x v="155"/>
    <x v="66"/>
    <m/>
    <n v="4.5999999999999996"/>
    <x v="103"/>
    <s v="$"/>
    <n v="19.75"/>
    <s v="Home &amp; Kitchen › Home Décor Products › Home Décor Accents › Decorative Accessories › Decorative Signs &amp; Plaques"/>
    <s v="B09QCGPJD2"/>
    <s v="https://www.amazon.com/dp/B09QCGPJD2"/>
    <n v="0"/>
    <x v="3"/>
    <s v=" Home Décor Products "/>
    <s v=" Home Décor Accents "/>
    <s v=" Decorative Accessories "/>
    <s v=" Decorative Signs &amp; Plaques"/>
    <m/>
    <m/>
    <n v="5"/>
    <x v="3"/>
    <n v="1"/>
    <n v="5.1075455539928134"/>
    <n v="21.929135802469148"/>
    <n v="0.90062828639951309"/>
    <n v="4.5999999999999996"/>
    <x v="6"/>
    <x v="1"/>
    <x v="140"/>
  </r>
  <r>
    <x v="156"/>
    <x v="67"/>
    <m/>
    <n v="4.5"/>
    <x v="56"/>
    <s v="$"/>
    <n v="23.99"/>
    <s v="Home &amp; Kitchen › Kitchen &amp; Dining › Dining &amp; Entertaining › Glassware &amp; Drinkware › Tumblers &amp; Water Glasses"/>
    <s v="B0CHBHSZ71"/>
    <s v="https://www.amazon.com/dp/B0CHBHSZ71"/>
    <n v="0"/>
    <x v="3"/>
    <s v=" Kitchen &amp; Dining "/>
    <s v=" Dining &amp; Entertaining "/>
    <s v=" Glassware &amp; Drinkware "/>
    <s v=" Tumblers &amp; Water Glasses"/>
    <m/>
    <m/>
    <n v="5"/>
    <x v="3"/>
    <n v="0.27"/>
    <n v="1.1106252605252196"/>
    <n v="21.929135802469148"/>
    <n v="1.0939783590240162"/>
    <n v="1.2150000000000001"/>
    <x v="2"/>
    <x v="1"/>
    <x v="141"/>
  </r>
  <r>
    <x v="157"/>
    <x v="68"/>
    <m/>
    <n v="4"/>
    <x v="104"/>
    <s v="$"/>
    <n v="154.99"/>
    <s v="Electronics › Camera &amp; Photo › Lighting &amp; Studio › Photo Studio › Storage &amp; Presentation Materials › Digital Picture Frames"/>
    <s v="B09H3YWPCH"/>
    <s v="https://www.amazon.com/dp/B09H3YWPCH"/>
    <n v="0"/>
    <x v="5"/>
    <s v=" Camera &amp; Photo "/>
    <s v=" Lighting &amp; Studio "/>
    <s v=" Photo Studio "/>
    <s v=" Storage &amp; Presentation Materials "/>
    <s v=" Digital Picture Frames"/>
    <m/>
    <n v="6"/>
    <x v="0"/>
    <n v="1"/>
    <n v="1.7377637266920445"/>
    <n v="67.334000000000003"/>
    <n v="2.3018088929812577"/>
    <n v="4"/>
    <x v="9"/>
    <x v="2"/>
    <x v="142"/>
  </r>
  <r>
    <x v="158"/>
    <x v="69"/>
    <m/>
    <n v="4.3"/>
    <x v="54"/>
    <s v="$"/>
    <n v="19.989999999999998"/>
    <s v="Home &amp; Kitchen › Bedding › Kids' Bedding › Blankets &amp; Throws › Bed Blankets"/>
    <s v="B0CLTMCXWR"/>
    <s v="https://www.amazon.com/dp/B0CLTMCXWR"/>
    <n v="0"/>
    <x v="3"/>
    <s v=" Bedding "/>
    <s v=" Kids' Bedding "/>
    <s v=" Blankets &amp; Throws "/>
    <s v=" Bed Blankets"/>
    <m/>
    <m/>
    <n v="5"/>
    <x v="3"/>
    <n v="0.18"/>
    <n v="0.84908209660385792"/>
    <n v="21.929135802469148"/>
    <n v="0.91157263013297551"/>
    <n v="0.77399999999999991"/>
    <x v="3"/>
    <x v="1"/>
    <x v="1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s v="Razer Tartarus V2 Gaming Keypad: Mecha-Membrane Key Switches - One Handed Keyboard - 32 Programmable Keys - Customizable Chroma RGB Lighting - Programmable Macros - Classic Black"/>
    <x v="0"/>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x v="0"/>
    <s v="$"/>
    <n v="77"/>
    <s v="Video Games › PC › Accessories › Controllers › Gamepads &amp; Standard Controllers"/>
    <s v="B07754PYFK"/>
    <s v="https://www.amazon.com/dp/B07754PYFK"/>
    <n v="497"/>
    <s v="Video Games "/>
    <s v=" PC "/>
    <s v=" Accessories "/>
    <s v=" Controllers "/>
    <s v=" Gamepads &amp; Standard Controllers"/>
    <m/>
    <m/>
    <n v="5"/>
    <x v="0"/>
    <n v="1"/>
    <n v="1.7980897959183679"/>
    <n v="31.466571428571434"/>
    <n v="2.4470413046044324"/>
    <n v="4.4000000000000004"/>
  </r>
  <r>
    <s v="Neon Gaming Decor for Boys Room Wooden, Neon Gaming Wooden Door Sign for Gamer Room Decor, Boys Decorations for Bedroom Nursery Playroom Wall Art (6&quot;x12&quot;)"/>
    <x v="1"/>
    <m/>
    <n v="4.4000000000000004"/>
    <x v="1"/>
    <s v="$"/>
    <n v="9.99"/>
    <s v="Baby Products › Nursery › Décor › Wall Décor › Wall Plaques"/>
    <s v="B0CBCBQG4V"/>
    <s v="https://www.amazon.com/dp/B0CBCBQG4V"/>
    <n v="0"/>
    <s v="Baby Products "/>
    <s v=" Nursery "/>
    <s v=" Décor "/>
    <s v=" Wall Décor "/>
    <s v=" Wall Plaques"/>
    <m/>
    <m/>
    <n v="5"/>
    <x v="1"/>
    <n v="0.25"/>
    <n v="1.2101101101101102"/>
    <n v="10.99"/>
    <n v="0.90900818926296634"/>
    <n v="1.1000000000000001"/>
  </r>
  <r>
    <s v="Neon Sign King Boo The Ghost Face LED Neon Light Mario Lamp Acrylic Sign for Game Room Decor Gaming Light Accessory Gifts for Boy Room Decor (White)"/>
    <x v="2"/>
    <m/>
    <n v="4.7"/>
    <x v="2"/>
    <s v="$"/>
    <n v="39.99"/>
    <s v="Tools &amp; Home Improvement › Lighting &amp; Ceiling Fans › Novelty Lighting › Neon Signs"/>
    <s v="B09Q89FL7G"/>
    <s v="https://www.amazon.com/dp/B09Q89FL7G"/>
    <n v="0"/>
    <s v="Tools &amp; Home Improvement "/>
    <s v=" Lighting &amp; Ceiling Fans "/>
    <s v=" Novelty Lighting "/>
    <s v=" Neon Signs"/>
    <m/>
    <m/>
    <m/>
    <n v="4"/>
    <x v="2"/>
    <n v="1"/>
    <n v="3.7886249340112816"/>
    <n v="32.235555555555564"/>
    <n v="1.2405556321522127"/>
    <n v="4.7"/>
  </r>
  <r>
    <s v="Paladone Xbox Light Up Headphone Stand, Gamer Headset Stand, Gaming Desk Accessories, Official Xbox Merchandise"/>
    <x v="3"/>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x v="3"/>
    <s v="$"/>
    <n v="20.99"/>
    <s v="Video Games › Xbox One › Accessories › Headsets"/>
    <s v="B096YL5X8C"/>
    <s v="https://www.amazon.com/dp/B096YL5X8C"/>
    <n v="612"/>
    <s v="Video Games "/>
    <s v=" Xbox One "/>
    <s v=" Accessories "/>
    <s v=" Headsets"/>
    <m/>
    <m/>
    <m/>
    <n v="4"/>
    <x v="3"/>
    <n v="1"/>
    <n v="6.7460491390458053"/>
    <n v="31.466571428571434"/>
    <n v="0.66705710368372773"/>
    <n v="4.5"/>
  </r>
  <r>
    <s v="Paladone Yoshi Egg Light 8 in x 7 in | Super Mario Gifts and Room Décor |Officially Licensed Nintendo Merchandise"/>
    <x v="3"/>
    <m/>
    <n v="4.3"/>
    <x v="4"/>
    <s v="$"/>
    <n v="29.99"/>
    <s v="Home &amp; Kitchen › Home Décor Products › Kids' Room Décor › Lamps &amp; Lighting"/>
    <s v="B07MQBZYZQ"/>
    <s v="https://www.amazon.com/dp/B07MQBZYZQ"/>
    <n v="0"/>
    <s v="Home &amp; Kitchen "/>
    <s v=" Home Décor Products "/>
    <s v=" Kids' Room Décor "/>
    <s v=" Lamps &amp; Lighting"/>
    <m/>
    <m/>
    <m/>
    <n v="4"/>
    <x v="3"/>
    <n v="1"/>
    <n v="3.1442242064227188"/>
    <n v="21.929135802469148"/>
    <n v="1.367586952360577"/>
    <n v="4.3"/>
  </r>
  <r>
    <s v="Super Mario Warp Pipe Travel Mug - 15oz Stainless Steel - Officially Licensed Nintendo Merchandise"/>
    <x v="3"/>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x v="5"/>
    <s v="$"/>
    <n v="23.64"/>
    <s v="Home &amp; Kitchen › Kitchen &amp; Dining › Storage &amp; Organization › Thermoses › Insulated Beverage Containers › Cups &amp; Mugs"/>
    <s v="B082Q1N7QQ"/>
    <s v="https://www.amazon.com/dp/B082Q1N7QQ"/>
    <n v="1119"/>
    <s v="Home &amp; Kitchen "/>
    <s v=" Kitchen &amp; Dining "/>
    <s v=" Storage &amp; Organization "/>
    <s v=" Thermoses "/>
    <s v=" Insulated Beverage Containers "/>
    <s v=" Cups &amp; Mugs"/>
    <m/>
    <n v="6"/>
    <x v="3"/>
    <n v="1"/>
    <n v="3.8960393557686301"/>
    <n v="21.929135802469148"/>
    <n v="1.0780178577460502"/>
    <n v="4.2"/>
  </r>
  <r>
    <s v="Gamer Gifts, Gifts For Gamers, Gifts For Gamers Men Teen Boys Boyfiend, Gamer Tumbler 20oz, Cool Gamer Gifts, Gaming Gifts, Video Game Gifts, Gaming Gifts For Men, Christmas Gamers Gift Ideas"/>
    <x v="4"/>
    <m/>
    <n v="4.7"/>
    <x v="6"/>
    <s v="$"/>
    <n v="21.99"/>
    <s v="Home &amp; Kitchen › Kitchen &amp; Dining › Dining &amp; Entertaining › Glassware &amp; Drinkware › Tumblers &amp; Water Glasses"/>
    <s v="B0BNQ17V38"/>
    <s v="https://www.amazon.com/dp/B0BNQ17V38"/>
    <n v="0"/>
    <s v="Home &amp; Kitchen "/>
    <s v=" Kitchen &amp; Dining "/>
    <s v=" Dining &amp; Entertaining "/>
    <s v=" Glassware &amp; Drinkware "/>
    <s v=" Tumblers &amp; Water Glasses"/>
    <m/>
    <m/>
    <n v="5"/>
    <x v="3"/>
    <n v="0.45"/>
    <n v="2.1091460764994205"/>
    <n v="21.929135802469148"/>
    <n v="1.0027754945784957"/>
    <n v="2.1150000000000002"/>
  </r>
  <r>
    <s v="JENVIO Gamer Gifts for Men - Gamer Mode ON - Stainless Steel Tumbler for Coffee/Cold Drinks w Lid and 2 Straws | Gift Idea Gamer Cup For Valentine's Day - Video Gamer Mug Boys (30 Ounce Black)"/>
    <x v="5"/>
    <m/>
    <n v="4.8"/>
    <x v="7"/>
    <s v="$"/>
    <n v="24.8"/>
    <s v="Home &amp; Kitchen › Kitchen &amp; Dining › Dining &amp; Entertaining › Glassware &amp; Drinkware › Tumblers &amp; Water Glasses"/>
    <s v="B082FNT9B4"/>
    <s v="https://www.amazon.com/dp/B082FNT9B4"/>
    <n v="0"/>
    <s v="Home &amp; Kitchen "/>
    <s v=" Kitchen &amp; Dining "/>
    <s v=" Dining &amp; Entertaining "/>
    <s v=" Glassware &amp; Drinkware "/>
    <s v=" Tumblers &amp; Water Glasses"/>
    <m/>
    <m/>
    <n v="5"/>
    <x v="3"/>
    <n v="1"/>
    <n v="4.244348864994028"/>
    <n v="21.929135802469148"/>
    <n v="1.130915519124452"/>
    <n v="4.8"/>
  </r>
  <r>
    <s v="Paladone Super Mario Bros Mushroom Light with Sound, Nintendo Collectible Figure Lamp Gift for Fans, Themed Decor for Bedrooms or Gaming Rooms"/>
    <x v="3"/>
    <m/>
    <n v="4.5999999999999996"/>
    <x v="8"/>
    <s v="$"/>
    <n v="29.99"/>
    <s v="Home &amp; Kitchen › Home Décor Products › Kids' Room Décor"/>
    <s v="B0793M7HRK"/>
    <s v="https://www.amazon.com/dp/B0793M7HRK"/>
    <n v="0"/>
    <s v="Home &amp; Kitchen "/>
    <s v=" Home Décor Products "/>
    <s v=" Kids' Room Décor"/>
    <m/>
    <m/>
    <m/>
    <m/>
    <n v="3"/>
    <x v="3"/>
    <n v="1"/>
    <n v="3.3635886859405826"/>
    <n v="21.929135802469148"/>
    <n v="1.367586952360577"/>
    <n v="4.5999999999999996"/>
  </r>
  <r>
    <s v="Exquisite Gaming: Fallout 76: Variant Vault Boy - Original Mobile Phone &amp; Gaming Controller Holder, Device Stand, Cable Guys, Licensed Figure"/>
    <x v="6"/>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
    <s v="$"/>
    <n v="24.99"/>
    <s v="Video Games › Legacy Systems › PlayStation Systems › PlayStation 3 › Accessories › Controllers › Gamepads &amp; Standard Controllers"/>
    <s v="B07H19C13B"/>
    <s v="https://www.amazon.com/dp/B07H19C13B"/>
    <n v="751"/>
    <s v="Video Games "/>
    <s v=" Legacy Systems "/>
    <s v=" PlayStation Systems "/>
    <s v=" PlayStation 3 "/>
    <s v=" Accessories "/>
    <s v=" Controllers "/>
    <s v=" Gamepads &amp; Standard Controllers"/>
    <n v="7"/>
    <x v="3"/>
    <n v="1"/>
    <n v="6.0439993140113195"/>
    <n v="31.466571428571434"/>
    <n v="0.7941761324943476"/>
    <n v="4.8"/>
  </r>
  <r>
    <s v="Paladone Playstation Controller Digital Alarm Clock - Officially Licensed Playstation Gamer Gifts and Room Decor"/>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x v="10"/>
    <s v="$"/>
    <n v="30.99"/>
    <s v="Home &amp; Kitchen › Home Décor Products › Clocks › Alarm Clocks"/>
    <s v="B07MJHVZDQ"/>
    <s v="https://www.amazon.com/dp/B07MJHVZDQ"/>
    <n v="656"/>
    <s v="Home &amp; Kitchen "/>
    <s v=" Home Décor Products "/>
    <s v=" Clocks "/>
    <s v=" Alarm Clocks"/>
    <m/>
    <m/>
    <m/>
    <n v="4"/>
    <x v="2"/>
    <n v="1"/>
    <n v="3.1842888386934871"/>
    <n v="21.929135802469148"/>
    <n v="1.4131883845833373"/>
    <n v="4.5"/>
  </r>
  <r>
    <s v="Hasbro Gaming Monopoly: Disney Star Wars Dark Side Edition Board Game for Families and Kids Ages 8+, Gift, Family Game Night"/>
    <x v="7"/>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11"/>
    <s v="$"/>
    <n v="21.04"/>
    <s v="Toys &amp; Games › Games &amp; Accessories › Board Games"/>
    <s v="B09RSC1CVZ"/>
    <s v="https://www.amazon.com/dp/B09RSC1CVZ"/>
    <n v="1361"/>
    <s v="Toys &amp; Games "/>
    <s v=" Games &amp; Accessories "/>
    <s v=" Board Games"/>
    <m/>
    <m/>
    <m/>
    <m/>
    <n v="3"/>
    <x v="3"/>
    <n v="1"/>
    <n v="6.1649524714828887"/>
    <n v="27.597999999999995"/>
    <n v="0.76237408507862903"/>
    <n v="4.7"/>
  </r>
  <r>
    <s v="Majora's Mask LED Sign LoZ Neon Sign for Room Wall Decor Gamer Gifts Zelda Mask Game Room Decor LED Neon Light for Zelda Fans (Majoras Mask)"/>
    <x v="8"/>
    <s v="GGK Majora's Mask LED Sign LoZ Neon Sign for Room Wall Decor Gamer Gifts Zelda Mask Game Room Decor LED Neon Light for Zelda Fans Zelda Lamps Neon LightsSize of this zelda neon sign: 14.1*12.2 inchesColor: colorfulMaterial: acrylic, silicone"/>
    <n v="4.7"/>
    <x v="12"/>
    <s v="$"/>
    <n v="39.99"/>
    <s v="Tools &amp; Home Improvement › Lighting &amp; Ceiling Fans › Novelty Lighting › Neon Signs"/>
    <s v="B0BF9FLCX7"/>
    <s v="https://www.amazon.com/dp/B0BF9FLCX7"/>
    <n v="241"/>
    <s v="Tools &amp; Home Improvement "/>
    <s v=" Lighting &amp; Ceiling Fans "/>
    <s v=" Novelty Lighting "/>
    <s v=" Neon Signs"/>
    <m/>
    <m/>
    <m/>
    <n v="4"/>
    <x v="2"/>
    <n v="1"/>
    <n v="3.7886249340112816"/>
    <n v="32.235555555555564"/>
    <n v="1.2405556321522127"/>
    <n v="4.7"/>
  </r>
  <r>
    <s v="Kirby Poster Wall Art,Watercolor Kirby Decor Wall Art,Super Smash Bros Kirbys Dreamland Poster,Kirby Merchandise For Walls Or Bedroom,Pink Kirbys Dream Land Gamer Poster For Game Room- 11x14 Unframed"/>
    <x v="9"/>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x v="6"/>
    <s v="$"/>
    <n v="14.99"/>
    <s v="Home &amp; Kitchen › Wall Art › Posters &amp; Prints"/>
    <s v="B09YZ1PB2B"/>
    <s v="https://www.amazon.com/dp/B09YZ1PB2B"/>
    <n v="2094"/>
    <s v="Home &amp; Kitchen "/>
    <s v=" Wall Art "/>
    <s v=" Posters &amp; Prints"/>
    <m/>
    <m/>
    <m/>
    <m/>
    <n v="3"/>
    <x v="1"/>
    <n v="0.45"/>
    <n v="3.0940708620561872"/>
    <n v="21.929135802469148"/>
    <n v="0.68356546901917481"/>
    <n v="2.1150000000000002"/>
  </r>
  <r>
    <s v="Gamer Gifts for Teenage Boys, Gaming Headphone Stand for Men, Gaming Room Desk Decor Wooden Headset Holder, Son Boyfriend Husband Game Lover Gifts -Choose Your Weapon"/>
    <x v="10"/>
    <m/>
    <n v="4.3"/>
    <x v="13"/>
    <s v="$"/>
    <n v="21.99"/>
    <s v="Electronics › Headphones, Earbuds &amp; Accessories"/>
    <s v="B0B1DR1GM7"/>
    <s v="https://www.amazon.com/dp/B0B1DR1GM7"/>
    <n v="0"/>
    <s v="Electronics "/>
    <s v=" Headphones, Earbuds &amp; Accessories"/>
    <m/>
    <m/>
    <m/>
    <m/>
    <m/>
    <n v="2"/>
    <x v="3"/>
    <n v="0.59"/>
    <n v="7.7683655297862675"/>
    <n v="67.334000000000003"/>
    <n v="0.32658092494133717"/>
    <n v="2.5369999999999999"/>
  </r>
  <r>
    <s v="Fallout Shelter Vintage Look Reproduction Metal Tin Sign, Garage Decor Man Cave Sign 8x12 Inches"/>
    <x v="11"/>
    <m/>
    <n v="4.8"/>
    <x v="14"/>
    <s v="$"/>
    <n v="11.99"/>
    <s v="Home &amp; Kitchen › Home Décor Products › Home Décor Accents › Decorative Accessories › Decorative Signs &amp; Plaques"/>
    <s v="B0998J9CB2"/>
    <s v="https://www.amazon.com/dp/B0998J9CB2"/>
    <n v="0"/>
    <s v="Home &amp; Kitchen "/>
    <s v=" Home Décor Products "/>
    <s v=" Home Décor Accents "/>
    <s v=" Decorative Accessories "/>
    <s v=" Decorative Signs &amp; Plaques"/>
    <m/>
    <m/>
    <n v="5"/>
    <x v="1"/>
    <n v="0.94"/>
    <n v="8.2522319216631175"/>
    <n v="21.929135802469148"/>
    <n v="0.54676117235089428"/>
    <n v="4.5119999999999996"/>
  </r>
  <r>
    <s v="ABXY Silicone Gaming Coasters - Set of Four - Game Room Décor"/>
    <x v="12"/>
    <m/>
    <n v="4.7"/>
    <x v="15"/>
    <s v="$"/>
    <n v="7.99"/>
    <s v="Home &amp; Kitchen › Kitchen &amp; Dining › Dining &amp; Entertaining › Bar Tools &amp; Drinkware › Bar Tools › Coasters"/>
    <s v="B0C8RNKK6S"/>
    <s v="https://www.amazon.com/dp/B0C8RNKK6S"/>
    <n v="0"/>
    <s v="Home &amp; Kitchen "/>
    <s v=" Kitchen &amp; Dining "/>
    <s v=" Dining &amp; Entertaining "/>
    <s v=" Bar Tools &amp; Drinkware "/>
    <s v=" Bar Tools "/>
    <s v=" Coasters"/>
    <m/>
    <n v="6"/>
    <x v="1"/>
    <n v="0.19"/>
    <n v="2.4509034132171399"/>
    <n v="21.929135802469148"/>
    <n v="0.36435544345985366"/>
    <n v="0.89300000000000002"/>
  </r>
  <r>
    <s v="Exquisite Gaming: Borderlands 3: Claptrap - Original Mobile Phone &amp; Gaming Controller Holder, Device Stand, Cable Guys, Gearbox Licensed Figure"/>
    <x v="6"/>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x v="16"/>
    <s v="$"/>
    <n v="24.99"/>
    <s v="Video Games › Legacy Systems › Nintendo Systems › Wii › Accessories › Controllers › Gamepads &amp; Standard Controllers"/>
    <s v="B07WZTJGCR"/>
    <s v="https://www.amazon.com/dp/B07WZTJGCR"/>
    <n v="955"/>
    <s v="Video Games "/>
    <s v=" Legacy Systems "/>
    <s v=" Nintendo Systems "/>
    <s v=" Wii "/>
    <s v=" Accessories "/>
    <s v=" Controllers "/>
    <s v=" Gamepads &amp; Standard Controllers"/>
    <n v="7"/>
    <x v="3"/>
    <n v="1"/>
    <n v="5.6662493568856123"/>
    <n v="31.466571428571434"/>
    <n v="0.7941761324943476"/>
    <n v="4.5"/>
  </r>
  <r>
    <s v="Exquisite Gaming: Sonic - Mobile Phone &amp; Gaming Controller Holder, Sonic The Hedgehog Device Stand, Cable Guys, Sony Licensed Figure"/>
    <x v="6"/>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17"/>
    <s v="$"/>
    <n v="22.99"/>
    <s v="Video Games › Legacy Systems › Xbox Systems › Xbox › Accessories"/>
    <s v="B075RN1Y66"/>
    <s v="https://www.amazon.com/dp/B075RN1Y66"/>
    <n v="1003"/>
    <s v="Video Games "/>
    <s v=" Legacy Systems "/>
    <s v=" Xbox Systems "/>
    <s v=" Xbox "/>
    <s v=" Accessories"/>
    <m/>
    <m/>
    <n v="5"/>
    <x v="3"/>
    <n v="1"/>
    <n v="6.5697930777356621"/>
    <n v="31.466571428571434"/>
    <n v="0.73061661808903766"/>
    <n v="4.8"/>
  </r>
  <r>
    <s v="Friends Merchandise Mouse Pad for Desk, Computer or Gaming Mousepad, Friends Merch Mouse Mat, Funny Friends Gifts for Coworkers, Friends, Families or Friends TV Show Fans"/>
    <x v="13"/>
    <s v="Friends Merchandise Mouse Pad for Desk, Computer or Gaming Mousepad, Friends Merch Mouse Mat, Funny Friends Gifts for Coworkers, Friends, Families or Friends TV Show Fans"/>
    <n v="4.9000000000000004"/>
    <x v="18"/>
    <s v="$"/>
    <n v="8.9499999999999993"/>
    <s v="Office Products › Office &amp; School Supplies › Desk Accessories &amp; Workspace Organizers › Mouse Pads &amp; Wrist Rests › Mouse Pads"/>
    <s v="B0CKTD7Z3D"/>
    <s v="https://www.amazon.com/dp/B0CKTD7Z3D"/>
    <n v="170"/>
    <s v="Office Products "/>
    <s v=" Office &amp; School Supplies "/>
    <s v=" Desk Accessories &amp; Workspace Organizers "/>
    <s v=" Mouse Pads &amp; Wrist Rests "/>
    <s v=" Mouse Pads"/>
    <m/>
    <m/>
    <n v="5"/>
    <x v="1"/>
    <n v="0.28999999999999998"/>
    <n v="1.421"/>
    <n v="8.9499999999999993"/>
    <n v="1"/>
    <n v="1.421"/>
  </r>
  <r>
    <s v="HAUS AND HUES Retro Video Game Posters for Walls Gaming Room Decor, Video Game Room Decor for Boys, Gaming Posters for Gamer Room Decor, Video Game Controller Poster, UNFRAMED (Controller, 12x16)"/>
    <x v="14"/>
    <m/>
    <n v="4.5999999999999996"/>
    <x v="19"/>
    <s v="$"/>
    <n v="13.99"/>
    <s v="Home &amp; Kitchen › Wall Art › Posters &amp; Prints"/>
    <s v="B08DYF83PW"/>
    <s v="https://www.amazon.com/dp/B08DYF83PW"/>
    <n v="0"/>
    <s v="Home &amp; Kitchen "/>
    <s v=" Wall Art "/>
    <s v=" Posters &amp; Prints"/>
    <m/>
    <m/>
    <m/>
    <m/>
    <n v="3"/>
    <x v="1"/>
    <n v="1"/>
    <n v="7.2104377906617643"/>
    <n v="21.929135802469148"/>
    <n v="0.63796403679641456"/>
    <n v="4.5999999999999996"/>
  </r>
  <r>
    <s v="Medieval GOT Dragon D&amp;D Game Mug of Thrones Merchandise Beer Steins Viking Tankard Mug Stainless Coffee Cup Gift Mug for Dragon Collector, Themed Party Decoration"/>
    <x v="15"/>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x v="20"/>
    <s v="$"/>
    <n v="20.88"/>
    <s v="Home &amp; Kitchen › Kitchen &amp; Dining › Dining &amp; Entertaining › Glassware &amp; Drinkware › Beer Mugs &amp; Steins"/>
    <s v="B07RR2KBQJ"/>
    <s v="https://www.amazon.com/dp/B07RR2KBQJ"/>
    <n v="835"/>
    <s v="Home &amp; Kitchen "/>
    <s v=" Kitchen &amp; Dining "/>
    <s v=" Dining &amp; Entertaining "/>
    <s v=" Glassware &amp; Drinkware "/>
    <s v=" Beer Mugs &amp; Steins"/>
    <m/>
    <m/>
    <n v="5"/>
    <x v="3"/>
    <n v="1"/>
    <n v="4.7261068539804194"/>
    <n v="21.929135802469148"/>
    <n v="0.95215790481123208"/>
    <n v="4.5"/>
  </r>
  <r>
    <s v="Paladone Minecraft Water Bottle with Bonus Decals, 21 fl oz, Officially Licensed Merchandise"/>
    <x v="3"/>
    <m/>
    <n v="4.4000000000000004"/>
    <x v="21"/>
    <s v="$"/>
    <n v="14.99"/>
    <s v="Sports &amp; Outdoors › Sports &amp; Outdoor Recreation Accessories › Sports Water Bottles"/>
    <s v="B09447CJRY"/>
    <s v="https://www.amazon.com/dp/B09447CJRY"/>
    <n v="0"/>
    <s v="Sports &amp; Outdoors "/>
    <s v=" Sports &amp; Outdoor Recreation Accessories "/>
    <s v=" Sports Water Bottles"/>
    <m/>
    <m/>
    <m/>
    <m/>
    <n v="3"/>
    <x v="1"/>
    <n v="1"/>
    <n v="4.6355570380253512"/>
    <n v="15.7925"/>
    <n v="0.94918473959157823"/>
    <n v="4.4000000000000004"/>
  </r>
  <r>
    <s v="Minecraft Cute Fox Night Light, Soft Orange Glow, Officially Licensed Minecraft Decor and Desk Lamp for Gaming Room or Kids Bedroom"/>
    <x v="3"/>
    <m/>
    <n v="4.5999999999999996"/>
    <x v="22"/>
    <s v="$"/>
    <n v="39.99"/>
    <s v="Home &amp; Kitchen › Home Décor Products › Kids' Room Décor › Lamps &amp; Lighting"/>
    <s v="B09XN77DVV"/>
    <s v="https://www.amazon.com/dp/B09XN77DVV"/>
    <n v="0"/>
    <s v="Home &amp; Kitchen "/>
    <s v=" Home Décor Products "/>
    <s v=" Kids' Room Décor "/>
    <s v=" Lamps &amp; Lighting"/>
    <m/>
    <m/>
    <m/>
    <n v="4"/>
    <x v="2"/>
    <n v="1"/>
    <n v="2.5224812375933503"/>
    <n v="21.929135802469148"/>
    <n v="1.8236012745881787"/>
    <n v="4.5999999999999996"/>
  </r>
  <r>
    <s v="Bandai Deluxe Edition Action Figure | 16.5cm Toy with 16 Points of Articulation and Accessories | Collectable Figures for A Merchandise Collection"/>
    <x v="16"/>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x v="23"/>
    <s v="$"/>
    <n v="34.85"/>
    <s v="Video Games › Legacy Systems › Nintendo Systems"/>
    <s v="B0BNW5F9LQ"/>
    <s v="https://www.amazon.com/dp/B0BNW5F9LQ"/>
    <n v="1202"/>
    <s v="Video Games "/>
    <s v=" Legacy Systems "/>
    <s v=" Nintendo Systems"/>
    <m/>
    <m/>
    <m/>
    <m/>
    <n v="3"/>
    <x v="2"/>
    <n v="0.21"/>
    <n v="0.87221543758967002"/>
    <n v="31.466571428571434"/>
    <n v="1.1075245385125256"/>
    <n v="0.96599999999999986"/>
  </r>
  <r>
    <s v="Neon Sign Sword &amp; Shield Master Cool Game Room Decor Gaming Light Sword LED Signs Gamer Gifts for Teen Boys (1. Sword Shield)"/>
    <x v="17"/>
    <m/>
    <n v="4.7"/>
    <x v="24"/>
    <s v="$"/>
    <n v="59.99"/>
    <s v="Tools &amp; Home Improvement › Lighting &amp; Ceiling Fans › Novelty Lighting › Neon Signs"/>
    <s v="B09FPQY28M"/>
    <s v="https://www.amazon.com/dp/B09FPQY28M"/>
    <n v="0"/>
    <s v="Tools &amp; Home Improvement "/>
    <s v=" Lighting &amp; Ceiling Fans "/>
    <s v=" Novelty Lighting "/>
    <s v=" Neon Signs"/>
    <m/>
    <m/>
    <m/>
    <n v="4"/>
    <x v="0"/>
    <n v="1"/>
    <n v="2.5255394417588124"/>
    <n v="32.235555555555564"/>
    <n v="1.8609885564593958"/>
    <n v="4.7"/>
  </r>
  <r>
    <s v="Paladone Playstation Heritage Icons Light, Desktop Game Room Lighting Accessories, 3 Dynamic Light Modes, Powered by USB or Batteries"/>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x v="25"/>
    <s v="$"/>
    <n v="29.99"/>
    <s v="Tools &amp; Home Improvement › Lighting &amp; Ceiling Fans › Novelty Lighting › Neon Signs"/>
    <s v="B09RKTSG7Y"/>
    <s v="https://www.amazon.com/dp/B09RKTSG7Y"/>
    <n v="588"/>
    <s v="Tools &amp; Home Improvement "/>
    <s v=" Lighting &amp; Ceiling Fans "/>
    <s v=" Novelty Lighting "/>
    <s v=" Neon Signs"/>
    <m/>
    <m/>
    <m/>
    <n v="4"/>
    <x v="3"/>
    <n v="1"/>
    <n v="5.0519210107072743"/>
    <n v="32.235555555555564"/>
    <n v="0.93033916999862099"/>
    <n v="4.7"/>
  </r>
  <r>
    <s v="Numskull Teenage Mutant Ninja Turtles Gaming Locker, Controller Holder, Headset Stand for PS5, Xbox Series X S, Nintendo Switch - Official Merchandise"/>
    <x v="18"/>
    <m/>
    <n v="4.4000000000000004"/>
    <x v="6"/>
    <s v="$"/>
    <n v="44.99"/>
    <s v="Video Games › PlayStation 5 › Accessories › Accessory Kits"/>
    <s v="B0BSV67WVF"/>
    <s v="https://www.amazon.com/dp/B0BSV67WVF"/>
    <n v="0"/>
    <s v="Video Games "/>
    <s v=" PlayStation 5 "/>
    <s v=" Accessories "/>
    <s v=" Accessory Kits"/>
    <m/>
    <m/>
    <m/>
    <n v="4"/>
    <x v="2"/>
    <n v="0.45"/>
    <n v="1.3848368843870069"/>
    <n v="31.466571428571434"/>
    <n v="1.4297712765474471"/>
    <n v="1.9800000000000002"/>
  </r>
  <r>
    <s v="PlayStation Controller Mug - Coffee Mug 10oz - Officially Licensed Merchandise"/>
    <x v="3"/>
    <m/>
    <n v="4.4000000000000004"/>
    <x v="26"/>
    <s v="$"/>
    <n v="19.98"/>
    <s v="Home &amp; Kitchen › Kitchen &amp; Dining › Dining &amp; Entertaining › Novelty › Drinkware › Coffee Mugs"/>
    <s v="B07BBYTPJC"/>
    <s v="https://www.amazon.com/dp/B07BBYTPJC"/>
    <n v="0"/>
    <s v="Home &amp; Kitchen "/>
    <s v=" Kitchen &amp; Dining "/>
    <s v=" Dining &amp; Entertaining "/>
    <s v=" Novelty "/>
    <s v=" Drinkware "/>
    <s v=" Coffee Mugs"/>
    <m/>
    <n v="6"/>
    <x v="3"/>
    <n v="1"/>
    <n v="4.8292391156588712"/>
    <n v="21.929135802469148"/>
    <n v="0.91111661581074799"/>
    <n v="4.4000000000000004"/>
  </r>
  <r>
    <s v="Pac Man and Ghosts Light, Pac Man Collectable Figure Lamp"/>
    <x v="3"/>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x v="27"/>
    <s v="$"/>
    <n v="35"/>
    <s v="Tools &amp; Home Improvement › Lighting &amp; Ceiling Fans › Wall Lights › Night Lights"/>
    <s v="B0851Y4314"/>
    <s v="https://www.amazon.com/dp/B0851Y4314"/>
    <n v="335"/>
    <s v="Tools &amp; Home Improvement "/>
    <s v=" Lighting &amp; Ceiling Fans "/>
    <s v=" Wall Lights "/>
    <s v=" Night Lights"/>
    <m/>
    <m/>
    <m/>
    <n v="4"/>
    <x v="2"/>
    <n v="1"/>
    <n v="4.2366730158730173"/>
    <n v="32.235555555555564"/>
    <n v="1.0857576175375703"/>
    <n v="4.5999999999999996"/>
  </r>
  <r>
    <s v="Nintendo Metroid Notebook in Presentation Gift Box, A5 240 Lined Pages - Official Merchandise"/>
    <x v="19"/>
    <s v="Nintendo Metroid Notebook in Presentation Gift Box, A5 240 Lined Pages - Official Merchandise"/>
    <n v="4.8"/>
    <x v="28"/>
    <s v="$"/>
    <n v="21.6"/>
    <s v="Video Games › Legacy Systems › Nintendo Systems › Nintendo NES › Games"/>
    <s v="B09NDN2VZ6"/>
    <s v="https://www.amazon.com/dp/B09NDN2VZ6"/>
    <n v="93"/>
    <s v="Video Games "/>
    <s v=" Legacy Systems "/>
    <s v=" Nintendo Systems "/>
    <s v=" Nintendo NES "/>
    <s v=" Games"/>
    <m/>
    <m/>
    <n v="5"/>
    <x v="3"/>
    <n v="0.09"/>
    <n v="0.62933142857142865"/>
    <n v="31.466571428571434"/>
    <n v="0.68644275557734735"/>
    <n v="0.432"/>
  </r>
  <r>
    <s v="3D Printed Deep Rock Galactic Beer Mug Holder Stand, Gaming Accessories, Board Game, Gamer Merchandise, Gaming Decor, White"/>
    <x v="20"/>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x v="29"/>
    <s v="$"/>
    <n v="45.99"/>
    <s v="Home &amp; Kitchen › Kitchen &amp; Dining › Dining &amp; Entertaining › Glassware &amp; Drinkware › Beer Mugs &amp; Steins"/>
    <s v="B0B57PRH86"/>
    <s v="https://www.amazon.com/dp/B0B57PRH86"/>
    <n v="314"/>
    <s v="Home &amp; Kitchen "/>
    <s v=" Kitchen &amp; Dining "/>
    <s v=" Dining &amp; Entertaining "/>
    <s v=" Glassware &amp; Drinkware "/>
    <s v=" Beer Mugs &amp; Steins"/>
    <m/>
    <m/>
    <n v="5"/>
    <x v="2"/>
    <n v="0.06"/>
    <n v="0.14304720027703294"/>
    <n v="21.929135802469148"/>
    <n v="2.0972098679247395"/>
    <n v="0.3"/>
  </r>
  <r>
    <s v="Numskull Official Hogwarts Legacy Gaming Locker Controller Holder &amp; Headset Stand for PS5, Xbox Series X|S and Nintendo Switch"/>
    <x v="18"/>
    <s v="Official Hogwarts Legacy merchandise, designed and engineered by Numskull Designs"/>
    <n v="4.7"/>
    <x v="30"/>
    <s v="$"/>
    <n v="50"/>
    <m/>
    <s v="B0CKBZ32DJ"/>
    <s v="https://www.amazon.com/dp/B0CKBZ32DJ"/>
    <n v="81"/>
    <s v="Uncategorized"/>
    <m/>
    <m/>
    <m/>
    <m/>
    <m/>
    <m/>
    <n v="1"/>
    <x v="2"/>
    <n v="0.04"/>
    <n v="9.2285439999999982E-2"/>
    <n v="24.543999999999997"/>
    <n v="2.037157757496741"/>
    <n v="0.188"/>
  </r>
  <r>
    <s v="Numskull Star Trek Blue Gaming Locker, Controller Holder, Headset Stand for PS5, Xbox Series X S, Nintendo Switch - Official Star Trek Merchandise"/>
    <x v="18"/>
    <m/>
    <n v="4"/>
    <x v="31"/>
    <s v="$"/>
    <n v="39.950000000000003"/>
    <s v="Video Games › PlayStation 5 › Accessories"/>
    <s v="B0BSV6NJV7"/>
    <s v="https://www.amazon.com/dp/B0BSV6NJV7"/>
    <n v="0"/>
    <s v="Video Games "/>
    <s v=" PlayStation 5 "/>
    <s v=" Accessories"/>
    <m/>
    <m/>
    <m/>
    <m/>
    <n v="3"/>
    <x v="2"/>
    <n v="0.03"/>
    <n v="9.4517861612730208E-2"/>
    <n v="31.466571428571434"/>
    <n v="1.269601300246066"/>
    <n v="0.12"/>
  </r>
  <r>
    <s v="SteelSeries QcK Diablo III Gaming Mouse Pad - Monk Edition"/>
    <x v="21"/>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x v="32"/>
    <s v="$"/>
    <n v="13.89"/>
    <s v="Video Games › PC › Accessories › Controllers › Gamepads &amp; Standard Controllers"/>
    <s v="B005L38SFA"/>
    <s v="https://www.amazon.com/dp/B005L38SFA"/>
    <n v="2396"/>
    <s v="Video Games "/>
    <s v=" PC "/>
    <s v=" Accessories "/>
    <s v=" Controllers "/>
    <s v=" Gamepads &amp; Standard Controllers"/>
    <m/>
    <m/>
    <n v="5"/>
    <x v="1"/>
    <n v="1"/>
    <n v="10.647435976550449"/>
    <n v="31.466571428571434"/>
    <n v="0.44142082754487749"/>
    <n v="4.7"/>
  </r>
  <r>
    <s v="Xbox Mug Game Console Logo Handle 16oz Cup Gaming Merchandise One Size"/>
    <x v="22"/>
    <m/>
    <n v="4.4000000000000004"/>
    <x v="33"/>
    <s v="$"/>
    <n v="25"/>
    <s v="Video Games › Xbox One › Accessories › Controllers › Gamepads &amp; Standard Controllers"/>
    <s v="B09HCFG492"/>
    <s v="https://www.amazon.com/dp/B09HCFG492"/>
    <n v="0"/>
    <s v="Video Games "/>
    <s v=" Xbox One "/>
    <s v=" Accessories "/>
    <s v=" Controllers "/>
    <s v=" Gamepads &amp; Standard Controllers"/>
    <m/>
    <m/>
    <n v="5"/>
    <x v="3"/>
    <n v="0.49"/>
    <n v="2.7136771200000007"/>
    <n v="31.466571428571434"/>
    <n v="0.79449393006637414"/>
    <n v="2.1560000000000001"/>
  </r>
  <r>
    <s v="Poster Foundry Far Cry 6 Chorizo Dog Amigos Video Game Gaming Gamer Far Cry Merchandise Collectibles Collectors Edition Far Cry Merch Accessories Ceramic Coffee Mug Tea Cup Fun Novelty Gift 12 oz"/>
    <x v="23"/>
    <s v="Far Cry 6 Chorizo Dog Amigos Video Game Gaming Gamer Far Cry Merchandise Collectibles Collectors Edition Far Cry Merch Accessories Ceramic Coffee Mug Tea Cup Fun Novelty Gift 12 oz"/>
    <n v="5"/>
    <x v="34"/>
    <s v="$"/>
    <n v="15.98"/>
    <s v="Home &amp; Kitchen › Kitchen &amp; Dining › Dining &amp; Entertaining › Novelty › Drinkware › Coffee Mugs"/>
    <s v="B09RQBJGRL"/>
    <s v="https://www.amazon.com/dp/B09RQBJGRL"/>
    <n v="180"/>
    <s v="Home &amp; Kitchen "/>
    <s v=" Kitchen &amp; Dining "/>
    <s v=" Dining &amp; Entertaining "/>
    <s v=" Novelty "/>
    <s v=" Drinkware "/>
    <s v=" Coffee Mugs"/>
    <m/>
    <n v="6"/>
    <x v="3"/>
    <n v="0.01"/>
    <n v="6.8614317279315232E-2"/>
    <n v="21.929135802469148"/>
    <n v="0.72871088691970731"/>
    <n v="0.05"/>
  </r>
  <r>
    <s v="Danganronpa Mai Monokuma Video Game Poster Gamer Gaming Danganronpa Manga Anime Posters Danganronpa Merch Dangan Ronpa Anime Room Merchandise School Trilogy Cool Wall Decor Art Print Poster 12x18"/>
    <x v="23"/>
    <m/>
    <n v="4.7"/>
    <x v="35"/>
    <s v="$"/>
    <n v="11.99"/>
    <s v="Home &amp; Kitchen › Wall Art › Posters &amp; Prints"/>
    <s v="B09GV92B6K"/>
    <s v="https://www.amazon.com/dp/B09GV92B6K"/>
    <n v="0"/>
    <s v="Home &amp; Kitchen "/>
    <s v=" Wall Art "/>
    <s v=" Posters &amp; Prints"/>
    <m/>
    <m/>
    <m/>
    <m/>
    <n v="3"/>
    <x v="1"/>
    <n v="0.56999999999999995"/>
    <n v="4.8997627034874762"/>
    <n v="21.929135802469148"/>
    <n v="0.54676117235089428"/>
    <n v="2.6789999999999998"/>
  </r>
  <r>
    <s v="Super Street Fighter 2 Player Select Character Collage Retro 90s Aesthetic Arcade Capcom Video Game Gaming Gamer Merchandise Collectible Merch Ceramic Coffee Mug Tea Cup Fun Novelty Gift 12 oz"/>
    <x v="23"/>
    <s v="Super Street Fighter 2 Player Select Character Collage Retro 90s Aesthetic Arcade Capcom Video Game Gaming Gamer Merchandise Collectible Merch Ceramic Coffee Mug Tea Cup Fun Novelty Gift 12 oz"/>
    <n v="4.5"/>
    <x v="36"/>
    <s v="$"/>
    <n v="15.98"/>
    <s v="Home &amp; Kitchen › Kitchen &amp; Dining › Dining &amp; Entertaining › Novelty › Drinkware › Coffee Mugs"/>
    <s v="B093RDNQB6"/>
    <s v="https://www.amazon.com/dp/B093RDNQB6"/>
    <n v="192"/>
    <s v="Home &amp; Kitchen "/>
    <s v=" Kitchen &amp; Dining "/>
    <s v=" Dining &amp; Entertaining "/>
    <s v=" Novelty "/>
    <s v=" Drinkware "/>
    <s v=" Coffee Mugs"/>
    <m/>
    <n v="6"/>
    <x v="3"/>
    <n v="0.12"/>
    <n v="0.74103462661660457"/>
    <n v="21.929135802469148"/>
    <n v="0.72871088691970731"/>
    <n v="0.54"/>
  </r>
  <r>
    <s v="Street Fighter Akuma Flames Video Game Merchandise Video Gamer Gaming Capcom Classic Fighting Cool Psychedelic Trippy Hippie Decor UV Light Reactive Black Light Eco Blacklight Poster For Room 12x18"/>
    <x v="23"/>
    <m/>
    <n v="5"/>
    <x v="34"/>
    <s v="$"/>
    <n v="12.98"/>
    <s v="Home &amp; Kitchen › Wall Art › Posters &amp; Prints"/>
    <s v="B09M1PHQT2"/>
    <s v="https://www.amazon.com/dp/B09M1PHQT2"/>
    <n v="0"/>
    <s v="Home &amp; Kitchen "/>
    <s v=" Wall Art "/>
    <s v=" Posters &amp; Prints"/>
    <m/>
    <m/>
    <m/>
    <m/>
    <n v="3"/>
    <x v="1"/>
    <n v="0.01"/>
    <n v="8.4472788145104574E-2"/>
    <n v="21.929135802469148"/>
    <n v="0.59190659025142689"/>
    <n v="0.05"/>
  </r>
  <r>
    <s v="Dota 2 Gaming Mat Loot Crate Gaming June 2016 Exclusive"/>
    <x v="24"/>
    <m/>
    <n v="4.3"/>
    <x v="37"/>
    <s v="$"/>
    <n v="15.75"/>
    <m/>
    <s v="B01JBBMYFM"/>
    <s v="https://www.amazon.com/dp/B01JBBMYFM"/>
    <n v="0"/>
    <s v="Uncategorized"/>
    <m/>
    <m/>
    <m/>
    <m/>
    <m/>
    <m/>
    <n v="1"/>
    <x v="3"/>
    <n v="0.37"/>
    <n v="2.4793335873015869"/>
    <n v="24.543999999999997"/>
    <n v="0.64170469361147331"/>
    <n v="1.591"/>
  </r>
  <r>
    <s v="TUBBZ Street Fighter E Honda Collectible Duck Vinyl Figure – Official Street Fighter Merchandise – PC &amp; Gaming"/>
    <x v="25"/>
    <s v="Arriving from the land of the rising sun, E. Honda makes his debut onto the pond, and he’s ready to dish out the wrath of a hundred hand slaps!"/>
    <n v="4.8"/>
    <x v="38"/>
    <s v="$"/>
    <n v="28.98"/>
    <s v="Toys &amp; Games › Toy Figures &amp; Playsets › Action Figures"/>
    <s v="B09X1ZJ2L4"/>
    <s v="https://www.amazon.com/dp/B09X1ZJ2L4"/>
    <n v="143"/>
    <s v="Toys &amp; Games "/>
    <s v=" Toy Figures &amp; Playsets "/>
    <s v=" Action Figures"/>
    <m/>
    <m/>
    <m/>
    <m/>
    <n v="3"/>
    <x v="3"/>
    <n v="0.1"/>
    <n v="0.4571097308488612"/>
    <n v="27.597999999999995"/>
    <n v="1.0500760924704691"/>
    <n v="0.48"/>
  </r>
  <r>
    <s v="Cable Guy - Borderlands 3 &quot;Claptrap&quot;"/>
    <x v="26"/>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x v="39"/>
    <s v="$"/>
    <n v="29.75"/>
    <s v="Video Games › Legacy Systems › PlayStation Systems › PlayStation 3 › Accessories"/>
    <s v="B07TTT1M3B"/>
    <s v="https://www.amazon.com/dp/B07TTT1M3B"/>
    <n v="443"/>
    <s v="Video Games "/>
    <s v=" Legacy Systems "/>
    <s v=" PlayStation Systems "/>
    <s v=" PlayStation 3 "/>
    <s v=" Accessories"/>
    <m/>
    <m/>
    <n v="5"/>
    <x v="3"/>
    <n v="1"/>
    <n v="4.7596494597839145"/>
    <n v="31.466571428571434"/>
    <n v="0.94544777677898528"/>
    <n v="4.5"/>
  </r>
  <r>
    <s v="Skinit Decal Gaming Skin Compatible with PS4 Controller - Officially Licensed NFL San Francisco 49ers Retro Logo Design"/>
    <x v="27"/>
    <m/>
    <n v="4.5999999999999996"/>
    <x v="40"/>
    <s v="$"/>
    <n v="15.99"/>
    <s v="Sports &amp; Outdoors › Fan Shop › Video Games &amp; Accessories"/>
    <s v="B00HQNMBHY"/>
    <s v="https://www.amazon.com/dp/B00HQNMBHY"/>
    <n v="0"/>
    <s v="Sports &amp; Outdoors "/>
    <s v=" Fan Shop "/>
    <s v=" Video Games &amp; Accessories"/>
    <m/>
    <m/>
    <m/>
    <m/>
    <n v="3"/>
    <x v="3"/>
    <n v="0.17"/>
    <n v="0.77234115071919951"/>
    <n v="15.7925"/>
    <n v="1.0125059363621973"/>
    <n v="0.78200000000000003"/>
  </r>
  <r>
    <s v="Official Borderlands 3 Merchandise - Lillith Duck Character Figurine"/>
    <x v="18"/>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x v="41"/>
    <s v="$"/>
    <n v="68.11"/>
    <s v="Video Games › Legacy Systems › PlayStation Systems › PlayStation 3 › Interactive Gaming Figures"/>
    <s v="B07TLPB85R"/>
    <s v="https://www.amazon.com/dp/B07TLPB85R"/>
    <n v="363"/>
    <s v="Video Games "/>
    <s v=" Legacy Systems "/>
    <s v=" PlayStation Systems "/>
    <s v=" PlayStation 3 "/>
    <s v=" Interactive Gaming Figures"/>
    <m/>
    <m/>
    <n v="5"/>
    <x v="0"/>
    <n v="0.74"/>
    <n v="1.5042601170375658"/>
    <n v="31.466571428571434"/>
    <n v="2.1645192630728296"/>
    <n v="3.2560000000000002"/>
  </r>
  <r>
    <s v="Assassins Creed Valhalla Wall Decor Hidden Blade Graffiti Jump Bedroom Poster Gaming Viking Decor Video Game Merchandise Collectors Assassin's Creed Gamer Art Cool Wall Decor Art Print Poster 12x18"/>
    <x v="23"/>
    <m/>
    <n v="4.8"/>
    <x v="28"/>
    <s v="$"/>
    <n v="11.99"/>
    <s v="Home &amp; Kitchen › Wall Art › Posters &amp; Prints"/>
    <s v="B09MR72NL8"/>
    <s v="https://www.amazon.com/dp/B09MR72NL8"/>
    <n v="0"/>
    <s v="Home &amp; Kitchen "/>
    <s v=" Wall Art "/>
    <s v=" Posters &amp; Prints"/>
    <m/>
    <m/>
    <m/>
    <m/>
    <n v="3"/>
    <x v="1"/>
    <n v="0.09"/>
    <n v="0.79010731164859649"/>
    <n v="21.929135802469148"/>
    <n v="0.54676117235089428"/>
    <n v="0.432"/>
  </r>
  <r>
    <s v="Rainbow Six Siege Alternate Logo Tom Clancy Rainbow 6 Siege R6 Siege Video Game Gaming Gamer Merchandise Cosplay Collectibles Merch Accessories Ceramic Coffee Mug Tea Cup Fun Novelty Gift 12 oz"/>
    <x v="23"/>
    <m/>
    <n v="5"/>
    <x v="31"/>
    <s v="$"/>
    <n v="15.98"/>
    <s v="Home &amp; Kitchen › Kitchen &amp; Dining › Dining &amp; Entertaining › Novelty › Drinkware › Coffee Mugs"/>
    <s v="B092BWRHS2"/>
    <s v="https://www.amazon.com/dp/B092BWRHS2"/>
    <n v="0"/>
    <s v="Home &amp; Kitchen "/>
    <s v=" Kitchen &amp; Dining "/>
    <s v=" Dining &amp; Entertaining "/>
    <s v=" Novelty "/>
    <s v=" Drinkware "/>
    <s v=" Coffee Mugs"/>
    <m/>
    <n v="6"/>
    <x v="3"/>
    <n v="0.03"/>
    <n v="0.20584295183794568"/>
    <n v="21.929135802469148"/>
    <n v="0.72871088691970731"/>
    <n v="0.15"/>
  </r>
  <r>
    <s v="Street Fighter 2 Chun Li Strongest Woman In the World Classic Retro 90s Arcade Video Game Gaming Gamer Merchandise Collectibles Merch Accessories Ceramic Coffee Mug Tea Cup Fun Novelty Gift 12 oz"/>
    <x v="23"/>
    <s v="Street Fighter 2 Chun Li Strongest Woman In the World Classic Retro 90s Arcade Video Game Gaming Gamer Merchandise Collectibles Merch Accessories Ceramic Coffee Mug Tea Cup Fun Novelty Gift 12 oz"/>
    <n v="5"/>
    <x v="34"/>
    <s v="$"/>
    <n v="15.98"/>
    <s v="Home &amp; Kitchen › Kitchen &amp; Dining › Dining &amp; Entertaining › Novelty › Drinkware › Coffee Mugs"/>
    <s v="B092LLVZQG"/>
    <s v="https://www.amazon.com/dp/B092LLVZQG"/>
    <n v="195"/>
    <s v="Home &amp; Kitchen "/>
    <s v=" Kitchen &amp; Dining "/>
    <s v=" Dining &amp; Entertaining "/>
    <s v=" Novelty "/>
    <s v=" Drinkware "/>
    <s v=" Coffee Mugs"/>
    <m/>
    <n v="6"/>
    <x v="3"/>
    <n v="0.01"/>
    <n v="6.8614317279315232E-2"/>
    <n v="21.929135802469148"/>
    <n v="0.72871088691970731"/>
    <n v="0.05"/>
  </r>
  <r>
    <s v="Cable Guys - Halo Figures Master Chief Infinite Gaming Accessories Holder &amp; Phone Holder for Most Controller (Xbox, Play Station, Nintendo Switch)"/>
    <x v="26"/>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x v="42"/>
    <s v="$"/>
    <n v="27.9"/>
    <s v="Video Games › Xbox Series X &amp; S › Accessories › Cases &amp; Storage › Storage"/>
    <s v="B0875424W9"/>
    <s v="https://www.amazon.com/dp/B0875424W9"/>
    <n v="687"/>
    <s v="Video Games "/>
    <s v=" Xbox Series X &amp; S "/>
    <s v=" Accessories "/>
    <s v=" Cases &amp; Storage "/>
    <s v=" Storage"/>
    <m/>
    <m/>
    <n v="5"/>
    <x v="3"/>
    <n v="1"/>
    <n v="5.1880368663594476"/>
    <n v="31.466571428571434"/>
    <n v="0.88665522595407353"/>
    <n v="4.5999999999999996"/>
  </r>
  <r>
    <s v="PlayStation Mug And Socks One Size Gaming Remote 11oz Cup Game Merchandise"/>
    <x v="28"/>
    <m/>
    <n v="4.5999999999999996"/>
    <x v="43"/>
    <s v="$"/>
    <n v="16.04"/>
    <s v="Home &amp; Kitchen › Kitchen &amp; Dining › Dining &amp; Entertaining › Glassware &amp; Drinkware › Cups, Mugs, &amp; Saucers › Coffee Cups &amp; Mugs"/>
    <s v="B09JGG7Z9B"/>
    <s v="https://www.amazon.com/dp/B09JGG7Z9B"/>
    <n v="0"/>
    <s v="Home &amp; Kitchen "/>
    <s v=" Kitchen &amp; Dining "/>
    <s v=" Dining &amp; Entertaining "/>
    <s v=" Glassware &amp; Drinkware "/>
    <s v=" Cups, Mugs, &amp; Saucers "/>
    <s v=" Coffee Cups &amp; Mugs"/>
    <m/>
    <n v="6"/>
    <x v="3"/>
    <n v="0.15"/>
    <n v="0.94333564237554302"/>
    <n v="21.929135802469148"/>
    <n v="0.73144697285307292"/>
    <n v="0.69"/>
  </r>
  <r>
    <s v="Rainbow Six Siege Merchandise Ash Jager Duo Character Video Game Video Gaming Gamer R6 Siege Tom Clancy Rainbow Six Seige Wall Art Cool Wall Decor Art Print Poster 24x36"/>
    <x v="23"/>
    <m/>
    <n v="5"/>
    <x v="31"/>
    <s v="$"/>
    <n v="14.98"/>
    <s v="Home &amp; Kitchen › Wall Art › Posters &amp; Prints"/>
    <s v="B09NCK63NZ"/>
    <s v="https://www.amazon.com/dp/B09NCK63NZ"/>
    <n v="0"/>
    <s v="Home &amp; Kitchen "/>
    <s v=" Wall Art "/>
    <s v=" Posters &amp; Prints"/>
    <m/>
    <m/>
    <m/>
    <m/>
    <n v="3"/>
    <x v="1"/>
    <n v="0.03"/>
    <n v="0.21958413687385661"/>
    <n v="21.929135802469148"/>
    <n v="0.68310945469694717"/>
    <n v="0.15"/>
  </r>
  <r>
    <s v="Minecraft Cup And Socks One Size Creeper Mug 11oz Game Merchandise"/>
    <x v="29"/>
    <m/>
    <n v="4.8"/>
    <x v="28"/>
    <s v="$"/>
    <n v="16.04"/>
    <s v="Home &amp; Kitchen › Kitchen &amp; Dining › Dining &amp; Entertaining › Glassware &amp; Drinkware › Cups, Mugs, &amp; Saucers › Coffee Cups &amp; Mugs"/>
    <s v="B09KRY9938"/>
    <s v="https://www.amazon.com/dp/B09KRY9938"/>
    <n v="0"/>
    <s v="Home &amp; Kitchen "/>
    <s v=" Kitchen &amp; Dining "/>
    <s v=" Dining &amp; Entertaining "/>
    <s v=" Glassware &amp; Drinkware "/>
    <s v=" Cups, Mugs, &amp; Saucers "/>
    <s v=" Coffee Cups &amp; Mugs"/>
    <m/>
    <n v="6"/>
    <x v="3"/>
    <n v="0.09"/>
    <n v="0.59061014131338352"/>
    <n v="21.929135802469148"/>
    <n v="0.73144697285307292"/>
    <n v="0.432"/>
  </r>
  <r>
    <s v="XBOX Mug And Socks One Size Gaming Controller 11oz Cup Game Gifts"/>
    <x v="22"/>
    <m/>
    <n v="4.5"/>
    <x v="44"/>
    <s v="$"/>
    <n v="16.04"/>
    <s v="Video Games › Legacy Systems › Xbox Systems › Xbox › Accessories"/>
    <s v="B09M6XL76H"/>
    <s v="https://www.amazon.com/dp/B09M6XL76H"/>
    <n v="0"/>
    <s v="Video Games "/>
    <s v=" Legacy Systems "/>
    <s v=" Xbox Systems "/>
    <s v=" Xbox "/>
    <s v=" Accessories"/>
    <m/>
    <m/>
    <n v="5"/>
    <x v="3"/>
    <n v="0.39"/>
    <n v="3.4428823477021737"/>
    <n v="31.466571428571434"/>
    <n v="0.50974730553058567"/>
    <n v="1.7550000000000001"/>
  </r>
  <r>
    <s v="Playstation Classic Unisex Beer Mug Multicoloured Ceramic Fan Merchandise, Gaming, Retro Gaming"/>
    <x v="28"/>
    <s v="Sony Playstation Classic Logo 0.6 Litre Grey Ceramic Tankard in Attractive Gift Box"/>
    <n v="4.8"/>
    <x v="45"/>
    <s v="$"/>
    <n v="16.95"/>
    <s v="Video Games › Legacy Systems › PlayStation Systems"/>
    <s v="B07NKJSKZM"/>
    <s v="https://www.amazon.com/dp/B07NKJSKZM"/>
    <n v="83"/>
    <s v="Video Games "/>
    <s v=" Legacy Systems "/>
    <s v=" PlayStation Systems"/>
    <m/>
    <m/>
    <m/>
    <m/>
    <n v="3"/>
    <x v="3"/>
    <n v="0.3"/>
    <n v="2.6732662452591662"/>
    <n v="31.466571428571434"/>
    <n v="0.53866688458500167"/>
    <n v="1.44"/>
  </r>
  <r>
    <s v="Mega Man Energy Tank MegaMan NES CAPCOM Mug Classic Retro Vintage 80s Video Game Collection Gaming Gamer Merchandise Collectibles Merch Accessories Ceramic Coffee Mug Tea Cup Fun Novelty Gift 12 oz"/>
    <x v="23"/>
    <m/>
    <n v="5"/>
    <x v="46"/>
    <s v="$"/>
    <n v="15.98"/>
    <s v="Home &amp; Kitchen › Kitchen &amp; Dining › Dining &amp; Entertaining › Novelty › Drinkware › Coffee Mugs"/>
    <s v="B0971L7M31"/>
    <s v="https://www.amazon.com/dp/B0971L7M31"/>
    <n v="0"/>
    <s v="Home &amp; Kitchen "/>
    <s v=" Kitchen &amp; Dining "/>
    <s v=" Dining &amp; Entertaining "/>
    <s v=" Novelty "/>
    <s v=" Drinkware "/>
    <s v=" Coffee Mugs"/>
    <m/>
    <n v="6"/>
    <x v="3"/>
    <n v="0.11"/>
    <n v="0.75475749007246762"/>
    <n v="21.929135802469148"/>
    <n v="0.72871088691970731"/>
    <n v="0.55000000000000004"/>
  </r>
  <r>
    <s v="Numskull Official Destiny Gaming Locker, Controller Holder, Headset Stand for PS5, Xbox Series X S, Nintendo Switch - Official Destiny Merchandise"/>
    <x v="18"/>
    <m/>
    <n v="4.5999999999999996"/>
    <x v="47"/>
    <s v="$"/>
    <n v="39.99"/>
    <s v="Video Games › Xbox Series X &amp; S › Accessories"/>
    <s v="B098F46ZVV"/>
    <s v="https://www.amazon.com/dp/B098F46ZVV"/>
    <n v="0"/>
    <s v="Video Games "/>
    <s v=" Xbox Series X &amp; S "/>
    <s v=" Accessories"/>
    <m/>
    <m/>
    <m/>
    <m/>
    <n v="3"/>
    <x v="2"/>
    <n v="1"/>
    <n v="3.6195606044368236"/>
    <n v="31.466571428571434"/>
    <n v="1.2708724905341722"/>
    <n v="4.5999999999999996"/>
  </r>
  <r>
    <s v="Street Fighter 2 Guile Great Hair Is Patriotic Classic Retro 90s Arcade Video Game Gaming Gamer Merchandise Collectibles Merch Accessories Ceramic Coffee Mug Tea Cup Fun Novelty Gift 12 oz"/>
    <x v="23"/>
    <s v="Street Fighter 2 Guile Great Hair Is Patriotic Classic Retro 90s Arcade Video Game Gaming Gamer Merchandise Collectibles Merch Accessories Ceramic Coffee Mug Tea Cup Fun Novelty Gift 12 oz"/>
    <n v="5"/>
    <x v="48"/>
    <s v="$"/>
    <n v="15.98"/>
    <s v="Home &amp; Kitchen › Kitchen &amp; Dining › Dining &amp; Entertaining › Novelty › Drinkware › Coffee Mugs"/>
    <s v="B092LF4468"/>
    <s v="https://www.amazon.com/dp/B092LF4468"/>
    <n v="188"/>
    <s v="Home &amp; Kitchen "/>
    <s v=" Kitchen &amp; Dining "/>
    <s v=" Dining &amp; Entertaining "/>
    <s v=" Novelty "/>
    <s v=" Drinkware "/>
    <s v=" Coffee Mugs"/>
    <m/>
    <n v="6"/>
    <x v="3"/>
    <n v="0.02"/>
    <n v="0.13722863455863046"/>
    <n v="21.929135802469148"/>
    <n v="0.72871088691970731"/>
    <n v="0.1"/>
  </r>
  <r>
    <s v="Rainbow Six Siege Merchandise IQ Character Video Game Video Gaming Gamer R6 Siege Tom Clancy Rainbow Six Seige Wall Art Cool Wall Decor Art Print Poster 12x18"/>
    <x v="23"/>
    <m/>
    <n v="5"/>
    <x v="34"/>
    <s v="$"/>
    <n v="11.99"/>
    <s v="Home &amp; Kitchen › Wall Art › Posters &amp; Prints"/>
    <s v="B092BCW3PY"/>
    <s v="https://www.amazon.com/dp/B092BCW3PY"/>
    <n v="0"/>
    <s v="Home &amp; Kitchen "/>
    <s v=" Wall Art "/>
    <s v=" Posters &amp; Prints"/>
    <m/>
    <m/>
    <m/>
    <m/>
    <n v="3"/>
    <x v="1"/>
    <n v="0.01"/>
    <n v="9.1447605514883859E-2"/>
    <n v="21.929135802469148"/>
    <n v="0.54676117235089428"/>
    <n v="0.05"/>
  </r>
  <r>
    <s v="Paladone Super Mario Bros. Officially Licensed Merchandise - Retro Level Gadget Decals"/>
    <x v="3"/>
    <m/>
    <n v="4.5"/>
    <x v="49"/>
    <s v="$"/>
    <n v="14.95"/>
    <s v="Arts, Crafts &amp; Sewing › Scrapbooking &amp; Stamping › Stickers &amp; Sticker Machines"/>
    <s v="B07R5YPQ9B"/>
    <s v="https://www.amazon.com/dp/B07R5YPQ9B"/>
    <n v="0"/>
    <s v="Arts, Crafts &amp; Sewing "/>
    <s v=" Scrapbooking &amp; Stamping "/>
    <s v=" Stickers &amp; Sticker Machines"/>
    <m/>
    <m/>
    <m/>
    <m/>
    <n v="3"/>
    <x v="1"/>
    <n v="0.24"/>
    <n v="1.08"/>
    <n v="14.95"/>
    <n v="1"/>
    <n v="1.08"/>
  </r>
  <r>
    <s v="Rainbow Six Siege Merchandise Road Characters Video Game Video Gaming Gamer R6 Siege Tom Clancy Rainbow Six Seige Wall Art Cool Wall Decor Art Print Poster 12x18"/>
    <x v="23"/>
    <m/>
    <n v="4.7"/>
    <x v="30"/>
    <s v="$"/>
    <n v="11.99"/>
    <s v="Home &amp; Kitchen › Wall Art › Posters &amp; Prints"/>
    <s v="B092BC6HJL"/>
    <s v="https://www.amazon.com/dp/B092BC6HJL"/>
    <n v="0"/>
    <s v="Home &amp; Kitchen "/>
    <s v=" Wall Art "/>
    <s v=" Posters &amp; Prints"/>
    <m/>
    <m/>
    <m/>
    <m/>
    <n v="3"/>
    <x v="1"/>
    <n v="0.04"/>
    <n v="0.3438429967359633"/>
    <n v="21.929135802469148"/>
    <n v="0.54676117235089428"/>
    <n v="0.188"/>
  </r>
  <r>
    <s v="PlayStation Launch Collection &quot;Crossbody&quot; Shoulder Bag - Authentic and Official PlayStation Merchandise - Not Machine Specific"/>
    <x v="30"/>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x v="50"/>
    <s v="$"/>
    <n v="24.99"/>
    <m/>
    <s v="B08MB63BDZ"/>
    <s v="https://www.amazon.com/dp/B08MB63BDZ"/>
    <n v="409"/>
    <s v="Uncategorized"/>
    <m/>
    <m/>
    <m/>
    <m/>
    <m/>
    <m/>
    <n v="1"/>
    <x v="3"/>
    <n v="0.16"/>
    <n v="0.53429115646258507"/>
    <n v="24.543999999999997"/>
    <n v="1.018171447196871"/>
    <n v="0.54400000000000004"/>
  </r>
  <r>
    <s v="Limited Edition Gaming Mug - Personalized Gifts for Gamer - Customized Name Gamer Coffee Mug - Gaming Ceramic Mug - Custom Game Lover Gifts - Gamer Tea Cup - White Tea Cup 11Oz Or 15Oz"/>
    <x v="31"/>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x v="34"/>
    <s v="$"/>
    <n v="9.99"/>
    <s v="Home &amp; Kitchen › Kitchen &amp; Dining › Dining &amp; Entertaining › Novelty › Drinkware › Coffee Mugs"/>
    <s v="B0B9MY7MV3"/>
    <s v="https://www.amazon.com/dp/B0B9MY7MV3"/>
    <n v="1455"/>
    <s v="Home &amp; Kitchen "/>
    <s v=" Kitchen &amp; Dining "/>
    <s v=" Dining &amp; Entertaining "/>
    <s v=" Novelty "/>
    <s v=" Drinkware "/>
    <s v=" Coffee Mugs"/>
    <m/>
    <n v="6"/>
    <x v="1"/>
    <n v="0.01"/>
    <n v="0.10975543444679253"/>
    <n v="21.929135802469148"/>
    <n v="0.45555830790537399"/>
    <n v="0.05"/>
  </r>
  <r>
    <s v="Mega Man 1up Icon MegaMan NES CAPCOM Mug Classic Retro Vintage 80s Video Game Collection Gaming Gamer Merchandise Collectibles Merch Accessories Ceramic Coffee Mug Tea Cup Fun Novelty Gift 12 oz"/>
    <x v="23"/>
    <m/>
    <n v="5"/>
    <x v="48"/>
    <s v="$"/>
    <n v="15.98"/>
    <s v="Home &amp; Kitchen › Kitchen &amp; Dining › Dining &amp; Entertaining › Novelty › Drinkware › Coffee Mugs"/>
    <s v="B0971M9ZS3"/>
    <s v="https://www.amazon.com/dp/B0971M9ZS3"/>
    <n v="0"/>
    <s v="Home &amp; Kitchen "/>
    <s v=" Kitchen &amp; Dining "/>
    <s v=" Dining &amp; Entertaining "/>
    <s v=" Novelty "/>
    <s v=" Drinkware "/>
    <s v=" Coffee Mugs"/>
    <m/>
    <n v="6"/>
    <x v="3"/>
    <n v="0.02"/>
    <n v="0.13722863455863046"/>
    <n v="21.929135802469148"/>
    <n v="0.72871088691970731"/>
    <n v="0.1"/>
  </r>
  <r>
    <s v="Assassins Creed Valhalla Merchandise Eivor Varinsdottir Runes Female Video Game Video Gaming Gamer Collectibles Viking Cool Wall Decor Art Print Poster 24x36"/>
    <x v="23"/>
    <m/>
    <n v="4.8"/>
    <x v="51"/>
    <s v="$"/>
    <n v="14.98"/>
    <s v="Home &amp; Kitchen › Wall Art › Posters &amp; Prints"/>
    <s v="B0932HFBMH"/>
    <s v="https://www.amazon.com/dp/B0932HFBMH"/>
    <n v="0"/>
    <s v="Home &amp; Kitchen "/>
    <s v=" Wall Art "/>
    <s v=" Posters &amp; Prints"/>
    <m/>
    <m/>
    <m/>
    <m/>
    <n v="3"/>
    <x v="1"/>
    <n v="0.14000000000000001"/>
    <n v="0.98373693319487765"/>
    <n v="21.929135802469148"/>
    <n v="0.68310945469694717"/>
    <n v="0.67200000000000004"/>
  </r>
  <r>
    <s v="Rotating Headphone Display Stand for Desk with LED Lights - Spinning Gaming Headset Stand (Black)"/>
    <x v="32"/>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x v="18"/>
    <s v="$"/>
    <n v="19.989999999999998"/>
    <s v="Video Games › PC › Accessories › Headsets"/>
    <s v="B0C5SGR7NG"/>
    <s v="https://www.amazon.com/dp/B0C5SGR7NG"/>
    <n v="995"/>
    <s v="Video Games "/>
    <s v=" PC "/>
    <s v=" Accessories "/>
    <s v=" Headsets"/>
    <m/>
    <m/>
    <m/>
    <n v="4"/>
    <x v="3"/>
    <n v="0.28999999999999998"/>
    <n v="1.9629221896662621"/>
    <n v="31.466571428571434"/>
    <n v="0.6352773464810727"/>
    <n v="1.2469999999999999"/>
  </r>
  <r>
    <s v="Assassins Creed Collection Work In The Dark To Serve The Light Lineup Video Game Gaming Gamer Merchandise Cosplay Collectibles Merch Accessories Ceramic Coffee Mug Tea Cup Fun Novelty Gift 12 oz"/>
    <x v="23"/>
    <s v="Assassins Creed Collection Work In The Dark To Serve The Light Lineup Video Game Gaming Gamer Merchandise Cosplay Collectibles Merch Accessories Ceramic Coffee Mug Tea Cup Fun Novelty Gift 12 oz"/>
    <n v="4.8"/>
    <x v="52"/>
    <s v="$"/>
    <n v="15.98"/>
    <s v="Home &amp; Kitchen › Kitchen &amp; Dining › Dining &amp; Entertaining › Novelty › Drinkware › Coffee Mugs"/>
    <s v="B097GMF3FB"/>
    <s v="https://www.amazon.com/dp/B097GMF3FB"/>
    <n v="194"/>
    <s v="Home &amp; Kitchen "/>
    <s v=" Kitchen &amp; Dining "/>
    <s v=" Dining &amp; Entertaining "/>
    <s v=" Novelty "/>
    <s v=" Drinkware "/>
    <s v=" Coffee Mugs"/>
    <m/>
    <n v="6"/>
    <x v="3"/>
    <n v="7.0000000000000007E-2"/>
    <n v="0.46108821211699835"/>
    <n v="21.929135802469148"/>
    <n v="0.72871088691970731"/>
    <n v="0.33600000000000002"/>
  </r>
  <r>
    <s v="TANOOKI Gaming Headset Headphones with Cat Ears Detachable Cable and RGB LED Light for PS5, PS4, Xbox Series, X|S, Xbox One, Nintendo Switch, PC, Mac"/>
    <x v="33"/>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x v="43"/>
    <s v="$"/>
    <n v="49.24"/>
    <s v="Video Games › PlayStation 5 › Accessories › Accessory Kits"/>
    <s v="B0BG7DFVTH"/>
    <s v="https://www.amazon.com/dp/B0BG7DFVTH"/>
    <n v="307"/>
    <s v="Video Games "/>
    <s v=" PlayStation 5 "/>
    <s v=" Accessories "/>
    <s v=" Accessory Kits"/>
    <m/>
    <m/>
    <m/>
    <n v="4"/>
    <x v="2"/>
    <n v="0.15"/>
    <n v="0.39301262040153184"/>
    <n v="31.466571428571434"/>
    <n v="1.5648352446587306"/>
    <n v="0.61499999999999988"/>
  </r>
  <r>
    <s v="Laminated Rainbow Six Siege Merchandise Smoke Character Video Game Video Gaming Gamer R6 Siege Tom Clancy Rainbow Six Seige Wall Art Poster Dry Erase Sign 12x18"/>
    <x v="23"/>
    <m/>
    <n v="5"/>
    <x v="29"/>
    <s v="$"/>
    <n v="14.98"/>
    <s v="Industrial &amp; Scientific › Science Education › Charts &amp; Posters"/>
    <s v="B09NCKQP91"/>
    <s v="https://www.amazon.com/dp/B09NCKQP91"/>
    <n v="0"/>
    <s v="Industrial &amp; Scientific "/>
    <s v=" Science Education "/>
    <s v=" Charts &amp; Posters"/>
    <m/>
    <m/>
    <m/>
    <m/>
    <n v="3"/>
    <x v="1"/>
    <n v="0.06"/>
    <n v="0.3"/>
    <n v="14.98"/>
    <n v="1"/>
    <n v="0.3"/>
  </r>
  <r>
    <s v="Numskull Dungeons &amp; Dragons Gaming Locker, Controller Holder, Headset Stand for PS5, Xbox Series X S, Nintendo Switch - Official Dungeons and Dragons Merchandise"/>
    <x v="18"/>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x v="30"/>
    <s v="$"/>
    <n v="59"/>
    <s v="Electronics › Computers &amp; Accessories › Laptop Accessories › Stands"/>
    <s v="B0BSV4NRM2"/>
    <s v="https://www.amazon.com/dp/B0BSV4NRM2"/>
    <n v="296"/>
    <s v="Electronics "/>
    <s v=" Computers &amp; Accessories "/>
    <s v=" Laptop Accessories "/>
    <s v=" Stands"/>
    <m/>
    <m/>
    <m/>
    <n v="4"/>
    <x v="0"/>
    <n v="0.04"/>
    <n v="0.21455579661016952"/>
    <n v="67.334000000000003"/>
    <n v="0.87622894822823527"/>
    <n v="0.188"/>
  </r>
  <r>
    <s v="Skinit Decal Gaming Skin Compatible with PS4 Controller - Officially Licensed NFL Cincinnati Bengals Tropical Print Design"/>
    <x v="27"/>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x v="34"/>
    <s v="$"/>
    <n v="15.99"/>
    <s v="Sports &amp; Outdoors › Fan Shop › Video Games &amp; Accessories"/>
    <s v="B075FCYYF7"/>
    <s v="https://www.amazon.com/dp/B075FCYYF7"/>
    <n v="1058"/>
    <s v="Sports &amp; Outdoors "/>
    <s v=" Fan Shop "/>
    <s v=" Video Games &amp; Accessories"/>
    <m/>
    <m/>
    <m/>
    <m/>
    <n v="3"/>
    <x v="3"/>
    <n v="0.01"/>
    <n v="4.9382426516572854E-2"/>
    <n v="15.7925"/>
    <n v="1.0125059363621973"/>
    <n v="0.05"/>
  </r>
  <r>
    <s v="Far Cry 6 Fangs For Hire Chorizo Guapo Chicharron Video Game Gaming Gamer Far Cry Merchandise Collectibles Collectors Edition Far Cry Merch Far Cry 6 Poster Cool Wall Decor Art Print Poster 24x36"/>
    <x v="23"/>
    <m/>
    <n v="4.7"/>
    <x v="30"/>
    <s v="$"/>
    <n v="14.98"/>
    <s v="Home &amp; Kitchen › Wall Art › Posters &amp; Prints"/>
    <s v="B09D41NH7L"/>
    <s v="https://www.amazon.com/dp/B09D41NH7L"/>
    <n v="0"/>
    <s v="Home &amp; Kitchen "/>
    <s v=" Wall Art "/>
    <s v=" Posters &amp; Prints"/>
    <m/>
    <m/>
    <m/>
    <m/>
    <n v="3"/>
    <x v="1"/>
    <n v="0.04"/>
    <n v="0.27521211821523361"/>
    <n v="21.929135802469148"/>
    <n v="0.68310945469694717"/>
    <n v="0.188"/>
  </r>
  <r>
    <s v="Street Fighter Challengers Group CAPCOM Video Game Merchandise Gamer Classic Fighting Cool Wall Decor Art Print Poster 24x36"/>
    <x v="23"/>
    <m/>
    <n v="5"/>
    <x v="52"/>
    <s v="$"/>
    <n v="14.98"/>
    <s v="Home &amp; Kitchen › Wall Art › Posters &amp; Prints"/>
    <s v="B08W9YYNMV"/>
    <s v="https://www.amazon.com/dp/B08W9YYNMV"/>
    <n v="0"/>
    <s v="Home &amp; Kitchen "/>
    <s v=" Wall Art "/>
    <s v=" Posters &amp; Prints"/>
    <m/>
    <m/>
    <m/>
    <m/>
    <n v="3"/>
    <x v="1"/>
    <n v="7.0000000000000007E-2"/>
    <n v="0.51236298603899877"/>
    <n v="21.929135802469148"/>
    <n v="0.68310945469694717"/>
    <n v="0.35000000000000003"/>
  </r>
  <r>
    <s v="Valorant Custom Keycaps (Agent Breach) - Laser Engraved with Each Valorant Agent's Portrait, Skills, and Position. Fit with Any Mechanical Keyboard. Valorant Gift for Gamers, Adults, and Teens."/>
    <x v="34"/>
    <m/>
    <n v="4.5999999999999996"/>
    <x v="53"/>
    <s v="$"/>
    <n v="29.99"/>
    <s v="Video Games › PC › Accessories › Gaming Keyboards"/>
    <s v="B09R7GF5H7"/>
    <s v="https://www.amazon.com/dp/B09R7GF5H7"/>
    <n v="0"/>
    <s v="Video Games "/>
    <s v=" PC "/>
    <s v=" Accessories "/>
    <s v=" Gaming Keyboards"/>
    <m/>
    <m/>
    <m/>
    <n v="4"/>
    <x v="3"/>
    <n v="1"/>
    <n v="4.8264831134187594"/>
    <n v="31.466571428571434"/>
    <n v="0.95307491850762238"/>
    <n v="4.5999999999999996"/>
  </r>
  <r>
    <s v="SUPER MARIO Mug in Presentation Gift Box (Mario, Luigi, Peach &amp; Toad Design) 11oz Ceramic Coloured Inner Coffee Mug and Gaming Mugs - Official Nintendo Merchandise"/>
    <x v="35"/>
    <s v="Super Mario Mug in Presentation Gift Box (Mario, Luigi, Peach &amp; Toad Design) 11oz Ceramic Coloured Inner Coffee Mug and Gaming Mugs - Official Nintendo Merchandise"/>
    <n v="2.4"/>
    <x v="48"/>
    <s v="$"/>
    <n v="13.94"/>
    <s v="Home &amp; Kitchen › Kitchen &amp; Dining › Dining &amp; Entertaining › Novelty › Drinkware › Coffee Mugs"/>
    <s v="B0BTCNNQGM"/>
    <s v="https://www.amazon.com/dp/B0BTCNNQGM"/>
    <n v="163"/>
    <s v="Home &amp; Kitchen "/>
    <s v=" Kitchen &amp; Dining "/>
    <s v=" Dining &amp; Entertaining "/>
    <s v=" Novelty "/>
    <s v=" Drinkware "/>
    <s v=" Coffee Mugs"/>
    <m/>
    <n v="6"/>
    <x v="1"/>
    <n v="0.02"/>
    <n v="7.5509219405919592E-2"/>
    <n v="21.929135802469148"/>
    <n v="0.63568396518527659"/>
    <n v="4.8000000000000001E-2"/>
  </r>
  <r>
    <s v="Plants Against Zombies Soft Toy Pisto-Polka Dot 23 cm"/>
    <x v="36"/>
    <s v="Plants vs zombies plush Pisto-peas 23 cm"/>
    <n v="4.7"/>
    <x v="36"/>
    <s v="$"/>
    <n v="32.24"/>
    <s v="Video Games › PC › Accessories › Gaming Mice"/>
    <s v="B09CZB95T2"/>
    <s v="https://www.amazon.com/dp/B09CZB95T2"/>
    <n v="40"/>
    <s v="Video Games "/>
    <s v=" PC "/>
    <s v=" Accessories "/>
    <s v=" Gaming Mice"/>
    <m/>
    <m/>
    <m/>
    <n v="4"/>
    <x v="2"/>
    <n v="0.12"/>
    <n v="0.55046979794399153"/>
    <n v="31.466571428571434"/>
    <n v="1.0245793722135961"/>
    <n v="0.56399999999999995"/>
  </r>
  <r>
    <s v="Sega Mega Drive Console Logo Light. Retro Gaming Mood Light. Iconic Sega Console Logo Shaped Light. USB or Battery Powered. Officially Licensed Sega Merchandise."/>
    <x v="37"/>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x v="54"/>
    <s v="$"/>
    <n v="32.15"/>
    <s v="Tools &amp; Home Improvement › Lighting &amp; Ceiling Fans"/>
    <s v="B0BJ5NMKJD"/>
    <s v="https://www.amazon.com/dp/B0BJ5NMKJD"/>
    <n v="337"/>
    <s v="Tools &amp; Home Improvement "/>
    <s v=" Lighting &amp; Ceiling Fans"/>
    <m/>
    <m/>
    <m/>
    <m/>
    <m/>
    <n v="2"/>
    <x v="2"/>
    <n v="0.18"/>
    <n v="0.8121555209953345"/>
    <n v="32.235555555555564"/>
    <n v="0.99734592582379678"/>
    <n v="0.80999999999999994"/>
  </r>
  <r>
    <s v="Exquisite Gaming: Borderlands 3: Psycho - Original Mobile Phone &amp; Gaming Controller Holder, Device Stand, Cable Guys, Licensed Figure"/>
    <x v="6"/>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55"/>
    <s v="$"/>
    <n v="19.989999999999998"/>
    <s v="Video Games › PC › Accessories › Controllers › Gamepads &amp; Standard Controllers"/>
    <s v="B0B5M29H49"/>
    <s v="https://www.amazon.com/dp/B0B5M29H49"/>
    <n v="911"/>
    <s v="Video Games "/>
    <s v=" PC "/>
    <s v=" Accessories "/>
    <s v=" Controllers "/>
    <s v=" Gamepads &amp; Standard Controllers"/>
    <m/>
    <m/>
    <n v="5"/>
    <x v="3"/>
    <n v="0.61"/>
    <n v="4.6090105624240705"/>
    <n v="31.466571428571434"/>
    <n v="0.6352773464810727"/>
    <n v="2.9279999999999999"/>
  </r>
  <r>
    <s v="Xbox Logo Area Rug | 39 x 39 Inches"/>
    <x v="38"/>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x v="56"/>
    <s v="$"/>
    <n v="46.99"/>
    <s v="Home &amp; Kitchen › Home Décor Products › Rugs, Pads &amp; Protectors › Area Rugs"/>
    <s v="B0BHXNBZ59"/>
    <s v="https://www.amazon.com/dp/B0BHXNBZ59"/>
    <n v="663"/>
    <s v="Home &amp; Kitchen "/>
    <s v=" Home Décor Products "/>
    <s v=" Rugs, Pads &amp; Protectors "/>
    <s v=" Area Rugs"/>
    <m/>
    <m/>
    <m/>
    <n v="4"/>
    <x v="2"/>
    <n v="0.27"/>
    <n v="0.61741320848407499"/>
    <n v="21.929135802469148"/>
    <n v="2.1428113001474998"/>
    <n v="1.3230000000000002"/>
  </r>
  <r>
    <s v="Paladone Xbox Controller Digital Alarm Clock, Officially Licensed Xbox Merchandise Gift and Decor for Gamers - Black"/>
    <x v="3"/>
    <m/>
    <n v="4.3"/>
    <x v="57"/>
    <s v="$"/>
    <n v="27.99"/>
    <s v="Home &amp; Kitchen › Home Décor Products › Clocks › Alarm Clocks"/>
    <s v="B09RLS7J1B"/>
    <s v="https://www.amazon.com/dp/B09RLS7J1B"/>
    <n v="0"/>
    <s v="Home &amp; Kitchen "/>
    <s v=" Home Décor Products "/>
    <s v=" Clocks "/>
    <s v=" Alarm Clocks"/>
    <m/>
    <m/>
    <m/>
    <n v="4"/>
    <x v="3"/>
    <n v="1"/>
    <n v="3.3688918881964036"/>
    <n v="21.929135802469148"/>
    <n v="1.2763840879150568"/>
    <n v="4.3"/>
  </r>
  <r>
    <s v="Skinit Decal Gaming Skin for PS4 Controller - Officially Licensed Warner Bros Harley Quinn Mad Love Design"/>
    <x v="27"/>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x v="36"/>
    <s v="$"/>
    <n v="15.99"/>
    <s v="Video Games › PlayStation 4 › Accessories › Faceplates, Protectors &amp; Skins"/>
    <s v="B085Z57N8D"/>
    <s v="https://www.amazon.com/dp/B085Z57N8D"/>
    <n v="990"/>
    <s v="Video Games "/>
    <s v=" PlayStation 4 "/>
    <s v=" Accessories "/>
    <s v=" Faceplates, Protectors &amp; Skins"/>
    <m/>
    <m/>
    <m/>
    <n v="4"/>
    <x v="3"/>
    <n v="0.12"/>
    <n v="0.82651407129455912"/>
    <n v="31.466571428571434"/>
    <n v="0.50815831767045294"/>
    <n v="0.42"/>
  </r>
  <r>
    <s v="Assassins Creed Valhalla Wall Decor Art Work In The Dark Bedroom Poster Gaming Viking Decor Video Game Merchandise Collectors Gamer Art Assassins Creed Gift Cool Wall Decor Art Print Poster 18x12"/>
    <x v="23"/>
    <m/>
    <n v="4.7"/>
    <x v="28"/>
    <s v="$"/>
    <n v="11.99"/>
    <s v="Home &amp; Kitchen › Wall Art › Posters &amp; Prints"/>
    <s v="B097GD4YJX"/>
    <s v="https://www.amazon.com/dp/B097GD4YJX"/>
    <n v="0"/>
    <s v="Home &amp; Kitchen "/>
    <s v=" Wall Art "/>
    <s v=" Posters &amp; Prints"/>
    <m/>
    <m/>
    <m/>
    <m/>
    <n v="3"/>
    <x v="1"/>
    <n v="0.09"/>
    <n v="0.77364674265591737"/>
    <n v="21.929135802469148"/>
    <n v="0.54676117235089428"/>
    <n v="0.42299999999999999"/>
  </r>
  <r>
    <s v="Poster Foundry Street Fighter 2 Sagat Muay Thai Thailand Classic Retro 90s Arcade Video Game Gaming Gamer Merchandise Collectibles Merch Accessories Ceramic Coffee Mug Tea Cup Fun Novelty Gift 12 oz"/>
    <x v="23"/>
    <s v="Street Fighter 2 Sagat Muay Thai Thailand Classic Retro 90s Arcade Video Game Gaming Gamer Merchandise Collectibles Merch Accessories Ceramic Coffee Mug Tea Cup Fun Novelty Gift 12 oz"/>
    <n v="5"/>
    <x v="48"/>
    <s v="$"/>
    <n v="15.98"/>
    <s v="Home &amp; Kitchen › Kitchen &amp; Dining › Dining &amp; Entertaining › Novelty › Drinkware › Coffee Mugs"/>
    <s v="B092LL33DB"/>
    <s v="https://www.amazon.com/dp/B092LL33DB"/>
    <n v="183"/>
    <s v="Home &amp; Kitchen "/>
    <s v=" Kitchen &amp; Dining "/>
    <s v=" Dining &amp; Entertaining "/>
    <s v=" Novelty "/>
    <s v=" Drinkware "/>
    <s v=" Coffee Mugs"/>
    <m/>
    <n v="6"/>
    <x v="3"/>
    <n v="0.02"/>
    <n v="0.13722863455863046"/>
    <n v="21.929135802469148"/>
    <n v="0.72871088691970731"/>
    <n v="0.1"/>
  </r>
  <r>
    <s v="Assassins Creed Valhalla Merchandise Male Ultimate Edition Key Art Video Game Cover Video Gaming Gamer Collectibles Viking Eivor Varinsdottir Black Wood Framed Art Poster 14x20"/>
    <x v="23"/>
    <m/>
    <n v="5"/>
    <x v="31"/>
    <s v="$"/>
    <n v="39.979999999999997"/>
    <s v="Home &amp; Kitchen › Wall Art › Posters &amp; Prints"/>
    <s v="B092C7FBZZ"/>
    <s v="https://www.amazon.com/dp/B092C7FBZZ"/>
    <n v="0"/>
    <s v="Home &amp; Kitchen "/>
    <s v=" Wall Art "/>
    <s v=" Posters &amp; Prints"/>
    <m/>
    <m/>
    <m/>
    <m/>
    <n v="3"/>
    <x v="2"/>
    <n v="0.03"/>
    <n v="8.2275396957738167E-2"/>
    <n v="21.929135802469148"/>
    <n v="1.823145260265951"/>
    <n v="0.15"/>
  </r>
  <r>
    <s v="Street Fighter Ryu Art CAPCOM Video Game Merchandise Gamer Classic Fighting Cool Wall Decor Art Print Poster 24x36"/>
    <x v="23"/>
    <m/>
    <n v="5"/>
    <x v="48"/>
    <s v="$"/>
    <n v="14.98"/>
    <s v="Home &amp; Kitchen › Wall Art › Posters &amp; Prints"/>
    <s v="B08W8JP63Y"/>
    <s v="https://www.amazon.com/dp/B08W8JP63Y"/>
    <n v="0"/>
    <s v="Home &amp; Kitchen "/>
    <s v=" Wall Art "/>
    <s v=" Posters &amp; Prints"/>
    <m/>
    <m/>
    <m/>
    <m/>
    <n v="3"/>
    <x v="1"/>
    <n v="0.02"/>
    <n v="0.14638942458257109"/>
    <n v="21.929135802469148"/>
    <n v="0.68310945469694717"/>
    <n v="0.1"/>
  </r>
  <r>
    <s v="Assassins Creed Valhalla Merchandise Female Gold Edition Key Art Video Game Cover Video Gaming Gamer Collectibles Viking Eivor Varinsdottir Cool Wall Decor Art Print Poster 24x36"/>
    <x v="23"/>
    <m/>
    <n v="5"/>
    <x v="48"/>
    <s v="$"/>
    <n v="14.98"/>
    <s v="Home &amp; Kitchen › Wall Art › Posters &amp; Prints"/>
    <s v="B0932LC5M9"/>
    <s v="https://www.amazon.com/dp/B0932LC5M9"/>
    <n v="0"/>
    <s v="Home &amp; Kitchen "/>
    <s v=" Wall Art "/>
    <s v=" Posters &amp; Prints"/>
    <m/>
    <m/>
    <m/>
    <m/>
    <n v="3"/>
    <x v="1"/>
    <n v="0.02"/>
    <n v="0.14638942458257109"/>
    <n v="21.929135802469148"/>
    <n v="0.68310945469694717"/>
    <n v="0.1"/>
  </r>
  <r>
    <s v="Cable Guy Crash Bandicoot Controller Holder - 8 inch version"/>
    <x v="26"/>
    <s v="Collectable device holder for Smartphones and game controllers. Holds PlayStation and Xbox Controllers. Includes 2m USB cable with adapters. Figure is 8&quot; tall."/>
    <n v="4.5999999999999996"/>
    <x v="58"/>
    <s v="$"/>
    <n v="34.99"/>
    <s v="Video Games › Legacy Systems"/>
    <s v="B075QLBP97"/>
    <s v="https://www.amazon.com/dp/B075QLBP97"/>
    <n v="159"/>
    <s v="Video Games "/>
    <s v=" Legacy Systems"/>
    <m/>
    <m/>
    <m/>
    <m/>
    <m/>
    <n v="2"/>
    <x v="2"/>
    <n v="1"/>
    <n v="4.1367884701751523"/>
    <n v="31.466571428571434"/>
    <n v="1.1119737045208973"/>
    <n v="4.5999999999999996"/>
  </r>
  <r>
    <s v="Poster Foundry Street Fighter 2 Sagat vs M Bison Classic Retro 90s Arcade Video Game Gaming Gamer Merchandise Collectibles Merch Accessories Ceramic Coffee Mug Tea Cup Fun Novelty Gift 12 oz"/>
    <x v="23"/>
    <s v="Street Fighter 2 Sagat vs M Bison Classic Retro 90s Arcade Video Game Gaming Gamer Merchandise Collectibles Merch Accessories Ceramic Coffee Mug Tea Cup Fun Novelty Gift 12 oz"/>
    <n v="5"/>
    <x v="34"/>
    <s v="$"/>
    <n v="15.98"/>
    <s v="Home &amp; Kitchen › Kitchen &amp; Dining › Dining &amp; Entertaining › Novelty › Drinkware › Coffee Mugs"/>
    <s v="B092L168JZ"/>
    <s v="https://www.amazon.com/dp/B092L168JZ"/>
    <n v="175"/>
    <s v="Home &amp; Kitchen "/>
    <s v=" Kitchen &amp; Dining "/>
    <s v=" Dining &amp; Entertaining "/>
    <s v=" Novelty "/>
    <s v=" Drinkware "/>
    <s v=" Coffee Mugs"/>
    <m/>
    <n v="6"/>
    <x v="3"/>
    <n v="0.01"/>
    <n v="6.8614317279315232E-2"/>
    <n v="21.929135802469148"/>
    <n v="0.72871088691970731"/>
    <n v="0.05"/>
  </r>
  <r>
    <s v="Street Fighter 2 Ryu Hadoken Retro Vintage Art CAPCOM Video Game Merchandise Gamer Classic Fighting Cool Wall Decor Art Print Poster 24x36"/>
    <x v="23"/>
    <m/>
    <n v="5"/>
    <x v="34"/>
    <s v="$"/>
    <n v="14.98"/>
    <s v="Home &amp; Kitchen › Wall Art › Posters &amp; Prints"/>
    <s v="B09MR4J54T"/>
    <s v="https://www.amazon.com/dp/B09MR4J54T"/>
    <n v="0"/>
    <s v="Home &amp; Kitchen "/>
    <s v=" Wall Art "/>
    <s v=" Posters &amp; Prints"/>
    <m/>
    <m/>
    <m/>
    <m/>
    <n v="3"/>
    <x v="1"/>
    <n v="0.01"/>
    <n v="7.3194712291285546E-2"/>
    <n v="21.929135802469148"/>
    <n v="0.68310945469694717"/>
    <n v="0.05"/>
  </r>
  <r>
    <s v="Skinit Decal Gaming Skin for PS4 Controller - Officially Licensed College Alabama Crimson Roll Tide Design"/>
    <x v="27"/>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x v="52"/>
    <s v="$"/>
    <n v="15.99"/>
    <m/>
    <s v="B075FDFHL7"/>
    <s v="https://www.amazon.com/dp/B075FDFHL7"/>
    <n v="1048"/>
    <s v="Uncategorized"/>
    <m/>
    <m/>
    <m/>
    <m/>
    <m/>
    <m/>
    <n v="1"/>
    <x v="3"/>
    <n v="7.0000000000000007E-2"/>
    <n v="0.34383089430894309"/>
    <n v="24.543999999999997"/>
    <n v="0.65148305084745772"/>
    <n v="0.22400000000000003"/>
  </r>
  <r>
    <s v="Assassins Creed Valhalla Merchandise Female Ultimate Edition Key Art Video Game Cover Video Gaming Gamer Collectibles Viking Eivor Varinsdottir Cool Wall Decor Art Print Poster 24x36"/>
    <x v="23"/>
    <m/>
    <n v="5"/>
    <x v="30"/>
    <s v="$"/>
    <n v="14.98"/>
    <s v="Home &amp; Kitchen › Wall Art › Posters &amp; Prints"/>
    <s v="B0931XGYY3"/>
    <s v="https://www.amazon.com/dp/B0931XGYY3"/>
    <n v="0"/>
    <s v="Home &amp; Kitchen "/>
    <s v=" Wall Art "/>
    <s v=" Posters &amp; Prints"/>
    <m/>
    <m/>
    <m/>
    <m/>
    <n v="3"/>
    <x v="1"/>
    <n v="0.04"/>
    <n v="0.29277884916514219"/>
    <n v="21.929135802469148"/>
    <n v="0.68310945469694717"/>
    <n v="0.2"/>
  </r>
  <r>
    <s v="Assassins Creed Valhalla Merchandise Viking Ship Green Background Video Game Video Gaming Gamer Collectibles Eivor Varinsdottir Cool Wall Decor Art Print Poster 24x36"/>
    <x v="23"/>
    <m/>
    <n v="5"/>
    <x v="48"/>
    <s v="$"/>
    <n v="14.98"/>
    <s v="Home &amp; Kitchen › Wall Art › Posters &amp; Prints"/>
    <s v="B0931X9M4W"/>
    <s v="https://www.amazon.com/dp/B0931X9M4W"/>
    <n v="0"/>
    <s v="Home &amp; Kitchen "/>
    <s v=" Wall Art "/>
    <s v=" Posters &amp; Prints"/>
    <m/>
    <m/>
    <m/>
    <m/>
    <n v="3"/>
    <x v="1"/>
    <n v="0.02"/>
    <n v="0.14638942458257109"/>
    <n v="21.929135802469148"/>
    <n v="0.68310945469694717"/>
    <n v="0.1"/>
  </r>
  <r>
    <s v="Assassins Creed Valhalla Merchandise Illustrated Art Video Game Video Gaming Gamer Collectibles Viking Eivor Varinsdottir Cool Wall Decor Art Print Poster 24x36"/>
    <x v="23"/>
    <m/>
    <n v="5"/>
    <x v="48"/>
    <s v="$"/>
    <n v="14.98"/>
    <s v="Home &amp; Kitchen › Wall Art › Posters &amp; Prints"/>
    <s v="B09KMJ78FJ"/>
    <s v="https://www.amazon.com/dp/B09KMJ78FJ"/>
    <n v="0"/>
    <s v="Home &amp; Kitchen "/>
    <s v=" Wall Art "/>
    <s v=" Posters &amp; Prints"/>
    <m/>
    <m/>
    <m/>
    <m/>
    <n v="3"/>
    <x v="1"/>
    <n v="0.02"/>
    <n v="0.14638942458257109"/>
    <n v="21.929135802469148"/>
    <n v="0.68310945469694717"/>
    <n v="0.1"/>
  </r>
  <r>
    <s v="Skinit Decal Gaming Skin Compatible with Xbox One X Controller - Officially Licensed Warner Bros The Classic Joker Design"/>
    <x v="27"/>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x v="30"/>
    <s v="$"/>
    <n v="15.99"/>
    <s v="Video Games › Xbox One › Accessories › Faceplates, Protectors &amp; Skins"/>
    <s v="B0788Y5SZH"/>
    <s v="https://www.amazon.com/dp/B0788Y5SZH"/>
    <n v="865"/>
    <s v="Video Games "/>
    <s v=" Xbox One "/>
    <s v=" Accessories "/>
    <s v=" Faceplates, Protectors &amp; Skins"/>
    <m/>
    <m/>
    <m/>
    <n v="4"/>
    <x v="3"/>
    <n v="0.04"/>
    <n v="0.39357812918788537"/>
    <n v="31.466571428571434"/>
    <n v="0.50815831767045294"/>
    <n v="0.2"/>
  </r>
  <r>
    <s v="Pac-Man Keyring Arcade Game - Classic Retro PAC-Man Gameplay. Includes Original Sounds &amp; Black &amp; White Screen. Officially Licensed PAC-Man Merchandise from Fizz Creations."/>
    <x v="37"/>
    <m/>
    <n v="3.8"/>
    <x v="59"/>
    <s v="$"/>
    <n v="19.989999999999998"/>
    <s v="Toys &amp; Games › Kids' Electronics › Plug &amp; Play Video Games"/>
    <s v="B0BT53M8CH"/>
    <s v="https://www.amazon.com/dp/B0BT53M8CH"/>
    <n v="0"/>
    <s v="Toys &amp; Games "/>
    <s v=" Kids' Electronics "/>
    <s v=" Plug &amp; Play Video Games"/>
    <m/>
    <m/>
    <m/>
    <m/>
    <n v="3"/>
    <x v="3"/>
    <n v="0.08"/>
    <n v="0.41969944972486239"/>
    <n v="27.597999999999995"/>
    <n v="0.72432784984419163"/>
    <n v="0.30399999999999999"/>
  </r>
  <r>
    <s v="Zelda Neon Sign Gamer Gift Iconic Neon Light for Gaming Zelda Gifts Sword Z LED Sign Master Sword Gaming Room Accessory for Teen Room Decor"/>
    <x v="2"/>
    <m/>
    <n v="4.8"/>
    <x v="60"/>
    <s v="$"/>
    <n v="32.69"/>
    <s v="Tools &amp; Home Improvement › Lighting &amp; Ceiling Fans › Novelty Lighting › Neon Signs"/>
    <s v="B09XMFH6MN"/>
    <s v="https://www.amazon.com/dp/B09XMFH6MN"/>
    <n v="0"/>
    <s v="Tools &amp; Home Improvement "/>
    <s v=" Lighting &amp; Ceiling Fans "/>
    <s v=" Novelty Lighting "/>
    <s v=" Neon Signs"/>
    <m/>
    <m/>
    <m/>
    <n v="4"/>
    <x v="2"/>
    <n v="1"/>
    <n v="4.7332721525441031"/>
    <n v="32.235555555555564"/>
    <n v="1.0140976147800906"/>
    <n v="4.8"/>
  </r>
  <r>
    <s v="Paladone Xbox Light Up Gaming Room Sign, Customizable with Stickers, LED Hanging Decor for Wall or Door, Licensed Gift for Xbox Gamers"/>
    <x v="3"/>
    <m/>
    <n v="4.0999999999999996"/>
    <x v="43"/>
    <s v="$"/>
    <n v="19.989999999999998"/>
    <s v="Home &amp; Kitchen › Home Décor Products › Kids' Room Décor › Lamps &amp; Lighting"/>
    <s v="B0BRYS9K8Z"/>
    <s v="https://www.amazon.com/dp/B0BRYS9K8Z"/>
    <n v="0"/>
    <s v="Home &amp; Kitchen "/>
    <s v=" Home Décor Products "/>
    <s v=" Kids' Room Décor "/>
    <s v=" Lamps &amp; Lighting"/>
    <m/>
    <m/>
    <m/>
    <n v="4"/>
    <x v="3"/>
    <n v="0.15"/>
    <n v="0.67465825505345289"/>
    <n v="21.929135802469148"/>
    <n v="0.91157263013297551"/>
    <n v="0.61499999999999988"/>
  </r>
  <r>
    <s v="Logitech G PRO Mechanical Gaming Keyboard - Ultra-Portable Tenkeyless Design, Detachable USB Cable, LIGHTSYNC RGB Backlit Keys, Official League of Legends Edition"/>
    <x v="39"/>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x v="61"/>
    <s v="$"/>
    <n v="96.17"/>
    <s v="Video Games › PC › Accessories › Gaming Keyboards"/>
    <s v="B098J8XTLG"/>
    <s v="https://www.amazon.com/dp/B098J8XTLG"/>
    <n v="860"/>
    <s v="Video Games "/>
    <s v=" PC "/>
    <s v=" Accessories "/>
    <s v=" Gaming Keyboards"/>
    <m/>
    <m/>
    <m/>
    <n v="4"/>
    <x v="0"/>
    <n v="1"/>
    <n v="1.5051079190124632"/>
    <n v="31.466571428571434"/>
    <n v="3.0562592501793282"/>
    <n v="4.5999999999999996"/>
  </r>
  <r>
    <s v="Exquisite Gaming: The Mandalorian: Boba Fett - Original Mobile Phone &amp; Gaming Controller Holder, Device Stand, Cable Guys, Licensed Figure"/>
    <x v="6"/>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x v="62"/>
    <s v="$"/>
    <n v="24.99"/>
    <s v="Video Games › PlayStation 5 › Accessories › Accessory Kits"/>
    <s v="B09N568WBD"/>
    <s v="https://www.amazon.com/dp/B09N568WBD"/>
    <n v="980"/>
    <s v="Video Games "/>
    <s v=" PlayStation 5 "/>
    <s v=" Accessories "/>
    <s v=" Accessory Kits"/>
    <m/>
    <m/>
    <m/>
    <n v="4"/>
    <x v="3"/>
    <n v="1"/>
    <n v="5.4144160521351408"/>
    <n v="31.466571428571434"/>
    <n v="0.7941761324943476"/>
    <n v="4.3"/>
  </r>
  <r>
    <s v="Gamer Gifts for Men Gamer Room Game Cave Wall Decor Cool Stuff for Boys Gamers Gift for Kids Ideas Video Game Decor Metal Controller Gamepad Desk Clock Wall Clock"/>
    <x v="40"/>
    <m/>
    <n v="4.0999999999999996"/>
    <x v="51"/>
    <s v="$"/>
    <n v="23.99"/>
    <s v="Home &amp; Kitchen › Home Décor Products › Clocks › Wall Clocks"/>
    <s v="B0CGPLTVXR"/>
    <s v="https://www.amazon.com/dp/B0CGPLTVXR"/>
    <n v="0"/>
    <s v="Home &amp; Kitchen "/>
    <s v=" Home Décor Products "/>
    <s v=" Clocks "/>
    <s v=" Wall Clocks"/>
    <m/>
    <m/>
    <m/>
    <n v="4"/>
    <x v="3"/>
    <n v="0.14000000000000001"/>
    <n v="0.52469045229751099"/>
    <n v="21.929135802469148"/>
    <n v="1.0939783590240162"/>
    <n v="0.57399999999999995"/>
  </r>
  <r>
    <s v="Exquisite Gaming Call of Duty Ghost Cable Guy Ikons Light Up Gaming Controller and Mobile Phone Charger from"/>
    <x v="6"/>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x v="63"/>
    <s v="$"/>
    <n v="33.99"/>
    <s v="Video Games › PC › Accessories › Controllers › Gamepads &amp; Standard Controllers"/>
    <s v="B0C1ZRQ671"/>
    <s v="https://www.amazon.com/dp/B0C1ZRQ671"/>
    <n v="619"/>
    <s v="Video Games "/>
    <s v=" PC "/>
    <s v=" Accessories "/>
    <s v=" Controllers "/>
    <s v=" Gamepads &amp; Standard Controllers"/>
    <m/>
    <m/>
    <n v="5"/>
    <x v="2"/>
    <n v="0.13"/>
    <n v="0.57767403858277655"/>
    <n v="31.466571428571434"/>
    <n v="1.0801939473182423"/>
    <n v="0.624"/>
  </r>
  <r>
    <s v="Minecraft Logo Light - Minecraft Lamp, Gaming Room Decor, and Bedroom Night Light - Minecraft Desk Accessories and Gifts for Fans - 2 Light Modes"/>
    <x v="3"/>
    <m/>
    <n v="4.5999999999999996"/>
    <x v="64"/>
    <s v="$"/>
    <n v="34.99"/>
    <s v="Tools &amp; Home Improvement › Lighting &amp; Ceiling Fans › Novelty Lighting › Neon Signs"/>
    <s v="B096HDGJRD"/>
    <s v="https://www.amazon.com/dp/B096HDGJRD"/>
    <n v="0"/>
    <s v="Tools &amp; Home Improvement "/>
    <s v=" Lighting &amp; Ceiling Fans "/>
    <s v=" Novelty Lighting "/>
    <s v=" Neon Signs"/>
    <m/>
    <m/>
    <m/>
    <n v="4"/>
    <x v="2"/>
    <n v="1"/>
    <n v="4.2378838398272523"/>
    <n v="32.235555555555564"/>
    <n v="1.0854474010754169"/>
    <n v="4.5999999999999996"/>
  </r>
  <r>
    <s v="Street Fighter You Lose Classic Arcade Video Game Gaming Gamer Merchandise Collectibles Merch Accessories Ceramic Coffee Mug Tea Cup Fun Novelty Gift 12 oz"/>
    <x v="23"/>
    <s v="Street Fighter You Lose Classic Arcade Video Game Gaming Gamer Merchandise Collectibles Merch Accessories Ceramic Coffee Mug Tea Cup Fun Novelty Gift 12 oz"/>
    <n v="5"/>
    <x v="48"/>
    <s v="$"/>
    <n v="15.98"/>
    <s v="Home &amp; Kitchen › Kitchen &amp; Dining › Dining &amp; Entertaining › Novelty › Drinkware › Coffee Mugs"/>
    <s v="B092L7KNR2"/>
    <s v="https://www.amazon.com/dp/B092L7KNR2"/>
    <n v="155"/>
    <s v="Home &amp; Kitchen "/>
    <s v=" Kitchen &amp; Dining "/>
    <s v=" Dining &amp; Entertaining "/>
    <s v=" Novelty "/>
    <s v=" Drinkware "/>
    <s v=" Coffee Mugs"/>
    <m/>
    <n v="6"/>
    <x v="3"/>
    <n v="0.02"/>
    <n v="0.13722863455863046"/>
    <n v="21.929135802469148"/>
    <n v="0.72871088691970731"/>
    <n v="0.1"/>
  </r>
  <r>
    <s v="Gaming Blanket for Kids and Teens - Soft Fleece Video Game Travel Blanket Gift for Gamers"/>
    <x v="41"/>
    <s v="This is a double-sided blanket, one side is made of super soft crystal velvet, the other side is made of super warm flannel"/>
    <n v="4.7"/>
    <x v="65"/>
    <s v="$"/>
    <n v="24.99"/>
    <s v="Home &amp; Kitchen › Bedding › Kids' Bedding › Blankets &amp; Throws"/>
    <s v="B0B8M8W4BL"/>
    <s v="https://www.amazon.com/dp/B0B8M8W4BL"/>
    <n v="123"/>
    <s v="Home &amp; Kitchen "/>
    <s v=" Bedding "/>
    <s v=" Kids' Bedding "/>
    <s v=" Blankets &amp; Throws"/>
    <m/>
    <m/>
    <m/>
    <n v="4"/>
    <x v="3"/>
    <n v="1"/>
    <n v="4.124327261768908"/>
    <n v="21.929135802469148"/>
    <n v="1.1395797912467762"/>
    <n v="4.7"/>
  </r>
  <r>
    <s v="Street Fighter 2 Ken Masters Great True Fighter USA Art Retro 90s Arcade Capcom Video Game Gaming Gamer Merchandise Collectibles Merch Accessories Ceramic Coffee Mug Tea Cup Fun Novelty Gift 12 oz"/>
    <x v="23"/>
    <s v="Street Fighter 2 Ken Masters Great True Fighter USA Art Retro 90s Arcade Capcom Video Game Gaming Gamer Merchandise Collectibles Merch Accessories Ceramic Coffee Mug Tea Cup Fun Novelty Gift 12 oz"/>
    <n v="4.5"/>
    <x v="48"/>
    <s v="$"/>
    <n v="15.98"/>
    <s v="Home &amp; Kitchen › Kitchen &amp; Dining › Dining &amp; Entertaining › Novelty › Drinkware › Coffee Mugs"/>
    <s v="B093RSDW5G"/>
    <s v="https://www.amazon.com/dp/B093RSDW5G"/>
    <n v="196"/>
    <s v="Home &amp; Kitchen "/>
    <s v=" Kitchen &amp; Dining "/>
    <s v=" Dining &amp; Entertaining "/>
    <s v=" Novelty "/>
    <s v=" Drinkware "/>
    <s v=" Coffee Mugs"/>
    <m/>
    <n v="6"/>
    <x v="3"/>
    <n v="0.02"/>
    <n v="0.12350577110276741"/>
    <n v="21.929135802469148"/>
    <n v="0.72871088691970731"/>
    <n v="0.09"/>
  </r>
  <r>
    <s v="Video Game Wall Decal Wall Sticker Poster Floss Dancing Decal Game Room Decor Peel &amp; Stick Game Decal Baby Bedroom Home Decor Gaming Stickers (34.6&quot; x 23.6&quot;) (Black)"/>
    <x v="42"/>
    <m/>
    <n v="4.5999999999999996"/>
    <x v="66"/>
    <s v="$"/>
    <n v="11.99"/>
    <s v="Baby Products › Nursery › Décor › Wall Décor › Stickers"/>
    <s v="B07V65V649"/>
    <s v="https://www.amazon.com/dp/B07V65V649"/>
    <n v="0"/>
    <s v="Baby Products "/>
    <s v=" Nursery "/>
    <s v=" Décor "/>
    <s v=" Wall Décor "/>
    <s v=" Stickers"/>
    <m/>
    <m/>
    <n v="5"/>
    <x v="1"/>
    <n v="1"/>
    <n v="4.2163469557964968"/>
    <n v="10.99"/>
    <n v="1.0909918107370338"/>
    <n v="4.5999999999999996"/>
  </r>
  <r>
    <s v="Danganronpa 3 Despair Video Game Gamer Gaming Danganronpa Manga Anime Posters Danganronpa Merch Dangan Ronpa Anime Room Decor Merchandise School Trilogy Black Wood Framed Art Poster 14x20"/>
    <x v="23"/>
    <m/>
    <n v="5"/>
    <x v="48"/>
    <s v="$"/>
    <n v="39.979999999999997"/>
    <s v="Home &amp; Kitchen › Wall Art › Posters &amp; Prints"/>
    <s v="B09H2NVHLS"/>
    <s v="https://www.amazon.com/dp/B09H2NVHLS"/>
    <n v="0"/>
    <s v="Home &amp; Kitchen "/>
    <s v=" Wall Art "/>
    <s v=" Posters &amp; Prints"/>
    <m/>
    <m/>
    <m/>
    <m/>
    <n v="3"/>
    <x v="2"/>
    <n v="0.02"/>
    <n v="5.4850264638492116E-2"/>
    <n v="21.929135802469148"/>
    <n v="1.823145260265951"/>
    <n v="0.1"/>
  </r>
  <r>
    <s v="Car Window Sign | Gamer On Board Car Wind Sign | Xbox Gamers"/>
    <x v="43"/>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x v="34"/>
    <s v="$"/>
    <n v="6.99"/>
    <s v="Home &amp; Kitchen › Home Décor Products › Home Décor Accents"/>
    <s v="B07HQYQDYY"/>
    <s v="https://www.amazon.com/dp/B07HQYQDYY"/>
    <n v="570"/>
    <s v="Home &amp; Kitchen "/>
    <s v=" Home Décor Products "/>
    <s v=" Home Décor Accents"/>
    <m/>
    <m/>
    <m/>
    <m/>
    <n v="3"/>
    <x v="1"/>
    <n v="0.01"/>
    <n v="0.15686077111923569"/>
    <n v="21.929135802469148"/>
    <n v="0.31875401123709352"/>
    <n v="0.05"/>
  </r>
  <r>
    <s v="Assassins Creed Valhalla Wall Decor Cool Wall Art Bedroom Poster Hidden Blade Gaming Inkblot Print Video Game Merchandise Collectors Assassins Creed Gamer Gift Cool Wall Decor Art Print Poster 12x18"/>
    <x v="23"/>
    <m/>
    <n v="3.5"/>
    <x v="67"/>
    <s v="$"/>
    <n v="11.99"/>
    <s v="Home &amp; Kitchen › Wall Art › Posters &amp; Prints"/>
    <s v="B09MR7HXW3"/>
    <s v="https://www.amazon.com/dp/B09MR7HXW3"/>
    <n v="0"/>
    <s v="Home &amp; Kitchen "/>
    <s v=" Wall Art "/>
    <s v=" Posters &amp; Prints"/>
    <m/>
    <m/>
    <m/>
    <m/>
    <n v="3"/>
    <x v="1"/>
    <n v="0.05"/>
    <n v="0.32006661930209351"/>
    <n v="21.929135802469148"/>
    <n v="0.54676117235089428"/>
    <n v="0.17500000000000002"/>
  </r>
  <r>
    <s v="Assassins Creed Valhalla Merchandise Wolf Companion Female Video Game Cover Video Gaming Gamer Collectibles Viking Eivor Varinsdottir Cool Wall Decor Art Print Poster 24x36"/>
    <x v="23"/>
    <m/>
    <n v="5"/>
    <x v="34"/>
    <s v="$"/>
    <n v="14.98"/>
    <s v="Home &amp; Kitchen › Wall Art › Posters &amp; Prints"/>
    <s v="B0932D2R92"/>
    <s v="https://www.amazon.com/dp/B0932D2R92"/>
    <n v="0"/>
    <s v="Home &amp; Kitchen "/>
    <s v=" Wall Art "/>
    <s v=" Posters &amp; Prints"/>
    <m/>
    <m/>
    <m/>
    <m/>
    <n v="3"/>
    <x v="1"/>
    <n v="0.01"/>
    <n v="7.3194712291285546E-2"/>
    <n v="21.929135802469148"/>
    <n v="0.68310945469694717"/>
    <n v="0.05"/>
  </r>
  <r>
    <s v="Rainbow Six Siege Merchandise Ash Jager Duo Character Video Game Video Gaming Gamer R6 Siege Tom Clancy Rainbow Six Seige Wall Art White Wood Framed Art Poster 14x20"/>
    <x v="23"/>
    <m/>
    <n v="5"/>
    <x v="34"/>
    <s v="$"/>
    <n v="39.979999999999997"/>
    <s v="Home &amp; Kitchen › Wall Art › Posters &amp; Prints"/>
    <s v="B09965248P"/>
    <s v="https://www.amazon.com/dp/B09965248P"/>
    <n v="0"/>
    <s v="Home &amp; Kitchen "/>
    <s v=" Wall Art "/>
    <s v=" Posters &amp; Prints"/>
    <m/>
    <m/>
    <m/>
    <m/>
    <n v="3"/>
    <x v="2"/>
    <n v="0.01"/>
    <n v="2.7425132319246058E-2"/>
    <n v="21.929135802469148"/>
    <n v="1.823145260265951"/>
    <n v="0.05"/>
  </r>
  <r>
    <s v="Laminated Street Fighter 2 No Parking Bonus Level Ryu E Honda Funny Retro Vintage Art CAPCOM Video Game Merchandise Gamer Classic Fighting Poster Dry Erase Sign 24x36"/>
    <x v="23"/>
    <s v="Laminated Street Fighter 2 No Parking Bonus Level Ryu E Honda Funny Retro Vintage Art CAPCOM Video Game Merchandise Gamer Classic Fighting Poster Dry Erase Sign 24x36"/>
    <n v="5"/>
    <x v="34"/>
    <s v="$"/>
    <n v="18.98"/>
    <s v="Home &amp; Kitchen › Wall Art › Posters &amp; Prints"/>
    <s v="B09SRF6R39"/>
    <s v="https://www.amazon.com/dp/B09SRF6R39"/>
    <n v="166"/>
    <s v="Home &amp; Kitchen "/>
    <s v=" Wall Art "/>
    <s v=" Posters &amp; Prints"/>
    <m/>
    <m/>
    <m/>
    <m/>
    <n v="3"/>
    <x v="3"/>
    <n v="0.01"/>
    <n v="5.7769061650340216E-2"/>
    <n v="21.929135802469148"/>
    <n v="0.86551518358798785"/>
    <n v="0.05"/>
  </r>
  <r>
    <s v="Far Cry 6 Fangs for Hire Chorizo Guapo Chicharron Video Game Gaming Gamer Far Cry Merchandise Collectibles Collectors Edition Far Cry Merch Far Cry 6 Poster Stand or Hang Wood Frame Display 9x13"/>
    <x v="23"/>
    <m/>
    <n v="5"/>
    <x v="31"/>
    <s v="$"/>
    <n v="29.98"/>
    <s v="Video Games › Legacy Systems › Xbox Systems › Xbox 360 › Games"/>
    <s v="B09J99377Q"/>
    <s v="https://www.amazon.com/dp/B09J99377Q"/>
    <n v="0"/>
    <s v="Video Games "/>
    <s v=" Legacy Systems "/>
    <s v=" Xbox Systems "/>
    <s v=" Xbox 360 "/>
    <s v=" Games"/>
    <m/>
    <m/>
    <n v="5"/>
    <x v="3"/>
    <n v="0.03"/>
    <n v="0.15743781568664827"/>
    <n v="31.466571428571434"/>
    <n v="0.95275712093559584"/>
    <n v="0.15"/>
  </r>
  <r>
    <s v="Assassins Creed Wall Art Posters Video Games Decor Series All Assassins Character Valhalla Gaming Room Decor Movie Poster Gamer Viking Assassin's Merchandise Cool Wall Decor Art Print Poster 18x12"/>
    <x v="23"/>
    <m/>
    <n v="5"/>
    <x v="34"/>
    <s v="$"/>
    <n v="11.99"/>
    <s v="Home &amp; Kitchen › Wall Art › Posters &amp; Prints"/>
    <s v="B09LRHRY9J"/>
    <s v="https://www.amazon.com/dp/B09LRHRY9J"/>
    <n v="0"/>
    <s v="Home &amp; Kitchen "/>
    <s v=" Wall Art "/>
    <s v=" Posters &amp; Prints"/>
    <m/>
    <m/>
    <m/>
    <m/>
    <n v="3"/>
    <x v="1"/>
    <n v="0.01"/>
    <n v="9.1447605514883859E-2"/>
    <n v="21.929135802469148"/>
    <n v="0.54676117235089428"/>
    <n v="0.05"/>
  </r>
  <r>
    <s v="Assassins Creed Valhalla Sunset Wall Decor Cool Wall Art Bedroom Poster Gaming Viking Decor Modern Video Game Merchandise Collectors Gamer Art Assassin's Creed Cool Wall Decor Art Print Poster 12x18"/>
    <x v="23"/>
    <m/>
    <n v="4.4000000000000004"/>
    <x v="52"/>
    <s v="$"/>
    <n v="11.99"/>
    <s v="Home &amp; Kitchen › Wall Art › Posters &amp; Prints"/>
    <s v="B09MR6V2P9"/>
    <s v="https://www.amazon.com/dp/B09MR6V2P9"/>
    <n v="0"/>
    <s v="Home &amp; Kitchen "/>
    <s v=" Wall Art "/>
    <s v=" Posters &amp; Prints"/>
    <m/>
    <m/>
    <m/>
    <m/>
    <n v="3"/>
    <x v="1"/>
    <n v="7.0000000000000007E-2"/>
    <n v="0.56331724997168464"/>
    <n v="21.929135802469148"/>
    <n v="0.54676117235089428"/>
    <n v="0.30800000000000005"/>
  </r>
  <r>
    <s v="Poster Foundry Street Fighter 2 Ryu Hadouken Classic Retro 90s Arcade Video Game Gaming Gamer Merchandise Collectibles Merch Accessories Ceramic Coffee Mug Tea Cup Fun Novelty Gift 12 oz"/>
    <x v="23"/>
    <m/>
    <n v="5"/>
    <x v="34"/>
    <s v="$"/>
    <n v="15.98"/>
    <s v="Home &amp; Kitchen › Kitchen &amp; Dining › Dining &amp; Entertaining › Novelty › Drinkware › Coffee Mugs"/>
    <s v="B092L3YXNW"/>
    <s v="https://www.amazon.com/dp/B092L3YXNW"/>
    <n v="0"/>
    <s v="Home &amp; Kitchen "/>
    <s v=" Kitchen &amp; Dining "/>
    <s v=" Dining &amp; Entertaining "/>
    <s v=" Novelty "/>
    <s v=" Drinkware "/>
    <s v=" Coffee Mugs"/>
    <m/>
    <n v="6"/>
    <x v="3"/>
    <n v="0.01"/>
    <n v="6.8614317279315232E-2"/>
    <n v="21.929135802469148"/>
    <n v="0.72871088691970731"/>
    <n v="0.05"/>
  </r>
  <r>
    <s v="Skinit Decal Gaming Skin for PS4 Controller - Officially Licensed NBA Phoenix Suns Digi Camo Design"/>
    <x v="27"/>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x v="29"/>
    <s v="$"/>
    <n v="15.99"/>
    <m/>
    <s v="B075F8X8N9"/>
    <s v="https://www.amazon.com/dp/B075F8X8N9"/>
    <n v="984"/>
    <s v="Uncategorized"/>
    <m/>
    <m/>
    <m/>
    <m/>
    <m/>
    <m/>
    <n v="1"/>
    <x v="3"/>
    <n v="0.06"/>
    <n v="0.38680975609756091"/>
    <n v="24.543999999999997"/>
    <n v="0.65148305084745772"/>
    <n v="0.252"/>
  </r>
  <r>
    <s v="Rainbow Six Siege Merchandise Valkyrie Character Video Game Video Gaming Gamer R6 Siege Tom Clancy Rainbow Six Seige Wall Art Cool Wall Decor Art Print Poster 12x18"/>
    <x v="23"/>
    <m/>
    <n v="5"/>
    <x v="34"/>
    <s v="$"/>
    <n v="11.99"/>
    <s v="Home &amp; Kitchen › Wall Art › Posters &amp; Prints"/>
    <s v="B092BW7TVZ"/>
    <s v="https://www.amazon.com/dp/B092BW7TVZ"/>
    <n v="0"/>
    <s v="Home &amp; Kitchen "/>
    <s v=" Wall Art "/>
    <s v=" Posters &amp; Prints"/>
    <m/>
    <m/>
    <m/>
    <m/>
    <n v="3"/>
    <x v="1"/>
    <n v="0.01"/>
    <n v="9.1447605514883859E-2"/>
    <n v="21.929135802469148"/>
    <n v="0.54676117235089428"/>
    <n v="0.05"/>
  </r>
  <r>
    <s v="Kappa Space - Decal Style Skin fits original PS4 Gaming Console"/>
    <x v="44"/>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x v="51"/>
    <s v="$"/>
    <n v="14.94"/>
    <s v="Video Games › PlayStation 4 › Accessories › Faceplates, Protectors &amp; Skins"/>
    <s v="B00GZD84EA"/>
    <s v="https://www.amazon.com/dp/B00GZD84EA"/>
    <n v="616"/>
    <s v="Video Games "/>
    <s v=" PlayStation 4 "/>
    <s v=" Accessories "/>
    <s v=" Faceplates, Protectors &amp; Skins"/>
    <m/>
    <m/>
    <m/>
    <n v="4"/>
    <x v="1"/>
    <n v="0.14000000000000001"/>
    <n v="1.3269036144578319"/>
    <n v="31.466571428571434"/>
    <n v="0.47478957260766519"/>
    <n v="0.63000000000000012"/>
  </r>
  <r>
    <s v="Assassins Creed Valhalla Merchandise Eivor Varinsdottir Runes Male Video Game Video Gaming Gamer Collectibles Viking White Wood Framed Poster 14x20"/>
    <x v="23"/>
    <m/>
    <n v="5"/>
    <x v="34"/>
    <s v="$"/>
    <n v="39.979999999999997"/>
    <s v="Home &amp; Kitchen › Wall Art › Posters &amp; Prints"/>
    <s v="B09DD4RX9D"/>
    <s v="https://www.amazon.com/dp/B09DD4RX9D"/>
    <n v="0"/>
    <s v="Home &amp; Kitchen "/>
    <s v=" Wall Art "/>
    <s v=" Posters &amp; Prints"/>
    <m/>
    <m/>
    <m/>
    <m/>
    <n v="3"/>
    <x v="2"/>
    <n v="0.01"/>
    <n v="2.7425132319246058E-2"/>
    <n v="21.929135802469148"/>
    <n v="1.823145260265951"/>
    <n v="0.05"/>
  </r>
  <r>
    <s v="Lumoonosity Alien Neon Sign, Pink and Blue Alien Decorations Neon Lights with On/Off Switch, Cool Alien Light Neon Signs for Bedroom, Gaming Room, Aesthetic Hanging Alien Led Signs for Wall Decor"/>
    <x v="45"/>
    <m/>
    <n v="4.5999999999999996"/>
    <x v="68"/>
    <s v="$"/>
    <n v="9.99"/>
    <s v="Tools &amp; Home Improvement › Lighting &amp; Ceiling Fans › Novelty Lighting › Neon Signs"/>
    <s v="B08T6QNZN4"/>
    <s v="https://www.amazon.com/dp/B08T6QNZN4"/>
    <n v="0"/>
    <s v="Tools &amp; Home Improvement "/>
    <s v=" Lighting &amp; Ceiling Fans "/>
    <s v=" Novelty Lighting "/>
    <s v=" Neon Signs"/>
    <m/>
    <m/>
    <m/>
    <n v="4"/>
    <x v="1"/>
    <n v="1"/>
    <n v="14.843198754309869"/>
    <n v="32.235555555555564"/>
    <n v="0.30990624569143793"/>
    <n v="4.5999999999999996"/>
  </r>
  <r>
    <s v="Paladone Xbox Color Change Plastic Water Bottle with Straw, 650 ml, Officially Licensed Merchandise"/>
    <x v="3"/>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x v="69"/>
    <s v="$"/>
    <n v="11.99"/>
    <s v="Home &amp; Kitchen › Kitchen &amp; Dining › Storage &amp; Organization › Thermoses › Insulated Beverage Containers › Thermoses"/>
    <s v="B09RLZGL43"/>
    <s v="https://www.amazon.com/dp/B09RLZGL43"/>
    <n v="328"/>
    <s v="Home &amp; Kitchen "/>
    <s v=" Kitchen &amp; Dining "/>
    <s v=" Storage &amp; Organization "/>
    <s v=" Thermoses "/>
    <s v=" Insulated Beverage Containers "/>
    <s v=" Thermoses"/>
    <m/>
    <n v="6"/>
    <x v="1"/>
    <n v="1"/>
    <n v="7.3158084411907085"/>
    <n v="21.929135802469148"/>
    <n v="0.54676117235089428"/>
    <n v="4"/>
  </r>
  <r>
    <s v="Gamer Gifts - Best Gaming Gifts for Men - Game Room Decor Gift for Boys/Men - Gifts for Gamers - Video Game Lover Gifts - Gifts for Gaming Blanket 50&quot; x 60&quot;"/>
    <x v="46"/>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x v="70"/>
    <s v="$"/>
    <n v="24.99"/>
    <s v="Home &amp; Kitchen › Bedding › Blankets &amp; Throws › Throws"/>
    <s v="B0B9B54617"/>
    <s v="https://www.amazon.com/dp/B0B9B54617"/>
    <n v="492"/>
    <s v="Home &amp; Kitchen "/>
    <s v=" Bedding "/>
    <s v=" Blankets &amp; Throws "/>
    <s v=" Throws"/>
    <m/>
    <m/>
    <m/>
    <n v="4"/>
    <x v="3"/>
    <n v="1"/>
    <n v="4.124327261768908"/>
    <n v="21.929135802469148"/>
    <n v="1.1395797912467762"/>
    <n v="4.7"/>
  </r>
  <r>
    <s v="JUMANT Mario Movie Poster - 8x10 - Gamer Room Decor - Gaming Posters for Boys Room Decor - Gaming Room Decor for Boys - Mario Poster Set - Game Room Decor - Mario Room Decor"/>
    <x v="47"/>
    <m/>
    <n v="4.7"/>
    <x v="71"/>
    <s v="$"/>
    <n v="17.95"/>
    <s v="Home &amp; Kitchen › Wall Art › Posters &amp; Prints"/>
    <s v="B0C17KTYSD"/>
    <s v="https://www.amazon.com/dp/B0C17KTYSD"/>
    <n v="0"/>
    <s v="Home &amp; Kitchen "/>
    <s v=" Wall Art "/>
    <s v=" Posters &amp; Prints"/>
    <m/>
    <m/>
    <m/>
    <m/>
    <n v="3"/>
    <x v="3"/>
    <n v="1"/>
    <n v="5.7418907115100275"/>
    <n v="21.929135802469148"/>
    <n v="0.81854570839854479"/>
    <n v="4.7"/>
  </r>
  <r>
    <s v="Super Mario Warp Pipe Mug Ceramic Coffee Mug Gift for Gamers, Fathers, Coffee Enthusiasts, for Cappuccino, Latte or Hot Tea, 15 Oz, Green"/>
    <x v="48"/>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x v="72"/>
    <s v="$"/>
    <n v="23.99"/>
    <s v="Home &amp; Kitchen › Kitchen &amp; Dining › Dining &amp; Entertaining › Novelty › Drinkware › Coffee Mugs"/>
    <s v="B096F3VYPQ"/>
    <s v="https://www.amazon.com/dp/B096F3VYPQ"/>
    <n v="1623"/>
    <s v="Home &amp; Kitchen "/>
    <s v=" Kitchen &amp; Dining "/>
    <s v=" Dining &amp; Entertaining "/>
    <s v=" Novelty "/>
    <s v=" Drinkware "/>
    <s v=" Coffee Mugs"/>
    <m/>
    <n v="6"/>
    <x v="3"/>
    <n v="1"/>
    <n v="4.2962458637601078"/>
    <n v="21.929135802469148"/>
    <n v="1.0939783590240162"/>
    <n v="4.7"/>
  </r>
  <r>
    <s v="Exquisite Gaming: Spyro The Dragon - Original Mobile Phone &amp; Gaming Controller Holder, Device Stand, Cable Guys, Licensed Figure"/>
    <x v="6"/>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x v="73"/>
    <s v="$"/>
    <n v="19.989999999999998"/>
    <s v="Video Games › Legacy Systems › Nintendo Systems › Wii U › Accessories › Controllers › Gamepads &amp; Standard Controllers"/>
    <s v="B07KF2BTV8"/>
    <s v="https://www.amazon.com/dp/B07KF2BTV8"/>
    <n v="996"/>
    <s v="Video Games "/>
    <s v=" Legacy Systems "/>
    <s v=" Nintendo Systems "/>
    <s v=" Wii U "/>
    <s v=" Accessories "/>
    <s v=" Controllers "/>
    <s v=" Gamepads &amp; Standard Controllers"/>
    <n v="7"/>
    <x v="3"/>
    <n v="1"/>
    <n v="7.3983434574430094"/>
    <n v="31.466571428571434"/>
    <n v="0.6352773464810727"/>
    <n v="4.7"/>
  </r>
  <r>
    <s v="Paladone Xbox Icons Light, Dynamic and Standard Lighting Modes, Licensed Xbox Gaming Desk Accessory &amp; Game Room Decor, Xbox Gift for Men"/>
    <x v="3"/>
    <m/>
    <n v="4.7"/>
    <x v="74"/>
    <s v="$"/>
    <n v="29.99"/>
    <s v="Home &amp; Kitchen › Home Décor Products › Kids' Room Décor › Lamps &amp; Lighting"/>
    <s v="B08FHXNT8X"/>
    <s v="https://www.amazon.com/dp/B08FHXNT8X"/>
    <n v="0"/>
    <s v="Home &amp; Kitchen "/>
    <s v=" Home Décor Products "/>
    <s v=" Kids' Room Décor "/>
    <s v=" Lamps &amp; Lighting"/>
    <m/>
    <m/>
    <m/>
    <n v="4"/>
    <x v="3"/>
    <n v="1"/>
    <n v="3.4367101791132044"/>
    <n v="21.929135802469148"/>
    <n v="1.367586952360577"/>
    <n v="4.7"/>
  </r>
  <r>
    <s v="Halo Light-Up Energy Sword Collectible LED Desktop Lamp | 14 Inches Tall"/>
    <x v="38"/>
    <m/>
    <n v="4.4000000000000004"/>
    <x v="75"/>
    <s v="$"/>
    <n v="49.99"/>
    <s v="Tools &amp; Home Improvement › Lighting &amp; Ceiling Fans › Lamps &amp; Shades › Table Lamps"/>
    <s v="B0921YW7MM"/>
    <s v="https://www.amazon.com/dp/B0921YW7MM"/>
    <n v="0"/>
    <s v="Tools &amp; Home Improvement "/>
    <s v=" Lighting &amp; Ceiling Fans "/>
    <s v=" Lamps &amp; Shades "/>
    <s v=" Table Lamps"/>
    <m/>
    <m/>
    <m/>
    <n v="4"/>
    <x v="2"/>
    <n v="1"/>
    <n v="2.8372963481585214"/>
    <n v="32.235555555555564"/>
    <n v="1.5507720943058041"/>
    <n v="4.4000000000000004"/>
  </r>
  <r>
    <s v="Paladone, 500ml, Minecraft Metal Water Bottle | Officially Licensed Gaming Merchandise"/>
    <x v="3"/>
    <m/>
    <n v="4.7"/>
    <x v="76"/>
    <s v="$"/>
    <n v="16.2"/>
    <s v="Sports &amp; Outdoors › Outdoor Recreation › Camping &amp; Hiking › Hydration &amp; Filtration › Canteens"/>
    <s v="B09448B8CW"/>
    <s v="https://www.amazon.com/dp/B09448B8CW"/>
    <n v="0"/>
    <s v="Sports &amp; Outdoors "/>
    <s v=" Outdoor Recreation "/>
    <s v=" Camping &amp; Hiking "/>
    <s v=" Hydration &amp; Filtration "/>
    <s v=" Canteens"/>
    <m/>
    <m/>
    <n v="5"/>
    <x v="3"/>
    <n v="1"/>
    <n v="4.5817746913580253"/>
    <n v="15.7925"/>
    <n v="1.0258033876840271"/>
    <n v="4.7"/>
  </r>
  <r>
    <s v="Keep Out Gamer at Work - Bestylez Funny Gamer Sign For Gaming Room Wall Door Decor - Gift For Teen Boy, Boyfriend 12&quot; * 8&quot; (159)"/>
    <x v="49"/>
    <m/>
    <n v="4.7"/>
    <x v="77"/>
    <s v="$"/>
    <n v="9.99"/>
    <s v="Home &amp; Kitchen › Home Décor Products › Home Décor Accents › Decorative Accessories › Decorative Signs &amp; Plaques"/>
    <s v="B09MT2HFMS"/>
    <s v="https://www.amazon.com/dp/B09MT2HFMS"/>
    <n v="0"/>
    <s v="Home &amp; Kitchen "/>
    <s v=" Home Décor Products "/>
    <s v=" Home Décor Accents "/>
    <s v=" Decorative Accessories "/>
    <s v=" Decorative Signs &amp; Plaques"/>
    <m/>
    <m/>
    <n v="5"/>
    <x v="1"/>
    <n v="1"/>
    <n v="10.317010837998497"/>
    <n v="21.929135802469148"/>
    <n v="0.45555830790537399"/>
    <n v="4.7"/>
  </r>
  <r>
    <s v="Fallout Neon Signs for Wall Decor, Fallout Merchandise, LED Sign Gaming Neon Sign Fallout Decor, Fallout Merch Neon Light for Man Cave Bedroom Living Room Game Room, Gift for Boys Girls Christmas"/>
    <x v="50"/>
    <m/>
    <n v="4.8"/>
    <x v="78"/>
    <s v="$"/>
    <n v="35.99"/>
    <s v="Tools &amp; Home Improvement › Lighting &amp; Ceiling Fans › Novelty Lighting › Neon Signs"/>
    <s v="B0BKP8JG1Y"/>
    <s v="https://www.amazon.com/dp/B0BKP8JG1Y"/>
    <n v="0"/>
    <s v="Tools &amp; Home Improvement "/>
    <s v=" Lighting &amp; Ceiling Fans "/>
    <s v=" Novelty Lighting "/>
    <s v=" Neon Signs"/>
    <m/>
    <m/>
    <m/>
    <n v="4"/>
    <x v="2"/>
    <n v="1"/>
    <n v="4.2992683152727622"/>
    <n v="32.235555555555564"/>
    <n v="1.1164690472907759"/>
    <n v="4.8"/>
  </r>
  <r>
    <s v="Game Neon Sign Gamepad Shape LED Neon Signs for Gamer Room Wall Bedroom Decor, Gamer Gifts Neon Lights for Boys Teen Gaming Zone Party Decoration"/>
    <x v="51"/>
    <m/>
    <n v="4.5999999999999996"/>
    <x v="79"/>
    <s v="$"/>
    <n v="15.98"/>
    <s v="Tools &amp; Home Improvement › Lighting &amp; Ceiling Fans › Novelty Lighting › Neon Signs"/>
    <s v="B09MVQ3YBL"/>
    <s v="https://www.amazon.com/dp/B09MVQ3YBL"/>
    <n v="0"/>
    <s v="Tools &amp; Home Improvement "/>
    <s v=" Lighting &amp; Ceiling Fans "/>
    <s v=" Novelty Lighting "/>
    <s v=" Neon Signs"/>
    <m/>
    <m/>
    <m/>
    <n v="4"/>
    <x v="3"/>
    <n v="1"/>
    <n v="9.2793213739396485"/>
    <n v="32.235555555555564"/>
    <n v="0.49572590652143927"/>
    <n v="4.5999999999999996"/>
  </r>
  <r>
    <s v="Exquisite Gaming: Call of Duty: Lt. Simon &quot;Ghost&quot; Riley - Original Mobile Phone &amp; Gaming Controller Holder, Device Stand, Cable Guys, Licensed Figure"/>
    <x v="52"/>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80"/>
    <s v="$"/>
    <n v="22.99"/>
    <s v="Toys &amp; Games › Toy Figures &amp; Playsets › Action Figures"/>
    <s v="B075RN69DS"/>
    <s v="https://www.amazon.com/dp/B075RN69DS"/>
    <n v="987"/>
    <s v="Toys &amp; Games "/>
    <s v=" Toy Figures &amp; Playsets "/>
    <s v=" Action Figures"/>
    <m/>
    <m/>
    <m/>
    <m/>
    <n v="3"/>
    <x v="3"/>
    <n v="1"/>
    <n v="5.7620878642888211"/>
    <n v="27.597999999999995"/>
    <n v="0.833031379085441"/>
    <n v="4.8"/>
  </r>
  <r>
    <s v="Sodilly I'm Gaming Do Not Disturb Insulated Stainless Steel Tumbler - Laser Engraved Superior Technology - Great For Hot &amp; Cold Beverages - Double Wall Vacuum - No Risk Purchase - Gifts For Gamers"/>
    <x v="53"/>
    <m/>
    <n v="4.7"/>
    <x v="81"/>
    <s v="$"/>
    <n v="16.989999999999998"/>
    <s v="Home &amp; Kitchen › Kitchen &amp; Dining › Dining &amp; Entertaining › Glassware &amp; Drinkware › Tumblers &amp; Water Glasses"/>
    <s v="B08XSQZ559"/>
    <s v="https://www.amazon.com/dp/B08XSQZ559"/>
    <n v="0"/>
    <s v="Home &amp; Kitchen "/>
    <s v=" Kitchen &amp; Dining "/>
    <s v=" Dining &amp; Entertaining "/>
    <s v=" Glassware &amp; Drinkware "/>
    <s v=" Tumblers &amp; Water Glasses"/>
    <m/>
    <m/>
    <n v="5"/>
    <x v="3"/>
    <n v="1"/>
    <n v="6.0663295039202474"/>
    <n v="21.929135802469148"/>
    <n v="0.77476833346469498"/>
    <n v="4.7"/>
  </r>
  <r>
    <s v="Gamer Gifts for Teenage Boys, Gaming Room Decoration, Gamer Pillow Cover and Game Socks Gifts Set, 18&quot; x 18&quot;"/>
    <x v="54"/>
    <m/>
    <n v="4.5999999999999996"/>
    <x v="82"/>
    <s v="$"/>
    <n v="12.99"/>
    <s v="Home &amp; Kitchen › Bedding › Decorative Pillows, Inserts &amp; Covers › Throw Pillow Covers"/>
    <s v="B09NVTHWXR"/>
    <s v="https://www.amazon.com/dp/B09NVTHWXR"/>
    <n v="0"/>
    <s v="Home &amp; Kitchen "/>
    <s v=" Bedding "/>
    <s v=" Decorative Pillows, Inserts &amp; Covers "/>
    <s v=" Throw Pillow Covers"/>
    <m/>
    <m/>
    <m/>
    <n v="4"/>
    <x v="1"/>
    <n v="1"/>
    <n v="7.7655138330529692"/>
    <n v="21.929135802469148"/>
    <n v="0.59236260457365442"/>
    <n v="4.5999999999999996"/>
  </r>
  <r>
    <s v="Cute Kirby Stickers, Kawaii Cartoon Gaming Stickers Gift for Kids Teens Adults, 50Pcs Dovipta Vinyl Waterproof Stickers for Laptop Water Bottles Skateboard Guitar Phone Skateboard Scrapbook Snowboard"/>
    <x v="55"/>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x v="83"/>
    <s v="$"/>
    <n v="4.99"/>
    <s v="Electronics › Computers &amp; Accessories › Laptop Accessories › Skins &amp; Decals › Decals"/>
    <s v="B0BPD86213"/>
    <s v="https://www.amazon.com/dp/B0BPD86213"/>
    <n v="998"/>
    <s v="Electronics "/>
    <s v=" Computers &amp; Accessories "/>
    <s v=" Laptop Accessories "/>
    <s v=" Skins &amp; Decals "/>
    <s v=" Decals"/>
    <m/>
    <m/>
    <n v="5"/>
    <x v="1"/>
    <n v="1"/>
    <n v="63.420801603206421"/>
    <n v="67.334000000000003"/>
    <n v="7.410817714676092E-2"/>
    <n v="4.7"/>
  </r>
  <r>
    <s v="Numskull Back to The Future 3D Lamp Wall Light - Ambient Lighting Gaming Accessory for Bedroom, Home, Study, Office, Work - Official Back to The Future Merchandise"/>
    <x v="18"/>
    <s v="Great Scott! We’ve found a totally futuristic lamp that’ll create the perfect ambience for any living space. Transform your living space and give it a totally futuristic ambience with this exclusive lamp!"/>
    <n v="4.2"/>
    <x v="84"/>
    <s v="$"/>
    <n v="25.56"/>
    <s v="Tools &amp; Home Improvement › Lighting &amp; Ceiling Fans › Lamps &amp; Shades › Desk Lamps"/>
    <s v="B0961RKHFL"/>
    <s v="https://www.amazon.com/dp/B0961RKHFL"/>
    <n v="204"/>
    <s v="Tools &amp; Home Improvement "/>
    <s v=" Lighting &amp; Ceiling Fans "/>
    <s v=" Lamps &amp; Shades "/>
    <s v=" Desk Lamps"/>
    <m/>
    <m/>
    <m/>
    <n v="4"/>
    <x v="3"/>
    <n v="1"/>
    <n v="5.2969222743870645"/>
    <n v="32.235555555555564"/>
    <n v="0.79291327726457994"/>
    <n v="4.2"/>
  </r>
  <r>
    <s v="Star Neon Sign, Gaming Neon Sign for Mario Game Room Decor, Man Cave, Kids Room,Super Star Gaming Wall Decor Gamer Gifts for Boys, Kids"/>
    <x v="56"/>
    <m/>
    <n v="4.5999999999999996"/>
    <x v="85"/>
    <s v="$"/>
    <n v="29.99"/>
    <s v="Tools &amp; Home Improvement › Lighting &amp; Ceiling Fans › Novelty Lighting › Neon Signs"/>
    <s v="B0BFLD1CT6"/>
    <s v="https://www.amazon.com/dp/B0BFLD1CT6"/>
    <n v="0"/>
    <s v="Tools &amp; Home Improvement "/>
    <s v=" Lighting &amp; Ceiling Fans "/>
    <s v=" Novelty Lighting "/>
    <s v=" Neon Signs"/>
    <m/>
    <m/>
    <m/>
    <n v="4"/>
    <x v="3"/>
    <n v="1"/>
    <n v="4.9444333296283958"/>
    <n v="32.235555555555564"/>
    <n v="0.93033916999862099"/>
    <n v="4.5999999999999996"/>
  </r>
  <r>
    <s v="Exquisite Gaming: Guardians of The Galaxy: Toddler Groot - Original Mobile Phone &amp; Gaming Controller Holder, Device Stand, Cable Guys, Marvel Licensed Figure"/>
    <x v="6"/>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x v="86"/>
    <s v="$"/>
    <n v="24.99"/>
    <s v="Video Games › Legacy Systems › Nintendo Systems › Nintendo 64 › Accessories"/>
    <s v="B08KJGJ3S4"/>
    <s v="https://www.amazon.com/dp/B08KJGJ3S4"/>
    <n v="851"/>
    <s v="Video Games "/>
    <s v=" Legacy Systems "/>
    <s v=" Nintendo Systems "/>
    <s v=" Nintendo 64 "/>
    <s v=" Accessories"/>
    <m/>
    <m/>
    <n v="5"/>
    <x v="3"/>
    <n v="1"/>
    <n v="6.0439993140113195"/>
    <n v="31.466571428571434"/>
    <n v="0.7941761324943476"/>
    <n v="4.8"/>
  </r>
  <r>
    <s v="Led Dimmable Neon Signs Wall Decorations For Living Room|Bedroom Gamepad Controller Shape Lights Game Room Decor Accessories Cool Teen Boys|Girls|Kids Gamer Gifts"/>
    <x v="57"/>
    <m/>
    <n v="4.8"/>
    <x v="87"/>
    <s v="$"/>
    <n v="26.99"/>
    <s v="Tools &amp; Home Improvement › Lighting &amp; Ceiling Fans › Novelty Lighting › Neon Signs"/>
    <s v="B096PC9SY2"/>
    <s v="https://www.amazon.com/dp/B096PC9SY2"/>
    <n v="0"/>
    <s v="Tools &amp; Home Improvement "/>
    <s v=" Lighting &amp; Ceiling Fans "/>
    <s v=" Novelty Lighting "/>
    <s v=" Neon Signs"/>
    <m/>
    <m/>
    <m/>
    <n v="4"/>
    <x v="3"/>
    <n v="1"/>
    <n v="5.7328887242188475"/>
    <n v="32.235555555555564"/>
    <n v="0.83727423135254353"/>
    <n v="4.8"/>
  </r>
  <r>
    <s v="Hasbro Gaming Monopoly: The Lord of The Rings Edition Board Game Inspired by The Movie Trilogy, Play as a Member of The Fellowship, for Kids Ages 8 and Up (Amazon Exclusive)"/>
    <x v="7"/>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88"/>
    <s v="$"/>
    <n v="44.99"/>
    <s v="Toys &amp; Games › Games &amp; Accessories › Board Games"/>
    <s v="B08K1BRGHC"/>
    <s v="https://www.amazon.com/dp/B08K1BRGHC"/>
    <n v="1094"/>
    <s v="Toys &amp; Games "/>
    <s v=" Games &amp; Accessories "/>
    <s v=" Board Games"/>
    <m/>
    <m/>
    <m/>
    <m/>
    <n v="3"/>
    <x v="2"/>
    <n v="1"/>
    <n v="2.8830984663258499"/>
    <n v="27.597999999999995"/>
    <n v="1.6301905935212699"/>
    <n v="4.7"/>
  </r>
  <r>
    <s v="Exquisite Gaming: Star Wars: Darth Vader - Original Mobile Phone &amp; Gaming Controller Holder, Device Stand, Cable Guys, Licensed Figure (Multi-colored)"/>
    <x v="6"/>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x v="89"/>
    <s v="$"/>
    <n v="22.99"/>
    <s v="Video Games › Legacy Systems › Xbox Systems › Xbox 360 › Accessories › Controllers › Gamepads &amp; Standard Controllers"/>
    <s v="B07CHWB1JP"/>
    <s v="https://www.amazon.com/dp/B07CHWB1JP"/>
    <n v="933"/>
    <s v="Video Games "/>
    <s v=" Legacy Systems "/>
    <s v=" Xbox Systems "/>
    <s v=" Xbox 360 "/>
    <s v=" Accessories "/>
    <s v=" Controllers "/>
    <s v=" Gamepads &amp; Standard Controllers"/>
    <n v="7"/>
    <x v="3"/>
    <n v="1"/>
    <n v="6.296051699496676"/>
    <n v="31.466571428571434"/>
    <n v="0.73061661808903766"/>
    <n v="4.5999999999999996"/>
  </r>
  <r>
    <s v="Gaming Controller Holder One More Life | Controller Holder Figure | Headphone Stand &amp; Controller | Gaming Accessories For Desk | Gamer Gifts"/>
    <x v="58"/>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x v="90"/>
    <s v="$"/>
    <n v="39.9"/>
    <s v="Video Games › PlayStation 4 › Accessories › Controllers › Gamepads &amp; Standard Controllers"/>
    <s v="B0C813CQ2Y"/>
    <s v="https://www.amazon.com/dp/B0C813CQ2Y"/>
    <n v="1627"/>
    <s v="Video Games "/>
    <s v=" PlayStation 4 "/>
    <s v=" Accessories "/>
    <s v=" Controllers "/>
    <s v=" Gamepads &amp; Standard Controllers"/>
    <m/>
    <m/>
    <n v="5"/>
    <x v="2"/>
    <n v="1"/>
    <n v="3.7854522019334058"/>
    <n v="31.466571428571434"/>
    <n v="1.268012312385933"/>
    <n v="4.8"/>
  </r>
  <r>
    <s v="ASUS WiFi 6 Router (RT-AX57) - Dual Band AX3000 WiFi Router, Gaming &amp; Streaming, AiMesh Compatible, Included Lifetime Internet Security, Parental Control, MU-MIMO, OFDMA"/>
    <x v="59"/>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x v="91"/>
    <s v="$"/>
    <n v="95.7"/>
    <s v="Electronics › Computers &amp; Accessories › Networking Products › Routers"/>
    <s v="B0BTTZVVNC"/>
    <s v="https://www.amazon.com/dp/B0BTTZVVNC"/>
    <n v="327"/>
    <s v="Electronics "/>
    <s v=" Computers &amp; Accessories "/>
    <s v=" Networking Products "/>
    <s v=" Routers"/>
    <m/>
    <m/>
    <m/>
    <n v="4"/>
    <x v="0"/>
    <n v="1"/>
    <n v="3.0958160919540236"/>
    <n v="67.334000000000003"/>
    <n v="1.4212730567024088"/>
    <n v="4.4000000000000004"/>
  </r>
  <r>
    <s v="Exquisite Gaming: Halo: Master Chief - Mobile Phone &amp; Gaming Controller Holder, Device Stand, Cable Guys, Xbox Licensed Figure, Green"/>
    <x v="6"/>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2"/>
    <s v="$"/>
    <n v="24.99"/>
    <s v="Cell Phones &amp; Accessories › Accessories › Stands"/>
    <s v="B08KJHDDRK"/>
    <s v="https://www.amazon.com/dp/B08KJHDDRK"/>
    <n v="916"/>
    <s v="Cell Phones &amp; Accessories "/>
    <s v=" Accessories "/>
    <s v=" Stands"/>
    <m/>
    <m/>
    <m/>
    <m/>
    <n v="3"/>
    <x v="3"/>
    <n v="1"/>
    <n v="4.8"/>
    <n v="24.99"/>
    <n v="1"/>
    <n v="4.8"/>
  </r>
  <r>
    <s v="Paladone Gameboy Heat Changing Coffee Mug - Gift for Gamers, Nerds, Nintendo Mario Fans, Men, and Retro 90s Game Enthusiasts - 10 Ounces"/>
    <x v="3"/>
    <m/>
    <n v="4.5999999999999996"/>
    <x v="93"/>
    <s v="$"/>
    <n v="17.989999999999998"/>
    <s v="Home &amp; Kitchen › Kitchen &amp; Dining › Dining &amp; Entertaining › Glassware &amp; Drinkware › Cups, Mugs, &amp; Saucers › Coffee Cups &amp; Mugs"/>
    <s v="B06WRVFRJV"/>
    <s v="https://www.amazon.com/dp/B06WRVFRJV"/>
    <n v="0"/>
    <s v="Home &amp; Kitchen "/>
    <s v=" Kitchen &amp; Dining "/>
    <s v=" Dining &amp; Entertaining "/>
    <s v=" Glassware &amp; Drinkware "/>
    <s v=" Cups, Mugs, &amp; Saucers "/>
    <s v=" Coffee Cups &amp; Mugs"/>
    <m/>
    <n v="6"/>
    <x v="3"/>
    <n v="1"/>
    <n v="5.6072276093028393"/>
    <n v="21.929135802469148"/>
    <n v="0.82036976568745512"/>
    <n v="4.5999999999999996"/>
  </r>
  <r>
    <s v="Gamer Gifts, Gifts for Gamers, Cool Gamer Gifts for Men Teen Boys Boyfriend, Gaming Gifts, Gamer Gift Ideas, Video Game Gifts, Gamer Girl Gifts, Gifts for Game Lovers Stainless Steel Tumbler 20oz 1Pc"/>
    <x v="60"/>
    <m/>
    <n v="4.7"/>
    <x v="94"/>
    <s v="$"/>
    <n v="21.99"/>
    <s v="Home &amp; Kitchen › Kitchen &amp; Dining › Dining &amp; Entertaining › Glassware &amp; Drinkware › Tumblers &amp; Water Glasses"/>
    <s v="B0BQVYGPZH"/>
    <s v="https://www.amazon.com/dp/B0BQVYGPZH"/>
    <n v="0"/>
    <s v="Home &amp; Kitchen "/>
    <s v=" Kitchen &amp; Dining "/>
    <s v=" Dining &amp; Entertaining "/>
    <s v=" Glassware &amp; Drinkware "/>
    <s v=" Tumblers &amp; Water Glasses"/>
    <m/>
    <m/>
    <n v="5"/>
    <x v="3"/>
    <n v="1"/>
    <n v="4.6869912811098233"/>
    <n v="21.929135802469148"/>
    <n v="1.0027754945784957"/>
    <n v="4.7"/>
  </r>
  <r>
    <s v="Exquisite Gaming: Call of Duty: Monkeybomb - Original Mobile Phone &amp; Gaming Controller Holder, Device Stand, Cable Guys, Licensed Figure"/>
    <x v="6"/>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5"/>
    <s v="$"/>
    <n v="24.99"/>
    <s v="Video Games › Legacy Systems › PlayStation Systems › PlayStation 2 › Accessories"/>
    <s v="B08KJJFFY8"/>
    <s v="https://www.amazon.com/dp/B08KJJFFY8"/>
    <n v="999"/>
    <s v="Video Games "/>
    <s v=" Legacy Systems "/>
    <s v=" PlayStation Systems "/>
    <s v=" PlayStation 2 "/>
    <s v=" Accessories"/>
    <m/>
    <m/>
    <n v="5"/>
    <x v="3"/>
    <n v="1"/>
    <n v="6.0439993140113195"/>
    <n v="31.466571428571434"/>
    <n v="0.7941761324943476"/>
    <n v="4.8"/>
  </r>
  <r>
    <s v="Paladone Playstation Controller Icons Light with 3 Light Modes - Sound Reactive, Dynamic Phasing, and Standard Mode - Gaming Desk Accessories and Game Room Decor"/>
    <x v="3"/>
    <m/>
    <n v="4.7"/>
    <x v="96"/>
    <s v="$"/>
    <n v="26.99"/>
    <s v="Tools &amp; Home Improvement › Lighting &amp; Ceiling Fans › Novelty Lighting › Neon Signs"/>
    <s v="B079CBP6P9"/>
    <s v="https://www.amazon.com/dp/B079CBP6P9"/>
    <n v="0"/>
    <s v="Tools &amp; Home Improvement "/>
    <s v=" Lighting &amp; Ceiling Fans "/>
    <s v=" Novelty Lighting "/>
    <s v=" Neon Signs"/>
    <m/>
    <m/>
    <m/>
    <n v="4"/>
    <x v="3"/>
    <n v="1"/>
    <n v="5.6134535424642893"/>
    <n v="32.235555555555564"/>
    <n v="0.83727423135254353"/>
    <n v="4.7"/>
  </r>
  <r>
    <s v="Printed Neon Gaming Posters Set of 4 (8”X 10”), Boys Room Decorations for Bedroom,Video Game Wall Art,Gamer, Teen boy bedroom, game room, No Frames"/>
    <x v="1"/>
    <m/>
    <n v="4.3"/>
    <x v="97"/>
    <s v="$"/>
    <n v="4.2699999999999996"/>
    <s v="Home &amp; Kitchen › Wall Art › Posters &amp; Prints"/>
    <s v="B09MQ49C5B"/>
    <s v="https://www.amazon.com/dp/B09MQ49C5B"/>
    <n v="0"/>
    <s v="Home &amp; Kitchen "/>
    <s v=" Wall Art "/>
    <s v=" Posters &amp; Prints"/>
    <m/>
    <m/>
    <m/>
    <m/>
    <n v="3"/>
    <x v="1"/>
    <n v="1"/>
    <n v="22.083204672275723"/>
    <n v="21.929135802469148"/>
    <n v="0.19471811559118585"/>
    <n v="4.3"/>
  </r>
  <r>
    <s v="Gamer Neon Sign, Gamepad Shaped LED Neon Sign for Gamer Room Decor, Gaming Neon Sign for Boys Room Decor, Neon Gaming Sign for Gaming Wall Decor, USB Powered Gamer Gifts for Teens, Boys, Kids"/>
    <x v="61"/>
    <m/>
    <n v="4.8"/>
    <x v="98"/>
    <s v="$"/>
    <n v="32.99"/>
    <s v="Tools &amp; Home Improvement › Lighting &amp; Ceiling Fans › Novelty Lighting › Neon Signs"/>
    <s v="B0BLVC4MXK"/>
    <s v="https://www.amazon.com/dp/B0BLVC4MXK"/>
    <n v="0"/>
    <s v="Tools &amp; Home Improvement "/>
    <s v=" Lighting &amp; Ceiling Fans "/>
    <s v=" Novelty Lighting "/>
    <s v=" Neon Signs"/>
    <m/>
    <m/>
    <m/>
    <n v="4"/>
    <x v="2"/>
    <n v="1"/>
    <n v="4.6902293624330609"/>
    <n v="32.235555555555564"/>
    <n v="1.0234041086446986"/>
    <n v="4.8"/>
  </r>
  <r>
    <s v="Super Bros Toys Illusion Night Light for Kids with Game Sound Effects NightLight Decor Merchandise As Gifts for Kids and Fans (03-MLA)"/>
    <x v="62"/>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x v="99"/>
    <s v="$"/>
    <n v="20.98"/>
    <s v="Tools &amp; Home Improvement › Lighting &amp; Ceiling Fans › Wall Lights › Night Lights"/>
    <s v="B0BYYP8ZPM"/>
    <s v="https://www.amazon.com/dp/B0BYYP8ZPM"/>
    <n v="740"/>
    <s v="Tools &amp; Home Improvement "/>
    <s v=" Lighting &amp; Ceiling Fans "/>
    <s v=" Wall Lights "/>
    <s v=" Night Lights"/>
    <m/>
    <m/>
    <m/>
    <n v="4"/>
    <x v="3"/>
    <n v="1"/>
    <n v="6.7605550259506426"/>
    <n v="32.235555555555564"/>
    <n v="0.65083413759823505"/>
    <n v="4.4000000000000004"/>
  </r>
  <r>
    <s v="Rainbow Six Siege Merchandise Battle Pass Main Key Art Video Game Cover Video Gaming Gamer R6 Siege Tom Clancy Rainbow Six Seige Wall Art Cool Wall Decor Art Print Poster 24x36"/>
    <x v="23"/>
    <m/>
    <n v="4.8"/>
    <x v="67"/>
    <s v="$"/>
    <n v="14.98"/>
    <s v="Home &amp; Kitchen › Wall Art › Posters &amp; Prints"/>
    <s v="B09NCK9JD6"/>
    <s v="https://www.amazon.com/dp/B09NCK9JD6"/>
    <n v="0"/>
    <s v="Home &amp; Kitchen "/>
    <s v=" Wall Art "/>
    <s v=" Posters &amp; Prints"/>
    <m/>
    <m/>
    <m/>
    <m/>
    <n v="3"/>
    <x v="1"/>
    <n v="0.05"/>
    <n v="0.35133461899817059"/>
    <n v="21.929135802469148"/>
    <n v="0.68310945469694717"/>
    <n v="0.24"/>
  </r>
  <r>
    <s v="Xbox Throw Blanket with Game Controller Gift Box - Plush Throw Measures 46 x 60 Inches - Kids Super Soft Special Edition Fleece Gamer Bedding"/>
    <x v="63"/>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x v="100"/>
    <s v="$"/>
    <n v="27.99"/>
    <s v="Home &amp; Kitchen › Bedding › Kids' Bedding › Blankets &amp; Throws › Throws"/>
    <s v="B0CMFVN8D3"/>
    <s v="https://www.amazon.com/dp/B0CMFVN8D3"/>
    <n v="439"/>
    <s v="Home &amp; Kitchen "/>
    <s v=" Bedding "/>
    <s v=" Kids' Bedding "/>
    <s v=" Blankets &amp; Throws "/>
    <s v=" Throws"/>
    <m/>
    <m/>
    <n v="5"/>
    <x v="3"/>
    <n v="0.43"/>
    <n v="1.6170681063342738"/>
    <n v="21.929135802469148"/>
    <n v="1.2763840879150568"/>
    <n v="2.0640000000000001"/>
  </r>
  <r>
    <s v="YuanDian Can't Hear You I'm Gaming Night Light, Headset Graphic Video Games Gamer Gift Funny 3D Illusion Lamp 16 Colors Changing Touch &amp; Remote Control for Men Gamers Teenagers and Kids"/>
    <x v="64"/>
    <m/>
    <n v="4.7"/>
    <x v="101"/>
    <s v="$"/>
    <n v="19.98"/>
    <s v="Home &amp; Kitchen › Home Décor Products › Kids' Room Décor › Lamps &amp; Lighting"/>
    <s v="B08X6DVF2V"/>
    <s v="https://www.amazon.com/dp/B08X6DVF2V"/>
    <n v="0"/>
    <s v="Home &amp; Kitchen "/>
    <s v=" Home Décor Products "/>
    <s v=" Kids' Room Décor "/>
    <s v=" Lamps &amp; Lighting"/>
    <m/>
    <m/>
    <m/>
    <n v="4"/>
    <x v="3"/>
    <n v="1"/>
    <n v="5.1585054189992485"/>
    <n v="21.929135802469148"/>
    <n v="0.91111661581074799"/>
    <n v="4.7"/>
  </r>
  <r>
    <s v="X Rocker XL Floor Gaming Chair, Use with All Major Gaming Consoles, Mobile, TV, PC, Smart Devices, with Subwoofer, Headrest Mounted Speakers, Foldable"/>
    <x v="65"/>
    <m/>
    <n v="4.4000000000000004"/>
    <x v="102"/>
    <s v="$"/>
    <n v="239.99"/>
    <s v="Home &amp; Kitchen › Furniture › Game &amp; Recreation Room Furniture › Gaming Chairs › Video Game Chairs"/>
    <s v="B002S7H920"/>
    <s v="https://www.amazon.com/dp/B002S7H920"/>
    <n v="0"/>
    <s v="Home &amp; Kitchen "/>
    <s v=" Furniture "/>
    <s v=" Game &amp; Recreation Room Furniture "/>
    <s v=" Gaming Chairs "/>
    <s v=" Video Game Chairs"/>
    <m/>
    <m/>
    <n v="5"/>
    <x v="0"/>
    <n v="1"/>
    <n v="0.40205090849978853"/>
    <n v="21.929135802469148"/>
    <n v="10.943887719140211"/>
    <n v="4.4000000000000004"/>
  </r>
  <r>
    <s v="Gamer Gifts for Teenage Boy, Gamer Room Decor for Man, Best Gifts for Son, Boyfriend, Husband, Gaming Accessories, Wooden Gaming Headset Stand for Gaming Desktop- Can't Hear You I'm Gaming"/>
    <x v="66"/>
    <m/>
    <n v="4.5999999999999996"/>
    <x v="103"/>
    <s v="$"/>
    <n v="19.75"/>
    <s v="Home &amp; Kitchen › Home Décor Products › Home Décor Accents › Decorative Accessories › Decorative Signs &amp; Plaques"/>
    <s v="B09QCGPJD2"/>
    <s v="https://www.amazon.com/dp/B09QCGPJD2"/>
    <n v="0"/>
    <s v="Home &amp; Kitchen "/>
    <s v=" Home Décor Products "/>
    <s v=" Home Décor Accents "/>
    <s v=" Decorative Accessories "/>
    <s v=" Decorative Signs &amp; Plaques"/>
    <m/>
    <m/>
    <n v="5"/>
    <x v="3"/>
    <n v="1"/>
    <n v="5.1075455539928134"/>
    <n v="21.929135802469148"/>
    <n v="0.90062828639951309"/>
    <n v="4.5999999999999996"/>
  </r>
  <r>
    <s v="Gamer Tumbler Gifts,Gamer Gifts For Men Teen Boys,Gaming Gifts,Gamer Gift Ideas,Video Game Gifts,Gifts For Game Lovers Stainless Steel Tumbler 17oz"/>
    <x v="67"/>
    <m/>
    <n v="4.5"/>
    <x v="56"/>
    <s v="$"/>
    <n v="23.99"/>
    <s v="Home &amp; Kitchen › Kitchen &amp; Dining › Dining &amp; Entertaining › Glassware &amp; Drinkware › Tumblers &amp; Water Glasses"/>
    <s v="B0CHBHSZ71"/>
    <s v="https://www.amazon.com/dp/B0CHBHSZ71"/>
    <n v="0"/>
    <s v="Home &amp; Kitchen "/>
    <s v=" Kitchen &amp; Dining "/>
    <s v=" Dining &amp; Entertaining "/>
    <s v=" Glassware &amp; Drinkware "/>
    <s v=" Tumblers &amp; Water Glasses"/>
    <m/>
    <m/>
    <n v="5"/>
    <x v="3"/>
    <n v="0.27"/>
    <n v="1.1106252605252196"/>
    <n v="21.929135802469148"/>
    <n v="1.0939783590240162"/>
    <n v="1.2150000000000001"/>
  </r>
  <r>
    <s v="Divoom Pixoo-64 - WiFi Pixel Cloud Digital Frame with APP Control,64 X 64 LED Panel Display Frame for Gaming Room Decoration/Social Media Fans Counter"/>
    <x v="68"/>
    <m/>
    <n v="4"/>
    <x v="104"/>
    <s v="$"/>
    <n v="154.99"/>
    <s v="Electronics › Camera &amp; Photo › Lighting &amp; Studio › Photo Studio › Storage &amp; Presentation Materials › Digital Picture Frames"/>
    <s v="B09H3YWPCH"/>
    <s v="https://www.amazon.com/dp/B09H3YWPCH"/>
    <n v="0"/>
    <s v="Electronics "/>
    <s v=" Camera &amp; Photo "/>
    <s v=" Lighting &amp; Studio "/>
    <s v=" Photo Studio "/>
    <s v=" Storage &amp; Presentation Materials "/>
    <s v=" Digital Picture Frames"/>
    <m/>
    <n v="6"/>
    <x v="0"/>
    <n v="1"/>
    <n v="1.7377637266920445"/>
    <n v="67.334000000000003"/>
    <n v="2.3018088929812577"/>
    <n v="4"/>
  </r>
  <r>
    <s v="Gaming Blanket Game Flannel Throw Blanket 60&quot;x50&quot; for Adult and Kids Decorative Blankets Funny Super Soft Cozy Blanket"/>
    <x v="69"/>
    <m/>
    <n v="4.3"/>
    <x v="54"/>
    <s v="$"/>
    <n v="19.989999999999998"/>
    <s v="Home &amp; Kitchen › Bedding › Kids' Bedding › Blankets &amp; Throws › Bed Blankets"/>
    <s v="B0CLTMCXWR"/>
    <s v="https://www.amazon.com/dp/B0CLTMCXWR"/>
    <n v="0"/>
    <s v="Home &amp; Kitchen "/>
    <s v=" Bedding "/>
    <s v=" Kids' Bedding "/>
    <s v=" Blankets &amp; Throws "/>
    <s v=" Bed Blankets"/>
    <m/>
    <m/>
    <n v="5"/>
    <x v="3"/>
    <n v="0.18"/>
    <n v="0.84908209660385792"/>
    <n v="21.929135802469148"/>
    <n v="0.91157263013297551"/>
    <n v="0.773999999999999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s v="Razer"/>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n v="15386"/>
    <s v="$"/>
    <n v="77"/>
    <s v="Video Games › PC › Accessories › Controllers › Gamepads &amp; Standard Controllers"/>
    <s v="B07754PYFK"/>
    <s v="https://www.amazon.com/dp/B07754PYFK"/>
    <n v="497"/>
    <x v="0"/>
    <s v=" PC "/>
    <s v=" Accessories "/>
    <s v=" Controllers "/>
    <s v=" Gamepads &amp; Standard Controllers"/>
    <m/>
    <m/>
    <n v="5"/>
    <x v="0"/>
  </r>
  <r>
    <x v="1"/>
    <s v="Simimi art"/>
    <m/>
    <n v="4.4000000000000004"/>
    <n v="25"/>
    <s v="$"/>
    <n v="9.99"/>
    <s v="Baby Products › Nursery › Décor › Wall Décor › Wall Plaques"/>
    <s v="B0CBCBQG4V"/>
    <s v="https://www.amazon.com/dp/B0CBCBQG4V"/>
    <n v="0"/>
    <x v="1"/>
    <s v=" Nursery "/>
    <s v=" Décor "/>
    <s v=" Wall Décor "/>
    <s v=" Wall Plaques"/>
    <m/>
    <m/>
    <n v="5"/>
    <x v="1"/>
  </r>
  <r>
    <x v="2"/>
    <s v="JOSEBRU"/>
    <m/>
    <n v="4.7"/>
    <n v="536"/>
    <s v="$"/>
    <n v="39.99"/>
    <s v="Tools &amp; Home Improvement › Lighting &amp; Ceiling Fans › Novelty Lighting › Neon Signs"/>
    <s v="B09Q89FL7G"/>
    <s v="https://www.amazon.com/dp/B09Q89FL7G"/>
    <n v="0"/>
    <x v="2"/>
    <s v=" Lighting &amp; Ceiling Fans "/>
    <s v=" Novelty Lighting "/>
    <s v=" Neon Signs"/>
    <m/>
    <m/>
    <m/>
    <n v="4"/>
    <x v="2"/>
  </r>
  <r>
    <x v="3"/>
    <s v="Paladone"/>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n v="379"/>
    <s v="$"/>
    <n v="20.99"/>
    <s v="Video Games › Xbox One › Accessories › Headsets"/>
    <s v="B096YL5X8C"/>
    <s v="https://www.amazon.com/dp/B096YL5X8C"/>
    <n v="612"/>
    <x v="0"/>
    <s v=" Xbox One "/>
    <s v=" Accessories "/>
    <s v=" Headsets"/>
    <m/>
    <m/>
    <m/>
    <n v="4"/>
    <x v="3"/>
  </r>
  <r>
    <x v="4"/>
    <s v="Paladone"/>
    <m/>
    <n v="4.3"/>
    <n v="565"/>
    <s v="$"/>
    <n v="29.99"/>
    <s v="Home &amp; Kitchen › Home Décor Products › Kids' Room Décor › Lamps &amp; Lighting"/>
    <s v="B07MQBZYZQ"/>
    <s v="https://www.amazon.com/dp/B07MQBZYZQ"/>
    <n v="0"/>
    <x v="3"/>
    <s v=" Home Décor Products "/>
    <s v=" Kids' Room Décor "/>
    <s v=" Lamps &amp; Lighting"/>
    <m/>
    <m/>
    <m/>
    <n v="4"/>
    <x v="3"/>
  </r>
  <r>
    <x v="5"/>
    <s v="Paladone"/>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n v="335"/>
    <s v="$"/>
    <n v="23.64"/>
    <s v="Home &amp; Kitchen › Kitchen &amp; Dining › Storage &amp; Organization › Thermoses › Insulated Beverage Containers › Cups &amp; Mugs"/>
    <s v="B082Q1N7QQ"/>
    <s v="https://www.amazon.com/dp/B082Q1N7QQ"/>
    <n v="1119"/>
    <x v="3"/>
    <s v=" Kitchen &amp; Dining "/>
    <s v=" Storage &amp; Organization "/>
    <s v=" Thermoses "/>
    <s v=" Insulated Beverage Containers "/>
    <s v=" Cups &amp; Mugs"/>
    <m/>
    <n v="6"/>
    <x v="3"/>
  </r>
  <r>
    <x v="6"/>
    <s v="Vutieso"/>
    <m/>
    <n v="4.7"/>
    <n v="45"/>
    <s v="$"/>
    <n v="21.99"/>
    <s v="Home &amp; Kitchen › Kitchen &amp; Dining › Dining &amp; Entertaining › Glassware &amp; Drinkware › Tumblers &amp; Water Glasses"/>
    <s v="B0BNQ17V38"/>
    <s v="https://www.amazon.com/dp/B0BNQ17V38"/>
    <n v="0"/>
    <x v="3"/>
    <s v=" Kitchen &amp; Dining "/>
    <s v=" Dining &amp; Entertaining "/>
    <s v=" Glassware &amp; Drinkware "/>
    <s v=" Tumblers &amp; Water Glasses"/>
    <m/>
    <m/>
    <n v="5"/>
    <x v="3"/>
  </r>
  <r>
    <x v="7"/>
    <s v="JENVIO"/>
    <m/>
    <n v="4.8"/>
    <n v="789"/>
    <s v="$"/>
    <n v="24.8"/>
    <s v="Home &amp; Kitchen › Kitchen &amp; Dining › Dining &amp; Entertaining › Glassware &amp; Drinkware › Tumblers &amp; Water Glasses"/>
    <s v="B082FNT9B4"/>
    <s v="https://www.amazon.com/dp/B082FNT9B4"/>
    <n v="0"/>
    <x v="3"/>
    <s v=" Kitchen &amp; Dining "/>
    <s v=" Dining &amp; Entertaining "/>
    <s v=" Glassware &amp; Drinkware "/>
    <s v=" Tumblers &amp; Water Glasses"/>
    <m/>
    <m/>
    <n v="5"/>
    <x v="3"/>
  </r>
  <r>
    <x v="8"/>
    <s v="Paladone"/>
    <m/>
    <n v="4.5999999999999996"/>
    <n v="3854"/>
    <s v="$"/>
    <n v="29.99"/>
    <s v="Home &amp; Kitchen › Home Décor Products › Kids' Room Décor"/>
    <s v="B0793M7HRK"/>
    <s v="https://www.amazon.com/dp/B0793M7HRK"/>
    <n v="0"/>
    <x v="3"/>
    <s v=" Home Décor Products "/>
    <s v=" Kids' Room Décor"/>
    <m/>
    <m/>
    <m/>
    <m/>
    <n v="3"/>
    <x v="3"/>
  </r>
  <r>
    <x v="9"/>
    <s v="Exquisite Gaming"/>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062"/>
    <s v="$"/>
    <n v="24.99"/>
    <s v="Video Games › Legacy Systems › PlayStation Systems › PlayStation 3 › Accessories › Controllers › Gamepads &amp; Standard Controllers"/>
    <s v="B07H19C13B"/>
    <s v="https://www.amazon.com/dp/B07H19C13B"/>
    <n v="751"/>
    <x v="0"/>
    <s v=" Legacy Systems "/>
    <s v=" PlayStation Systems "/>
    <s v=" PlayStation 3 "/>
    <s v=" Accessories "/>
    <s v=" Controllers "/>
    <s v=" Gamepads &amp; Standard Controllers"/>
    <n v="7"/>
    <x v="3"/>
  </r>
  <r>
    <x v="10"/>
    <s v="Paladone"/>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n v="4157"/>
    <s v="$"/>
    <n v="30.99"/>
    <s v="Home &amp; Kitchen › Home Décor Products › Clocks › Alarm Clocks"/>
    <s v="B07MJHVZDQ"/>
    <s v="https://www.amazon.com/dp/B07MJHVZDQ"/>
    <n v="656"/>
    <x v="3"/>
    <s v=" Home Décor Products "/>
    <s v=" Clocks "/>
    <s v=" Alarm Clocks"/>
    <m/>
    <m/>
    <m/>
    <n v="4"/>
    <x v="2"/>
  </r>
  <r>
    <x v="11"/>
    <s v="Hasbro Gaming"/>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n v="374"/>
    <s v="$"/>
    <n v="21.04"/>
    <s v="Toys &amp; Games › Games &amp; Accessories › Board Games"/>
    <s v="B09RSC1CVZ"/>
    <s v="https://www.amazon.com/dp/B09RSC1CVZ"/>
    <n v="1361"/>
    <x v="4"/>
    <s v=" Games &amp; Accessories "/>
    <s v=" Board Games"/>
    <m/>
    <m/>
    <m/>
    <m/>
    <n v="3"/>
    <x v="3"/>
  </r>
  <r>
    <x v="12"/>
    <s v="GGK"/>
    <s v="GGK Majora's Mask LED Sign LoZ Neon Sign for Room Wall Decor Gamer Gifts Zelda Mask Game Room Decor LED Neon Light for Zelda Fans Zelda Lamps Neon LightsSize of this zelda neon sign: 14.1*12.2 inchesColor: colorfulMaterial: acrylic, silicone"/>
    <n v="4.7"/>
    <n v="178"/>
    <s v="$"/>
    <n v="39.99"/>
    <s v="Tools &amp; Home Improvement › Lighting &amp; Ceiling Fans › Novelty Lighting › Neon Signs"/>
    <s v="B0BF9FLCX7"/>
    <s v="https://www.amazon.com/dp/B0BF9FLCX7"/>
    <n v="241"/>
    <x v="2"/>
    <s v=" Lighting &amp; Ceiling Fans "/>
    <s v=" Novelty Lighting "/>
    <s v=" Neon Signs"/>
    <m/>
    <m/>
    <m/>
    <n v="4"/>
    <x v="2"/>
  </r>
  <r>
    <x v="13"/>
    <s v="Outerprint"/>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n v="45"/>
    <s v="$"/>
    <n v="14.99"/>
    <s v="Home &amp; Kitchen › Wall Art › Posters &amp; Prints"/>
    <s v="B09YZ1PB2B"/>
    <s v="https://www.amazon.com/dp/B09YZ1PB2B"/>
    <n v="2094"/>
    <x v="3"/>
    <s v=" Wall Art "/>
    <s v=" Posters &amp; Prints"/>
    <m/>
    <m/>
    <m/>
    <m/>
    <n v="3"/>
    <x v="1"/>
  </r>
  <r>
    <x v="14"/>
    <s v="CryCarrot"/>
    <m/>
    <n v="4.3"/>
    <n v="59"/>
    <s v="$"/>
    <n v="21.99"/>
    <s v="Electronics › Headphones, Earbuds &amp; Accessories"/>
    <s v="B0B1DR1GM7"/>
    <s v="https://www.amazon.com/dp/B0B1DR1GM7"/>
    <n v="0"/>
    <x v="5"/>
    <s v=" Headphones, Earbuds &amp; Accessories"/>
    <m/>
    <m/>
    <m/>
    <m/>
    <m/>
    <n v="2"/>
    <x v="3"/>
  </r>
  <r>
    <x v="15"/>
    <s v="TOPYUN"/>
    <m/>
    <n v="4.8"/>
    <n v="94"/>
    <s v="$"/>
    <n v="11.99"/>
    <s v="Home &amp; Kitchen › Home Décor Products › Home Décor Accents › Decorative Accessories › Decorative Signs &amp; Plaques"/>
    <s v="B0998J9CB2"/>
    <s v="https://www.amazon.com/dp/B0998J9CB2"/>
    <n v="0"/>
    <x v="3"/>
    <s v=" Home Décor Products "/>
    <s v=" Home Décor Accents "/>
    <s v=" Decorative Accessories "/>
    <s v=" Decorative Signs &amp; Plaques"/>
    <m/>
    <m/>
    <n v="5"/>
    <x v="1"/>
  </r>
  <r>
    <x v="16"/>
    <s v="ASOHEK"/>
    <m/>
    <n v="4.7"/>
    <n v="19"/>
    <s v="$"/>
    <n v="7.99"/>
    <s v="Home &amp; Kitchen › Kitchen &amp; Dining › Dining &amp; Entertaining › Bar Tools &amp; Drinkware › Bar Tools › Coasters"/>
    <s v="B0C8RNKK6S"/>
    <s v="https://www.amazon.com/dp/B0C8RNKK6S"/>
    <n v="0"/>
    <x v="3"/>
    <s v=" Kitchen &amp; Dining "/>
    <s v=" Dining &amp; Entertaining "/>
    <s v=" Bar Tools &amp; Drinkware "/>
    <s v=" Bar Tools "/>
    <s v=" Coasters"/>
    <m/>
    <n v="6"/>
    <x v="1"/>
  </r>
  <r>
    <x v="17"/>
    <s v="Exquisite Gaming"/>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n v="637"/>
    <s v="$"/>
    <n v="24.99"/>
    <s v="Video Games › Legacy Systems › Nintendo Systems › Wii › Accessories › Controllers › Gamepads &amp; Standard Controllers"/>
    <s v="B07WZTJGCR"/>
    <s v="https://www.amazon.com/dp/B07WZTJGCR"/>
    <n v="955"/>
    <x v="0"/>
    <s v=" Legacy Systems "/>
    <s v=" Nintendo Systems "/>
    <s v=" Wii "/>
    <s v=" Accessories "/>
    <s v=" Controllers "/>
    <s v=" Gamepads &amp; Standard Controllers"/>
    <n v="7"/>
    <x v="3"/>
  </r>
  <r>
    <x v="18"/>
    <s v="Exquisite Gaming"/>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2349"/>
    <s v="$"/>
    <n v="22.99"/>
    <s v="Video Games › Legacy Systems › Xbox Systems › Xbox › Accessories"/>
    <s v="B075RN1Y66"/>
    <s v="https://www.amazon.com/dp/B075RN1Y66"/>
    <n v="1003"/>
    <x v="0"/>
    <s v=" Legacy Systems "/>
    <s v=" Xbox Systems "/>
    <s v=" Xbox "/>
    <s v=" Accessories"/>
    <m/>
    <m/>
    <n v="5"/>
    <x v="3"/>
  </r>
  <r>
    <x v="19"/>
    <s v="NAKIMO"/>
    <s v="Friends Merchandise Mouse Pad for Desk, Computer or Gaming Mousepad, Friends Merch Mouse Mat, Funny Friends Gifts for Coworkers, Friends, Families or Friends TV Show Fans"/>
    <n v="4.9000000000000004"/>
    <n v="29"/>
    <s v="$"/>
    <n v="8.9499999999999993"/>
    <s v="Office Products › Office &amp; School Supplies › Desk Accessories &amp; Workspace Organizers › Mouse Pads &amp; Wrist Rests › Mouse Pads"/>
    <s v="B0CKTD7Z3D"/>
    <s v="https://www.amazon.com/dp/B0CKTD7Z3D"/>
    <n v="170"/>
    <x v="6"/>
    <s v=" Office &amp; School Supplies "/>
    <s v=" Desk Accessories &amp; Workspace Organizers "/>
    <s v=" Mouse Pads &amp; Wrist Rests "/>
    <s v=" Mouse Pads"/>
    <m/>
    <m/>
    <n v="5"/>
    <x v="1"/>
  </r>
  <r>
    <x v="20"/>
    <s v="HAUS AND HUES"/>
    <m/>
    <n v="4.5999999999999996"/>
    <n v="2474"/>
    <s v="$"/>
    <n v="13.99"/>
    <s v="Home &amp; Kitchen › Wall Art › Posters &amp; Prints"/>
    <s v="B08DYF83PW"/>
    <s v="https://www.amazon.com/dp/B08DYF83PW"/>
    <n v="0"/>
    <x v="3"/>
    <s v=" Wall Art "/>
    <s v=" Posters &amp; Prints"/>
    <m/>
    <m/>
    <m/>
    <m/>
    <n v="3"/>
    <x v="1"/>
  </r>
  <r>
    <x v="21"/>
    <s v="LitLife"/>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n v="729"/>
    <s v="$"/>
    <n v="20.88"/>
    <s v="Home &amp; Kitchen › Kitchen &amp; Dining › Dining &amp; Entertaining › Glassware &amp; Drinkware › Beer Mugs &amp; Steins"/>
    <s v="B07RR2KBQJ"/>
    <s v="https://www.amazon.com/dp/B07RR2KBQJ"/>
    <n v="835"/>
    <x v="3"/>
    <s v=" Kitchen &amp; Dining "/>
    <s v=" Dining &amp; Entertaining "/>
    <s v=" Glassware &amp; Drinkware "/>
    <s v=" Beer Mugs &amp; Steins"/>
    <m/>
    <m/>
    <n v="5"/>
    <x v="3"/>
  </r>
  <r>
    <x v="22"/>
    <s v="Paladone"/>
    <m/>
    <n v="4.4000000000000004"/>
    <n v="440"/>
    <s v="$"/>
    <n v="14.99"/>
    <s v="Sports &amp; Outdoors › Sports &amp; Outdoor Recreation Accessories › Sports Water Bottles"/>
    <s v="B09447CJRY"/>
    <s v="https://www.amazon.com/dp/B09447CJRY"/>
    <n v="0"/>
    <x v="7"/>
    <s v=" Sports &amp; Outdoor Recreation Accessories "/>
    <s v=" Sports Water Bottles"/>
    <m/>
    <m/>
    <m/>
    <m/>
    <n v="3"/>
    <x v="1"/>
  </r>
  <r>
    <x v="23"/>
    <s v="Paladone"/>
    <m/>
    <n v="4.5999999999999996"/>
    <n v="741"/>
    <s v="$"/>
    <n v="39.99"/>
    <s v="Home &amp; Kitchen › Home Décor Products › Kids' Room Décor › Lamps &amp; Lighting"/>
    <s v="B09XN77DVV"/>
    <s v="https://www.amazon.com/dp/B09XN77DVV"/>
    <n v="0"/>
    <x v="3"/>
    <s v=" Home Décor Products "/>
    <s v=" Kids' Room Décor "/>
    <s v=" Lamps &amp; Lighting"/>
    <m/>
    <m/>
    <m/>
    <n v="4"/>
    <x v="2"/>
  </r>
  <r>
    <x v="24"/>
    <s v="Crash Bandicoot"/>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n v="21"/>
    <s v="$"/>
    <n v="34.85"/>
    <s v="Video Games › Legacy Systems › Nintendo Systems"/>
    <s v="B0BNW5F9LQ"/>
    <s v="https://www.amazon.com/dp/B0BNW5F9LQ"/>
    <n v="1202"/>
    <x v="0"/>
    <s v=" Legacy Systems "/>
    <s v=" Nintendo Systems"/>
    <m/>
    <m/>
    <m/>
    <m/>
    <n v="3"/>
    <x v="2"/>
  </r>
  <r>
    <x v="25"/>
    <s v="Heliwey"/>
    <m/>
    <n v="4.7"/>
    <n v="200"/>
    <s v="$"/>
    <n v="59.99"/>
    <s v="Tools &amp; Home Improvement › Lighting &amp; Ceiling Fans › Novelty Lighting › Neon Signs"/>
    <s v="B09FPQY28M"/>
    <s v="https://www.amazon.com/dp/B09FPQY28M"/>
    <n v="0"/>
    <x v="2"/>
    <s v=" Lighting &amp; Ceiling Fans "/>
    <s v=" Novelty Lighting "/>
    <s v=" Neon Signs"/>
    <m/>
    <m/>
    <m/>
    <n v="4"/>
    <x v="0"/>
  </r>
  <r>
    <x v="26"/>
    <s v="Paladone"/>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n v="2068"/>
    <s v="$"/>
    <n v="29.99"/>
    <s v="Tools &amp; Home Improvement › Lighting &amp; Ceiling Fans › Novelty Lighting › Neon Signs"/>
    <s v="B09RKTSG7Y"/>
    <s v="https://www.amazon.com/dp/B09RKTSG7Y"/>
    <n v="588"/>
    <x v="2"/>
    <s v=" Lighting &amp; Ceiling Fans "/>
    <s v=" Novelty Lighting "/>
    <s v=" Neon Signs"/>
    <m/>
    <m/>
    <m/>
    <n v="4"/>
    <x v="3"/>
  </r>
  <r>
    <x v="27"/>
    <s v="Numskull"/>
    <m/>
    <n v="4.4000000000000004"/>
    <n v="45"/>
    <s v="$"/>
    <n v="44.99"/>
    <s v="Video Games › PlayStation 5 › Accessories › Accessory Kits"/>
    <s v="B0BSV67WVF"/>
    <s v="https://www.amazon.com/dp/B0BSV67WVF"/>
    <n v="0"/>
    <x v="0"/>
    <s v=" PlayStation 5 "/>
    <s v=" Accessories "/>
    <s v=" Accessory Kits"/>
    <m/>
    <m/>
    <m/>
    <n v="4"/>
    <x v="2"/>
  </r>
  <r>
    <x v="28"/>
    <s v="Paladone"/>
    <m/>
    <n v="4.4000000000000004"/>
    <n v="2325"/>
    <s v="$"/>
    <n v="19.98"/>
    <s v="Home &amp; Kitchen › Kitchen &amp; Dining › Dining &amp; Entertaining › Novelty › Drinkware › Coffee Mugs"/>
    <s v="B07BBYTPJC"/>
    <s v="https://www.amazon.com/dp/B07BBYTPJC"/>
    <n v="0"/>
    <x v="3"/>
    <s v=" Kitchen &amp; Dining "/>
    <s v=" Dining &amp; Entertaining "/>
    <s v=" Novelty "/>
    <s v=" Drinkware "/>
    <s v=" Coffee Mugs"/>
    <m/>
    <n v="6"/>
    <x v="3"/>
  </r>
  <r>
    <x v="29"/>
    <s v="Paladone"/>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n v="2239"/>
    <s v="$"/>
    <n v="35"/>
    <s v="Tools &amp; Home Improvement › Lighting &amp; Ceiling Fans › Wall Lights › Night Lights"/>
    <s v="B0851Y4314"/>
    <s v="https://www.amazon.com/dp/B0851Y4314"/>
    <n v="335"/>
    <x v="2"/>
    <s v=" Lighting &amp; Ceiling Fans "/>
    <s v=" Wall Lights "/>
    <s v=" Night Lights"/>
    <m/>
    <m/>
    <m/>
    <n v="4"/>
    <x v="2"/>
  </r>
  <r>
    <x v="30"/>
    <s v="Pyramid International"/>
    <s v="Nintendo Metroid Notebook in Presentation Gift Box, A5 240 Lined Pages - Official Merchandise"/>
    <n v="4.8"/>
    <n v="9"/>
    <s v="$"/>
    <n v="21.6"/>
    <s v="Video Games › Legacy Systems › Nintendo Systems › Nintendo NES › Games"/>
    <s v="B09NDN2VZ6"/>
    <s v="https://www.amazon.com/dp/B09NDN2VZ6"/>
    <n v="93"/>
    <x v="0"/>
    <s v=" Legacy Systems "/>
    <s v=" Nintendo Systems "/>
    <s v=" Nintendo NES "/>
    <s v=" Games"/>
    <m/>
    <m/>
    <n v="5"/>
    <x v="3"/>
  </r>
  <r>
    <x v="31"/>
    <s v="Generic"/>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n v="6"/>
    <s v="$"/>
    <n v="45.99"/>
    <s v="Home &amp; Kitchen › Kitchen &amp; Dining › Dining &amp; Entertaining › Glassware &amp; Drinkware › Beer Mugs &amp; Steins"/>
    <s v="B0B57PRH86"/>
    <s v="https://www.amazon.com/dp/B0B57PRH86"/>
    <n v="314"/>
    <x v="3"/>
    <s v=" Kitchen &amp; Dining "/>
    <s v=" Dining &amp; Entertaining "/>
    <s v=" Glassware &amp; Drinkware "/>
    <s v=" Beer Mugs &amp; Steins"/>
    <m/>
    <m/>
    <n v="5"/>
    <x v="2"/>
  </r>
  <r>
    <x v="32"/>
    <s v="Numskull"/>
    <s v="Official Hogwarts Legacy merchandise, designed and engineered by Numskull Designs"/>
    <n v="4.7"/>
    <n v="4"/>
    <s v="$"/>
    <n v="50"/>
    <m/>
    <s v="B0CKBZ32DJ"/>
    <s v="https://www.amazon.com/dp/B0CKBZ32DJ"/>
    <n v="81"/>
    <x v="8"/>
    <m/>
    <m/>
    <m/>
    <m/>
    <m/>
    <m/>
    <n v="1"/>
    <x v="2"/>
  </r>
  <r>
    <x v="33"/>
    <s v="Numskull"/>
    <m/>
    <n v="4"/>
    <n v="3"/>
    <s v="$"/>
    <n v="39.950000000000003"/>
    <s v="Video Games › PlayStation 5 › Accessories"/>
    <s v="B0BSV6NJV7"/>
    <s v="https://www.amazon.com/dp/B0BSV6NJV7"/>
    <n v="0"/>
    <x v="0"/>
    <s v=" PlayStation 5 "/>
    <s v=" Accessories"/>
    <m/>
    <m/>
    <m/>
    <m/>
    <n v="3"/>
    <x v="2"/>
  </r>
  <r>
    <x v="34"/>
    <s v="SteelSeries"/>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n v="265"/>
    <s v="$"/>
    <n v="13.89"/>
    <s v="Video Games › PC › Accessories › Controllers › Gamepads &amp; Standard Controllers"/>
    <s v="B005L38SFA"/>
    <s v="https://www.amazon.com/dp/B005L38SFA"/>
    <n v="2396"/>
    <x v="0"/>
    <s v=" PC "/>
    <s v=" Accessories "/>
    <s v=" Controllers "/>
    <s v=" Gamepads &amp; Standard Controllers"/>
    <m/>
    <m/>
    <n v="5"/>
    <x v="1"/>
  </r>
  <r>
    <x v="35"/>
    <s v="Xbox"/>
    <m/>
    <n v="4.4000000000000004"/>
    <n v="49"/>
    <s v="$"/>
    <n v="25"/>
    <s v="Video Games › Xbox One › Accessories › Controllers › Gamepads &amp; Standard Controllers"/>
    <s v="B09HCFG492"/>
    <s v="https://www.amazon.com/dp/B09HCFG492"/>
    <n v="0"/>
    <x v="0"/>
    <s v=" Xbox One "/>
    <s v=" Accessories "/>
    <s v=" Controllers "/>
    <s v=" Gamepads &amp; Standard Controllers"/>
    <m/>
    <m/>
    <n v="5"/>
    <x v="3"/>
  </r>
  <r>
    <x v="36"/>
    <s v="Poster Foundry"/>
    <s v="Far Cry 6 Chorizo Dog Amigos Video Game Gaming Gamer Far Cry Merchandise Collectibles Collectors Edition Far Cry Merch Accessories Ceramic Coffee Mug Tea Cup Fun Novelty Gift 12 oz"/>
    <n v="5"/>
    <n v="1"/>
    <s v="$"/>
    <n v="15.98"/>
    <s v="Home &amp; Kitchen › Kitchen &amp; Dining › Dining &amp; Entertaining › Novelty › Drinkware › Coffee Mugs"/>
    <s v="B09RQBJGRL"/>
    <s v="https://www.amazon.com/dp/B09RQBJGRL"/>
    <n v="180"/>
    <x v="3"/>
    <s v=" Kitchen &amp; Dining "/>
    <s v=" Dining &amp; Entertaining "/>
    <s v=" Novelty "/>
    <s v=" Drinkware "/>
    <s v=" Coffee Mugs"/>
    <m/>
    <n v="6"/>
    <x v="3"/>
  </r>
  <r>
    <x v="37"/>
    <s v="Poster Foundry"/>
    <m/>
    <n v="4.7"/>
    <n v="57"/>
    <s v="$"/>
    <n v="11.99"/>
    <s v="Home &amp; Kitchen › Wall Art › Posters &amp; Prints"/>
    <s v="B09GV92B6K"/>
    <s v="https://www.amazon.com/dp/B09GV92B6K"/>
    <n v="0"/>
    <x v="3"/>
    <s v=" Wall Art "/>
    <s v=" Posters &amp; Prints"/>
    <m/>
    <m/>
    <m/>
    <m/>
    <n v="3"/>
    <x v="1"/>
  </r>
  <r>
    <x v="38"/>
    <s v="Poster Foundry"/>
    <s v="Super Street Fighter 2 Player Select Character Collage Retro 90s Aesthetic Arcade Capcom Video Game Gaming Gamer Merchandise Collectible Merch Ceramic Coffee Mug Tea Cup Fun Novelty Gift 12 oz"/>
    <n v="4.5"/>
    <n v="12"/>
    <s v="$"/>
    <n v="15.98"/>
    <s v="Home &amp; Kitchen › Kitchen &amp; Dining › Dining &amp; Entertaining › Novelty › Drinkware › Coffee Mugs"/>
    <s v="B093RDNQB6"/>
    <s v="https://www.amazon.com/dp/B093RDNQB6"/>
    <n v="192"/>
    <x v="3"/>
    <s v=" Kitchen &amp; Dining "/>
    <s v=" Dining &amp; Entertaining "/>
    <s v=" Novelty "/>
    <s v=" Drinkware "/>
    <s v=" Coffee Mugs"/>
    <m/>
    <n v="6"/>
    <x v="3"/>
  </r>
  <r>
    <x v="39"/>
    <s v="Poster Foundry"/>
    <m/>
    <n v="5"/>
    <n v="1"/>
    <s v="$"/>
    <n v="12.98"/>
    <s v="Home &amp; Kitchen › Wall Art › Posters &amp; Prints"/>
    <s v="B09M1PHQT2"/>
    <s v="https://www.amazon.com/dp/B09M1PHQT2"/>
    <n v="0"/>
    <x v="3"/>
    <s v=" Wall Art "/>
    <s v=" Posters &amp; Prints"/>
    <m/>
    <m/>
    <m/>
    <m/>
    <n v="3"/>
    <x v="1"/>
  </r>
  <r>
    <x v="40"/>
    <s v="Loot Crate"/>
    <m/>
    <n v="4.3"/>
    <n v="37"/>
    <s v="$"/>
    <n v="15.75"/>
    <m/>
    <s v="B01JBBMYFM"/>
    <s v="https://www.amazon.com/dp/B01JBBMYFM"/>
    <n v="0"/>
    <x v="8"/>
    <m/>
    <m/>
    <m/>
    <m/>
    <m/>
    <m/>
    <n v="1"/>
    <x v="3"/>
  </r>
  <r>
    <x v="41"/>
    <s v="TUBBZ"/>
    <s v="Arriving from the land of the rising sun, E. Honda makes his debut onto the pond, and he’s ready to dish out the wrath of a hundred hand slaps!"/>
    <n v="4.8"/>
    <n v="10"/>
    <s v="$"/>
    <n v="28.98"/>
    <s v="Toys &amp; Games › Toy Figures &amp; Playsets › Action Figures"/>
    <s v="B09X1ZJ2L4"/>
    <s v="https://www.amazon.com/dp/B09X1ZJ2L4"/>
    <n v="143"/>
    <x v="4"/>
    <s v=" Toy Figures &amp; Playsets "/>
    <s v=" Action Figures"/>
    <m/>
    <m/>
    <m/>
    <m/>
    <n v="3"/>
    <x v="3"/>
  </r>
  <r>
    <x v="42"/>
    <s v="Cableguys"/>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n v="1255"/>
    <s v="$"/>
    <n v="29.75"/>
    <s v="Video Games › Legacy Systems › PlayStation Systems › PlayStation 3 › Accessories"/>
    <s v="B07TTT1M3B"/>
    <s v="https://www.amazon.com/dp/B07TTT1M3B"/>
    <n v="443"/>
    <x v="0"/>
    <s v=" Legacy Systems "/>
    <s v=" PlayStation Systems "/>
    <s v=" PlayStation 3 "/>
    <s v=" Accessories"/>
    <m/>
    <m/>
    <n v="5"/>
    <x v="3"/>
  </r>
  <r>
    <x v="43"/>
    <s v="Skinit"/>
    <m/>
    <n v="4.5999999999999996"/>
    <n v="17"/>
    <s v="$"/>
    <n v="15.99"/>
    <s v="Sports &amp; Outdoors › Fan Shop › Video Games &amp; Accessories"/>
    <s v="B00HQNMBHY"/>
    <s v="https://www.amazon.com/dp/B00HQNMBHY"/>
    <n v="0"/>
    <x v="7"/>
    <s v=" Fan Shop "/>
    <s v=" Video Games &amp; Accessories"/>
    <m/>
    <m/>
    <m/>
    <m/>
    <n v="3"/>
    <x v="3"/>
  </r>
  <r>
    <x v="44"/>
    <s v="Numskull"/>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n v="74"/>
    <s v="$"/>
    <n v="68.11"/>
    <s v="Video Games › Legacy Systems › PlayStation Systems › PlayStation 3 › Interactive Gaming Figures"/>
    <s v="B07TLPB85R"/>
    <s v="https://www.amazon.com/dp/B07TLPB85R"/>
    <n v="363"/>
    <x v="0"/>
    <s v=" Legacy Systems "/>
    <s v=" PlayStation Systems "/>
    <s v=" PlayStation 3 "/>
    <s v=" Interactive Gaming Figures"/>
    <m/>
    <m/>
    <n v="5"/>
    <x v="0"/>
  </r>
  <r>
    <x v="45"/>
    <s v="Poster Foundry"/>
    <m/>
    <n v="4.8"/>
    <n v="9"/>
    <s v="$"/>
    <n v="11.99"/>
    <s v="Home &amp; Kitchen › Wall Art › Posters &amp; Prints"/>
    <s v="B09MR72NL8"/>
    <s v="https://www.amazon.com/dp/B09MR72NL8"/>
    <n v="0"/>
    <x v="3"/>
    <s v=" Wall Art "/>
    <s v=" Posters &amp; Prints"/>
    <m/>
    <m/>
    <m/>
    <m/>
    <n v="3"/>
    <x v="1"/>
  </r>
  <r>
    <x v="46"/>
    <s v="Poster Foundry"/>
    <m/>
    <n v="5"/>
    <n v="3"/>
    <s v="$"/>
    <n v="15.98"/>
    <s v="Home &amp; Kitchen › Kitchen &amp; Dining › Dining &amp; Entertaining › Novelty › Drinkware › Coffee Mugs"/>
    <s v="B092BWRHS2"/>
    <s v="https://www.amazon.com/dp/B092BWRHS2"/>
    <n v="0"/>
    <x v="3"/>
    <s v=" Kitchen &amp; Dining "/>
    <s v=" Dining &amp; Entertaining "/>
    <s v=" Novelty "/>
    <s v=" Drinkware "/>
    <s v=" Coffee Mugs"/>
    <m/>
    <n v="6"/>
    <x v="3"/>
  </r>
  <r>
    <x v="47"/>
    <s v="Poster Foundry"/>
    <s v="Street Fighter 2 Chun Li Strongest Woman In the World Classic Retro 90s Arcade Video Game Gaming Gamer Merchandise Collectibles Merch Accessories Ceramic Coffee Mug Tea Cup Fun Novelty Gift 12 oz"/>
    <n v="5"/>
    <n v="1"/>
    <s v="$"/>
    <n v="15.98"/>
    <s v="Home &amp; Kitchen › Kitchen &amp; Dining › Dining &amp; Entertaining › Novelty › Drinkware › Coffee Mugs"/>
    <s v="B092LLVZQG"/>
    <s v="https://www.amazon.com/dp/B092LLVZQG"/>
    <n v="195"/>
    <x v="3"/>
    <s v=" Kitchen &amp; Dining "/>
    <s v=" Dining &amp; Entertaining "/>
    <s v=" Novelty "/>
    <s v=" Drinkware "/>
    <s v=" Coffee Mugs"/>
    <m/>
    <n v="6"/>
    <x v="3"/>
  </r>
  <r>
    <x v="48"/>
    <s v="Cableguys"/>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n v="3594"/>
    <s v="$"/>
    <n v="27.9"/>
    <s v="Video Games › Xbox Series X &amp; S › Accessories › Cases &amp; Storage › Storage"/>
    <s v="B0875424W9"/>
    <s v="https://www.amazon.com/dp/B0875424W9"/>
    <n v="687"/>
    <x v="0"/>
    <s v=" Xbox Series X &amp; S "/>
    <s v=" Accessories "/>
    <s v=" Cases &amp; Storage "/>
    <s v=" Storage"/>
    <m/>
    <m/>
    <n v="5"/>
    <x v="3"/>
  </r>
  <r>
    <x v="49"/>
    <s v="PlayStation"/>
    <m/>
    <n v="4.5999999999999996"/>
    <n v="15"/>
    <s v="$"/>
    <n v="16.04"/>
    <s v="Home &amp; Kitchen › Kitchen &amp; Dining › Dining &amp; Entertaining › Glassware &amp; Drinkware › Cups, Mugs, &amp; Saucers › Coffee Cups &amp; Mugs"/>
    <s v="B09JGG7Z9B"/>
    <s v="https://www.amazon.com/dp/B09JGG7Z9B"/>
    <n v="0"/>
    <x v="3"/>
    <s v=" Kitchen &amp; Dining "/>
    <s v=" Dining &amp; Entertaining "/>
    <s v=" Glassware &amp; Drinkware "/>
    <s v=" Cups, Mugs, &amp; Saucers "/>
    <s v=" Coffee Cups &amp; Mugs"/>
    <m/>
    <n v="6"/>
    <x v="3"/>
  </r>
  <r>
    <x v="50"/>
    <s v="Poster Foundry"/>
    <m/>
    <n v="5"/>
    <n v="3"/>
    <s v="$"/>
    <n v="14.98"/>
    <s v="Home &amp; Kitchen › Wall Art › Posters &amp; Prints"/>
    <s v="B09NCK63NZ"/>
    <s v="https://www.amazon.com/dp/B09NCK63NZ"/>
    <n v="0"/>
    <x v="3"/>
    <s v=" Wall Art "/>
    <s v=" Posters &amp; Prints"/>
    <m/>
    <m/>
    <m/>
    <m/>
    <n v="3"/>
    <x v="1"/>
  </r>
  <r>
    <x v="51"/>
    <s v="Minecraft"/>
    <m/>
    <n v="4.8"/>
    <n v="9"/>
    <s v="$"/>
    <n v="16.04"/>
    <s v="Home &amp; Kitchen › Kitchen &amp; Dining › Dining &amp; Entertaining › Glassware &amp; Drinkware › Cups, Mugs, &amp; Saucers › Coffee Cups &amp; Mugs"/>
    <s v="B09KRY9938"/>
    <s v="https://www.amazon.com/dp/B09KRY9938"/>
    <n v="0"/>
    <x v="3"/>
    <s v=" Kitchen &amp; Dining "/>
    <s v=" Dining &amp; Entertaining "/>
    <s v=" Glassware &amp; Drinkware "/>
    <s v=" Cups, Mugs, &amp; Saucers "/>
    <s v=" Coffee Cups &amp; Mugs"/>
    <m/>
    <n v="6"/>
    <x v="3"/>
  </r>
  <r>
    <x v="52"/>
    <s v="Xbox"/>
    <m/>
    <n v="4.5"/>
    <n v="39"/>
    <s v="$"/>
    <n v="16.04"/>
    <s v="Video Games › Legacy Systems › Xbox Systems › Xbox › Accessories"/>
    <s v="B09M6XL76H"/>
    <s v="https://www.amazon.com/dp/B09M6XL76H"/>
    <n v="0"/>
    <x v="0"/>
    <s v=" Legacy Systems "/>
    <s v=" Xbox Systems "/>
    <s v=" Xbox "/>
    <s v=" Accessories"/>
    <m/>
    <m/>
    <n v="5"/>
    <x v="3"/>
  </r>
  <r>
    <x v="53"/>
    <s v="PlayStation"/>
    <s v="Sony Playstation Classic Logo 0.6 Litre Grey Ceramic Tankard in Attractive Gift Box"/>
    <n v="4.8"/>
    <n v="30"/>
    <s v="$"/>
    <n v="16.95"/>
    <s v="Video Games › Legacy Systems › PlayStation Systems"/>
    <s v="B07NKJSKZM"/>
    <s v="https://www.amazon.com/dp/B07NKJSKZM"/>
    <n v="83"/>
    <x v="0"/>
    <s v=" Legacy Systems "/>
    <s v=" PlayStation Systems"/>
    <m/>
    <m/>
    <m/>
    <m/>
    <n v="3"/>
    <x v="3"/>
  </r>
  <r>
    <x v="54"/>
    <s v="Poster Foundry"/>
    <m/>
    <n v="5"/>
    <n v="11"/>
    <s v="$"/>
    <n v="15.98"/>
    <s v="Home &amp; Kitchen › Kitchen &amp; Dining › Dining &amp; Entertaining › Novelty › Drinkware › Coffee Mugs"/>
    <s v="B0971L7M31"/>
    <s v="https://www.amazon.com/dp/B0971L7M31"/>
    <n v="0"/>
    <x v="3"/>
    <s v=" Kitchen &amp; Dining "/>
    <s v=" Dining &amp; Entertaining "/>
    <s v=" Novelty "/>
    <s v=" Drinkware "/>
    <s v=" Coffee Mugs"/>
    <m/>
    <n v="6"/>
    <x v="3"/>
  </r>
  <r>
    <x v="55"/>
    <s v="Numskull"/>
    <m/>
    <n v="4.5999999999999996"/>
    <n v="240"/>
    <s v="$"/>
    <n v="39.99"/>
    <s v="Video Games › Xbox Series X &amp; S › Accessories"/>
    <s v="B098F46ZVV"/>
    <s v="https://www.amazon.com/dp/B098F46ZVV"/>
    <n v="0"/>
    <x v="0"/>
    <s v=" Xbox Series X &amp; S "/>
    <s v=" Accessories"/>
    <m/>
    <m/>
    <m/>
    <m/>
    <n v="3"/>
    <x v="2"/>
  </r>
  <r>
    <x v="56"/>
    <s v="Poster Foundry"/>
    <s v="Street Fighter 2 Guile Great Hair Is Patriotic Classic Retro 90s Arcade Video Game Gaming Gamer Merchandise Collectibles Merch Accessories Ceramic Coffee Mug Tea Cup Fun Novelty Gift 12 oz"/>
    <n v="5"/>
    <n v="2"/>
    <s v="$"/>
    <n v="15.98"/>
    <s v="Home &amp; Kitchen › Kitchen &amp; Dining › Dining &amp; Entertaining › Novelty › Drinkware › Coffee Mugs"/>
    <s v="B092LF4468"/>
    <s v="https://www.amazon.com/dp/B092LF4468"/>
    <n v="188"/>
    <x v="3"/>
    <s v=" Kitchen &amp; Dining "/>
    <s v=" Dining &amp; Entertaining "/>
    <s v=" Novelty "/>
    <s v=" Drinkware "/>
    <s v=" Coffee Mugs"/>
    <m/>
    <n v="6"/>
    <x v="3"/>
  </r>
  <r>
    <x v="57"/>
    <s v="Poster Foundry"/>
    <m/>
    <n v="5"/>
    <n v="1"/>
    <s v="$"/>
    <n v="11.99"/>
    <s v="Home &amp; Kitchen › Wall Art › Posters &amp; Prints"/>
    <s v="B092BCW3PY"/>
    <s v="https://www.amazon.com/dp/B092BCW3PY"/>
    <n v="0"/>
    <x v="3"/>
    <s v=" Wall Art "/>
    <s v=" Posters &amp; Prints"/>
    <m/>
    <m/>
    <m/>
    <m/>
    <n v="3"/>
    <x v="1"/>
  </r>
  <r>
    <x v="58"/>
    <s v="Paladone"/>
    <m/>
    <n v="4.5"/>
    <n v="24"/>
    <s v="$"/>
    <n v="14.95"/>
    <s v="Arts, Crafts &amp; Sewing › Scrapbooking &amp; Stamping › Stickers &amp; Sticker Machines"/>
    <s v="B07R5YPQ9B"/>
    <s v="https://www.amazon.com/dp/B07R5YPQ9B"/>
    <n v="0"/>
    <x v="9"/>
    <s v=" Scrapbooking &amp; Stamping "/>
    <s v=" Stickers &amp; Sticker Machines"/>
    <m/>
    <m/>
    <m/>
    <m/>
    <n v="3"/>
    <x v="1"/>
  </r>
  <r>
    <x v="59"/>
    <s v="Poster Foundry"/>
    <m/>
    <n v="4.7"/>
    <n v="4"/>
    <s v="$"/>
    <n v="11.99"/>
    <s v="Home &amp; Kitchen › Wall Art › Posters &amp; Prints"/>
    <s v="B092BC6HJL"/>
    <s v="https://www.amazon.com/dp/B092BC6HJL"/>
    <n v="0"/>
    <x v="3"/>
    <s v=" Wall Art "/>
    <s v=" Posters &amp; Prints"/>
    <m/>
    <m/>
    <m/>
    <m/>
    <n v="3"/>
    <x v="1"/>
  </r>
  <r>
    <x v="60"/>
    <s v="Controller Gear"/>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n v="16"/>
    <s v="$"/>
    <n v="24.99"/>
    <m/>
    <s v="B08MB63BDZ"/>
    <s v="https://www.amazon.com/dp/B08MB63BDZ"/>
    <n v="409"/>
    <x v="8"/>
    <m/>
    <m/>
    <m/>
    <m/>
    <m/>
    <m/>
    <n v="1"/>
    <x v="3"/>
  </r>
  <r>
    <x v="61"/>
    <s v="BigTees"/>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n v="1"/>
    <s v="$"/>
    <n v="9.99"/>
    <s v="Home &amp; Kitchen › Kitchen &amp; Dining › Dining &amp; Entertaining › Novelty › Drinkware › Coffee Mugs"/>
    <s v="B0B9MY7MV3"/>
    <s v="https://www.amazon.com/dp/B0B9MY7MV3"/>
    <n v="1455"/>
    <x v="3"/>
    <s v=" Kitchen &amp; Dining "/>
    <s v=" Dining &amp; Entertaining "/>
    <s v=" Novelty "/>
    <s v=" Drinkware "/>
    <s v=" Coffee Mugs"/>
    <m/>
    <n v="6"/>
    <x v="1"/>
  </r>
  <r>
    <x v="62"/>
    <s v="Poster Foundry"/>
    <m/>
    <n v="5"/>
    <n v="2"/>
    <s v="$"/>
    <n v="15.98"/>
    <s v="Home &amp; Kitchen › Kitchen &amp; Dining › Dining &amp; Entertaining › Novelty › Drinkware › Coffee Mugs"/>
    <s v="B0971M9ZS3"/>
    <s v="https://www.amazon.com/dp/B0971M9ZS3"/>
    <n v="0"/>
    <x v="3"/>
    <s v=" Kitchen &amp; Dining "/>
    <s v=" Dining &amp; Entertaining "/>
    <s v=" Novelty "/>
    <s v=" Drinkware "/>
    <s v=" Coffee Mugs"/>
    <m/>
    <n v="6"/>
    <x v="3"/>
  </r>
  <r>
    <x v="63"/>
    <s v="Poster Foundry"/>
    <m/>
    <n v="4.8"/>
    <n v="14"/>
    <s v="$"/>
    <n v="14.98"/>
    <s v="Home &amp; Kitchen › Wall Art › Posters &amp; Prints"/>
    <s v="B0932HFBMH"/>
    <s v="https://www.amazon.com/dp/B0932HFBMH"/>
    <n v="0"/>
    <x v="3"/>
    <s v=" Wall Art "/>
    <s v=" Posters &amp; Prints"/>
    <m/>
    <m/>
    <m/>
    <m/>
    <n v="3"/>
    <x v="1"/>
  </r>
  <r>
    <x v="64"/>
    <s v="X-FLOAT"/>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n v="29"/>
    <s v="$"/>
    <n v="19.989999999999998"/>
    <s v="Video Games › PC › Accessories › Headsets"/>
    <s v="B0C5SGR7NG"/>
    <s v="https://www.amazon.com/dp/B0C5SGR7NG"/>
    <n v="995"/>
    <x v="0"/>
    <s v=" PC "/>
    <s v=" Accessories "/>
    <s v=" Headsets"/>
    <m/>
    <m/>
    <m/>
    <n v="4"/>
    <x v="3"/>
  </r>
  <r>
    <x v="65"/>
    <s v="Poster Foundry"/>
    <s v="Assassins Creed Collection Work In The Dark To Serve The Light Lineup Video Game Gaming Gamer Merchandise Cosplay Collectibles Merch Accessories Ceramic Coffee Mug Tea Cup Fun Novelty Gift 12 oz"/>
    <n v="4.8"/>
    <n v="7"/>
    <s v="$"/>
    <n v="15.98"/>
    <s v="Home &amp; Kitchen › Kitchen &amp; Dining › Dining &amp; Entertaining › Novelty › Drinkware › Coffee Mugs"/>
    <s v="B097GMF3FB"/>
    <s v="https://www.amazon.com/dp/B097GMF3FB"/>
    <n v="194"/>
    <x v="3"/>
    <s v=" Kitchen &amp; Dining "/>
    <s v=" Dining &amp; Entertaining "/>
    <s v=" Novelty "/>
    <s v=" Drinkware "/>
    <s v=" Coffee Mugs"/>
    <m/>
    <n v="6"/>
    <x v="3"/>
  </r>
  <r>
    <x v="66"/>
    <s v="FRTEC"/>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n v="15"/>
    <s v="$"/>
    <n v="49.24"/>
    <s v="Video Games › PlayStation 5 › Accessories › Accessory Kits"/>
    <s v="B0BG7DFVTH"/>
    <s v="https://www.amazon.com/dp/B0BG7DFVTH"/>
    <n v="307"/>
    <x v="0"/>
    <s v=" PlayStation 5 "/>
    <s v=" Accessories "/>
    <s v=" Accessory Kits"/>
    <m/>
    <m/>
    <m/>
    <n v="4"/>
    <x v="2"/>
  </r>
  <r>
    <x v="67"/>
    <s v="Poster Foundry"/>
    <m/>
    <n v="5"/>
    <n v="6"/>
    <s v="$"/>
    <n v="14.98"/>
    <s v="Industrial &amp; Scientific › Science Education › Charts &amp; Posters"/>
    <s v="B09NCKQP91"/>
    <s v="https://www.amazon.com/dp/B09NCKQP91"/>
    <n v="0"/>
    <x v="10"/>
    <s v=" Science Education "/>
    <s v=" Charts &amp; Posters"/>
    <m/>
    <m/>
    <m/>
    <m/>
    <n v="3"/>
    <x v="1"/>
  </r>
  <r>
    <x v="68"/>
    <s v="Numskull"/>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n v="4"/>
    <s v="$"/>
    <n v="59"/>
    <s v="Electronics › Computers &amp; Accessories › Laptop Accessories › Stands"/>
    <s v="B0BSV4NRM2"/>
    <s v="https://www.amazon.com/dp/B0BSV4NRM2"/>
    <n v="296"/>
    <x v="5"/>
    <s v=" Computers &amp; Accessories "/>
    <s v=" Laptop Accessories "/>
    <s v=" Stands"/>
    <m/>
    <m/>
    <m/>
    <n v="4"/>
    <x v="0"/>
  </r>
  <r>
    <x v="69"/>
    <s v="Skinit"/>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n v="1"/>
    <s v="$"/>
    <n v="15.99"/>
    <s v="Sports &amp; Outdoors › Fan Shop › Video Games &amp; Accessories"/>
    <s v="B075FCYYF7"/>
    <s v="https://www.amazon.com/dp/B075FCYYF7"/>
    <n v="1058"/>
    <x v="7"/>
    <s v=" Fan Shop "/>
    <s v=" Video Games &amp; Accessories"/>
    <m/>
    <m/>
    <m/>
    <m/>
    <n v="3"/>
    <x v="3"/>
  </r>
  <r>
    <x v="70"/>
    <s v="Poster Foundry"/>
    <m/>
    <n v="4.7"/>
    <n v="4"/>
    <s v="$"/>
    <n v="14.98"/>
    <s v="Home &amp; Kitchen › Wall Art › Posters &amp; Prints"/>
    <s v="B09D41NH7L"/>
    <s v="https://www.amazon.com/dp/B09D41NH7L"/>
    <n v="0"/>
    <x v="3"/>
    <s v=" Wall Art "/>
    <s v=" Posters &amp; Prints"/>
    <m/>
    <m/>
    <m/>
    <m/>
    <n v="3"/>
    <x v="1"/>
  </r>
  <r>
    <x v="71"/>
    <s v="Poster Foundry"/>
    <m/>
    <n v="5"/>
    <n v="7"/>
    <s v="$"/>
    <n v="14.98"/>
    <s v="Home &amp; Kitchen › Wall Art › Posters &amp; Prints"/>
    <s v="B08W9YYNMV"/>
    <s v="https://www.amazon.com/dp/B08W9YYNMV"/>
    <n v="0"/>
    <x v="3"/>
    <s v=" Wall Art "/>
    <s v=" Posters &amp; Prints"/>
    <m/>
    <m/>
    <m/>
    <m/>
    <n v="3"/>
    <x v="1"/>
  </r>
  <r>
    <x v="72"/>
    <s v="KeycapBro"/>
    <m/>
    <n v="4.5999999999999996"/>
    <n v="127"/>
    <s v="$"/>
    <n v="29.99"/>
    <s v="Video Games › PC › Accessories › Gaming Keyboards"/>
    <s v="B09R7GF5H7"/>
    <s v="https://www.amazon.com/dp/B09R7GF5H7"/>
    <n v="0"/>
    <x v="0"/>
    <s v=" PC "/>
    <s v=" Accessories "/>
    <s v=" Gaming Keyboards"/>
    <m/>
    <m/>
    <m/>
    <n v="4"/>
    <x v="3"/>
  </r>
  <r>
    <x v="73"/>
    <s v="Super Mario"/>
    <s v="Super Mario Mug in Presentation Gift Box (Mario, Luigi, Peach &amp; Toad Design) 11oz Ceramic Coloured Inner Coffee Mug and Gaming Mugs - Official Nintendo Merchandise"/>
    <n v="2.4"/>
    <n v="2"/>
    <s v="$"/>
    <n v="13.94"/>
    <s v="Home &amp; Kitchen › Kitchen &amp; Dining › Dining &amp; Entertaining › Novelty › Drinkware › Coffee Mugs"/>
    <s v="B0BTCNNQGM"/>
    <s v="https://www.amazon.com/dp/B0BTCNNQGM"/>
    <n v="163"/>
    <x v="3"/>
    <s v=" Kitchen &amp; Dining "/>
    <s v=" Dining &amp; Entertaining "/>
    <s v=" Novelty "/>
    <s v=" Drinkware "/>
    <s v=" Coffee Mugs"/>
    <m/>
    <n v="6"/>
    <x v="1"/>
  </r>
  <r>
    <x v="74"/>
    <s v="Sakami Merchandise"/>
    <s v="Plants vs zombies plush Pisto-peas 23 cm"/>
    <n v="4.7"/>
    <n v="12"/>
    <s v="$"/>
    <n v="32.24"/>
    <s v="Video Games › PC › Accessories › Gaming Mice"/>
    <s v="B09CZB95T2"/>
    <s v="https://www.amazon.com/dp/B09CZB95T2"/>
    <n v="40"/>
    <x v="0"/>
    <s v=" PC "/>
    <s v=" Accessories "/>
    <s v=" Gaming Mice"/>
    <m/>
    <m/>
    <m/>
    <n v="4"/>
    <x v="2"/>
  </r>
  <r>
    <x v="75"/>
    <s v="Fizz Creations"/>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n v="18"/>
    <s v="$"/>
    <n v="32.15"/>
    <s v="Tools &amp; Home Improvement › Lighting &amp; Ceiling Fans"/>
    <s v="B0BJ5NMKJD"/>
    <s v="https://www.amazon.com/dp/B0BJ5NMKJD"/>
    <n v="337"/>
    <x v="2"/>
    <s v=" Lighting &amp; Ceiling Fans"/>
    <m/>
    <m/>
    <m/>
    <m/>
    <m/>
    <n v="2"/>
    <x v="2"/>
  </r>
  <r>
    <x v="76"/>
    <s v="Exquisite Gaming"/>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61"/>
    <s v="$"/>
    <n v="19.989999999999998"/>
    <s v="Video Games › PC › Accessories › Controllers › Gamepads &amp; Standard Controllers"/>
    <s v="B0B5M29H49"/>
    <s v="https://www.amazon.com/dp/B0B5M29H49"/>
    <n v="911"/>
    <x v="0"/>
    <s v=" PC "/>
    <s v=" Accessories "/>
    <s v=" Controllers "/>
    <s v=" Gamepads &amp; Standard Controllers"/>
    <m/>
    <m/>
    <n v="5"/>
    <x v="3"/>
  </r>
  <r>
    <x v="77"/>
    <s v="Ukonic"/>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n v="27"/>
    <s v="$"/>
    <n v="46.99"/>
    <s v="Home &amp; Kitchen › Home Décor Products › Rugs, Pads &amp; Protectors › Area Rugs"/>
    <s v="B0BHXNBZ59"/>
    <s v="https://www.amazon.com/dp/B0BHXNBZ59"/>
    <n v="663"/>
    <x v="3"/>
    <s v=" Home Décor Products "/>
    <s v=" Rugs, Pads &amp; Protectors "/>
    <s v=" Area Rugs"/>
    <m/>
    <m/>
    <m/>
    <n v="4"/>
    <x v="2"/>
  </r>
  <r>
    <x v="78"/>
    <s v="Paladone"/>
    <m/>
    <n v="4.3"/>
    <n v="259"/>
    <s v="$"/>
    <n v="27.99"/>
    <s v="Home &amp; Kitchen › Home Décor Products › Clocks › Alarm Clocks"/>
    <s v="B09RLS7J1B"/>
    <s v="https://www.amazon.com/dp/B09RLS7J1B"/>
    <n v="0"/>
    <x v="3"/>
    <s v=" Home Décor Products "/>
    <s v=" Clocks "/>
    <s v=" Alarm Clocks"/>
    <m/>
    <m/>
    <m/>
    <n v="4"/>
    <x v="3"/>
  </r>
  <r>
    <x v="79"/>
    <s v="Skinit"/>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n v="12"/>
    <s v="$"/>
    <n v="15.99"/>
    <s v="Video Games › PlayStation 4 › Accessories › Faceplates, Protectors &amp; Skins"/>
    <s v="B085Z57N8D"/>
    <s v="https://www.amazon.com/dp/B085Z57N8D"/>
    <n v="990"/>
    <x v="0"/>
    <s v=" PlayStation 4 "/>
    <s v=" Accessories "/>
    <s v=" Faceplates, Protectors &amp; Skins"/>
    <m/>
    <m/>
    <m/>
    <n v="4"/>
    <x v="3"/>
  </r>
  <r>
    <x v="80"/>
    <s v="Poster Foundry"/>
    <m/>
    <n v="4.7"/>
    <n v="9"/>
    <s v="$"/>
    <n v="11.99"/>
    <s v="Home &amp; Kitchen › Wall Art › Posters &amp; Prints"/>
    <s v="B097GD4YJX"/>
    <s v="https://www.amazon.com/dp/B097GD4YJX"/>
    <n v="0"/>
    <x v="3"/>
    <s v=" Wall Art "/>
    <s v=" Posters &amp; Prints"/>
    <m/>
    <m/>
    <m/>
    <m/>
    <n v="3"/>
    <x v="1"/>
  </r>
  <r>
    <x v="81"/>
    <s v="Poster Foundry"/>
    <s v="Street Fighter 2 Sagat Muay Thai Thailand Classic Retro 90s Arcade Video Game Gaming Gamer Merchandise Collectibles Merch Accessories Ceramic Coffee Mug Tea Cup Fun Novelty Gift 12 oz"/>
    <n v="5"/>
    <n v="2"/>
    <s v="$"/>
    <n v="15.98"/>
    <s v="Home &amp; Kitchen › Kitchen &amp; Dining › Dining &amp; Entertaining › Novelty › Drinkware › Coffee Mugs"/>
    <s v="B092LL33DB"/>
    <s v="https://www.amazon.com/dp/B092LL33DB"/>
    <n v="183"/>
    <x v="3"/>
    <s v=" Kitchen &amp; Dining "/>
    <s v=" Dining &amp; Entertaining "/>
    <s v=" Novelty "/>
    <s v=" Drinkware "/>
    <s v=" Coffee Mugs"/>
    <m/>
    <n v="6"/>
    <x v="3"/>
  </r>
  <r>
    <x v="82"/>
    <s v="Poster Foundry"/>
    <m/>
    <n v="5"/>
    <n v="3"/>
    <s v="$"/>
    <n v="39.979999999999997"/>
    <s v="Home &amp; Kitchen › Wall Art › Posters &amp; Prints"/>
    <s v="B092C7FBZZ"/>
    <s v="https://www.amazon.com/dp/B092C7FBZZ"/>
    <n v="0"/>
    <x v="3"/>
    <s v=" Wall Art "/>
    <s v=" Posters &amp; Prints"/>
    <m/>
    <m/>
    <m/>
    <m/>
    <n v="3"/>
    <x v="2"/>
  </r>
  <r>
    <x v="83"/>
    <s v="Poster Foundry"/>
    <m/>
    <n v="5"/>
    <n v="2"/>
    <s v="$"/>
    <n v="14.98"/>
    <s v="Home &amp; Kitchen › Wall Art › Posters &amp; Prints"/>
    <s v="B08W8JP63Y"/>
    <s v="https://www.amazon.com/dp/B08W8JP63Y"/>
    <n v="0"/>
    <x v="3"/>
    <s v=" Wall Art "/>
    <s v=" Posters &amp; Prints"/>
    <m/>
    <m/>
    <m/>
    <m/>
    <n v="3"/>
    <x v="1"/>
  </r>
  <r>
    <x v="84"/>
    <s v="Poster Foundry"/>
    <m/>
    <n v="5"/>
    <n v="2"/>
    <s v="$"/>
    <n v="14.98"/>
    <s v="Home &amp; Kitchen › Wall Art › Posters &amp; Prints"/>
    <s v="B0932LC5M9"/>
    <s v="https://www.amazon.com/dp/B0932LC5M9"/>
    <n v="0"/>
    <x v="3"/>
    <s v=" Wall Art "/>
    <s v=" Posters &amp; Prints"/>
    <m/>
    <m/>
    <m/>
    <m/>
    <n v="3"/>
    <x v="1"/>
  </r>
  <r>
    <x v="85"/>
    <s v="Cableguys"/>
    <s v="Collectable device holder for Smartphones and game controllers. Holds PlayStation and Xbox Controllers. Includes 2m USB cable with adapters. Figure is 8&quot; tall."/>
    <n v="4.5999999999999996"/>
    <n v="5840"/>
    <s v="$"/>
    <n v="34.99"/>
    <s v="Video Games › Legacy Systems"/>
    <s v="B075QLBP97"/>
    <s v="https://www.amazon.com/dp/B075QLBP97"/>
    <n v="159"/>
    <x v="0"/>
    <s v=" Legacy Systems"/>
    <m/>
    <m/>
    <m/>
    <m/>
    <m/>
    <n v="2"/>
    <x v="2"/>
  </r>
  <r>
    <x v="86"/>
    <s v="Poster Foundry"/>
    <s v="Street Fighter 2 Sagat vs M Bison Classic Retro 90s Arcade Video Game Gaming Gamer Merchandise Collectibles Merch Accessories Ceramic Coffee Mug Tea Cup Fun Novelty Gift 12 oz"/>
    <n v="5"/>
    <n v="1"/>
    <s v="$"/>
    <n v="15.98"/>
    <s v="Home &amp; Kitchen › Kitchen &amp; Dining › Dining &amp; Entertaining › Novelty › Drinkware › Coffee Mugs"/>
    <s v="B092L168JZ"/>
    <s v="https://www.amazon.com/dp/B092L168JZ"/>
    <n v="175"/>
    <x v="3"/>
    <s v=" Kitchen &amp; Dining "/>
    <s v=" Dining &amp; Entertaining "/>
    <s v=" Novelty "/>
    <s v=" Drinkware "/>
    <s v=" Coffee Mugs"/>
    <m/>
    <n v="6"/>
    <x v="3"/>
  </r>
  <r>
    <x v="87"/>
    <s v="Poster Foundry"/>
    <m/>
    <n v="5"/>
    <n v="1"/>
    <s v="$"/>
    <n v="14.98"/>
    <s v="Home &amp; Kitchen › Wall Art › Posters &amp; Prints"/>
    <s v="B09MR4J54T"/>
    <s v="https://www.amazon.com/dp/B09MR4J54T"/>
    <n v="0"/>
    <x v="3"/>
    <s v=" Wall Art "/>
    <s v=" Posters &amp; Prints"/>
    <m/>
    <m/>
    <m/>
    <m/>
    <n v="3"/>
    <x v="1"/>
  </r>
  <r>
    <x v="88"/>
    <s v="Skinit"/>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n v="7"/>
    <s v="$"/>
    <n v="15.99"/>
    <m/>
    <s v="B075FDFHL7"/>
    <s v="https://www.amazon.com/dp/B075FDFHL7"/>
    <n v="1048"/>
    <x v="8"/>
    <m/>
    <m/>
    <m/>
    <m/>
    <m/>
    <m/>
    <n v="1"/>
    <x v="3"/>
  </r>
  <r>
    <x v="89"/>
    <s v="Poster Foundry"/>
    <m/>
    <n v="5"/>
    <n v="4"/>
    <s v="$"/>
    <n v="14.98"/>
    <s v="Home &amp; Kitchen › Wall Art › Posters &amp; Prints"/>
    <s v="B0931XGYY3"/>
    <s v="https://www.amazon.com/dp/B0931XGYY3"/>
    <n v="0"/>
    <x v="3"/>
    <s v=" Wall Art "/>
    <s v=" Posters &amp; Prints"/>
    <m/>
    <m/>
    <m/>
    <m/>
    <n v="3"/>
    <x v="1"/>
  </r>
  <r>
    <x v="90"/>
    <s v="Poster Foundry"/>
    <m/>
    <n v="5"/>
    <n v="2"/>
    <s v="$"/>
    <n v="14.98"/>
    <s v="Home &amp; Kitchen › Wall Art › Posters &amp; Prints"/>
    <s v="B0931X9M4W"/>
    <s v="https://www.amazon.com/dp/B0931X9M4W"/>
    <n v="0"/>
    <x v="3"/>
    <s v=" Wall Art "/>
    <s v=" Posters &amp; Prints"/>
    <m/>
    <m/>
    <m/>
    <m/>
    <n v="3"/>
    <x v="1"/>
  </r>
  <r>
    <x v="91"/>
    <s v="Poster Foundry"/>
    <m/>
    <n v="5"/>
    <n v="2"/>
    <s v="$"/>
    <n v="14.98"/>
    <s v="Home &amp; Kitchen › Wall Art › Posters &amp; Prints"/>
    <s v="B09KMJ78FJ"/>
    <s v="https://www.amazon.com/dp/B09KMJ78FJ"/>
    <n v="0"/>
    <x v="3"/>
    <s v=" Wall Art "/>
    <s v=" Posters &amp; Prints"/>
    <m/>
    <m/>
    <m/>
    <m/>
    <n v="3"/>
    <x v="1"/>
  </r>
  <r>
    <x v="92"/>
    <s v="Skinit"/>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n v="4"/>
    <s v="$"/>
    <n v="15.99"/>
    <s v="Video Games › Xbox One › Accessories › Faceplates, Protectors &amp; Skins"/>
    <s v="B0788Y5SZH"/>
    <s v="https://www.amazon.com/dp/B0788Y5SZH"/>
    <n v="865"/>
    <x v="0"/>
    <s v=" Xbox One "/>
    <s v=" Accessories "/>
    <s v=" Faceplates, Protectors &amp; Skins"/>
    <m/>
    <m/>
    <m/>
    <n v="4"/>
    <x v="3"/>
  </r>
  <r>
    <x v="93"/>
    <s v="Fizz Creations"/>
    <m/>
    <n v="3.8"/>
    <n v="8"/>
    <s v="$"/>
    <n v="19.989999999999998"/>
    <s v="Toys &amp; Games › Kids' Electronics › Plug &amp; Play Video Games"/>
    <s v="B0BT53M8CH"/>
    <s v="https://www.amazon.com/dp/B0BT53M8CH"/>
    <n v="0"/>
    <x v="4"/>
    <s v=" Kids' Electronics "/>
    <s v=" Plug &amp; Play Video Games"/>
    <m/>
    <m/>
    <m/>
    <m/>
    <n v="3"/>
    <x v="3"/>
  </r>
  <r>
    <x v="94"/>
    <s v="JOSEBRU"/>
    <m/>
    <n v="4.8"/>
    <n v="243"/>
    <s v="$"/>
    <n v="32.69"/>
    <s v="Tools &amp; Home Improvement › Lighting &amp; Ceiling Fans › Novelty Lighting › Neon Signs"/>
    <s v="B09XMFH6MN"/>
    <s v="https://www.amazon.com/dp/B09XMFH6MN"/>
    <n v="0"/>
    <x v="2"/>
    <s v=" Lighting &amp; Ceiling Fans "/>
    <s v=" Novelty Lighting "/>
    <s v=" Neon Signs"/>
    <m/>
    <m/>
    <m/>
    <n v="4"/>
    <x v="2"/>
  </r>
  <r>
    <x v="95"/>
    <s v="Paladone"/>
    <m/>
    <n v="4.0999999999999996"/>
    <n v="15"/>
    <s v="$"/>
    <n v="19.989999999999998"/>
    <s v="Home &amp; Kitchen › Home Décor Products › Kids' Room Décor › Lamps &amp; Lighting"/>
    <s v="B0BRYS9K8Z"/>
    <s v="https://www.amazon.com/dp/B0BRYS9K8Z"/>
    <n v="0"/>
    <x v="3"/>
    <s v=" Home Décor Products "/>
    <s v=" Kids' Room Décor "/>
    <s v=" Lamps &amp; Lighting"/>
    <m/>
    <m/>
    <m/>
    <n v="4"/>
    <x v="3"/>
  </r>
  <r>
    <x v="96"/>
    <s v="Logitech G"/>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n v="765"/>
    <s v="$"/>
    <n v="96.17"/>
    <s v="Video Games › PC › Accessories › Gaming Keyboards"/>
    <s v="B098J8XTLG"/>
    <s v="https://www.amazon.com/dp/B098J8XTLG"/>
    <n v="860"/>
    <x v="0"/>
    <s v=" PC "/>
    <s v=" Accessories "/>
    <s v=" Gaming Keyboards"/>
    <m/>
    <m/>
    <m/>
    <n v="4"/>
    <x v="0"/>
  </r>
  <r>
    <x v="97"/>
    <s v="Exquisite Gaming"/>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n v="256"/>
    <s v="$"/>
    <n v="24.99"/>
    <s v="Video Games › PlayStation 5 › Accessories › Accessory Kits"/>
    <s v="B09N568WBD"/>
    <s v="https://www.amazon.com/dp/B09N568WBD"/>
    <n v="980"/>
    <x v="0"/>
    <s v=" PlayStation 5 "/>
    <s v=" Accessories "/>
    <s v=" Accessory Kits"/>
    <m/>
    <m/>
    <m/>
    <n v="4"/>
    <x v="3"/>
  </r>
  <r>
    <x v="98"/>
    <s v="AOROTOE"/>
    <m/>
    <n v="4.0999999999999996"/>
    <n v="14"/>
    <s v="$"/>
    <n v="23.99"/>
    <s v="Home &amp; Kitchen › Home Décor Products › Clocks › Wall Clocks"/>
    <s v="B0CGPLTVXR"/>
    <s v="https://www.amazon.com/dp/B0CGPLTVXR"/>
    <n v="0"/>
    <x v="3"/>
    <s v=" Home Décor Products "/>
    <s v=" Clocks "/>
    <s v=" Wall Clocks"/>
    <m/>
    <m/>
    <m/>
    <n v="4"/>
    <x v="3"/>
  </r>
  <r>
    <x v="99"/>
    <s v="Exquisite Gaming"/>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n v="13"/>
    <s v="$"/>
    <n v="33.99"/>
    <s v="Video Games › PC › Accessories › Controllers › Gamepads &amp; Standard Controllers"/>
    <s v="B0C1ZRQ671"/>
    <s v="https://www.amazon.com/dp/B0C1ZRQ671"/>
    <n v="619"/>
    <x v="0"/>
    <s v=" PC "/>
    <s v=" Accessories "/>
    <s v=" Controllers "/>
    <s v=" Gamepads &amp; Standard Controllers"/>
    <m/>
    <m/>
    <n v="5"/>
    <x v="2"/>
  </r>
  <r>
    <x v="100"/>
    <s v="Paladone"/>
    <m/>
    <n v="4.5999999999999996"/>
    <n v="1718"/>
    <s v="$"/>
    <n v="34.99"/>
    <s v="Tools &amp; Home Improvement › Lighting &amp; Ceiling Fans › Novelty Lighting › Neon Signs"/>
    <s v="B096HDGJRD"/>
    <s v="https://www.amazon.com/dp/B096HDGJRD"/>
    <n v="0"/>
    <x v="2"/>
    <s v=" Lighting &amp; Ceiling Fans "/>
    <s v=" Novelty Lighting "/>
    <s v=" Neon Signs"/>
    <m/>
    <m/>
    <m/>
    <n v="4"/>
    <x v="2"/>
  </r>
  <r>
    <x v="101"/>
    <s v="Poster Foundry"/>
    <s v="Street Fighter You Lose Classic Arcade Video Game Gaming Gamer Merchandise Collectibles Merch Accessories Ceramic Coffee Mug Tea Cup Fun Novelty Gift 12 oz"/>
    <n v="5"/>
    <n v="2"/>
    <s v="$"/>
    <n v="15.98"/>
    <s v="Home &amp; Kitchen › Kitchen &amp; Dining › Dining &amp; Entertaining › Novelty › Drinkware › Coffee Mugs"/>
    <s v="B092L7KNR2"/>
    <s v="https://www.amazon.com/dp/B092L7KNR2"/>
    <n v="155"/>
    <x v="3"/>
    <s v=" Kitchen &amp; Dining "/>
    <s v=" Dining &amp; Entertaining "/>
    <s v=" Novelty "/>
    <s v=" Drinkware "/>
    <s v=" Coffee Mugs"/>
    <m/>
    <n v="6"/>
    <x v="3"/>
  </r>
  <r>
    <x v="102"/>
    <s v="OHOIT"/>
    <s v="This is a double-sided blanket, one side is made of super soft crystal velvet, the other side is made of super warm flannel"/>
    <n v="4.7"/>
    <n v="885"/>
    <s v="$"/>
    <n v="24.99"/>
    <s v="Home &amp; Kitchen › Bedding › Kids' Bedding › Blankets &amp; Throws"/>
    <s v="B0B8M8W4BL"/>
    <s v="https://www.amazon.com/dp/B0B8M8W4BL"/>
    <n v="123"/>
    <x v="3"/>
    <s v=" Bedding "/>
    <s v=" Kids' Bedding "/>
    <s v=" Blankets &amp; Throws"/>
    <m/>
    <m/>
    <m/>
    <n v="4"/>
    <x v="3"/>
  </r>
  <r>
    <x v="103"/>
    <s v="Poster Foundry"/>
    <s v="Street Fighter 2 Ken Masters Great True Fighter USA Art Retro 90s Arcade Capcom Video Game Gaming Gamer Merchandise Collectibles Merch Accessories Ceramic Coffee Mug Tea Cup Fun Novelty Gift 12 oz"/>
    <n v="4.5"/>
    <n v="2"/>
    <s v="$"/>
    <n v="15.98"/>
    <s v="Home &amp; Kitchen › Kitchen &amp; Dining › Dining &amp; Entertaining › Novelty › Drinkware › Coffee Mugs"/>
    <s v="B093RSDW5G"/>
    <s v="https://www.amazon.com/dp/B093RSDW5G"/>
    <n v="196"/>
    <x v="3"/>
    <s v=" Kitchen &amp; Dining "/>
    <s v=" Dining &amp; Entertaining "/>
    <s v=" Novelty "/>
    <s v=" Drinkware "/>
    <s v=" Coffee Mugs"/>
    <m/>
    <n v="6"/>
    <x v="3"/>
  </r>
  <r>
    <x v="104"/>
    <s v="LHKSER"/>
    <m/>
    <n v="4.5999999999999996"/>
    <n v="868"/>
    <s v="$"/>
    <n v="11.99"/>
    <s v="Baby Products › Nursery › Décor › Wall Décor › Stickers"/>
    <s v="B07V65V649"/>
    <s v="https://www.amazon.com/dp/B07V65V649"/>
    <n v="0"/>
    <x v="1"/>
    <s v=" Nursery "/>
    <s v=" Décor "/>
    <s v=" Wall Décor "/>
    <s v=" Stickers"/>
    <m/>
    <m/>
    <n v="5"/>
    <x v="1"/>
  </r>
  <r>
    <x v="105"/>
    <s v="Poster Foundry"/>
    <m/>
    <n v="5"/>
    <n v="2"/>
    <s v="$"/>
    <n v="39.979999999999997"/>
    <s v="Home &amp; Kitchen › Wall Art › Posters &amp; Prints"/>
    <s v="B09H2NVHLS"/>
    <s v="https://www.amazon.com/dp/B09H2NVHLS"/>
    <n v="0"/>
    <x v="3"/>
    <s v=" Wall Art "/>
    <s v=" Posters &amp; Prints"/>
    <m/>
    <m/>
    <m/>
    <m/>
    <n v="3"/>
    <x v="2"/>
  </r>
  <r>
    <x v="106"/>
    <s v="Toynk"/>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n v="1"/>
    <s v="$"/>
    <n v="6.99"/>
    <s v="Home &amp; Kitchen › Home Décor Products › Home Décor Accents"/>
    <s v="B07HQYQDYY"/>
    <s v="https://www.amazon.com/dp/B07HQYQDYY"/>
    <n v="570"/>
    <x v="3"/>
    <s v=" Home Décor Products "/>
    <s v=" Home Décor Accents"/>
    <m/>
    <m/>
    <m/>
    <m/>
    <n v="3"/>
    <x v="1"/>
  </r>
  <r>
    <x v="107"/>
    <s v="Poster Foundry"/>
    <m/>
    <n v="3.5"/>
    <n v="5"/>
    <s v="$"/>
    <n v="11.99"/>
    <s v="Home &amp; Kitchen › Wall Art › Posters &amp; Prints"/>
    <s v="B09MR7HXW3"/>
    <s v="https://www.amazon.com/dp/B09MR7HXW3"/>
    <n v="0"/>
    <x v="3"/>
    <s v=" Wall Art "/>
    <s v=" Posters &amp; Prints"/>
    <m/>
    <m/>
    <m/>
    <m/>
    <n v="3"/>
    <x v="1"/>
  </r>
  <r>
    <x v="108"/>
    <s v="Poster Foundry"/>
    <m/>
    <n v="5"/>
    <n v="1"/>
    <s v="$"/>
    <n v="14.98"/>
    <s v="Home &amp; Kitchen › Wall Art › Posters &amp; Prints"/>
    <s v="B0932D2R92"/>
    <s v="https://www.amazon.com/dp/B0932D2R92"/>
    <n v="0"/>
    <x v="3"/>
    <s v=" Wall Art "/>
    <s v=" Posters &amp; Prints"/>
    <m/>
    <m/>
    <m/>
    <m/>
    <n v="3"/>
    <x v="1"/>
  </r>
  <r>
    <x v="109"/>
    <s v="Poster Foundry"/>
    <m/>
    <n v="5"/>
    <n v="1"/>
    <s v="$"/>
    <n v="39.979999999999997"/>
    <s v="Home &amp; Kitchen › Wall Art › Posters &amp; Prints"/>
    <s v="B09965248P"/>
    <s v="https://www.amazon.com/dp/B09965248P"/>
    <n v="0"/>
    <x v="3"/>
    <s v=" Wall Art "/>
    <s v=" Posters &amp; Prints"/>
    <m/>
    <m/>
    <m/>
    <m/>
    <n v="3"/>
    <x v="2"/>
  </r>
  <r>
    <x v="110"/>
    <s v="Poster Foundry"/>
    <s v="Laminated Street Fighter 2 No Parking Bonus Level Ryu E Honda Funny Retro Vintage Art CAPCOM Video Game Merchandise Gamer Classic Fighting Poster Dry Erase Sign 24x36"/>
    <n v="5"/>
    <n v="1"/>
    <s v="$"/>
    <n v="18.98"/>
    <s v="Home &amp; Kitchen › Wall Art › Posters &amp; Prints"/>
    <s v="B09SRF6R39"/>
    <s v="https://www.amazon.com/dp/B09SRF6R39"/>
    <n v="166"/>
    <x v="3"/>
    <s v=" Wall Art "/>
    <s v=" Posters &amp; Prints"/>
    <m/>
    <m/>
    <m/>
    <m/>
    <n v="3"/>
    <x v="3"/>
  </r>
  <r>
    <x v="111"/>
    <s v="Poster Foundry"/>
    <m/>
    <n v="5"/>
    <n v="3"/>
    <s v="$"/>
    <n v="29.98"/>
    <s v="Video Games › Legacy Systems › Xbox Systems › Xbox 360 › Games"/>
    <s v="B09J99377Q"/>
    <s v="https://www.amazon.com/dp/B09J99377Q"/>
    <n v="0"/>
    <x v="0"/>
    <s v=" Legacy Systems "/>
    <s v=" Xbox Systems "/>
    <s v=" Xbox 360 "/>
    <s v=" Games"/>
    <m/>
    <m/>
    <n v="5"/>
    <x v="3"/>
  </r>
  <r>
    <x v="112"/>
    <s v="Poster Foundry"/>
    <m/>
    <n v="5"/>
    <n v="1"/>
    <s v="$"/>
    <n v="11.99"/>
    <s v="Home &amp; Kitchen › Wall Art › Posters &amp; Prints"/>
    <s v="B09LRHRY9J"/>
    <s v="https://www.amazon.com/dp/B09LRHRY9J"/>
    <n v="0"/>
    <x v="3"/>
    <s v=" Wall Art "/>
    <s v=" Posters &amp; Prints"/>
    <m/>
    <m/>
    <m/>
    <m/>
    <n v="3"/>
    <x v="1"/>
  </r>
  <r>
    <x v="113"/>
    <s v="Poster Foundry"/>
    <m/>
    <n v="4.4000000000000004"/>
    <n v="7"/>
    <s v="$"/>
    <n v="11.99"/>
    <s v="Home &amp; Kitchen › Wall Art › Posters &amp; Prints"/>
    <s v="B09MR6V2P9"/>
    <s v="https://www.amazon.com/dp/B09MR6V2P9"/>
    <n v="0"/>
    <x v="3"/>
    <s v=" Wall Art "/>
    <s v=" Posters &amp; Prints"/>
    <m/>
    <m/>
    <m/>
    <m/>
    <n v="3"/>
    <x v="1"/>
  </r>
  <r>
    <x v="114"/>
    <s v="Poster Foundry"/>
    <m/>
    <n v="5"/>
    <n v="1"/>
    <s v="$"/>
    <n v="15.98"/>
    <s v="Home &amp; Kitchen › Kitchen &amp; Dining › Dining &amp; Entertaining › Novelty › Drinkware › Coffee Mugs"/>
    <s v="B092L3YXNW"/>
    <s v="https://www.amazon.com/dp/B092L3YXNW"/>
    <n v="0"/>
    <x v="3"/>
    <s v=" Kitchen &amp; Dining "/>
    <s v=" Dining &amp; Entertaining "/>
    <s v=" Novelty "/>
    <s v=" Drinkware "/>
    <s v=" Coffee Mugs"/>
    <m/>
    <n v="6"/>
    <x v="3"/>
  </r>
  <r>
    <x v="115"/>
    <s v="Skinit"/>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n v="6"/>
    <s v="$"/>
    <n v="15.99"/>
    <m/>
    <s v="B075F8X8N9"/>
    <s v="https://www.amazon.com/dp/B075F8X8N9"/>
    <n v="984"/>
    <x v="8"/>
    <m/>
    <m/>
    <m/>
    <m/>
    <m/>
    <m/>
    <n v="1"/>
    <x v="3"/>
  </r>
  <r>
    <x v="116"/>
    <s v="Poster Foundry"/>
    <m/>
    <n v="5"/>
    <n v="1"/>
    <s v="$"/>
    <n v="11.99"/>
    <s v="Home &amp; Kitchen › Wall Art › Posters &amp; Prints"/>
    <s v="B092BW7TVZ"/>
    <s v="https://www.amazon.com/dp/B092BW7TVZ"/>
    <n v="0"/>
    <x v="3"/>
    <s v=" Wall Art "/>
    <s v=" Posters &amp; Prints"/>
    <m/>
    <m/>
    <m/>
    <m/>
    <n v="3"/>
    <x v="1"/>
  </r>
  <r>
    <x v="117"/>
    <s v="uSkins"/>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n v="14"/>
    <s v="$"/>
    <n v="14.94"/>
    <s v="Video Games › PlayStation 4 › Accessories › Faceplates, Protectors &amp; Skins"/>
    <s v="B00GZD84EA"/>
    <s v="https://www.amazon.com/dp/B00GZD84EA"/>
    <n v="616"/>
    <x v="0"/>
    <s v=" PlayStation 4 "/>
    <s v=" Accessories "/>
    <s v=" Faceplates, Protectors &amp; Skins"/>
    <m/>
    <m/>
    <m/>
    <n v="4"/>
    <x v="1"/>
  </r>
  <r>
    <x v="118"/>
    <s v="Poster Foundry"/>
    <m/>
    <n v="5"/>
    <n v="1"/>
    <s v="$"/>
    <n v="39.979999999999997"/>
    <s v="Home &amp; Kitchen › Wall Art › Posters &amp; Prints"/>
    <s v="B09DD4RX9D"/>
    <s v="https://www.amazon.com/dp/B09DD4RX9D"/>
    <n v="0"/>
    <x v="3"/>
    <s v=" Wall Art "/>
    <s v=" Posters &amp; Prints"/>
    <m/>
    <m/>
    <m/>
    <m/>
    <n v="3"/>
    <x v="2"/>
  </r>
  <r>
    <x v="119"/>
    <s v="Lumoonosity"/>
    <m/>
    <n v="4.5999999999999996"/>
    <n v="2938"/>
    <s v="$"/>
    <n v="9.99"/>
    <s v="Tools &amp; Home Improvement › Lighting &amp; Ceiling Fans › Novelty Lighting › Neon Signs"/>
    <s v="B08T6QNZN4"/>
    <s v="https://www.amazon.com/dp/B08T6QNZN4"/>
    <n v="0"/>
    <x v="2"/>
    <s v=" Lighting &amp; Ceiling Fans "/>
    <s v=" Novelty Lighting "/>
    <s v=" Neon Signs"/>
    <m/>
    <m/>
    <m/>
    <n v="4"/>
    <x v="1"/>
  </r>
  <r>
    <x v="120"/>
    <s v="Paladone"/>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n v="115"/>
    <s v="$"/>
    <n v="11.99"/>
    <s v="Home &amp; Kitchen › Kitchen &amp; Dining › Storage &amp; Organization › Thermoses › Insulated Beverage Containers › Thermoses"/>
    <s v="B09RLZGL43"/>
    <s v="https://www.amazon.com/dp/B09RLZGL43"/>
    <n v="328"/>
    <x v="3"/>
    <s v=" Kitchen &amp; Dining "/>
    <s v=" Storage &amp; Organization "/>
    <s v=" Thermoses "/>
    <s v=" Insulated Beverage Containers "/>
    <s v=" Thermoses"/>
    <m/>
    <n v="6"/>
    <x v="1"/>
  </r>
  <r>
    <x v="121"/>
    <s v="Punofell"/>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n v="244"/>
    <s v="$"/>
    <n v="24.99"/>
    <s v="Home &amp; Kitchen › Bedding › Blankets &amp; Throws › Throws"/>
    <s v="B0B9B54617"/>
    <s v="https://www.amazon.com/dp/B0B9B54617"/>
    <n v="492"/>
    <x v="3"/>
    <s v=" Bedding "/>
    <s v=" Blankets &amp; Throws "/>
    <s v=" Throws"/>
    <m/>
    <m/>
    <m/>
    <n v="4"/>
    <x v="3"/>
  </r>
  <r>
    <x v="122"/>
    <s v="JUMANT"/>
    <m/>
    <n v="4.7"/>
    <n v="2016"/>
    <s v="$"/>
    <n v="17.95"/>
    <s v="Home &amp; Kitchen › Wall Art › Posters &amp; Prints"/>
    <s v="B0C17KTYSD"/>
    <s v="https://www.amazon.com/dp/B0C17KTYSD"/>
    <n v="0"/>
    <x v="3"/>
    <s v=" Wall Art "/>
    <s v=" Posters &amp; Prints"/>
    <m/>
    <m/>
    <m/>
    <m/>
    <n v="3"/>
    <x v="3"/>
  </r>
  <r>
    <x v="123"/>
    <s v="Drtupe"/>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n v="386"/>
    <s v="$"/>
    <n v="23.99"/>
    <s v="Home &amp; Kitchen › Kitchen &amp; Dining › Dining &amp; Entertaining › Novelty › Drinkware › Coffee Mugs"/>
    <s v="B096F3VYPQ"/>
    <s v="https://www.amazon.com/dp/B096F3VYPQ"/>
    <n v="1623"/>
    <x v="3"/>
    <s v=" Kitchen &amp; Dining "/>
    <s v=" Dining &amp; Entertaining "/>
    <s v=" Novelty "/>
    <s v=" Drinkware "/>
    <s v=" Coffee Mugs"/>
    <m/>
    <n v="6"/>
    <x v="3"/>
  </r>
  <r>
    <x v="124"/>
    <s v="Exquisite Gaming"/>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n v="1125"/>
    <s v="$"/>
    <n v="19.989999999999998"/>
    <s v="Video Games › Legacy Systems › Nintendo Systems › Wii U › Accessories › Controllers › Gamepads &amp; Standard Controllers"/>
    <s v="B07KF2BTV8"/>
    <s v="https://www.amazon.com/dp/B07KF2BTV8"/>
    <n v="996"/>
    <x v="0"/>
    <s v=" Legacy Systems "/>
    <s v=" Nintendo Systems "/>
    <s v=" Wii U "/>
    <s v=" Accessories "/>
    <s v=" Controllers "/>
    <s v=" Gamepads &amp; Standard Controllers"/>
    <n v="7"/>
    <x v="3"/>
  </r>
  <r>
    <x v="125"/>
    <s v="Paladone"/>
    <m/>
    <n v="4.7"/>
    <n v="3746"/>
    <s v="$"/>
    <n v="29.99"/>
    <s v="Home &amp; Kitchen › Home Décor Products › Kids' Room Décor › Lamps &amp; Lighting"/>
    <s v="B08FHXNT8X"/>
    <s v="https://www.amazon.com/dp/B08FHXNT8X"/>
    <n v="0"/>
    <x v="3"/>
    <s v=" Home Décor Products "/>
    <s v=" Kids' Room Décor "/>
    <s v=" Lamps &amp; Lighting"/>
    <m/>
    <m/>
    <m/>
    <n v="4"/>
    <x v="3"/>
  </r>
  <r>
    <x v="126"/>
    <s v="Ukonic"/>
    <m/>
    <n v="4.4000000000000004"/>
    <n v="650"/>
    <s v="$"/>
    <n v="49.99"/>
    <s v="Tools &amp; Home Improvement › Lighting &amp; Ceiling Fans › Lamps &amp; Shades › Table Lamps"/>
    <s v="B0921YW7MM"/>
    <s v="https://www.amazon.com/dp/B0921YW7MM"/>
    <n v="0"/>
    <x v="2"/>
    <s v=" Lighting &amp; Ceiling Fans "/>
    <s v=" Lamps &amp; Shades "/>
    <s v=" Table Lamps"/>
    <m/>
    <m/>
    <m/>
    <n v="4"/>
    <x v="2"/>
  </r>
  <r>
    <x v="127"/>
    <s v="Paladone"/>
    <m/>
    <n v="4.7"/>
    <n v="1043"/>
    <s v="$"/>
    <n v="16.2"/>
    <s v="Sports &amp; Outdoors › Outdoor Recreation › Camping &amp; Hiking › Hydration &amp; Filtration › Canteens"/>
    <s v="B09448B8CW"/>
    <s v="https://www.amazon.com/dp/B09448B8CW"/>
    <n v="0"/>
    <x v="7"/>
    <s v=" Outdoor Recreation "/>
    <s v=" Camping &amp; Hiking "/>
    <s v=" Hydration &amp; Filtration "/>
    <s v=" Canteens"/>
    <m/>
    <m/>
    <n v="5"/>
    <x v="3"/>
  </r>
  <r>
    <x v="128"/>
    <s v="Bestylez"/>
    <m/>
    <n v="4.7"/>
    <n v="322"/>
    <s v="$"/>
    <n v="9.99"/>
    <s v="Home &amp; Kitchen › Home Décor Products › Home Décor Accents › Decorative Accessories › Decorative Signs &amp; Plaques"/>
    <s v="B09MT2HFMS"/>
    <s v="https://www.amazon.com/dp/B09MT2HFMS"/>
    <n v="0"/>
    <x v="3"/>
    <s v=" Home Décor Products "/>
    <s v=" Home Décor Accents "/>
    <s v=" Decorative Accessories "/>
    <s v=" Decorative Signs &amp; Plaques"/>
    <m/>
    <m/>
    <n v="5"/>
    <x v="1"/>
  </r>
  <r>
    <x v="129"/>
    <s v="Abooly"/>
    <m/>
    <n v="4.8"/>
    <n v="258"/>
    <s v="$"/>
    <n v="35.99"/>
    <s v="Tools &amp; Home Improvement › Lighting &amp; Ceiling Fans › Novelty Lighting › Neon Signs"/>
    <s v="B0BKP8JG1Y"/>
    <s v="https://www.amazon.com/dp/B0BKP8JG1Y"/>
    <n v="0"/>
    <x v="2"/>
    <s v=" Lighting &amp; Ceiling Fans "/>
    <s v=" Novelty Lighting "/>
    <s v=" Neon Signs"/>
    <m/>
    <m/>
    <m/>
    <n v="4"/>
    <x v="2"/>
  </r>
  <r>
    <x v="130"/>
    <s v="HOYOBEST"/>
    <m/>
    <n v="4.5999999999999996"/>
    <n v="865"/>
    <s v="$"/>
    <n v="15.98"/>
    <s v="Tools &amp; Home Improvement › Lighting &amp; Ceiling Fans › Novelty Lighting › Neon Signs"/>
    <s v="B09MVQ3YBL"/>
    <s v="https://www.amazon.com/dp/B09MVQ3YBL"/>
    <n v="0"/>
    <x v="2"/>
    <s v=" Lighting &amp; Ceiling Fans "/>
    <s v=" Novelty Lighting "/>
    <s v=" Neon Signs"/>
    <m/>
    <m/>
    <m/>
    <n v="4"/>
    <x v="3"/>
  </r>
  <r>
    <x v="131"/>
    <s v="Power Up Factory"/>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213"/>
    <s v="$"/>
    <n v="22.99"/>
    <s v="Toys &amp; Games › Toy Figures &amp; Playsets › Action Figures"/>
    <s v="B075RN69DS"/>
    <s v="https://www.amazon.com/dp/B075RN69DS"/>
    <n v="987"/>
    <x v="4"/>
    <s v=" Toy Figures &amp; Playsets "/>
    <s v=" Action Figures"/>
    <m/>
    <m/>
    <m/>
    <m/>
    <n v="3"/>
    <x v="3"/>
  </r>
  <r>
    <x v="132"/>
    <s v="Sodilly"/>
    <m/>
    <n v="4.7"/>
    <n v="394"/>
    <s v="$"/>
    <n v="16.989999999999998"/>
    <s v="Home &amp; Kitchen › Kitchen &amp; Dining › Dining &amp; Entertaining › Glassware &amp; Drinkware › Tumblers &amp; Water Glasses"/>
    <s v="B08XSQZ559"/>
    <s v="https://www.amazon.com/dp/B08XSQZ559"/>
    <n v="0"/>
    <x v="3"/>
    <s v=" Kitchen &amp; Dining "/>
    <s v=" Dining &amp; Entertaining "/>
    <s v=" Glassware &amp; Drinkware "/>
    <s v=" Tumblers &amp; Water Glasses"/>
    <m/>
    <m/>
    <n v="5"/>
    <x v="3"/>
  </r>
  <r>
    <x v="133"/>
    <s v="OCCdesign"/>
    <m/>
    <n v="4.5999999999999996"/>
    <n v="612"/>
    <s v="$"/>
    <n v="12.99"/>
    <s v="Home &amp; Kitchen › Bedding › Decorative Pillows, Inserts &amp; Covers › Throw Pillow Covers"/>
    <s v="B09NVTHWXR"/>
    <s v="https://www.amazon.com/dp/B09NVTHWXR"/>
    <n v="0"/>
    <x v="3"/>
    <s v=" Bedding "/>
    <s v=" Decorative Pillows, Inserts &amp; Covers "/>
    <s v=" Throw Pillow Covers"/>
    <m/>
    <m/>
    <m/>
    <n v="4"/>
    <x v="1"/>
  </r>
  <r>
    <x v="134"/>
    <s v="Dovipta"/>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n v="161"/>
    <s v="$"/>
    <n v="4.99"/>
    <s v="Electronics › Computers &amp; Accessories › Laptop Accessories › Skins &amp; Decals › Decals"/>
    <s v="B0BPD86213"/>
    <s v="https://www.amazon.com/dp/B0BPD86213"/>
    <n v="998"/>
    <x v="5"/>
    <s v=" Computers &amp; Accessories "/>
    <s v=" Laptop Accessories "/>
    <s v=" Skins &amp; Decals "/>
    <s v=" Decals"/>
    <m/>
    <m/>
    <n v="5"/>
    <x v="1"/>
  </r>
  <r>
    <x v="135"/>
    <s v="Numskull"/>
    <s v="Great Scott! We’ve found a totally futuristic lamp that’ll create the perfect ambience for any living space. Transform your living space and give it a totally futuristic ambience with this exclusive lamp!"/>
    <n v="4.2"/>
    <n v="268"/>
    <s v="$"/>
    <n v="25.56"/>
    <s v="Tools &amp; Home Improvement › Lighting &amp; Ceiling Fans › Lamps &amp; Shades › Desk Lamps"/>
    <s v="B0961RKHFL"/>
    <s v="https://www.amazon.com/dp/B0961RKHFL"/>
    <n v="204"/>
    <x v="2"/>
    <s v=" Lighting &amp; Ceiling Fans "/>
    <s v=" Lamps &amp; Shades "/>
    <s v=" Desk Lamps"/>
    <m/>
    <m/>
    <m/>
    <n v="4"/>
    <x v="3"/>
  </r>
  <r>
    <x v="136"/>
    <s v="JIARODEY"/>
    <m/>
    <n v="4.5999999999999996"/>
    <n v="266"/>
    <s v="$"/>
    <n v="29.99"/>
    <s v="Tools &amp; Home Improvement › Lighting &amp; Ceiling Fans › Novelty Lighting › Neon Signs"/>
    <s v="B0BFLD1CT6"/>
    <s v="https://www.amazon.com/dp/B0BFLD1CT6"/>
    <n v="0"/>
    <x v="2"/>
    <s v=" Lighting &amp; Ceiling Fans "/>
    <s v=" Novelty Lighting "/>
    <s v=" Neon Signs"/>
    <m/>
    <m/>
    <m/>
    <n v="4"/>
    <x v="3"/>
  </r>
  <r>
    <x v="137"/>
    <s v="Exquisite Gaming"/>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n v="756"/>
    <s v="$"/>
    <n v="24.99"/>
    <s v="Video Games › Legacy Systems › Nintendo Systems › Nintendo 64 › Accessories"/>
    <s v="B08KJGJ3S4"/>
    <s v="https://www.amazon.com/dp/B08KJGJ3S4"/>
    <n v="851"/>
    <x v="0"/>
    <s v=" Legacy Systems "/>
    <s v=" Nintendo Systems "/>
    <s v=" Nintendo 64 "/>
    <s v=" Accessories"/>
    <m/>
    <m/>
    <n v="5"/>
    <x v="3"/>
  </r>
  <r>
    <x v="138"/>
    <s v="SOLIDEE"/>
    <m/>
    <n v="4.8"/>
    <n v="1055"/>
    <s v="$"/>
    <n v="26.99"/>
    <s v="Tools &amp; Home Improvement › Lighting &amp; Ceiling Fans › Novelty Lighting › Neon Signs"/>
    <s v="B096PC9SY2"/>
    <s v="https://www.amazon.com/dp/B096PC9SY2"/>
    <n v="0"/>
    <x v="2"/>
    <s v=" Lighting &amp; Ceiling Fans "/>
    <s v=" Novelty Lighting "/>
    <s v=" Neon Signs"/>
    <m/>
    <m/>
    <m/>
    <n v="4"/>
    <x v="3"/>
  </r>
  <r>
    <x v="139"/>
    <s v="Hasbro Gaming"/>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n v="2739"/>
    <s v="$"/>
    <n v="44.99"/>
    <s v="Toys &amp; Games › Games &amp; Accessories › Board Games"/>
    <s v="B08K1BRGHC"/>
    <s v="https://www.amazon.com/dp/B08K1BRGHC"/>
    <n v="1094"/>
    <x v="4"/>
    <s v=" Games &amp; Accessories "/>
    <s v=" Board Games"/>
    <m/>
    <m/>
    <m/>
    <m/>
    <n v="3"/>
    <x v="2"/>
  </r>
  <r>
    <x v="140"/>
    <s v="Exquisite Gaming"/>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n v="2629"/>
    <s v="$"/>
    <n v="22.99"/>
    <s v="Video Games › Legacy Systems › Xbox Systems › Xbox 360 › Accessories › Controllers › Gamepads &amp; Standard Controllers"/>
    <s v="B07CHWB1JP"/>
    <s v="https://www.amazon.com/dp/B07CHWB1JP"/>
    <n v="933"/>
    <x v="0"/>
    <s v=" Legacy Systems "/>
    <s v=" Xbox Systems "/>
    <s v=" Xbox 360 "/>
    <s v=" Accessories "/>
    <s v=" Controllers "/>
    <s v=" Gamepads &amp; Standard Controllers"/>
    <n v="7"/>
    <x v="3"/>
  </r>
  <r>
    <x v="141"/>
    <s v="Grupo Erik"/>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n v="519"/>
    <s v="$"/>
    <n v="39.9"/>
    <s v="Video Games › PlayStation 4 › Accessories › Controllers › Gamepads &amp; Standard Controllers"/>
    <s v="B0C813CQ2Y"/>
    <s v="https://www.amazon.com/dp/B0C813CQ2Y"/>
    <n v="1627"/>
    <x v="0"/>
    <s v=" PlayStation 4 "/>
    <s v=" Accessories "/>
    <s v=" Controllers "/>
    <s v=" Gamepads &amp; Standard Controllers"/>
    <m/>
    <m/>
    <n v="5"/>
    <x v="2"/>
  </r>
  <r>
    <x v="142"/>
    <s v="ASUS"/>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n v="4754"/>
    <s v="$"/>
    <n v="95.7"/>
    <s v="Electronics › Computers &amp; Accessories › Networking Products › Routers"/>
    <s v="B0BTTZVVNC"/>
    <s v="https://www.amazon.com/dp/B0BTTZVVNC"/>
    <n v="327"/>
    <x v="5"/>
    <s v=" Computers &amp; Accessories "/>
    <s v=" Networking Products "/>
    <s v=" Routers"/>
    <m/>
    <m/>
    <m/>
    <n v="4"/>
    <x v="0"/>
  </r>
  <r>
    <x v="143"/>
    <s v="Exquisite Gaming"/>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972"/>
    <s v="$"/>
    <n v="24.99"/>
    <s v="Cell Phones &amp; Accessories › Accessories › Stands"/>
    <s v="B08KJHDDRK"/>
    <s v="https://www.amazon.com/dp/B08KJHDDRK"/>
    <n v="916"/>
    <x v="11"/>
    <s v=" Accessories "/>
    <s v=" Stands"/>
    <m/>
    <m/>
    <m/>
    <m/>
    <n v="3"/>
    <x v="3"/>
  </r>
  <r>
    <x v="144"/>
    <s v="Paladone"/>
    <m/>
    <n v="4.5999999999999996"/>
    <n v="7534"/>
    <s v="$"/>
    <n v="17.989999999999998"/>
    <s v="Home &amp; Kitchen › Kitchen &amp; Dining › Dining &amp; Entertaining › Glassware &amp; Drinkware › Cups, Mugs, &amp; Saucers › Coffee Cups &amp; Mugs"/>
    <s v="B06WRVFRJV"/>
    <s v="https://www.amazon.com/dp/B06WRVFRJV"/>
    <n v="0"/>
    <x v="3"/>
    <s v=" Kitchen &amp; Dining "/>
    <s v=" Dining &amp; Entertaining "/>
    <s v=" Glassware &amp; Drinkware "/>
    <s v=" Cups, Mugs, &amp; Saucers "/>
    <s v=" Coffee Cups &amp; Mugs"/>
    <m/>
    <n v="6"/>
    <x v="3"/>
  </r>
  <r>
    <x v="145"/>
    <s v="Fusui"/>
    <m/>
    <n v="4.7"/>
    <n v="113"/>
    <s v="$"/>
    <n v="21.99"/>
    <s v="Home &amp; Kitchen › Kitchen &amp; Dining › Dining &amp; Entertaining › Glassware &amp; Drinkware › Tumblers &amp; Water Glasses"/>
    <s v="B0BQVYGPZH"/>
    <s v="https://www.amazon.com/dp/B0BQVYGPZH"/>
    <n v="0"/>
    <x v="3"/>
    <s v=" Kitchen &amp; Dining "/>
    <s v=" Dining &amp; Entertaining "/>
    <s v=" Glassware &amp; Drinkware "/>
    <s v=" Tumblers &amp; Water Glasses"/>
    <m/>
    <m/>
    <n v="5"/>
    <x v="3"/>
  </r>
  <r>
    <x v="146"/>
    <s v="Exquisite Gaming"/>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258"/>
    <s v="$"/>
    <n v="24.99"/>
    <s v="Video Games › Legacy Systems › PlayStation Systems › PlayStation 2 › Accessories"/>
    <s v="B08KJJFFY8"/>
    <s v="https://www.amazon.com/dp/B08KJJFFY8"/>
    <n v="999"/>
    <x v="0"/>
    <s v=" Legacy Systems "/>
    <s v=" PlayStation Systems "/>
    <s v=" PlayStation 2 "/>
    <s v=" Accessories"/>
    <m/>
    <m/>
    <n v="5"/>
    <x v="3"/>
  </r>
  <r>
    <x v="147"/>
    <s v="Paladone"/>
    <m/>
    <n v="4.7"/>
    <n v="34925"/>
    <s v="$"/>
    <n v="26.99"/>
    <s v="Tools &amp; Home Improvement › Lighting &amp; Ceiling Fans › Novelty Lighting › Neon Signs"/>
    <s v="B079CBP6P9"/>
    <s v="https://www.amazon.com/dp/B079CBP6P9"/>
    <n v="0"/>
    <x v="2"/>
    <s v=" Lighting &amp; Ceiling Fans "/>
    <s v=" Novelty Lighting "/>
    <s v=" Neon Signs"/>
    <m/>
    <m/>
    <m/>
    <n v="4"/>
    <x v="3"/>
  </r>
  <r>
    <x v="148"/>
    <s v="Simimi art"/>
    <m/>
    <n v="4.3"/>
    <n v="503"/>
    <s v="$"/>
    <n v="4.2699999999999996"/>
    <s v="Home &amp; Kitchen › Wall Art › Posters &amp; Prints"/>
    <s v="B09MQ49C5B"/>
    <s v="https://www.amazon.com/dp/B09MQ49C5B"/>
    <n v="0"/>
    <x v="3"/>
    <s v=" Wall Art "/>
    <s v=" Posters &amp; Prints"/>
    <m/>
    <m/>
    <m/>
    <m/>
    <n v="3"/>
    <x v="1"/>
  </r>
  <r>
    <x v="149"/>
    <s v="Ethereal Lomoer"/>
    <m/>
    <n v="4.8"/>
    <n v="458"/>
    <s v="$"/>
    <n v="32.99"/>
    <s v="Tools &amp; Home Improvement › Lighting &amp; Ceiling Fans › Novelty Lighting › Neon Signs"/>
    <s v="B0BLVC4MXK"/>
    <s v="https://www.amazon.com/dp/B0BLVC4MXK"/>
    <n v="0"/>
    <x v="2"/>
    <s v=" Lighting &amp; Ceiling Fans "/>
    <s v=" Novelty Lighting "/>
    <s v=" Neon Signs"/>
    <m/>
    <m/>
    <m/>
    <n v="4"/>
    <x v="2"/>
  </r>
  <r>
    <x v="150"/>
    <s v="NESIMY"/>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n v="1171"/>
    <s v="$"/>
    <n v="20.98"/>
    <s v="Tools &amp; Home Improvement › Lighting &amp; Ceiling Fans › Wall Lights › Night Lights"/>
    <s v="B0BYYP8ZPM"/>
    <s v="https://www.amazon.com/dp/B0BYYP8ZPM"/>
    <n v="740"/>
    <x v="2"/>
    <s v=" Lighting &amp; Ceiling Fans "/>
    <s v=" Wall Lights "/>
    <s v=" Night Lights"/>
    <m/>
    <m/>
    <m/>
    <n v="4"/>
    <x v="3"/>
  </r>
  <r>
    <x v="151"/>
    <s v="Poster Foundry"/>
    <m/>
    <n v="4.8"/>
    <n v="5"/>
    <s v="$"/>
    <n v="14.98"/>
    <s v="Home &amp; Kitchen › Wall Art › Posters &amp; Prints"/>
    <s v="B09NCK9JD6"/>
    <s v="https://www.amazon.com/dp/B09NCK9JD6"/>
    <n v="0"/>
    <x v="3"/>
    <s v=" Wall Art "/>
    <s v=" Posters &amp; Prints"/>
    <m/>
    <m/>
    <m/>
    <m/>
    <n v="3"/>
    <x v="1"/>
  </r>
  <r>
    <x v="152"/>
    <s v="Jay Franco"/>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n v="43"/>
    <s v="$"/>
    <n v="27.99"/>
    <s v="Home &amp; Kitchen › Bedding › Kids' Bedding › Blankets &amp; Throws › Throws"/>
    <s v="B0CMFVN8D3"/>
    <s v="https://www.amazon.com/dp/B0CMFVN8D3"/>
    <n v="439"/>
    <x v="3"/>
    <s v=" Bedding "/>
    <s v=" Kids' Bedding "/>
    <s v=" Blankets &amp; Throws "/>
    <s v=" Throws"/>
    <m/>
    <m/>
    <n v="5"/>
    <x v="3"/>
  </r>
  <r>
    <x v="153"/>
    <s v="YuanDian"/>
    <m/>
    <n v="4.7"/>
    <n v="1232"/>
    <s v="$"/>
    <n v="19.98"/>
    <s v="Home &amp; Kitchen › Home Décor Products › Kids' Room Décor › Lamps &amp; Lighting"/>
    <s v="B08X6DVF2V"/>
    <s v="https://www.amazon.com/dp/B08X6DVF2V"/>
    <n v="0"/>
    <x v="3"/>
    <s v=" Home Décor Products "/>
    <s v=" Kids' Room Décor "/>
    <s v=" Lamps &amp; Lighting"/>
    <m/>
    <m/>
    <m/>
    <n v="4"/>
    <x v="3"/>
  </r>
  <r>
    <x v="154"/>
    <s v="X Rocker"/>
    <m/>
    <n v="4.4000000000000004"/>
    <n v="8456"/>
    <s v="$"/>
    <n v="239.99"/>
    <s v="Home &amp; Kitchen › Furniture › Game &amp; Recreation Room Furniture › Gaming Chairs › Video Game Chairs"/>
    <s v="B002S7H920"/>
    <s v="https://www.amazon.com/dp/B002S7H920"/>
    <n v="0"/>
    <x v="3"/>
    <s v=" Furniture "/>
    <s v=" Game &amp; Recreation Room Furniture "/>
    <s v=" Gaming Chairs "/>
    <s v=" Video Game Chairs"/>
    <m/>
    <m/>
    <n v="5"/>
    <x v="0"/>
  </r>
  <r>
    <x v="155"/>
    <s v="Slothoem"/>
    <m/>
    <n v="4.5999999999999996"/>
    <n v="276"/>
    <s v="$"/>
    <n v="19.75"/>
    <s v="Home &amp; Kitchen › Home Décor Products › Home Décor Accents › Decorative Accessories › Decorative Signs &amp; Plaques"/>
    <s v="B09QCGPJD2"/>
    <s v="https://www.amazon.com/dp/B09QCGPJD2"/>
    <n v="0"/>
    <x v="3"/>
    <s v=" Home Décor Products "/>
    <s v=" Home Décor Accents "/>
    <s v=" Decorative Accessories "/>
    <s v=" Decorative Signs &amp; Plaques"/>
    <m/>
    <m/>
    <n v="5"/>
    <x v="3"/>
  </r>
  <r>
    <x v="156"/>
    <s v="YOPIGOT"/>
    <m/>
    <n v="4.5"/>
    <n v="27"/>
    <s v="$"/>
    <n v="23.99"/>
    <s v="Home &amp; Kitchen › Kitchen &amp; Dining › Dining &amp; Entertaining › Glassware &amp; Drinkware › Tumblers &amp; Water Glasses"/>
    <s v="B0CHBHSZ71"/>
    <s v="https://www.amazon.com/dp/B0CHBHSZ71"/>
    <n v="0"/>
    <x v="3"/>
    <s v=" Kitchen &amp; Dining "/>
    <s v=" Dining &amp; Entertaining "/>
    <s v=" Glassware &amp; Drinkware "/>
    <s v=" Tumblers &amp; Water Glasses"/>
    <m/>
    <m/>
    <n v="5"/>
    <x v="3"/>
  </r>
  <r>
    <x v="157"/>
    <s v="Divoom"/>
    <m/>
    <n v="4"/>
    <n v="909"/>
    <s v="$"/>
    <n v="154.99"/>
    <s v="Electronics › Camera &amp; Photo › Lighting &amp; Studio › Photo Studio › Storage &amp; Presentation Materials › Digital Picture Frames"/>
    <s v="B09H3YWPCH"/>
    <s v="https://www.amazon.com/dp/B09H3YWPCH"/>
    <n v="0"/>
    <x v="5"/>
    <s v=" Camera &amp; Photo "/>
    <s v=" Lighting &amp; Studio "/>
    <s v=" Photo Studio "/>
    <s v=" Storage &amp; Presentation Materials "/>
    <s v=" Digital Picture Frames"/>
    <m/>
    <n v="6"/>
    <x v="0"/>
  </r>
  <r>
    <x v="158"/>
    <s v="Seimip"/>
    <m/>
    <n v="4.3"/>
    <n v="18"/>
    <s v="$"/>
    <n v="19.989999999999998"/>
    <s v="Home &amp; Kitchen › Bedding › Kids' Bedding › Blankets &amp; Throws › Bed Blankets"/>
    <s v="B0CLTMCXWR"/>
    <s v="https://www.amazon.com/dp/B0CLTMCXWR"/>
    <n v="0"/>
    <x v="3"/>
    <s v=" Bedding "/>
    <s v=" Kids' Bedding "/>
    <s v=" Blankets &amp; Throws "/>
    <s v=" Bed Blankets"/>
    <m/>
    <m/>
    <n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685B04-75A8-B54B-8FEC-82CC7C8A06E0}" name="Average Review of Select Brands"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K42:AL59" firstHeaderRow="1" firstDataRow="1" firstDataCol="1" rowPageCount="1" colPageCount="1"/>
  <pivotFields count="28">
    <pivotField showAll="0"/>
    <pivotField axis="axisRow" showAll="0" sortType="ascending">
      <items count="71">
        <item x="50"/>
        <item x="40"/>
        <item x="12"/>
        <item x="59"/>
        <item x="49"/>
        <item x="31"/>
        <item x="26"/>
        <item x="30"/>
        <item x="16"/>
        <item x="10"/>
        <item x="68"/>
        <item x="55"/>
        <item x="48"/>
        <item x="61"/>
        <item x="6"/>
        <item x="37"/>
        <item x="33"/>
        <item x="60"/>
        <item x="20"/>
        <item x="8"/>
        <item x="58"/>
        <item x="7"/>
        <item x="14"/>
        <item x="17"/>
        <item x="51"/>
        <item x="63"/>
        <item x="5"/>
        <item x="56"/>
        <item x="2"/>
        <item x="47"/>
        <item x="34"/>
        <item x="42"/>
        <item x="15"/>
        <item x="39"/>
        <item x="24"/>
        <item x="45"/>
        <item x="29"/>
        <item x="13"/>
        <item x="62"/>
        <item x="18"/>
        <item x="54"/>
        <item x="41"/>
        <item x="9"/>
        <item x="3"/>
        <item x="28"/>
        <item x="23"/>
        <item x="52"/>
        <item x="46"/>
        <item x="19"/>
        <item x="0"/>
        <item x="36"/>
        <item x="69"/>
        <item x="1"/>
        <item x="27"/>
        <item x="66"/>
        <item x="53"/>
        <item x="57"/>
        <item x="21"/>
        <item x="35"/>
        <item x="11"/>
        <item x="43"/>
        <item x="25"/>
        <item x="38"/>
        <item x="44"/>
        <item x="4"/>
        <item x="65"/>
        <item x="32"/>
        <item x="22"/>
        <item x="67"/>
        <item x="64"/>
        <item t="default"/>
      </items>
      <autoSortScope>
        <pivotArea dataOnly="0" outline="0" fieldPosition="0">
          <references count="1">
            <reference field="4294967294" count="1" selected="0">
              <x v="0"/>
            </reference>
          </references>
        </pivotArea>
      </autoSortScope>
    </pivotField>
    <pivotField showAll="0"/>
    <pivotField dataField="1" showAll="0"/>
    <pivotField axis="axisPage" multipleItemSelectionAllowed="1" showAll="0">
      <items count="106">
        <item h="1" x="34"/>
        <item h="1" x="48"/>
        <item h="1" x="31"/>
        <item h="1" x="30"/>
        <item h="1" x="67"/>
        <item h="1" x="29"/>
        <item h="1" x="52"/>
        <item h="1" x="59"/>
        <item h="1" x="28"/>
        <item h="1" x="38"/>
        <item h="1" x="46"/>
        <item h="1" x="36"/>
        <item h="1" x="63"/>
        <item h="1" x="51"/>
        <item h="1" x="43"/>
        <item h="1" x="50"/>
        <item h="1" x="40"/>
        <item h="1" x="54"/>
        <item h="1" x="15"/>
        <item h="1" x="23"/>
        <item h="1" x="49"/>
        <item x="1"/>
        <item h="1" x="56"/>
        <item h="1" x="18"/>
        <item h="1" x="45"/>
        <item h="1" x="37"/>
        <item h="1" x="44"/>
        <item h="1" x="100"/>
        <item h="1" x="6"/>
        <item h="1" x="33"/>
        <item h="1" x="35"/>
        <item h="1" x="13"/>
        <item h="1" x="55"/>
        <item h="1" x="41"/>
        <item x="14"/>
        <item h="1" x="94"/>
        <item h="1" x="69"/>
        <item h="1" x="53"/>
        <item h="1" x="83"/>
        <item h="1" x="12"/>
        <item h="1" x="24"/>
        <item h="1" x="47"/>
        <item h="1" x="60"/>
        <item h="1" x="70"/>
        <item h="1" x="62"/>
        <item h="1" x="78"/>
        <item h="1" x="57"/>
        <item x="32"/>
        <item h="1" x="85"/>
        <item h="1" x="84"/>
        <item h="1" x="103"/>
        <item h="1" x="77"/>
        <item h="1" x="5"/>
        <item h="1" x="11"/>
        <item x="3"/>
        <item x="72"/>
        <item x="81"/>
        <item h="1" x="21"/>
        <item h="1" x="98"/>
        <item h="1" x="97"/>
        <item h="1" x="90"/>
        <item h="1" x="2"/>
        <item h="1" x="4"/>
        <item h="1" x="82"/>
        <item h="1" x="16"/>
        <item h="1" x="75"/>
        <item h="1" x="20"/>
        <item h="1" x="22"/>
        <item h="1" x="86"/>
        <item h="1" x="61"/>
        <item h="1" x="7"/>
        <item h="1" x="79"/>
        <item h="1" x="66"/>
        <item h="1" x="65"/>
        <item x="104"/>
        <item x="76"/>
        <item x="87"/>
        <item x="9"/>
        <item x="73"/>
        <item x="99"/>
        <item h="1" x="80"/>
        <item h="1" x="101"/>
        <item h="1" x="39"/>
        <item x="95"/>
        <item x="64"/>
        <item x="92"/>
        <item x="71"/>
        <item x="25"/>
        <item x="27"/>
        <item h="1" x="26"/>
        <item h="1" x="17"/>
        <item h="1" x="19"/>
        <item h="1" x="89"/>
        <item h="1" x="88"/>
        <item x="68"/>
        <item x="42"/>
        <item x="74"/>
        <item x="8"/>
        <item x="10"/>
        <item x="91"/>
        <item x="58"/>
        <item x="93"/>
        <item x="102"/>
        <item x="0"/>
        <item x="96"/>
        <item t="default"/>
      </items>
    </pivotField>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
  </rowFields>
  <rowItems count="17">
    <i>
      <x v="10"/>
    </i>
    <i>
      <x v="38"/>
    </i>
    <i>
      <x v="3"/>
    </i>
    <i>
      <x v="65"/>
    </i>
    <i>
      <x v="52"/>
    </i>
    <i>
      <x v="49"/>
    </i>
    <i>
      <x v="6"/>
    </i>
    <i>
      <x v="35"/>
    </i>
    <i>
      <x v="43"/>
    </i>
    <i>
      <x v="55"/>
    </i>
    <i>
      <x v="29"/>
    </i>
    <i>
      <x v="12"/>
    </i>
    <i>
      <x v="57"/>
    </i>
    <i>
      <x v="14"/>
    </i>
    <i>
      <x v="56"/>
    </i>
    <i>
      <x v="59"/>
    </i>
    <i t="grand">
      <x/>
    </i>
  </rowItems>
  <colItems count="1">
    <i/>
  </colItems>
  <pageFields count="1">
    <pageField fld="4" hier="-1"/>
  </pageFields>
  <dataFields count="1">
    <dataField name="Average of stars" fld="3" subtotal="average"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684965-757E-6A48-BDEA-0CBE73F0D144}" name="Total reviews and total listings for each category" cacheId="212"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Q4:AU17" firstHeaderRow="0" firstDataRow="1" firstDataCol="1"/>
  <pivotFields count="28">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axis="axisRow" showAll="0" sortType="de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3">
    <i>
      <x v="8"/>
    </i>
    <i>
      <x v="4"/>
    </i>
    <i>
      <x v="10"/>
    </i>
    <i>
      <x v="3"/>
    </i>
    <i>
      <x v="9"/>
    </i>
    <i>
      <x v="2"/>
    </i>
    <i>
      <x v="7"/>
    </i>
    <i>
      <x v="1"/>
    </i>
    <i>
      <x v="12"/>
    </i>
    <i>
      <x v="6"/>
    </i>
    <i>
      <x/>
    </i>
    <i>
      <x v="5"/>
    </i>
    <i t="grand">
      <x/>
    </i>
  </rowItems>
  <colFields count="1">
    <field x="-2"/>
  </colFields>
  <colItems count="4">
    <i>
      <x/>
    </i>
    <i i="1">
      <x v="1"/>
    </i>
    <i i="2">
      <x v="2"/>
    </i>
    <i i="3">
      <x v="3"/>
    </i>
  </colItems>
  <dataFields count="4">
    <dataField name="Sum of reviewsCount" fld="4" baseField="0" baseItem="0"/>
    <dataField name="Sum of price/value" fld="6" baseField="0" baseItem="0"/>
    <dataField name="Sum of stars" fld="3" baseField="0" baseItem="0"/>
    <dataField name="Count of title" fld="0" subtotal="count" baseField="0" baseItem="0"/>
  </dataFields>
  <chartFormats count="5">
    <chartFormat chart="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47E63-3A1F-0345-8554-5415AB5CDA2E}" name="Average Total Reviews of Various Brands"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K4:AL34" firstHeaderRow="1" firstDataRow="1" firstDataCol="1"/>
  <pivotFields count="28">
    <pivotField showAll="0"/>
    <pivotField axis="axisRow" showAll="0" measureFilter="1" sortType="descending">
      <items count="71">
        <item x="50"/>
        <item x="40"/>
        <item x="12"/>
        <item x="59"/>
        <item x="49"/>
        <item x="31"/>
        <item x="26"/>
        <item x="30"/>
        <item x="16"/>
        <item x="10"/>
        <item x="68"/>
        <item x="55"/>
        <item x="48"/>
        <item x="61"/>
        <item x="6"/>
        <item x="37"/>
        <item x="33"/>
        <item x="60"/>
        <item x="20"/>
        <item x="8"/>
        <item x="58"/>
        <item x="7"/>
        <item x="14"/>
        <item x="17"/>
        <item x="51"/>
        <item x="63"/>
        <item x="5"/>
        <item x="56"/>
        <item x="2"/>
        <item x="47"/>
        <item x="34"/>
        <item x="42"/>
        <item x="15"/>
        <item x="39"/>
        <item x="24"/>
        <item x="45"/>
        <item x="29"/>
        <item x="13"/>
        <item x="62"/>
        <item x="18"/>
        <item x="54"/>
        <item x="41"/>
        <item x="9"/>
        <item x="3"/>
        <item x="28"/>
        <item x="23"/>
        <item x="52"/>
        <item x="46"/>
        <item x="19"/>
        <item x="0"/>
        <item x="36"/>
        <item x="69"/>
        <item x="1"/>
        <item x="27"/>
        <item x="66"/>
        <item x="53"/>
        <item x="57"/>
        <item x="21"/>
        <item x="35"/>
        <item x="11"/>
        <item x="43"/>
        <item x="25"/>
        <item x="38"/>
        <item x="44"/>
        <item x="4"/>
        <item x="65"/>
        <item x="32"/>
        <item x="22"/>
        <item x="67"/>
        <item x="6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
  </rowFields>
  <rowItems count="30">
    <i>
      <x v="49"/>
    </i>
    <i>
      <x v="65"/>
    </i>
    <i>
      <x v="3"/>
    </i>
    <i>
      <x v="6"/>
    </i>
    <i>
      <x v="43"/>
    </i>
    <i>
      <x v="35"/>
    </i>
    <i>
      <x v="22"/>
    </i>
    <i>
      <x v="29"/>
    </i>
    <i>
      <x v="21"/>
    </i>
    <i>
      <x v="69"/>
    </i>
    <i>
      <x v="46"/>
    </i>
    <i>
      <x v="38"/>
    </i>
    <i>
      <x v="14"/>
    </i>
    <i>
      <x v="56"/>
    </i>
    <i>
      <x v="10"/>
    </i>
    <i>
      <x v="41"/>
    </i>
    <i>
      <x v="31"/>
    </i>
    <i>
      <x v="24"/>
    </i>
    <i>
      <x v="26"/>
    </i>
    <i>
      <x v="33"/>
    </i>
    <i>
      <x v="32"/>
    </i>
    <i>
      <x v="40"/>
    </i>
    <i>
      <x v="20"/>
    </i>
    <i>
      <x v="13"/>
    </i>
    <i>
      <x v="55"/>
    </i>
    <i>
      <x v="28"/>
    </i>
    <i>
      <x v="12"/>
    </i>
    <i>
      <x v="62"/>
    </i>
    <i>
      <x v="4"/>
    </i>
    <i t="grand">
      <x/>
    </i>
  </rowItems>
  <colItems count="1">
    <i/>
  </colItems>
  <dataFields count="1">
    <dataField name="Average of reviewsCount" fld="4" subtotal="average" baseField="0" baseItem="0" numFmtId="164"/>
  </dataFields>
  <formats count="1">
    <format dxfId="98">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6E9FE-A002-8145-93A1-5B53EC8F4ABE}" name="Customer Perception Scores for Each Category" cacheId="212" dataPosition="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X5:AY17" firstHeaderRow="1" firstDataRow="1" firstDataCol="1"/>
  <pivotFields count="28">
    <pivotField showAll="0"/>
    <pivotField showAll="0"/>
    <pivotField showAll="0"/>
    <pivotField showAll="0"/>
    <pivotField showAll="0"/>
    <pivotField showAll="0"/>
    <pivotField numFmtId="44" showAll="0"/>
    <pivotField showAll="0"/>
    <pivotField showAll="0"/>
    <pivotField showAll="0"/>
    <pivotField showAll="0"/>
    <pivotField axis="axisRow" showAll="0" sortType="de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dataField="1"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2">
    <i>
      <x v="2"/>
    </i>
    <i>
      <x v="8"/>
    </i>
    <i>
      <x v="3"/>
    </i>
    <i>
      <x v="9"/>
    </i>
    <i>
      <x v="10"/>
    </i>
    <i>
      <x v="1"/>
    </i>
    <i>
      <x v="7"/>
    </i>
    <i>
      <x v="4"/>
    </i>
    <i>
      <x v="6"/>
    </i>
    <i>
      <x/>
    </i>
    <i>
      <x v="12"/>
    </i>
    <i>
      <x v="5"/>
    </i>
  </rowItems>
  <colItems count="1">
    <i/>
  </colItems>
  <dataFields count="1">
    <dataField name="Average of Customer Perception Score" fld="24" subtotal="average" baseField="0" baseItem="0"/>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CFDA31-0DFD-974C-8A44-061E244BBABE}" name="PivotTable45"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Q44:AR80" firstHeaderRow="1" firstDataRow="1" firstDataCol="1" rowPageCount="1" colPageCount="1"/>
  <pivotFields count="28">
    <pivotField axis="axisPage" multipleItemSelectionAllowed="1" showAll="0">
      <items count="160">
        <item x="31"/>
        <item x="16"/>
        <item x="65"/>
        <item h="1" x="63"/>
        <item h="1" x="118"/>
        <item h="1" x="84"/>
        <item h="1" x="89"/>
        <item h="1" x="91"/>
        <item h="1" x="82"/>
        <item h="1" x="90"/>
        <item h="1" x="108"/>
        <item h="1" x="113"/>
        <item h="1" x="80"/>
        <item h="1" x="107"/>
        <item h="1" x="45"/>
        <item h="1" x="112"/>
        <item h="1" x="142"/>
        <item h="1" x="24"/>
        <item h="1" x="42"/>
        <item h="1" x="85"/>
        <item h="1" x="48"/>
        <item h="1" x="106"/>
        <item h="1" x="134"/>
        <item h="1" x="105"/>
        <item h="1" x="37"/>
        <item h="1" x="157"/>
        <item h="1" x="40"/>
        <item h="1" x="99"/>
        <item h="1" x="17"/>
        <item h="1" x="76"/>
        <item h="1" x="131"/>
        <item h="1" x="146"/>
        <item h="1" x="9"/>
        <item h="1" x="137"/>
        <item h="1" x="143"/>
        <item h="1" x="18"/>
        <item h="1" x="124"/>
        <item h="1" x="140"/>
        <item h="1" x="97"/>
        <item h="1" x="129"/>
        <item h="1" x="15"/>
        <item h="1" x="70"/>
        <item h="1" x="111"/>
        <item h="1" x="19"/>
        <item h="1" x="130"/>
        <item h="1" x="121"/>
        <item h="1" x="98"/>
        <item h="1" x="155"/>
        <item h="1" x="14"/>
        <item h="1" x="133"/>
        <item h="1" x="145"/>
        <item h="1" x="6"/>
        <item h="1" x="149"/>
        <item h="1" x="156"/>
        <item h="1" x="102"/>
        <item h="1" x="158"/>
        <item h="1" x="141"/>
        <item h="1" x="126"/>
        <item x="11"/>
        <item h="1" x="139"/>
        <item x="20"/>
        <item x="7"/>
        <item h="1" x="122"/>
        <item h="1" x="117"/>
        <item x="128"/>
        <item x="13"/>
        <item h="1" x="67"/>
        <item h="1" x="110"/>
        <item h="1" x="138"/>
        <item h="1" x="61"/>
        <item h="1" x="96"/>
        <item h="1" x="119"/>
        <item x="12"/>
        <item x="21"/>
        <item h="1" x="62"/>
        <item h="1" x="54"/>
        <item h="1" x="51"/>
        <item x="23"/>
        <item x="100"/>
        <item h="1" x="1"/>
        <item h="1" x="2"/>
        <item h="1" x="25"/>
        <item h="1" x="30"/>
        <item x="135"/>
        <item h="1" x="68"/>
        <item h="1" x="55"/>
        <item h="1" x="32"/>
        <item h="1" x="33"/>
        <item x="27"/>
        <item x="44"/>
        <item h="1" x="29"/>
        <item h="1" x="93"/>
        <item h="1" x="144"/>
        <item x="22"/>
        <item x="10"/>
        <item x="147"/>
        <item h="1" x="26"/>
        <item h="1" x="8"/>
        <item h="1" x="58"/>
        <item h="1" x="120"/>
        <item x="78"/>
        <item x="125"/>
        <item h="1" x="95"/>
        <item x="3"/>
        <item h="1" x="4"/>
        <item h="1" x="127"/>
        <item h="1" x="74"/>
        <item h="1" x="53"/>
        <item h="1" x="28"/>
        <item h="1" x="60"/>
        <item x="49"/>
        <item x="36"/>
        <item h="1" x="114"/>
        <item h="1" x="81"/>
        <item h="1" x="86"/>
        <item h="1" x="148"/>
        <item h="1" x="46"/>
        <item h="1" x="50"/>
        <item h="1" x="109"/>
        <item x="151"/>
        <item h="1" x="57"/>
        <item h="1" x="59"/>
        <item h="1" x="116"/>
        <item x="0"/>
        <item h="1" x="64"/>
        <item x="75"/>
        <item x="69"/>
        <item h="1" x="43"/>
        <item h="1" x="92"/>
        <item h="1" x="88"/>
        <item h="1" x="115"/>
        <item h="1" x="79"/>
        <item x="132"/>
        <item x="136"/>
        <item h="1" x="34"/>
        <item h="1" x="47"/>
        <item h="1" x="56"/>
        <item h="1" x="103"/>
        <item h="1" x="87"/>
        <item h="1" x="39"/>
        <item h="1" x="71"/>
        <item h="1" x="83"/>
        <item h="1" x="101"/>
        <item h="1" x="150"/>
        <item h="1" x="73"/>
        <item h="1" x="123"/>
        <item x="5"/>
        <item h="1" x="38"/>
        <item x="66"/>
        <item h="1" x="41"/>
        <item h="1" x="72"/>
        <item h="1" x="104"/>
        <item h="1" x="154"/>
        <item h="1" x="77"/>
        <item h="1" x="52"/>
        <item h="1" x="35"/>
        <item h="1" x="152"/>
        <item h="1" x="153"/>
        <item h="1" x="94"/>
        <item t="default"/>
      </items>
    </pivotField>
    <pivotField showAll="0"/>
    <pivotField showAll="0"/>
    <pivotField showAll="0"/>
    <pivotField multipleItemSelectionAllowe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dataField="1"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axis="axisRow" showAll="0" sortType="ascending">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autoSortScope>
        <pivotArea dataOnly="0" outline="0" fieldPosition="0">
          <references count="1">
            <reference field="4294967294" count="1" selected="0">
              <x v="0"/>
            </reference>
          </references>
        </pivotArea>
      </autoSortScope>
    </pivotField>
  </pivotFields>
  <rowFields count="2">
    <field x="19"/>
    <field x="27"/>
  </rowFields>
  <rowItems count="36">
    <i>
      <x/>
    </i>
    <i r="1">
      <x v="1"/>
    </i>
    <i r="1">
      <x v="56"/>
    </i>
    <i r="1">
      <x v="52"/>
    </i>
    <i r="1">
      <x v="108"/>
    </i>
    <i r="1">
      <x v="57"/>
    </i>
    <i r="1">
      <x v="85"/>
    </i>
    <i>
      <x v="1"/>
    </i>
    <i r="1">
      <x v="95"/>
    </i>
    <i r="1">
      <x v="103"/>
    </i>
    <i r="1">
      <x v="2"/>
    </i>
    <i r="1">
      <x v="102"/>
    </i>
    <i r="1">
      <x v="50"/>
    </i>
    <i r="1">
      <x v="117"/>
    </i>
    <i r="1">
      <x v="75"/>
    </i>
    <i r="1">
      <x v="87"/>
    </i>
    <i r="1">
      <x v="118"/>
    </i>
    <i r="1">
      <x v="65"/>
    </i>
    <i r="1">
      <x v="115"/>
    </i>
    <i r="1">
      <x v="131"/>
    </i>
    <i r="1">
      <x v="53"/>
    </i>
    <i r="1">
      <x v="92"/>
    </i>
    <i r="1">
      <x v="93"/>
    </i>
    <i>
      <x v="2"/>
    </i>
    <i r="1">
      <x v="114"/>
    </i>
    <i r="1">
      <x v="70"/>
    </i>
    <i r="1">
      <x v="64"/>
    </i>
    <i r="1">
      <x v="86"/>
    </i>
    <i r="1">
      <x v="80"/>
    </i>
    <i r="1">
      <x v="133"/>
    </i>
    <i r="1">
      <x v="69"/>
    </i>
    <i r="1">
      <x/>
    </i>
    <i>
      <x v="3"/>
    </i>
    <i r="1">
      <x v="81"/>
    </i>
    <i r="1">
      <x v="112"/>
    </i>
    <i t="grand">
      <x/>
    </i>
  </rowItems>
  <colItems count="1">
    <i/>
  </colItems>
  <pageFields count="1">
    <pageField fld="0" hier="-1"/>
  </pageFields>
  <dataFields count="1">
    <dataField name="Average of Price Index" fld="23" subtotal="average" baseField="0" baseItem="0"/>
  </dataFields>
  <chartFormats count="5">
    <chartFormat chart="14" format="0" series="1">
      <pivotArea type="data" outline="0" fieldPosition="0">
        <references count="2">
          <reference field="4294967294" count="1" selected="0">
            <x v="0"/>
          </reference>
          <reference field="19" count="1" selected="0">
            <x v="0"/>
          </reference>
        </references>
      </pivotArea>
    </chartFormat>
    <chartFormat chart="14" format="1" series="1">
      <pivotArea type="data" outline="0" fieldPosition="0">
        <references count="2">
          <reference field="4294967294" count="1" selected="0">
            <x v="0"/>
          </reference>
          <reference field="19" count="1" selected="0">
            <x v="1"/>
          </reference>
        </references>
      </pivotArea>
    </chartFormat>
    <chartFormat chart="14" format="2" series="1">
      <pivotArea type="data" outline="0" fieldPosition="0">
        <references count="2">
          <reference field="4294967294" count="1" selected="0">
            <x v="0"/>
          </reference>
          <reference field="19" count="1" selected="0">
            <x v="2"/>
          </reference>
        </references>
      </pivotArea>
    </chartFormat>
    <chartFormat chart="14" format="3" series="1">
      <pivotArea type="data" outline="0" fieldPosition="0">
        <references count="2">
          <reference field="4294967294" count="1" selected="0">
            <x v="0"/>
          </reference>
          <reference field="19" count="1" selected="0">
            <x v="3"/>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61B213-4D5C-E744-8188-B9D6EC624709}" name="Sum Total Reviews of Products"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N4:AO58" firstHeaderRow="1" firstDataRow="1" firstDataCol="1"/>
  <pivotFields count="28">
    <pivotField showAll="0"/>
    <pivotField showAll="0"/>
    <pivotField showAll="0"/>
    <pivotField showAll="0"/>
    <pivotField dataFiel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axis="axisRow" showAll="0" measureFilter="1" sortType="ascending">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autoSortScope>
        <pivotArea dataOnly="0" outline="0" fieldPosition="0">
          <references count="1">
            <reference field="4294967294" count="1" selected="0">
              <x v="0"/>
            </reference>
          </references>
        </pivotArea>
      </autoSortScope>
    </pivotField>
  </pivotFields>
  <rowFields count="1">
    <field x="27"/>
  </rowFields>
  <rowItems count="54">
    <i>
      <x v="56"/>
    </i>
    <i>
      <x v="131"/>
    </i>
    <i>
      <x v="50"/>
    </i>
    <i>
      <x v="95"/>
    </i>
    <i>
      <x v="130"/>
    </i>
    <i>
      <x v="117"/>
    </i>
    <i>
      <x v="85"/>
    </i>
    <i>
      <x v="44"/>
    </i>
    <i>
      <x v="105"/>
    </i>
    <i>
      <x v="48"/>
    </i>
    <i>
      <x v="72"/>
    </i>
    <i>
      <x v="96"/>
    </i>
    <i>
      <x v="24"/>
    </i>
    <i>
      <x v="49"/>
    </i>
    <i>
      <x v="42"/>
    </i>
    <i>
      <x v="65"/>
    </i>
    <i>
      <x v="69"/>
    </i>
    <i>
      <x v="28"/>
    </i>
    <i>
      <x v="62"/>
    </i>
    <i>
      <x v="53"/>
    </i>
    <i>
      <x v="38"/>
    </i>
    <i>
      <x v="136"/>
    </i>
    <i>
      <x v="46"/>
    </i>
    <i>
      <x v="21"/>
    </i>
    <i>
      <x v="97"/>
    </i>
    <i>
      <x v="60"/>
    </i>
    <i>
      <x v="27"/>
    </i>
    <i>
      <x v="31"/>
    </i>
    <i>
      <x v="128"/>
    </i>
    <i>
      <x v="142"/>
    </i>
    <i>
      <x v="14"/>
    </i>
    <i>
      <x v="70"/>
    </i>
    <i>
      <x v="29"/>
    </i>
    <i>
      <x v="54"/>
    </i>
    <i>
      <x v="88"/>
    </i>
    <i>
      <x v="82"/>
    </i>
    <i>
      <x v="100"/>
    </i>
    <i>
      <x v="30"/>
    </i>
    <i>
      <x v="26"/>
    </i>
    <i>
      <x v="52"/>
    </i>
    <i>
      <x v="32"/>
    </i>
    <i>
      <x v="51"/>
    </i>
    <i>
      <x v="63"/>
    </i>
    <i>
      <x v="16"/>
    </i>
    <i>
      <x v="93"/>
    </i>
    <i>
      <x v="89"/>
    </i>
    <i>
      <x v="86"/>
    </i>
    <i>
      <x v="12"/>
    </i>
    <i>
      <x v="15"/>
    </i>
    <i>
      <x v="84"/>
    </i>
    <i>
      <x v="137"/>
    </i>
    <i>
      <x v="112"/>
    </i>
    <i>
      <x v="87"/>
    </i>
    <i t="grand">
      <x/>
    </i>
  </rowItems>
  <colItems count="1">
    <i/>
  </colItems>
  <dataFields count="1">
    <dataField name="Sum of reviewsCount"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7" type="valueGreaterThan" evalOrder="-1" id="1" iMeasureFld="0">
      <autoFilter ref="A1">
        <filterColumn colId="0">
          <customFilters>
            <customFilter operator="greaterThan"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10EE7A-AE88-4944-AAAB-DB8092D7B0A4}" name="PivotTable44" cacheId="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Q22:AV36" firstHeaderRow="1" firstDataRow="2" firstDataCol="1"/>
  <pivotFields count="28">
    <pivotField dataField="1" showAll="0"/>
    <pivotField showAll="0"/>
    <pivotField showAll="0"/>
    <pivotField showAll="0"/>
    <pivotField showAll="0"/>
    <pivotField showAll="0"/>
    <pivotField numFmtId="44" showAll="0"/>
    <pivotField showAll="0"/>
    <pivotField showAll="0"/>
    <pivotField showAll="0"/>
    <pivotField showAll="0"/>
    <pivotField axis="axisRow" showAll="0" sortType="a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3">
    <i>
      <x v="5"/>
    </i>
    <i>
      <x v="6"/>
    </i>
    <i>
      <x v="2"/>
    </i>
    <i>
      <x/>
    </i>
    <i>
      <x v="1"/>
    </i>
    <i>
      <x v="7"/>
    </i>
    <i>
      <x v="3"/>
    </i>
    <i>
      <x v="12"/>
    </i>
    <i>
      <x v="9"/>
    </i>
    <i>
      <x v="8"/>
    </i>
    <i>
      <x v="10"/>
    </i>
    <i>
      <x v="4"/>
    </i>
    <i t="grand">
      <x/>
    </i>
  </rowItems>
  <colFields count="1">
    <field x="19"/>
  </colFields>
  <colItems count="5">
    <i>
      <x/>
    </i>
    <i>
      <x v="1"/>
    </i>
    <i>
      <x v="2"/>
    </i>
    <i>
      <x v="3"/>
    </i>
    <i t="grand">
      <x/>
    </i>
  </colItems>
  <dataFields count="1">
    <dataField name="Count of title" fld="0" subtotal="count" baseField="0" baseItem="0"/>
  </dataFields>
  <chartFormats count="4">
    <chartFormat chart="6" format="0" series="1">
      <pivotArea type="data" outline="0" fieldPosition="0">
        <references count="2">
          <reference field="4294967294" count="1" selected="0">
            <x v="0"/>
          </reference>
          <reference field="19" count="1" selected="0">
            <x v="0"/>
          </reference>
        </references>
      </pivotArea>
    </chartFormat>
    <chartFormat chart="6" format="1" series="1">
      <pivotArea type="data" outline="0" fieldPosition="0">
        <references count="2">
          <reference field="4294967294" count="1" selected="0">
            <x v="0"/>
          </reference>
          <reference field="19" count="1" selected="0">
            <x v="1"/>
          </reference>
        </references>
      </pivotArea>
    </chartFormat>
    <chartFormat chart="6" format="2" series="1">
      <pivotArea type="data" outline="0" fieldPosition="0">
        <references count="2">
          <reference field="4294967294" count="1" selected="0">
            <x v="0"/>
          </reference>
          <reference field="19" count="1" selected="0">
            <x v="2"/>
          </reference>
        </references>
      </pivotArea>
    </chartFormat>
    <chartFormat chart="6" format="3" series="1">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92DE82-0544-0343-A3E2-C46C5E75AC07}" name="PivotTable10" cacheId="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31" firstHeaderRow="0" firstDataRow="1" firstDataCol="1"/>
  <pivotFields count="20">
    <pivotField axis="axisRow" showAll="0" measureFilter="1" sortType="descending">
      <items count="160">
        <item x="94"/>
        <item x="153"/>
        <item x="152"/>
        <item x="35"/>
        <item x="52"/>
        <item x="77"/>
        <item x="154"/>
        <item x="104"/>
        <item x="72"/>
        <item x="41"/>
        <item x="66"/>
        <item x="38"/>
        <item x="5"/>
        <item x="123"/>
        <item x="73"/>
        <item x="150"/>
        <item x="101"/>
        <item x="83"/>
        <item x="71"/>
        <item x="39"/>
        <item x="87"/>
        <item x="103"/>
        <item x="56"/>
        <item x="47"/>
        <item x="34"/>
        <item x="136"/>
        <item x="132"/>
        <item x="79"/>
        <item x="115"/>
        <item x="88"/>
        <item x="92"/>
        <item x="43"/>
        <item x="69"/>
        <item x="75"/>
        <item x="64"/>
        <item x="0"/>
        <item x="116"/>
        <item x="59"/>
        <item x="57"/>
        <item x="151"/>
        <item x="109"/>
        <item x="50"/>
        <item x="46"/>
        <item x="148"/>
        <item x="86"/>
        <item x="81"/>
        <item x="114"/>
        <item x="36"/>
        <item x="49"/>
        <item x="60"/>
        <item x="28"/>
        <item x="53"/>
        <item x="74"/>
        <item x="127"/>
        <item x="4"/>
        <item x="3"/>
        <item x="95"/>
        <item x="125"/>
        <item x="78"/>
        <item x="120"/>
        <item x="58"/>
        <item x="8"/>
        <item x="26"/>
        <item x="147"/>
        <item x="10"/>
        <item x="22"/>
        <item x="144"/>
        <item x="93"/>
        <item x="29"/>
        <item x="44"/>
        <item x="27"/>
        <item x="33"/>
        <item x="32"/>
        <item x="55"/>
        <item x="68"/>
        <item x="135"/>
        <item x="30"/>
        <item x="25"/>
        <item x="2"/>
        <item x="1"/>
        <item x="100"/>
        <item x="23"/>
        <item x="51"/>
        <item x="54"/>
        <item x="62"/>
        <item x="21"/>
        <item x="12"/>
        <item x="119"/>
        <item x="96"/>
        <item x="61"/>
        <item x="138"/>
        <item x="110"/>
        <item x="67"/>
        <item x="13"/>
        <item x="128"/>
        <item x="117"/>
        <item x="122"/>
        <item x="7"/>
        <item x="20"/>
        <item x="139"/>
        <item x="11"/>
        <item x="126"/>
        <item x="141"/>
        <item x="158"/>
        <item x="102"/>
        <item x="156"/>
        <item x="149"/>
        <item x="6"/>
        <item x="145"/>
        <item x="133"/>
        <item x="14"/>
        <item x="155"/>
        <item x="98"/>
        <item x="121"/>
        <item x="130"/>
        <item x="19"/>
        <item x="111"/>
        <item x="70"/>
        <item x="15"/>
        <item x="129"/>
        <item x="97"/>
        <item x="140"/>
        <item x="124"/>
        <item x="18"/>
        <item x="143"/>
        <item x="137"/>
        <item x="9"/>
        <item x="146"/>
        <item x="131"/>
        <item x="76"/>
        <item x="17"/>
        <item x="99"/>
        <item x="40"/>
        <item x="157"/>
        <item x="37"/>
        <item x="105"/>
        <item x="134"/>
        <item x="106"/>
        <item x="48"/>
        <item x="85"/>
        <item x="42"/>
        <item x="24"/>
        <item x="142"/>
        <item x="112"/>
        <item x="45"/>
        <item x="107"/>
        <item x="80"/>
        <item x="113"/>
        <item x="108"/>
        <item x="90"/>
        <item x="82"/>
        <item x="91"/>
        <item x="89"/>
        <item x="84"/>
        <item x="118"/>
        <item x="63"/>
        <item x="65"/>
        <item x="16"/>
        <item x="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0"/>
  </rowFields>
  <rowItems count="11">
    <i>
      <x v="63"/>
    </i>
    <i>
      <x v="35"/>
    </i>
    <i>
      <x v="6"/>
    </i>
    <i>
      <x v="66"/>
    </i>
    <i>
      <x v="139"/>
    </i>
    <i>
      <x v="142"/>
    </i>
    <i>
      <x v="64"/>
    </i>
    <i>
      <x v="61"/>
    </i>
    <i>
      <x v="57"/>
    </i>
    <i>
      <x v="138"/>
    </i>
    <i t="grand">
      <x/>
    </i>
  </rowItems>
  <colFields count="1">
    <field x="-2"/>
  </colFields>
  <colItems count="3">
    <i>
      <x/>
    </i>
    <i i="1">
      <x v="1"/>
    </i>
    <i i="2">
      <x v="2"/>
    </i>
  </colItems>
  <dataFields count="3">
    <dataField name="Total Reviews" fld="4" baseField="0" baseItem="0"/>
    <dataField name="Average Star Rating" fld="3" subtotal="average" baseField="0" baseItem="0"/>
    <dataField name="Average Price" fld="6" subtotal="average" baseField="0" baseItem="0"/>
  </dataFields>
  <formats count="4">
    <format dxfId="70">
      <pivotArea field="11" grandRow="1" outline="0" collapsedLevelsAreSubtotals="1">
        <references count="1">
          <reference field="4294967294" count="1" selected="0">
            <x v="2"/>
          </reference>
        </references>
      </pivotArea>
    </format>
    <format dxfId="69">
      <pivotArea field="11" grandRow="1" outline="0" collapsedLevelsAreSubtotals="1">
        <references count="1">
          <reference field="4294967294" count="1" selected="0">
            <x v="1"/>
          </reference>
        </references>
      </pivotArea>
    </format>
    <format dxfId="68">
      <pivotArea dataOnly="0" outline="0" fieldPosition="0">
        <references count="1">
          <reference field="4294967294" count="1">
            <x v="1"/>
          </reference>
        </references>
      </pivotArea>
    </format>
    <format dxfId="67">
      <pivotArea dataOnly="0" outline="0" fieldPosition="0">
        <references count="1">
          <reference field="4294967294" count="1">
            <x v="2"/>
          </reference>
        </references>
      </pivotArea>
    </format>
  </formats>
  <pivotTableStyleInfo name="PivotStyleLight16" showRowHeaders="1" showColHeaders="1" showRowStripes="1" showColStripes="0" showLastColumn="1"/>
  <filters count="2">
    <filter fld="0" type="count" evalOrder="-1" id="73" iMeasureFld="0">
      <autoFilter ref="A1">
        <filterColumn colId="0">
          <top10 val="10" filterVal="10"/>
        </filterColumn>
      </autoFilter>
    </filter>
    <filter fld="1" type="count" evalOrder="-1" id="1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C92617-DC48-D040-88DD-3D9380D0F01E}" name="PivotTable55" cacheId="2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74:O82"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numFmtId="2" showAll="0"/>
    <pivotField dataField="1" numFmtId="44" showAll="0"/>
    <pivotField showAll="0"/>
    <pivotField showAll="0"/>
    <pivotField showAll="0"/>
    <pivotField showAll="0"/>
    <pivotField axis="axisRow" showAll="0">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8">
    <i>
      <x v="12"/>
    </i>
    <i>
      <x v="21"/>
    </i>
    <i>
      <x v="62"/>
    </i>
    <i>
      <x v="73"/>
    </i>
    <i>
      <x v="76"/>
    </i>
    <i>
      <x v="81"/>
    </i>
    <i>
      <x v="112"/>
    </i>
    <i>
      <x v="137"/>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Stars Rating" fld="3" subtotal="average" baseField="0" baseItem="0"/>
    <dataField name="Category Average Price" fld="22" subtotal="average" baseField="0" baseItem="0"/>
  </dataFields>
  <formats count="6">
    <format dxfId="76">
      <pivotArea dataOnly="0" outline="0" fieldPosition="0">
        <references count="1">
          <reference field="4294967294" count="1">
            <x v="3"/>
          </reference>
        </references>
      </pivotArea>
    </format>
    <format dxfId="75">
      <pivotArea type="all" dataOnly="0" outline="0" fieldPosition="0"/>
    </format>
    <format dxfId="74">
      <pivotArea outline="0" collapsedLevelsAreSubtotals="1" fieldPosition="0"/>
    </format>
    <format dxfId="73">
      <pivotArea field="27" type="button" dataOnly="0" labelOnly="1" outline="0" axis="axisRow" fieldPosition="0"/>
    </format>
    <format dxfId="72">
      <pivotArea dataOnly="0" labelOnly="1" fieldPosition="0">
        <references count="1">
          <reference field="27" count="8">
            <x v="12"/>
            <x v="21"/>
            <x v="62"/>
            <x v="73"/>
            <x v="76"/>
            <x v="81"/>
            <x v="112"/>
            <x v="137"/>
          </reference>
        </references>
      </pivotArea>
    </format>
    <format dxfId="7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1">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50E734-4D9A-6E46-9617-E09A4F3017DA}" name="PivotTable54" cacheId="2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40:O68"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h="1" x="3"/>
        <item x="2"/>
        <item h="1" x="0"/>
        <item t="default"/>
      </items>
    </pivotField>
    <pivotField showAll="0"/>
    <pivotField numFmtId="2" showAll="0"/>
    <pivotField dataField="1" numFmtId="44" showAll="0"/>
    <pivotField showAll="0"/>
    <pivotField showAll="0"/>
    <pivotField showAll="0"/>
    <pivotField showAll="0"/>
    <pivotField axis="axisRow" showAll="0">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28">
    <i>
      <x/>
    </i>
    <i>
      <x v="3"/>
    </i>
    <i>
      <x v="6"/>
    </i>
    <i>
      <x v="13"/>
    </i>
    <i>
      <x v="15"/>
    </i>
    <i>
      <x v="19"/>
    </i>
    <i>
      <x v="23"/>
    </i>
    <i>
      <x v="34"/>
    </i>
    <i>
      <x v="44"/>
    </i>
    <i>
      <x v="48"/>
    </i>
    <i>
      <x v="49"/>
    </i>
    <i>
      <x v="51"/>
    </i>
    <i>
      <x v="64"/>
    </i>
    <i>
      <x v="69"/>
    </i>
    <i>
      <x v="70"/>
    </i>
    <i>
      <x v="72"/>
    </i>
    <i>
      <x v="77"/>
    </i>
    <i>
      <x v="78"/>
    </i>
    <i>
      <x v="79"/>
    </i>
    <i>
      <x v="80"/>
    </i>
    <i>
      <x v="82"/>
    </i>
    <i>
      <x v="86"/>
    </i>
    <i>
      <x v="98"/>
    </i>
    <i>
      <x v="107"/>
    </i>
    <i>
      <x v="114"/>
    </i>
    <i>
      <x v="133"/>
    </i>
    <i>
      <x v="138"/>
    </i>
    <i>
      <x v="143"/>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Stars Rating" fld="3" subtotal="average" baseField="0" baseItem="0"/>
    <dataField name="Category Average Price" fld="22" subtotal="average" baseField="0" baseItem="0"/>
  </dataFields>
  <formats count="7">
    <format dxfId="83">
      <pivotArea dataOnly="0" outline="0" fieldPosition="0">
        <references count="1">
          <reference field="4294967294" count="1">
            <x v="3"/>
          </reference>
        </references>
      </pivotArea>
    </format>
    <format dxfId="82">
      <pivotArea type="all" dataOnly="0" outline="0" fieldPosition="0"/>
    </format>
    <format dxfId="81">
      <pivotArea outline="0" collapsedLevelsAreSubtotals="1" fieldPosition="0"/>
    </format>
    <format dxfId="80">
      <pivotArea field="27" type="button" dataOnly="0" labelOnly="1" outline="0" axis="axisRow" fieldPosition="0"/>
    </format>
    <format dxfId="79">
      <pivotArea dataOnly="0" labelOnly="1" fieldPosition="0">
        <references count="1">
          <reference field="27" count="28">
            <x v="0"/>
            <x v="3"/>
            <x v="6"/>
            <x v="13"/>
            <x v="15"/>
            <x v="19"/>
            <x v="23"/>
            <x v="34"/>
            <x v="44"/>
            <x v="48"/>
            <x v="49"/>
            <x v="51"/>
            <x v="64"/>
            <x v="69"/>
            <x v="70"/>
            <x v="72"/>
            <x v="77"/>
            <x v="78"/>
            <x v="79"/>
            <x v="80"/>
            <x v="82"/>
            <x v="86"/>
            <x v="98"/>
            <x v="107"/>
            <x v="114"/>
            <x v="133"/>
            <x v="138"/>
            <x v="143"/>
          </reference>
        </references>
      </pivotArea>
    </format>
    <format dxfId="78">
      <pivotArea dataOnly="0" labelOnly="1" outline="0" fieldPosition="0">
        <references count="1">
          <reference field="4294967294" count="4">
            <x v="0"/>
            <x v="1"/>
            <x v="2"/>
            <x v="3"/>
          </reference>
        </references>
      </pivotArea>
    </format>
    <format dxfId="77">
      <pivotArea dataOnly="0" labelOnly="1" fieldPosition="0">
        <references count="1">
          <reference field="27" count="1">
            <x v="0"/>
          </reference>
        </references>
      </pivotArea>
    </format>
  </formats>
  <pivotTableStyleInfo name="PivotStyleLight16" showRowHeaders="1" showColHeaders="1" showRowStripes="0" showColStripes="0" showLastColumn="1"/>
  <filters count="1">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31BFB1-BAD2-7D4B-B109-17E1CB794A80}" name="PivotTable53" cacheId="2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4:E91"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x="3"/>
        <item h="1" x="2"/>
        <item h="1" x="0"/>
        <item t="default"/>
      </items>
    </pivotField>
    <pivotField showAll="0"/>
    <pivotField numFmtId="2" showAll="0"/>
    <pivotField dataField="1" numFmtId="44" showAll="0"/>
    <pivotField showAll="0"/>
    <pivotField showAll="0"/>
    <pivotField showAll="0"/>
    <pivotField showAll="0"/>
    <pivotField axis="axisRow" showAll="0" measureFilter="1">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37">
    <i>
      <x v="14"/>
    </i>
    <i>
      <x v="16"/>
    </i>
    <i>
      <x v="24"/>
    </i>
    <i>
      <x v="26"/>
    </i>
    <i>
      <x v="27"/>
    </i>
    <i>
      <x v="28"/>
    </i>
    <i>
      <x v="29"/>
    </i>
    <i>
      <x v="30"/>
    </i>
    <i>
      <x v="31"/>
    </i>
    <i>
      <x v="32"/>
    </i>
    <i>
      <x v="33"/>
    </i>
    <i>
      <x v="38"/>
    </i>
    <i>
      <x v="39"/>
    </i>
    <i>
      <x v="41"/>
    </i>
    <i>
      <x v="46"/>
    </i>
    <i>
      <x v="50"/>
    </i>
    <i>
      <x v="53"/>
    </i>
    <i>
      <x v="54"/>
    </i>
    <i>
      <x v="60"/>
    </i>
    <i>
      <x v="65"/>
    </i>
    <i>
      <x v="75"/>
    </i>
    <i>
      <x v="84"/>
    </i>
    <i>
      <x v="87"/>
    </i>
    <i>
      <x v="88"/>
    </i>
    <i>
      <x v="89"/>
    </i>
    <i>
      <x v="92"/>
    </i>
    <i>
      <x v="93"/>
    </i>
    <i>
      <x v="95"/>
    </i>
    <i>
      <x v="96"/>
    </i>
    <i>
      <x v="97"/>
    </i>
    <i>
      <x v="100"/>
    </i>
    <i>
      <x v="117"/>
    </i>
    <i>
      <x v="118"/>
    </i>
    <i>
      <x v="128"/>
    </i>
    <i>
      <x v="130"/>
    </i>
    <i>
      <x v="131"/>
    </i>
    <i>
      <x v="142"/>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of stars" fld="3" subtotal="average" baseField="0" baseItem="0"/>
    <dataField name="Category Average Price" fld="22" subtotal="average" baseField="0" baseItem="0"/>
  </dataFields>
  <formats count="6">
    <format dxfId="89">
      <pivotArea dataOnly="0" outline="0" fieldPosition="0">
        <references count="1">
          <reference field="4294967294" count="1">
            <x v="3"/>
          </reference>
        </references>
      </pivotArea>
    </format>
    <format dxfId="88">
      <pivotArea type="all" dataOnly="0" outline="0" fieldPosition="0"/>
    </format>
    <format dxfId="87">
      <pivotArea outline="0" collapsedLevelsAreSubtotals="1" fieldPosition="0"/>
    </format>
    <format dxfId="86">
      <pivotArea field="27" type="button" dataOnly="0" labelOnly="1" outline="0" axis="axisRow" fieldPosition="0"/>
    </format>
    <format dxfId="85">
      <pivotArea dataOnly="0" labelOnly="1" fieldPosition="0">
        <references count="1">
          <reference field="27" count="37">
            <x v="14"/>
            <x v="16"/>
            <x v="24"/>
            <x v="26"/>
            <x v="27"/>
            <x v="28"/>
            <x v="29"/>
            <x v="30"/>
            <x v="31"/>
            <x v="32"/>
            <x v="33"/>
            <x v="38"/>
            <x v="39"/>
            <x v="41"/>
            <x v="46"/>
            <x v="50"/>
            <x v="53"/>
            <x v="54"/>
            <x v="60"/>
            <x v="65"/>
            <x v="75"/>
            <x v="84"/>
            <x v="87"/>
            <x v="88"/>
            <x v="89"/>
            <x v="92"/>
            <x v="93"/>
            <x v="95"/>
            <x v="96"/>
            <x v="97"/>
            <x v="100"/>
            <x v="117"/>
            <x v="118"/>
            <x v="128"/>
            <x v="130"/>
            <x v="131"/>
            <x v="142"/>
          </reference>
        </references>
      </pivotArea>
    </format>
    <format dxfId="8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2">
    <filter fld="27" type="valueGreaterThan" evalOrder="-1" id="4" iMeasureFld="0">
      <autoFilter ref="A1">
        <filterColumn colId="0">
          <customFilters>
            <customFilter operator="greaterThan" val="200"/>
          </customFilters>
        </filterColumn>
      </autoFilter>
    </filter>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26A690-7471-DF40-84F3-A2061047B8C4}" name="PivotTable52" cacheId="2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0:E48"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3"/>
        <item h="1" x="2"/>
        <item h="1" x="0"/>
        <item t="default"/>
      </items>
    </pivotField>
    <pivotField showAll="0"/>
    <pivotField numFmtId="2" showAll="0"/>
    <pivotField dataField="1" numFmtId="44" showAll="0"/>
    <pivotField showAll="0"/>
    <pivotField showAll="0"/>
    <pivotField showAll="0"/>
    <pivotField showAll="0"/>
    <pivotField axis="axisRow" showAll="0" measureFilter="1">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8">
    <i>
      <x v="42"/>
    </i>
    <i>
      <x v="52"/>
    </i>
    <i>
      <x v="56"/>
    </i>
    <i>
      <x v="63"/>
    </i>
    <i>
      <x v="85"/>
    </i>
    <i>
      <x v="105"/>
    </i>
    <i>
      <x v="119"/>
    </i>
    <i>
      <x v="136"/>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of stars" fld="3" subtotal="average" baseField="0" baseItem="0"/>
    <dataField name="Category Average Price" fld="22" subtotal="average" baseField="0" baseItem="0" numFmtId="44"/>
  </dataFields>
  <formats count="6">
    <format dxfId="95">
      <pivotArea outline="0" collapsedLevelsAreSubtotals="1" fieldPosition="0">
        <references count="1">
          <reference field="4294967294" count="1" selected="0">
            <x v="3"/>
          </reference>
        </references>
      </pivotArea>
    </format>
    <format dxfId="94">
      <pivotArea type="all" dataOnly="0" outline="0" fieldPosition="0"/>
    </format>
    <format dxfId="93">
      <pivotArea outline="0" collapsedLevelsAreSubtotals="1" fieldPosition="0"/>
    </format>
    <format dxfId="92">
      <pivotArea field="27" type="button" dataOnly="0" labelOnly="1" outline="0" axis="axisRow" fieldPosition="0"/>
    </format>
    <format dxfId="91">
      <pivotArea dataOnly="0" labelOnly="1" fieldPosition="0">
        <references count="1">
          <reference field="27" count="8">
            <x v="42"/>
            <x v="52"/>
            <x v="56"/>
            <x v="63"/>
            <x v="85"/>
            <x v="105"/>
            <x v="119"/>
            <x v="136"/>
          </reference>
        </references>
      </pivotArea>
    </format>
    <format dxfId="9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2">
    <filter fld="27" type="valueGreaterThan" evalOrder="-1" id="4" iMeasureFld="0">
      <autoFilter ref="A1">
        <filterColumn colId="0">
          <customFilters>
            <customFilter operator="greaterThan" val="200"/>
          </customFilters>
        </filterColumn>
      </autoFilter>
    </filter>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39366D-B476-084E-A6AF-75BB6AA10300}" name="PivotTable11" cacheId="2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E7" firstHeaderRow="0" firstDataRow="1" firstDataCol="1"/>
  <pivotFields count="20">
    <pivotField showAll="0"/>
    <pivotField showAll="0"/>
    <pivotField showAll="0"/>
    <pivotField showAll="0"/>
    <pivotField showAll="0"/>
    <pivotField showAll="0"/>
    <pivotField dataField="1" numFmtId="44"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1">
    <field x="19"/>
  </rowFields>
  <rowItems count="4">
    <i>
      <x/>
    </i>
    <i>
      <x v="1"/>
    </i>
    <i>
      <x v="2"/>
    </i>
    <i>
      <x v="3"/>
    </i>
  </rowItems>
  <colFields count="1">
    <field x="-2"/>
  </colFields>
  <colItems count="4">
    <i>
      <x/>
    </i>
    <i i="1">
      <x v="1"/>
    </i>
    <i i="2">
      <x v="2"/>
    </i>
    <i i="3">
      <x v="3"/>
    </i>
  </colItems>
  <dataFields count="4">
    <dataField name="Total items" fld="11" subtotal="count" baseField="0" baseItem="0"/>
    <dataField name="Average Price" fld="6" subtotal="average" baseField="0" baseItem="0" numFmtId="44"/>
    <dataField name="Minimum Price" fld="6" subtotal="min" baseField="0" baseItem="0" numFmtId="44"/>
    <dataField name="Maximum Price" fld="6" subtotal="max" baseField="0" baseItem="0" numFmtId="44"/>
  </dataFields>
  <formats count="2">
    <format dxfId="97">
      <pivotArea outline="0" collapsedLevelsAreSubtotals="1" fieldPosition="0">
        <references count="1">
          <reference field="4294967294" count="2" selected="0">
            <x v="2"/>
            <x v="3"/>
          </reference>
        </references>
      </pivotArea>
    </format>
    <format dxfId="96">
      <pivotArea outline="0" collapsedLevelsAreSubtotals="1" fieldPosition="0">
        <references count="1">
          <reference field="4294967294" count="1" selected="0">
            <x v="1"/>
          </reference>
        </references>
      </pivotArea>
    </format>
  </formats>
  <chartFormats count="20">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9" count="1" selected="0">
            <x v="0"/>
          </reference>
        </references>
      </pivotArea>
    </chartFormat>
    <chartFormat chart="4" format="26">
      <pivotArea type="data" outline="0" fieldPosition="0">
        <references count="2">
          <reference field="4294967294" count="1" selected="0">
            <x v="0"/>
          </reference>
          <reference field="19" count="1" selected="0">
            <x v="1"/>
          </reference>
        </references>
      </pivotArea>
    </chartFormat>
    <chartFormat chart="4" format="27">
      <pivotArea type="data" outline="0" fieldPosition="0">
        <references count="2">
          <reference field="4294967294" count="1" selected="0">
            <x v="0"/>
          </reference>
          <reference field="19" count="1" selected="0">
            <x v="2"/>
          </reference>
        </references>
      </pivotArea>
    </chartFormat>
    <chartFormat chart="4" format="28">
      <pivotArea type="data" outline="0" fieldPosition="0">
        <references count="2">
          <reference field="4294967294" count="1" selected="0">
            <x v="0"/>
          </reference>
          <reference field="19" count="1" selected="0">
            <x v="3"/>
          </reference>
        </references>
      </pivotArea>
    </chartFormat>
    <chartFormat chart="4" format="29" series="1">
      <pivotArea type="data" outline="0" fieldPosition="0">
        <references count="1">
          <reference field="4294967294" count="1" selected="0">
            <x v="1"/>
          </reference>
        </references>
      </pivotArea>
    </chartFormat>
    <chartFormat chart="4" format="30">
      <pivotArea type="data" outline="0" fieldPosition="0">
        <references count="2">
          <reference field="4294967294" count="1" selected="0">
            <x v="1"/>
          </reference>
          <reference field="19" count="1" selected="0">
            <x v="0"/>
          </reference>
        </references>
      </pivotArea>
    </chartFormat>
    <chartFormat chart="4" format="31">
      <pivotArea type="data" outline="0" fieldPosition="0">
        <references count="2">
          <reference field="4294967294" count="1" selected="0">
            <x v="1"/>
          </reference>
          <reference field="19" count="1" selected="0">
            <x v="1"/>
          </reference>
        </references>
      </pivotArea>
    </chartFormat>
    <chartFormat chart="4" format="32">
      <pivotArea type="data" outline="0" fieldPosition="0">
        <references count="2">
          <reference field="4294967294" count="1" selected="0">
            <x v="1"/>
          </reference>
          <reference field="19" count="1" selected="0">
            <x v="2"/>
          </reference>
        </references>
      </pivotArea>
    </chartFormat>
    <chartFormat chart="4" format="33">
      <pivotArea type="data" outline="0" fieldPosition="0">
        <references count="2">
          <reference field="4294967294" count="1" selected="0">
            <x v="1"/>
          </reference>
          <reference field="19" count="1" selected="0">
            <x v="3"/>
          </reference>
        </references>
      </pivotArea>
    </chartFormat>
    <chartFormat chart="4" format="34" series="1">
      <pivotArea type="data" outline="0" fieldPosition="0">
        <references count="1">
          <reference field="4294967294" count="1" selected="0">
            <x v="2"/>
          </reference>
        </references>
      </pivotArea>
    </chartFormat>
    <chartFormat chart="4" format="35">
      <pivotArea type="data" outline="0" fieldPosition="0">
        <references count="2">
          <reference field="4294967294" count="1" selected="0">
            <x v="2"/>
          </reference>
          <reference field="19" count="1" selected="0">
            <x v="0"/>
          </reference>
        </references>
      </pivotArea>
    </chartFormat>
    <chartFormat chart="4" format="36">
      <pivotArea type="data" outline="0" fieldPosition="0">
        <references count="2">
          <reference field="4294967294" count="1" selected="0">
            <x v="2"/>
          </reference>
          <reference field="19" count="1" selected="0">
            <x v="1"/>
          </reference>
        </references>
      </pivotArea>
    </chartFormat>
    <chartFormat chart="4" format="37">
      <pivotArea type="data" outline="0" fieldPosition="0">
        <references count="2">
          <reference field="4294967294" count="1" selected="0">
            <x v="2"/>
          </reference>
          <reference field="19" count="1" selected="0">
            <x v="2"/>
          </reference>
        </references>
      </pivotArea>
    </chartFormat>
    <chartFormat chart="4" format="38">
      <pivotArea type="data" outline="0" fieldPosition="0">
        <references count="2">
          <reference field="4294967294" count="1" selected="0">
            <x v="2"/>
          </reference>
          <reference field="19" count="1" selected="0">
            <x v="3"/>
          </reference>
        </references>
      </pivotArea>
    </chartFormat>
    <chartFormat chart="4" format="39" series="1">
      <pivotArea type="data" outline="0" fieldPosition="0">
        <references count="1">
          <reference field="4294967294" count="1" selected="0">
            <x v="3"/>
          </reference>
        </references>
      </pivotArea>
    </chartFormat>
    <chartFormat chart="4" format="40">
      <pivotArea type="data" outline="0" fieldPosition="0">
        <references count="2">
          <reference field="4294967294" count="1" selected="0">
            <x v="3"/>
          </reference>
          <reference field="19" count="1" selected="0">
            <x v="0"/>
          </reference>
        </references>
      </pivotArea>
    </chartFormat>
    <chartFormat chart="4" format="41">
      <pivotArea type="data" outline="0" fieldPosition="0">
        <references count="2">
          <reference field="4294967294" count="1" selected="0">
            <x v="3"/>
          </reference>
          <reference field="19" count="1" selected="0">
            <x v="1"/>
          </reference>
        </references>
      </pivotArea>
    </chartFormat>
    <chartFormat chart="4" format="42">
      <pivotArea type="data" outline="0" fieldPosition="0">
        <references count="2">
          <reference field="4294967294" count="1" selected="0">
            <x v="3"/>
          </reference>
          <reference field="19" count="1" selected="0">
            <x v="2"/>
          </reference>
        </references>
      </pivotArea>
    </chartFormat>
    <chartFormat chart="4" format="43">
      <pivotArea type="data" outline="0" fieldPosition="0">
        <references count="2">
          <reference field="4294967294" count="1" selected="0">
            <x v="3"/>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4EE9A12-23D8-D04F-8F10-0BF9A477B6A4}" name="PivotTable56" cacheId="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K34" firstHeaderRow="1" firstDataRow="3" firstDataCol="1"/>
  <pivotFields count="20">
    <pivotField dataField="1" showAll="0"/>
    <pivotField dataField="1" showAll="0"/>
    <pivotField showAll="0"/>
    <pivotField showAll="0"/>
    <pivotField showAll="0"/>
    <pivotField showAll="0"/>
    <pivotField numFmtId="44" showAll="0"/>
    <pivotField showAll="0"/>
    <pivotField showAll="0"/>
    <pivotField showAll="0"/>
    <pivotField showAll="0"/>
    <pivotField axis="axisRow" showAll="0">
      <items count="14">
        <item x="9"/>
        <item x="1"/>
        <item x="11"/>
        <item x="5"/>
        <item x="3"/>
        <item x="10"/>
        <item x="6"/>
        <item x="7"/>
        <item x="2"/>
        <item x="4"/>
        <item x="0"/>
        <item h="1" m="1" x="12"/>
        <item h="1" x="8"/>
        <item t="default"/>
      </items>
    </pivotField>
    <pivotField showAll="0"/>
    <pivotField showAll="0"/>
    <pivotField showAll="0"/>
    <pivotField showAll="0"/>
    <pivotField showAll="0"/>
    <pivotField showAll="0"/>
    <pivotField showAll="0"/>
    <pivotField axis="axisCol" showAll="0">
      <items count="5">
        <item x="1"/>
        <item x="3"/>
        <item x="2"/>
        <item x="0"/>
        <item t="default"/>
      </items>
    </pivotField>
  </pivotFields>
  <rowFields count="1">
    <field x="11"/>
  </rowFields>
  <rowItems count="12">
    <i>
      <x/>
    </i>
    <i>
      <x v="1"/>
    </i>
    <i>
      <x v="2"/>
    </i>
    <i>
      <x v="3"/>
    </i>
    <i>
      <x v="4"/>
    </i>
    <i>
      <x v="5"/>
    </i>
    <i>
      <x v="6"/>
    </i>
    <i>
      <x v="7"/>
    </i>
    <i>
      <x v="8"/>
    </i>
    <i>
      <x v="9"/>
    </i>
    <i>
      <x v="10"/>
    </i>
    <i t="grand">
      <x/>
    </i>
  </rowItems>
  <colFields count="2">
    <field x="19"/>
    <field x="-2"/>
  </colFields>
  <colItems count="10">
    <i>
      <x/>
      <x/>
    </i>
    <i r="1" i="1">
      <x v="1"/>
    </i>
    <i>
      <x v="1"/>
      <x/>
    </i>
    <i r="1" i="1">
      <x v="1"/>
    </i>
    <i>
      <x v="2"/>
      <x/>
    </i>
    <i r="1" i="1">
      <x v="1"/>
    </i>
    <i>
      <x v="3"/>
      <x/>
    </i>
    <i r="1" i="1">
      <x v="1"/>
    </i>
    <i t="grand">
      <x/>
    </i>
    <i t="grand" i="1">
      <x/>
    </i>
  </colItems>
  <dataFields count="2">
    <dataField name="Proportion of Products Listed" fld="0" subtotal="count" showDataAs="percentOfRow" baseField="0" baseItem="0" numFmtId="10"/>
    <dataField name="Total items" fld="1" subtotal="count" baseField="0" baseItem="0"/>
  </dataFields>
  <formats count="2">
    <format dxfId="25">
      <pivotArea field="11" type="button" dataOnly="0" labelOnly="1" outline="0" axis="axisRow" fieldPosition="0"/>
    </format>
    <format dxfId="24">
      <pivotArea outline="0" fieldPosition="0">
        <references count="1">
          <reference field="4294967294" count="1">
            <x v="0"/>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1BAF6D-C466-9C41-BA7B-135F5427F875}" name="PivotTable18" cacheId="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 firstHeaderRow="0" firstDataRow="1" firstDataCol="1"/>
  <pivotFields count="20">
    <pivotField dataField="1" showAll="0"/>
    <pivotField showAll="0"/>
    <pivotField showAll="0"/>
    <pivotField dataField="1" showAll="0"/>
    <pivotField dataField="1" showAll="0"/>
    <pivotField showAll="0"/>
    <pivotField dataField="1" numFmtId="44" showAll="0"/>
    <pivotField showAll="0"/>
    <pivotField showAll="0"/>
    <pivotField showAll="0"/>
    <pivotField showAll="0"/>
    <pivotField axis="axisRow" showAll="0" sortType="descending">
      <items count="14">
        <item x="9"/>
        <item x="1"/>
        <item x="11"/>
        <item x="5"/>
        <item x="3"/>
        <item x="10"/>
        <item x="6"/>
        <item x="7"/>
        <item x="2"/>
        <item x="4"/>
        <item x="0"/>
        <item h="1" m="1" x="12"/>
        <item h="1"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1"/>
  </rowFields>
  <rowItems count="12">
    <i>
      <x v="8"/>
    </i>
    <i>
      <x v="4"/>
    </i>
    <i>
      <x v="10"/>
    </i>
    <i>
      <x v="3"/>
    </i>
    <i>
      <x v="9"/>
    </i>
    <i>
      <x v="2"/>
    </i>
    <i>
      <x v="7"/>
    </i>
    <i>
      <x v="1"/>
    </i>
    <i>
      <x v="6"/>
    </i>
    <i>
      <x/>
    </i>
    <i>
      <x v="5"/>
    </i>
    <i t="grand">
      <x/>
    </i>
  </rowItems>
  <colFields count="1">
    <field x="-2"/>
  </colFields>
  <colItems count="4">
    <i>
      <x/>
    </i>
    <i i="1">
      <x v="1"/>
    </i>
    <i i="2">
      <x v="2"/>
    </i>
    <i i="3">
      <x v="3"/>
    </i>
  </colItems>
  <dataFields count="4">
    <dataField name="Total Reviews" fld="4" baseField="0" baseItem="0"/>
    <dataField name="Average Star Rating" fld="3" subtotal="average" baseField="0" baseItem="0"/>
    <dataField name="Average Price" fld="6" subtotal="average" baseField="0" baseItem="0"/>
    <dataField name="Total Items Under Category" fld="0" subtotal="count" baseField="0" baseItem="0"/>
  </dataFields>
  <formats count="8">
    <format dxfId="33">
      <pivotArea collapsedLevelsAreSubtotals="1" fieldPosition="0">
        <references count="1">
          <reference field="11" count="0"/>
        </references>
      </pivotArea>
    </format>
    <format dxfId="32">
      <pivotArea collapsedLevelsAreSubtotals="1" fieldPosition="0">
        <references count="2">
          <reference field="4294967294" count="1" selected="0">
            <x v="1"/>
          </reference>
          <reference field="11" count="0"/>
        </references>
      </pivotArea>
    </format>
    <format dxfId="31">
      <pivotArea collapsedLevelsAreSubtotals="1" fieldPosition="0">
        <references count="2">
          <reference field="4294967294" count="1" selected="0">
            <x v="0"/>
          </reference>
          <reference field="11" count="0"/>
        </references>
      </pivotArea>
    </format>
    <format dxfId="30">
      <pivotArea field="11" grandRow="1" outline="0" collapsedLevelsAreSubtotals="1" axis="axisRow" fieldPosition="0">
        <references count="1">
          <reference field="4294967294" count="1" selected="0">
            <x v="2"/>
          </reference>
        </references>
      </pivotArea>
    </format>
    <format dxfId="29">
      <pivotArea field="11" grandRow="1" outline="0" collapsedLevelsAreSubtotals="1" axis="axisRow" fieldPosition="0">
        <references count="1">
          <reference field="4294967294" count="1" selected="0">
            <x v="1"/>
          </reference>
        </references>
      </pivotArea>
    </format>
    <format dxfId="28">
      <pivotArea collapsedLevelsAreSubtotals="1" fieldPosition="0">
        <references count="2">
          <reference field="4294967294" count="1" selected="0">
            <x v="3"/>
          </reference>
          <reference field="11" count="0"/>
        </references>
      </pivotArea>
    </format>
    <format dxfId="27">
      <pivotArea field="11" type="button" dataOnly="0" labelOnly="1" outline="0" axis="axisRow" fieldPosition="0"/>
    </format>
    <format dxfId="26">
      <pivotArea dataOnly="0" labelOnly="1" outline="0" fieldPosition="0">
        <references count="1">
          <reference field="4294967294" count="4">
            <x v="0"/>
            <x v="1"/>
            <x v="2"/>
            <x v="3"/>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2106C67F-F01F-A248-A0B7-08BB1FB5A850}">
            <x14:pivotAreas count="1">
              <pivotArea type="data" collapsedLevelsAreSubtotals="1" fieldPosition="0">
                <references count="2">
                  <reference field="4294967294" count="1" selected="0">
                    <x v="1"/>
                  </reference>
                  <reference field="11" count="11">
                    <x v="0"/>
                    <x v="1"/>
                    <x v="2"/>
                    <x v="3"/>
                    <x v="4"/>
                    <x v="5"/>
                    <x v="6"/>
                    <x v="7"/>
                    <x v="8"/>
                    <x v="9"/>
                    <x v="1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4F8E07-E1DA-204F-85FC-DED05E71E06E}" name="Brands with More than 500 Reviews"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31" firstHeaderRow="0" firstDataRow="1" firstDataCol="1"/>
  <pivotFields count="25">
    <pivotField dataField="1" showAll="0"/>
    <pivotField axis="axisRow" showAll="0" measureFilter="1" sortType="descending">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8">
    <i>
      <x v="26"/>
    </i>
    <i>
      <x v="20"/>
    </i>
    <i>
      <x v="55"/>
    </i>
    <i>
      <x v="63"/>
    </i>
    <i>
      <x v="4"/>
    </i>
    <i>
      <x v="66"/>
    </i>
    <i>
      <x v="48"/>
    </i>
    <i>
      <x v="34"/>
    </i>
    <i>
      <x v="47"/>
    </i>
    <i>
      <x v="40"/>
    </i>
    <i>
      <x/>
    </i>
    <i>
      <x v="23"/>
    </i>
    <i>
      <x v="31"/>
    </i>
    <i>
      <x v="13"/>
    </i>
    <i>
      <x v="59"/>
    </i>
    <i>
      <x v="28"/>
    </i>
    <i>
      <x v="38"/>
    </i>
    <i>
      <x v="45"/>
    </i>
    <i>
      <x v="43"/>
    </i>
    <i>
      <x v="41"/>
    </i>
    <i>
      <x v="36"/>
    </i>
    <i>
      <x v="37"/>
    </i>
    <i>
      <x v="7"/>
    </i>
    <i>
      <x v="30"/>
    </i>
    <i>
      <x v="29"/>
    </i>
    <i>
      <x v="17"/>
    </i>
    <i>
      <x v="49"/>
    </i>
    <i t="grand">
      <x/>
    </i>
  </rowItems>
  <colFields count="1">
    <field x="-2"/>
  </colFields>
  <colItems count="5">
    <i>
      <x/>
    </i>
    <i i="1">
      <x v="1"/>
    </i>
    <i i="2">
      <x v="2"/>
    </i>
    <i i="3">
      <x v="3"/>
    </i>
    <i i="4">
      <x v="4"/>
    </i>
  </colItems>
  <dataFields count="5">
    <dataField name="Sum of Total Reviews" fld="4" baseField="0" baseItem="0"/>
    <dataField name="Average Reviews per brand" fld="4" subtotal="average" baseField="0" baseItem="0"/>
    <dataField name="Average Star Rating per Brand" fld="3" subtotal="average" baseField="0" baseItem="0"/>
    <dataField name="Average of Price" fld="6" subtotal="average" baseField="0" baseItem="0"/>
    <dataField name="Number of Products Listed" fld="0" subtotal="count" baseField="0" baseItem="0"/>
  </dataFields>
  <formats count="4">
    <format dxfId="14">
      <pivotArea dataOnly="0" outline="0" fieldPosition="0">
        <references count="1">
          <reference field="4294967294" count="1">
            <x v="3"/>
          </reference>
        </references>
      </pivotArea>
    </format>
    <format dxfId="13">
      <pivotArea dataOnly="0" outline="0" fieldPosition="0">
        <references count="1">
          <reference field="4294967294" count="1">
            <x v="1"/>
          </reference>
        </references>
      </pivotArea>
    </format>
    <format dxfId="12">
      <pivotArea dataOnly="0" outline="0" fieldPosition="0">
        <references count="1">
          <reference field="4294967294" count="1">
            <x v="0"/>
          </reference>
        </references>
      </pivotArea>
    </format>
    <format dxfId="11">
      <pivotArea dataOnly="0" outline="0" fieldPosition="0">
        <references count="1">
          <reference field="4294967294" count="1">
            <x v="2"/>
          </reference>
        </references>
      </pivotArea>
    </format>
  </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5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92C7AEF-F7E3-C241-98C1-5DAFE8045BD0}" name="PivotTable32"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7:B118" firstHeaderRow="1" firstDataRow="1" firstDataCol="1"/>
  <pivotFields count="25">
    <pivotField showAll="0"/>
    <pivotField axis="axisRow" showAll="0" measureFilter="1" sortType="descending">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38"/>
    </i>
    <i>
      <x v="10"/>
    </i>
    <i>
      <x v="64"/>
    </i>
    <i>
      <x v="65"/>
    </i>
    <i>
      <x v="34"/>
    </i>
    <i>
      <x v="32"/>
    </i>
    <i>
      <x v="67"/>
    </i>
    <i>
      <x v="17"/>
    </i>
    <i>
      <x v="9"/>
    </i>
    <i>
      <x v="58"/>
    </i>
    <i t="grand">
      <x/>
    </i>
  </rowItems>
  <colItems count="1">
    <i/>
  </colItems>
  <dataFields count="1">
    <dataField name="Average of price/value3" fld="6" subtotal="average" baseField="0" baseItem="0"/>
  </dataFields>
  <formats count="1">
    <format dxfId="15">
      <pivotArea dataOnly="0" outline="0" fieldPosition="0">
        <references count="1">
          <reference field="4294967294" count="1">
            <x v="0"/>
          </reference>
        </references>
      </pivotArea>
    </format>
  </formats>
  <pivotTableStyleInfo name="PivotStyleLight16" showRowHeaders="1" showColHeaders="1" showRowStripes="0" showColStripes="0" showLastColumn="1"/>
  <filters count="2">
    <filter fld="1" type="count" evalOrder="-1" id="34" iMeasureFld="0">
      <autoFilter ref="A1">
        <filterColumn colId="0">
          <top10 top="0" val="10" filterVal="10"/>
        </filterColumn>
      </autoFilter>
    </filter>
    <filter fld="19" type="captionContains" evalOrder="-1" id="4" stringValue1="">
      <autoFilter ref="A1">
        <filterColumn colId="0">
          <customFilters>
            <customFilter val="**"/>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CB02063-56CA-EB4C-8EB6-41E23712C6FE}" name="PivotTable31"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F71" firstHeaderRow="0" firstDataRow="1" firstDataCol="1" rowPageCount="1" colPageCount="1"/>
  <pivotFields count="25">
    <pivotField dataField="1" showAll="0"/>
    <pivotField axis="axisRow" showAll="0">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pivotField>
    <pivotField showAll="0"/>
    <pivotField showAll="0"/>
    <pivotField axis="axisPage" dataField="1" multipleItemSelectionAllowed="1" showAll="0">
      <items count="106">
        <item h="1" x="34"/>
        <item h="1" x="48"/>
        <item h="1" x="31"/>
        <item h="1" x="30"/>
        <item h="1" x="67"/>
        <item h="1" x="29"/>
        <item h="1" x="52"/>
        <item h="1" x="59"/>
        <item h="1" x="28"/>
        <item h="1" x="38"/>
        <item h="1" x="46"/>
        <item h="1" x="36"/>
        <item h="1" x="63"/>
        <item h="1" x="51"/>
        <item h="1" x="43"/>
        <item h="1" x="50"/>
        <item h="1" x="40"/>
        <item h="1" x="54"/>
        <item h="1" x="15"/>
        <item h="1" x="23"/>
        <item h="1" x="49"/>
        <item h="1" x="1"/>
        <item h="1" x="56"/>
        <item h="1" x="18"/>
        <item h="1" x="45"/>
        <item h="1" x="37"/>
        <item h="1" x="44"/>
        <item h="1" x="100"/>
        <item h="1" x="6"/>
        <item h="1" x="33"/>
        <item h="1" x="35"/>
        <item h="1" x="13"/>
        <item h="1" x="55"/>
        <item h="1" x="41"/>
        <item h="1" x="14"/>
        <item h="1" x="94"/>
        <item h="1" x="69"/>
        <item h="1" x="53"/>
        <item h="1" x="83"/>
        <item h="1" x="12"/>
        <item h="1" x="24"/>
        <item h="1" x="47"/>
        <item h="1" x="60"/>
        <item h="1" x="70"/>
        <item h="1" x="62"/>
        <item h="1" x="78"/>
        <item h="1" x="57"/>
        <item h="1" x="32"/>
        <item h="1" x="85"/>
        <item h="1" x="84"/>
        <item h="1" x="103"/>
        <item h="1" x="77"/>
        <item h="1" x="5"/>
        <item h="1" x="11"/>
        <item h="1" x="3"/>
        <item h="1" x="72"/>
        <item h="1" x="81"/>
        <item h="1" x="21"/>
        <item h="1" x="98"/>
        <item x="97"/>
        <item x="90"/>
        <item x="2"/>
        <item x="4"/>
        <item x="82"/>
        <item x="16"/>
        <item x="75"/>
        <item x="20"/>
        <item x="22"/>
        <item x="86"/>
        <item x="61"/>
        <item x="7"/>
        <item x="79"/>
        <item x="66"/>
        <item x="65"/>
        <item x="104"/>
        <item x="76"/>
        <item x="87"/>
        <item x="9"/>
        <item x="73"/>
        <item x="99"/>
        <item x="80"/>
        <item x="101"/>
        <item x="39"/>
        <item x="95"/>
        <item x="64"/>
        <item x="92"/>
        <item x="71"/>
        <item x="25"/>
        <item x="27"/>
        <item x="26"/>
        <item x="17"/>
        <item x="19"/>
        <item x="89"/>
        <item x="88"/>
        <item x="68"/>
        <item x="42"/>
        <item x="74"/>
        <item x="8"/>
        <item x="10"/>
        <item x="91"/>
        <item x="58"/>
        <item x="93"/>
        <item x="102"/>
        <item x="0"/>
        <item x="96"/>
        <item t="default"/>
      </items>
    </pivotField>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showAll="0"/>
  </pivotFields>
  <rowFields count="2">
    <field x="19"/>
    <field x="1"/>
  </rowFields>
  <rowItems count="33">
    <i>
      <x v="1"/>
    </i>
    <i r="1">
      <x/>
    </i>
    <i r="1">
      <x v="13"/>
    </i>
    <i r="1">
      <x v="23"/>
    </i>
    <i r="1">
      <x v="26"/>
    </i>
    <i r="1">
      <x v="28"/>
    </i>
    <i r="1">
      <x v="31"/>
    </i>
    <i r="1">
      <x v="37"/>
    </i>
    <i r="1">
      <x v="40"/>
    </i>
    <i r="1">
      <x v="43"/>
    </i>
    <i r="1">
      <x v="45"/>
    </i>
    <i r="1">
      <x v="55"/>
    </i>
    <i r="1">
      <x v="63"/>
    </i>
    <i>
      <x v="3"/>
    </i>
    <i r="1">
      <x v="4"/>
    </i>
    <i r="1">
      <x v="20"/>
    </i>
    <i r="1">
      <x v="36"/>
    </i>
    <i r="1">
      <x v="59"/>
    </i>
    <i r="1">
      <x v="66"/>
    </i>
    <i>
      <x v="2"/>
    </i>
    <i r="1">
      <x v="7"/>
    </i>
    <i r="1">
      <x v="26"/>
    </i>
    <i r="1">
      <x v="41"/>
    </i>
    <i r="1">
      <x v="48"/>
    </i>
    <i r="1">
      <x v="49"/>
    </i>
    <i r="1">
      <x v="63"/>
    </i>
    <i>
      <x/>
    </i>
    <i r="1">
      <x v="17"/>
    </i>
    <i r="1">
      <x v="29"/>
    </i>
    <i r="1">
      <x v="34"/>
    </i>
    <i r="1">
      <x v="38"/>
    </i>
    <i r="1">
      <x v="47"/>
    </i>
    <i t="grand">
      <x/>
    </i>
  </rowItems>
  <colFields count="1">
    <field x="-2"/>
  </colFields>
  <colItems count="5">
    <i>
      <x/>
    </i>
    <i i="1">
      <x v="1"/>
    </i>
    <i i="2">
      <x v="2"/>
    </i>
    <i i="3">
      <x v="3"/>
    </i>
    <i i="4">
      <x v="4"/>
    </i>
  </colItems>
  <pageFields count="1">
    <pageField fld="4" hier="-1"/>
  </pageFields>
  <dataFields count="5">
    <dataField name="Minimum Price" fld="6" subtotal="min" baseField="0" baseItem="0"/>
    <dataField name="Maximum Price" fld="6" subtotal="max" baseField="0" baseItem="0"/>
    <dataField name="Average Pricen" fld="6" subtotal="average" baseField="0" baseItem="0"/>
    <dataField name="Total Reviews" fld="4" baseField="0" baseItem="0"/>
    <dataField name="Total Products" fld="0" subtotal="count" baseField="0" baseItem="0"/>
  </dataFields>
  <formats count="1">
    <format dxfId="16">
      <pivotArea dataOnly="0" outline="0" fieldPosition="0">
        <references count="1">
          <reference field="4294967294" count="3">
            <x v="0"/>
            <x v="1"/>
            <x v="2"/>
          </reference>
        </references>
      </pivotArea>
    </format>
  </formats>
  <pivotTableStyleInfo name="PivotStyleLight16" showRowHeaders="1" showColHeaders="1" showRowStripes="0" showColStripes="0" showLastColumn="1"/>
  <filters count="1">
    <filter fld="19" type="captionContains" evalOrder="-1" id="4" stringValue1="">
      <autoFilter ref="A1">
        <filterColumn colId="0">
          <customFilters>
            <customFilter val="**"/>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gif"/></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v>Paladone Playstation Icons Light with 3 Light Modes</v>
  </rv>
  <rv s="0">
    <v>1</v>
    <v>5</v>
    <v>Paladone Products Ltd - YouTube</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0" xr10:uid="{83123283-5F35-8243-9084-71D4156FB354}" sourceName="Category_0">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13">
        <i x="9" s="1"/>
        <i x="1" s="1"/>
        <i x="11" s="1"/>
        <i x="5" s="1"/>
        <i x="3" s="1"/>
        <i x="10" s="1"/>
        <i x="6" s="1"/>
        <i x="7" s="1"/>
        <i x="2" s="1"/>
        <i x="4" s="1"/>
        <i x="8" s="1"/>
        <i x="0" s="1"/>
        <i x="1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Categorization" xr10:uid="{8D026CFF-95C7-A149-BCE3-A9F51573DF5B}" sourceName="Price Categorization">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s_Simplified1" xr10:uid="{189A0980-2EF4-4049-B6E2-09FBE6FC78DF}" sourceName="Stars Simplified">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12">
        <i x="9" s="1"/>
        <i x="11" s="1"/>
        <i x="4" s="1"/>
        <i x="3" s="1"/>
        <i x="0" s="1"/>
        <i x="2" s="1"/>
        <i x="6" s="1"/>
        <i x="1" s="1"/>
        <i x="5" s="1"/>
        <i x="7" s="1"/>
        <i x="8"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Count_Simplified1" xr10:uid="{408D6262-15A8-3943-AF75-7B7D54B23E25}" sourceName="Review Count Simplified">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5">
        <i x="2" s="1"/>
        <i x="3"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ies" xr10:uid="{364BA51C-FF7E-A44E-9D6D-D6DF5C12ED12}" cache="Slicer_Category_0" caption="Product Categories" startItem="4" rowHeight="230716"/>
  <slicer name="Price Categories" xr10:uid="{78D07E90-C246-7A45-B561-F260EDA978EF}" cache="Slicer_Price_Categorization" caption="Price Categories" rowHeight="230716"/>
  <slicer name="Stars Simplified 1" xr10:uid="{20632DE7-5FEB-604C-BA4D-1DD98155DCDE}" cache="Slicer_Stars_Simplified1" caption="Stars Simplified" startItem="4" rowHeight="230716"/>
  <slicer name="Review Count Simplified 1" xr10:uid="{074589BE-2442-9A42-AC7F-461819C4AEC9}" cache="Slicer_Review_Count_Simplified1" caption="Review Coun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0C1857-25C3-D54B-AC53-D1353874E0AF}" name="Table15" displayName="Table15" ref="F20:J31" totalsRowShown="0" headerRowDxfId="66" dataDxfId="65">
  <autoFilter ref="F20:J31" xr:uid="{940C1857-25C3-D54B-AC53-D1353874E0AF}"/>
  <tableColumns count="5">
    <tableColumn id="1" xr3:uid="{BCCC5D2C-6001-DA4E-AA53-EBC3DB4276A5}" name="Categories" dataDxfId="64"/>
    <tableColumn id="2" xr3:uid="{C873EA66-103D-3D4B-8CB7-5286C0A09471}" name="Normalized review score (50%)" dataDxfId="63">
      <calculatedColumnFormula>B21/MAX('Gaming Merchandise Dataset'!F:F)</calculatedColumnFormula>
    </tableColumn>
    <tableColumn id="3" xr3:uid="{A5AEE5D1-4E4A-C54C-BDD6-3F772EE6C422}" name="Normalized ratings score (30%)" dataDxfId="62">
      <calculatedColumnFormula>IF(B21&gt;100,C21*6,C21*6*(B21/100))</calculatedColumnFormula>
    </tableColumn>
    <tableColumn id="4" xr3:uid="{D196F3BF-4490-C246-BE3A-5835637FB0F9}" name="Normalized Price Score (20%)" dataDxfId="61">
      <calculatedColumnFormula>20*(1-(D21/MAX('Gaming Merchandise Dataset'!H:H)))</calculatedColumnFormula>
    </tableColumn>
    <tableColumn id="5" xr3:uid="{6E763FF7-7748-2B47-A7AA-0EFBB205FB07}" name="Market Presence Score" dataDxfId="60">
      <calculatedColumnFormula>SUM(Table15[[#This Row],[Normalized review score (50%)]:[Normalized Price Score (20%)]])</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42061-CB0A-3B46-A368-DAB120223D49}" name="Table2" displayName="Table2" ref="F40:I48" totalsRowShown="0" headerRowDxfId="59" dataDxfId="58" headerRowCellStyle="Comma" dataCellStyle="Comma">
  <autoFilter ref="F40:I48" xr:uid="{99E42061-CB0A-3B46-A368-DAB120223D49}"/>
  <tableColumns count="4">
    <tableColumn id="1" xr3:uid="{1275FCCB-F0DC-1E48-AF5B-7732D5108D3E}" name="Review Weight"/>
    <tableColumn id="2" xr3:uid="{62D7A5FF-416F-1B42-97D2-E219CCD448B4}" name="Rating Index" dataDxfId="57" dataCellStyle="Comma"/>
    <tableColumn id="3" xr3:uid="{109C713C-3424-BE44-9EF1-7358F5DB87FA}" name="Price Index" dataDxfId="56" dataCellStyle="Comma"/>
    <tableColumn id="4" xr3:uid="{31852490-B767-804A-98A9-5D1D499F075F}" name="VPI" dataDxfId="55" dataCellStyle="Comma">
      <calculatedColumnFormula>G41/H41</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9198C22-7960-5C45-B494-7D1068147B75}" name="Table5" displayName="Table5" ref="F54:I91" totalsRowShown="0" headerRowDxfId="54" dataDxfId="53" tableBorderDxfId="52" headerRowCellStyle="Comma" dataCellStyle="Comma">
  <autoFilter ref="F54:I91" xr:uid="{B9198C22-7960-5C45-B494-7D1068147B75}"/>
  <tableColumns count="4">
    <tableColumn id="1" xr3:uid="{3E727DB0-17B3-7541-AF5B-69F61333CD41}" name="Review Weight" dataDxfId="51">
      <calculatedColumnFormula>MIN(1,B55/100)</calculatedColumnFormula>
    </tableColumn>
    <tableColumn id="2" xr3:uid="{9942E772-AFBF-BD47-8A35-D00A9F5671DA}" name="Rating Index" dataDxfId="50" dataCellStyle="Comma">
      <calculatedColumnFormula>D55*Table5[[#This Row],[Review Weight]]</calculatedColumnFormula>
    </tableColumn>
    <tableColumn id="3" xr3:uid="{DF77D63D-0549-9A4F-9A1C-4391449DE2EA}" name="Price Index" dataDxfId="49" dataCellStyle="Comma">
      <calculatedColumnFormula>C55/E55</calculatedColumnFormula>
    </tableColumn>
    <tableColumn id="4" xr3:uid="{1BE33D6A-5304-344E-A118-4FFC31C4EC73}" name="VPI" dataDxfId="48" dataCellStyle="Comma">
      <calculatedColumnFormula>G55/H55</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4DAC738-B4A1-7949-AF33-9CEDB7324051}" name="Table510" displayName="Table510" ref="P40:S68" totalsRowShown="0" headerRowDxfId="47" dataDxfId="46" tableBorderDxfId="45" headerRowCellStyle="Comma" dataCellStyle="Comma">
  <autoFilter ref="P40:S68" xr:uid="{34DAC738-B4A1-7949-AF33-9CEDB7324051}"/>
  <tableColumns count="4">
    <tableColumn id="1" xr3:uid="{A43FC3E8-2543-5644-9333-71169E19FDA1}" name="Review Weight" dataDxfId="44">
      <calculatedColumnFormula>MIN(1,L41/100)</calculatedColumnFormula>
    </tableColumn>
    <tableColumn id="2" xr3:uid="{CBA4E37B-439A-004B-9031-5A8ED8675913}" name="Rating Index" dataDxfId="43" dataCellStyle="Comma">
      <calculatedColumnFormula>N41*Table510[[#This Row],[Review Weight]]</calculatedColumnFormula>
    </tableColumn>
    <tableColumn id="3" xr3:uid="{7BAC58D9-30B6-A046-A0B6-3150AE5783CD}" name="Price Index" dataDxfId="42" dataCellStyle="Comma">
      <calculatedColumnFormula>M41/O41</calculatedColumnFormula>
    </tableColumn>
    <tableColumn id="4" xr3:uid="{759A199F-DA54-C54C-86EC-94D54A135774}" name="VPI" dataDxfId="41" dataCellStyle="Comma">
      <calculatedColumnFormula>Q41/R41</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DE93B4F-17B2-9E49-818D-68A5C548427A}" name="Table51011" displayName="Table51011" ref="P74:S82" totalsRowShown="0" headerRowDxfId="40" dataDxfId="39" tableBorderDxfId="38" headerRowCellStyle="Comma" dataCellStyle="Comma">
  <autoFilter ref="P74:S82" xr:uid="{BDE93B4F-17B2-9E49-818D-68A5C548427A}"/>
  <tableColumns count="4">
    <tableColumn id="1" xr3:uid="{337E5EAF-31C3-9A4C-9673-DAA2BE92EB34}" name="Review Weight" dataDxfId="37">
      <calculatedColumnFormula>MIN(1,L75/100)</calculatedColumnFormula>
    </tableColumn>
    <tableColumn id="2" xr3:uid="{02259062-CCEC-254A-8C40-323CED8AEBAB}" name="Rating Index" dataDxfId="36" dataCellStyle="Comma">
      <calculatedColumnFormula>N75*Table51011[[#This Row],[Review Weight]]</calculatedColumnFormula>
    </tableColumn>
    <tableColumn id="3" xr3:uid="{B0A29B7D-B847-6649-8401-3A75364C11EB}" name="Price Index" dataDxfId="35" dataCellStyle="Comma">
      <calculatedColumnFormula>M75/O75</calculatedColumnFormula>
    </tableColumn>
    <tableColumn id="4" xr3:uid="{618D1D05-7CD8-B049-845A-C5517BA46DF6}" name="VPI" dataDxfId="34" dataCellStyle="Comma">
      <calculatedColumnFormula>Q75/R75</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2F01E8-20BD-C04E-9FF9-CB45F8B6980B}" name="Table7" displayName="Table7" ref="G3:J14" totalsRowShown="0">
  <autoFilter ref="G3:J14" xr:uid="{5B2F01E8-20BD-C04E-9FF9-CB45F8B6980B}"/>
  <tableColumns count="4">
    <tableColumn id="1" xr3:uid="{E4B0F434-A36D-3947-A210-69468192A0CD}" name="Category Concentration" dataDxfId="23"/>
    <tableColumn id="2" xr3:uid="{46D33178-7F83-1243-B578-F55F10C26E01}" name="Review Share" dataDxfId="22" dataCellStyle="Percent">
      <calculatedColumnFormula>B4/$B$15</calculatedColumnFormula>
    </tableColumn>
    <tableColumn id="3" xr3:uid="{F3E8A99C-C2F6-C049-93B0-F92201CAD830}" name="Product Share" dataDxfId="21" dataCellStyle="Percent">
      <calculatedColumnFormula>(E4/$E$15)</calculatedColumnFormula>
    </tableColumn>
    <tableColumn id="4" xr3:uid="{2F45195F-34D8-AC46-81E1-D30607FA2AA3}" name="Concentration Index" dataDxfId="20">
      <calculatedColumnFormula>(H4+I4)/2</calculatedColumnFormula>
    </tableColumn>
  </tableColumns>
  <tableStyleInfo name="TableStyleMedium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A1F487F-AD4A-8246-92F7-710E273D361F}" name="Table13" displayName="Table13" ref="A39:C50" totalsRowShown="0">
  <autoFilter ref="A39:C50" xr:uid="{DA1F487F-AD4A-8246-92F7-710E273D361F}"/>
  <sortState xmlns:xlrd2="http://schemas.microsoft.com/office/spreadsheetml/2017/richdata2" ref="A40:C52">
    <sortCondition descending="1" ref="B39:B52"/>
  </sortState>
  <tableColumns count="3">
    <tableColumn id="1" xr3:uid="{867FDC6A-158C-EF45-9561-4E96BB28D746}" name="Category Review Density "/>
    <tableColumn id="2" xr3:uid="{5543759B-2D7A-2540-B58F-6C9E8A27337B}" name="Review Density"/>
    <tableColumn id="3" xr3:uid="{E2B817AC-200C-D74E-81D2-9434A9ED64F7}" name="Engagement with respect to average"/>
  </tableColumns>
  <tableStyleInfo name="TableStyleLight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DC8CA1B-D0A1-1645-B55E-FDB5B6DA0BCC}" name="Table14" displayName="Table14" ref="D39:D40" totalsRowShown="0" headerRowDxfId="19" dataDxfId="18">
  <autoFilter ref="D39:D40" xr:uid="{4DC8CA1B-D0A1-1645-B55E-FDB5B6DA0BCC}"/>
  <tableColumns count="1">
    <tableColumn id="1" xr3:uid="{82B5673B-AA9D-0040-8BDF-574895CC424C}" name="Average Density" dataDxfId="17">
      <calculatedColumnFormula>AVERAGE($B$4:$B$14)/AVERAGE($E$4:$E$14)</calculatedColumnFormula>
    </tableColumn>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4508E7A-B6F0-8347-8449-F6929DBF57C3}" name="Table8" displayName="Table8" ref="H3:L14" totalsRowShown="0" headerRowDxfId="10">
  <autoFilter ref="H3:L14" xr:uid="{F4508E7A-B6F0-8347-8449-F6929DBF57C3}"/>
  <tableColumns count="5">
    <tableColumn id="1" xr3:uid="{F1C99BB7-2EAC-6546-9BA8-39F87AF687EC}" name="10 best selling brands" dataDxfId="9"/>
    <tableColumn id="2" xr3:uid="{7CCF414B-29B6-EF46-8FAF-6EB1AB4E3845}" name="Normalized Review Score (50%)" dataDxfId="8">
      <calculatedColumnFormula>IF(((C4/$C$31)*0.5)*0.5&lt;0.5,((C4/$C$31)*0.5)*0.5,0.5)</calculatedColumnFormula>
    </tableColumn>
    <tableColumn id="3" xr3:uid="{62D9A396-E7A4-4F4E-AB44-C4F5C02ADA84}" name="Normalized Ratings Score (25%)" dataCellStyle="Comma">
      <calculatedColumnFormula>IF(C4&gt;3000,$D$31*0.05,D4*0.05*(C4/3000))</calculatedColumnFormula>
    </tableColumn>
    <tableColumn id="4" xr3:uid="{4B31FFCD-F95B-E542-B953-2CB596CAC76A}" name="Normalized Price Score (25%)" dataDxfId="7">
      <calculatedColumnFormula>0.25*(1-E4/MAX('Gaming Merchandise Dataset'!H:H))</calculatedColumnFormula>
    </tableColumn>
    <tableColumn id="5" xr3:uid="{28154FC3-FC39-F94B-AED8-4EF3AF790DB5}" name="Brand Market Presence Score" dataCellStyle="Percent">
      <calculatedColumnFormula>SUM(I4:K4)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A5765-5E89-C649-9BD1-5EC368747B96}" name="Table3" displayName="Table3" ref="J19:K29" totalsRowShown="0" tableBorderDxfId="6">
  <autoFilter ref="J19:K29" xr:uid="{4A5A5765-5E89-C649-9BD1-5EC368747B96}"/>
  <sortState xmlns:xlrd2="http://schemas.microsoft.com/office/spreadsheetml/2017/richdata2" ref="J20:K29">
    <sortCondition descending="1" ref="K19:K29"/>
  </sortState>
  <tableColumns count="2">
    <tableColumn id="1" xr3:uid="{820BE6D5-2F94-9B44-85E8-A27187854D69}" name="10 best selling brands"/>
    <tableColumn id="2" xr3:uid="{42F2A048-FB9E-F547-9CA4-151A54893B03}" name="Brand Market Presence Score" dataCellStyle="Percent"/>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73069A-870B-6541-B8FF-FE8D79FD1A17}" name="Table11" displayName="Table11" ref="A1:AC160" totalsRowShown="0" headerRowDxfId="5">
  <autoFilter ref="A1:AC160" xr:uid="{C173069A-870B-6541-B8FF-FE8D79FD1A17}"/>
  <tableColumns count="29">
    <tableColumn id="1" xr3:uid="{3CD79098-C124-E74A-852A-8335BDDF7307}" name="Column1" dataDxfId="4"/>
    <tableColumn id="2" xr3:uid="{14EC7829-C9AD-7B40-93B0-90D0837A9D24}" name="title"/>
    <tableColumn id="3" xr3:uid="{35415771-5BEA-A844-ABDB-8E1626CED32B}" name="brand"/>
    <tableColumn id="4" xr3:uid="{789F85F6-B011-564E-B1D5-028ED90662C8}" name="description"/>
    <tableColumn id="5" xr3:uid="{AB6FB303-9C9E-864E-96E4-3C4950DE01AF}" name="stars"/>
    <tableColumn id="6" xr3:uid="{2522D2AA-8212-A04D-B682-DB83C43D943E}" name="reviewsCount"/>
    <tableColumn id="7" xr3:uid="{A75D169B-82D5-8D48-AC0A-ED2926575E83}" name="price/currency"/>
    <tableColumn id="8" xr3:uid="{AE0C6771-0294-504C-9484-F55FBD2A634B}" name="price/value" dataDxfId="3" dataCellStyle="Currency"/>
    <tableColumn id="9" xr3:uid="{5B968765-007C-2641-B542-14FE2F39D510}" name="breadCrumbs"/>
    <tableColumn id="10" xr3:uid="{864A3017-8087-744F-B647-D44D5514F0E7}" name="asin"/>
    <tableColumn id="11" xr3:uid="{079413EE-EE86-6E47-9D19-FA9B0E2504C8}" name="url"/>
    <tableColumn id="12" xr3:uid="{15A17AF2-DB8E-6545-B9FD-E3A645FABDCF}" name="desc_length"/>
    <tableColumn id="13" xr3:uid="{A7A5804E-2071-E747-863E-A7133164A2E5}" name="Category_0"/>
    <tableColumn id="14" xr3:uid="{6476B0EC-6C7C-DA45-BB68-55DDEF370024}" name="Category_1"/>
    <tableColumn id="15" xr3:uid="{A172F7A2-804C-0C44-9F71-4FD4B798D9FA}" name="Category_2"/>
    <tableColumn id="16" xr3:uid="{55EFDC7F-4E4B-EA43-8D90-5BC4631FBD6C}" name="Category_3"/>
    <tableColumn id="17" xr3:uid="{2E1DED4C-B643-E141-B28A-6773EC0EA13B}" name="Category_4"/>
    <tableColumn id="18" xr3:uid="{08912341-C198-8A4B-8F78-4F9E56CAB679}" name="Category_5"/>
    <tableColumn id="19" xr3:uid="{801AD417-7E5B-FB40-9330-FF40F8EBC59D}" name="Category_6"/>
    <tableColumn id="20" xr3:uid="{23496529-10FE-B349-BFC7-716A503C63E5}" name="Specific_Category"/>
    <tableColumn id="21" xr3:uid="{648D8321-BF5D-BF4E-BFE4-B0AB4993965F}" name="Price Categorization">
      <calculatedColumnFormula>IF(H2&lt;=15,"Budget",
   IF(H2&lt;=30,"Economy",
   IF(H2&lt;=50,"Mid-range",
   IF(H2&lt;=100,"Premium", IF(H2 &gt;100, "Premium")))))</calculatedColumnFormula>
    </tableColumn>
    <tableColumn id="22" xr3:uid="{DC4E376C-C91D-1B44-84CB-283CB4C79B9D}" name="Review Weight">
      <calculatedColumnFormula>MIN(1,F2/100)</calculatedColumnFormula>
    </tableColumn>
    <tableColumn id="23" xr3:uid="{A03719B4-5E8B-ED41-8E0B-A4D2A3D59A3D}" name="Value Proposition Index" dataDxfId="2">
      <calculatedColumnFormula>IFERROR((E2*V2)/(H2/X2), "N/A")</calculatedColumnFormula>
    </tableColumn>
    <tableColumn id="24" xr3:uid="{10407C27-2B5B-0548-ACBE-16B9329441E0}" name="Average Price of Category Items" dataDxfId="1" dataCellStyle="Currency">
      <calculatedColumnFormula>IFERROR(AVERAGEIF(M:M,M2,H:H), "N/A")</calculatedColumnFormula>
    </tableColumn>
    <tableColumn id="25" xr3:uid="{FAABE7ED-2AD8-BB41-A450-71BB0E5DEE8F}" name="Price Index">
      <calculatedColumnFormula>IFERROR(H2/X2, "N/A")</calculatedColumnFormula>
    </tableColumn>
    <tableColumn id="26" xr3:uid="{17784A2D-E844-5646-95FC-3B0B1D9F7128}" name="Customer Perception Score">
      <calculatedColumnFormula>E2*V2</calculatedColumnFormula>
    </tableColumn>
    <tableColumn id="27" xr3:uid="{FCE93C02-4F10-284D-A154-534402C661F1}" name="Stars Simplified">
      <calculatedColumnFormula>IF(E2&gt;=4,E2,"Low Review Score")</calculatedColumnFormula>
    </tableColumn>
    <tableColumn id="28" xr3:uid="{54A77703-79B6-C344-91C1-661981B25C37}" name="Review Count Simplified" dataDxfId="0">
      <calculatedColumnFormula>IF(F2&lt;=500,"&lt;500 Reviews",
   IF(F2&lt;=1000,"&lt;1000 Reviews",
   IF(F2&lt;=2000,"&lt;2000 Reviews",
   IF(F2&lt;=2500,"&lt;2500 Reviews", IF(F2 &gt;2500, "&gt;2500 Reviews")))))</calculatedColumnFormula>
    </tableColumn>
    <tableColumn id="29" xr3:uid="{EDAFC9DD-50B6-9B4E-9F8D-17926C75CEC6}" name="Shorter Text Tiles">
      <calculatedColumnFormula>_xlfn.TEXTBEFORE(B2," ",5)</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10.xml"/><Relationship Id="rId7" Type="http://schemas.openxmlformats.org/officeDocument/2006/relationships/drawing" Target="../drawings/drawing2.xml"/><Relationship Id="rId12" Type="http://schemas.openxmlformats.org/officeDocument/2006/relationships/table" Target="../tables/table5.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table" Target="../tables/table4.xml"/><Relationship Id="rId5" Type="http://schemas.openxmlformats.org/officeDocument/2006/relationships/pivotTable" Target="../pivotTables/pivotTable12.xml"/><Relationship Id="rId10" Type="http://schemas.openxmlformats.org/officeDocument/2006/relationships/table" Target="../tables/table3.xml"/><Relationship Id="rId4" Type="http://schemas.openxmlformats.org/officeDocument/2006/relationships/pivotTable" Target="../pivotTables/pivotTable11.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E71E-E454-4F4D-B191-77BEFC29418A}">
  <dimension ref="A1:DI134"/>
  <sheetViews>
    <sheetView topLeftCell="L85" workbookViewId="0">
      <selection activeCell="AD16" sqref="AD16"/>
    </sheetView>
  </sheetViews>
  <sheetFormatPr baseColWidth="10" defaultColWidth="0" defaultRowHeight="15" zeroHeight="1" x14ac:dyDescent="0.2"/>
  <cols>
    <col min="1" max="34" width="10.83203125" customWidth="1"/>
    <col min="35" max="35" width="10.83203125" style="70" customWidth="1"/>
    <col min="36" max="36" width="10.83203125" hidden="1" customWidth="1"/>
    <col min="37" max="37" width="12.1640625" hidden="1" customWidth="1"/>
    <col min="38" max="38" width="15.6640625" style="20" hidden="1" customWidth="1"/>
    <col min="39" max="39" width="20.5" hidden="1" customWidth="1"/>
    <col min="40" max="40" width="36" hidden="1" customWidth="1"/>
    <col min="41" max="41" width="17.5" hidden="1" customWidth="1"/>
    <col min="42" max="42" width="10.83203125" hidden="1" customWidth="1"/>
    <col min="43" max="43" width="39.33203125" hidden="1" customWidth="1"/>
    <col min="44" max="44" width="18.5" hidden="1" customWidth="1"/>
    <col min="45" max="45" width="8.1640625" hidden="1" customWidth="1"/>
    <col min="46" max="46" width="9.1640625" hidden="1" customWidth="1"/>
    <col min="47" max="47" width="8.33203125" hidden="1" customWidth="1"/>
    <col min="48" max="48" width="10" hidden="1" customWidth="1"/>
    <col min="49" max="49" width="21.83203125" hidden="1" customWidth="1"/>
    <col min="50" max="50" width="13.83203125" hidden="1" customWidth="1"/>
    <col min="51" max="51" width="31.33203125" hidden="1" customWidth="1"/>
    <col min="52" max="53" width="11.33203125" hidden="1" customWidth="1"/>
    <col min="54" max="54" width="4.1640625" hidden="1" customWidth="1"/>
    <col min="55" max="56" width="5.1640625" hidden="1" customWidth="1"/>
    <col min="57" max="58" width="6.1640625" hidden="1" customWidth="1"/>
    <col min="59" max="59" width="4.1640625" hidden="1" customWidth="1"/>
    <col min="60" max="60" width="6.1640625" hidden="1" customWidth="1"/>
    <col min="61" max="61" width="5.1640625" hidden="1" customWidth="1"/>
    <col min="62" max="62" width="6.1640625" hidden="1" customWidth="1"/>
    <col min="63" max="63" width="4.1640625" hidden="1" customWidth="1"/>
    <col min="64" max="66" width="6.1640625" hidden="1" customWidth="1"/>
    <col min="67" max="68" width="5.1640625" hidden="1" customWidth="1"/>
    <col min="69" max="70" width="6.1640625" hidden="1" customWidth="1"/>
    <col min="71" max="72" width="5.1640625" hidden="1" customWidth="1"/>
    <col min="73" max="73" width="6.1640625" hidden="1" customWidth="1"/>
    <col min="74" max="74" width="5.1640625" hidden="1" customWidth="1"/>
    <col min="75" max="78" width="6.1640625" hidden="1" customWidth="1"/>
    <col min="79" max="79" width="5.1640625" hidden="1" customWidth="1"/>
    <col min="80" max="80" width="6.1640625" hidden="1" customWidth="1"/>
    <col min="81" max="81" width="5.1640625" hidden="1" customWidth="1"/>
    <col min="82" max="83" width="6.1640625" hidden="1" customWidth="1"/>
    <col min="84" max="84" width="5.1640625" hidden="1" customWidth="1"/>
    <col min="85" max="86" width="6.1640625" hidden="1" customWidth="1"/>
    <col min="87" max="87" width="5.1640625" hidden="1" customWidth="1"/>
    <col min="88" max="88" width="4.1640625" hidden="1" customWidth="1"/>
    <col min="89" max="92" width="6.1640625" hidden="1" customWidth="1"/>
    <col min="93" max="93" width="5.1640625" hidden="1" customWidth="1"/>
    <col min="94" max="95" width="6.1640625" hidden="1" customWidth="1"/>
    <col min="96" max="96" width="5.1640625" hidden="1" customWidth="1"/>
    <col min="97" max="103" width="6.1640625" hidden="1" customWidth="1"/>
    <col min="104" max="104" width="2.1640625" hidden="1" customWidth="1"/>
    <col min="105" max="108" width="4.1640625" hidden="1" customWidth="1"/>
    <col min="109" max="109" width="6.1640625" hidden="1" customWidth="1"/>
    <col min="110" max="112" width="4.1640625" hidden="1" customWidth="1"/>
    <col min="113" max="113" width="10" hidden="1" customWidth="1"/>
    <col min="114" max="16384" width="10.83203125" hidden="1"/>
  </cols>
  <sheetData>
    <row r="1" spans="1:51" ht="38" thickBot="1" x14ac:dyDescent="0.5">
      <c r="A1" s="104" t="s">
        <v>845</v>
      </c>
      <c r="B1" s="105"/>
      <c r="C1" s="105"/>
      <c r="D1" s="105"/>
      <c r="E1" s="105" t="s">
        <v>886</v>
      </c>
      <c r="F1" s="105"/>
      <c r="G1" s="105"/>
      <c r="H1" s="105"/>
      <c r="I1" s="105" t="s">
        <v>887</v>
      </c>
      <c r="J1" s="105"/>
      <c r="K1" s="105"/>
      <c r="L1" s="105"/>
      <c r="M1" s="105" t="s">
        <v>888</v>
      </c>
      <c r="N1" s="105"/>
      <c r="O1" s="105"/>
      <c r="P1" s="107"/>
      <c r="Q1" s="112" t="s">
        <v>889</v>
      </c>
      <c r="R1" s="111"/>
      <c r="S1" s="111"/>
      <c r="T1" s="111"/>
      <c r="U1" s="111" t="s">
        <v>891</v>
      </c>
      <c r="V1" s="111"/>
      <c r="W1" s="111"/>
      <c r="X1" s="111"/>
      <c r="Y1" s="85"/>
      <c r="Z1" s="86"/>
      <c r="AA1" s="86"/>
      <c r="AB1" s="86"/>
      <c r="AC1" s="86"/>
      <c r="AD1" s="86"/>
      <c r="AE1" s="86"/>
      <c r="AF1" s="86"/>
      <c r="AG1" s="86"/>
      <c r="AH1" s="86"/>
      <c r="AI1" s="87"/>
    </row>
    <row r="2" spans="1:51" ht="66" customHeight="1" thickTop="1" x14ac:dyDescent="0.2">
      <c r="A2" s="129">
        <f>SUM('Gaming Merchandise Dataset'!F2:F160)</f>
        <v>147295</v>
      </c>
      <c r="B2" s="130"/>
      <c r="C2" s="130"/>
      <c r="D2" s="130"/>
      <c r="E2" s="130">
        <f>COUNTA('Gaming Merchandise Dataset'!B2:B160)</f>
        <v>159</v>
      </c>
      <c r="F2" s="130"/>
      <c r="G2" s="130"/>
      <c r="H2" s="130"/>
      <c r="I2" s="130">
        <f>COUNTA(_xlfn.UNIQUE('Gaming Merchandise Dataset'!C2:C160))</f>
        <v>70</v>
      </c>
      <c r="J2" s="130"/>
      <c r="K2" s="130"/>
      <c r="L2" s="130"/>
      <c r="M2" s="130" cm="1">
        <f t="array" ref="M2">COUNTA(_xlfn.UNIQUE(_xlfn._xlws.FILTER('Gaming Merchandise Dataset'!M2:M160,'Gaming Merchandise Dataset'!M2:M160&lt;&gt;"")))</f>
        <v>12</v>
      </c>
      <c r="N2" s="130"/>
      <c r="O2" s="130"/>
      <c r="P2" s="131"/>
      <c r="Q2" s="127" t="str">
        <f>_xlfn.TEXTBEFORE(INDEX('Gaming Merchandise Dataset'!B:B,MATCH(MAX('Gaming Merchandise Dataset'!F:F),'Gaming Merchandise Dataset'!F:F,0))," ",5)</f>
        <v>Paladone Playstation Controller Icons Light</v>
      </c>
      <c r="R2" s="128"/>
      <c r="S2" s="117" t="e" vm="1">
        <v>#VALUE!</v>
      </c>
      <c r="T2" s="117"/>
      <c r="U2" s="115" t="str" cm="1">
        <f t="array" ref="U2">INDEX(_xlfn.UNIQUE('Gaming Merchandise Dataset'!C:C),MATCH(MAX(SUMIFS('Gaming Merchandise Dataset'!F:F,'Gaming Merchandise Dataset'!C:C,_xlfn.UNIQUE('Gaming Merchandise Dataset'!C:C))),SUMIFS('Gaming Merchandise Dataset'!F:F,'Gaming Merchandise Dataset'!C:C,_xlfn.UNIQUE('Gaming Merchandise Dataset'!C:C)),0))</f>
        <v>Paladone</v>
      </c>
      <c r="V2" s="116"/>
      <c r="W2" s="117" t="e" vm="2">
        <v>#VALUE!</v>
      </c>
      <c r="X2" s="117"/>
      <c r="Y2" s="88"/>
      <c r="Z2" s="89"/>
      <c r="AA2" s="89"/>
      <c r="AB2" s="90"/>
      <c r="AC2" s="90"/>
      <c r="AD2" s="90"/>
      <c r="AE2" s="90"/>
      <c r="AF2" s="90"/>
      <c r="AG2" s="90"/>
      <c r="AH2" s="90"/>
      <c r="AI2" s="91"/>
    </row>
    <row r="3" spans="1:51" ht="32" customHeight="1" x14ac:dyDescent="0.45">
      <c r="A3" s="111" t="s">
        <v>990</v>
      </c>
      <c r="B3" s="111"/>
      <c r="C3" s="111"/>
      <c r="D3" s="111"/>
      <c r="E3" s="111"/>
      <c r="F3" s="111"/>
      <c r="G3" s="111"/>
      <c r="H3" s="111"/>
      <c r="I3" s="111"/>
      <c r="J3" s="111"/>
      <c r="K3" s="111"/>
      <c r="L3" s="111"/>
      <c r="M3" s="111"/>
      <c r="N3" s="111"/>
      <c r="O3" s="111"/>
      <c r="P3" s="111"/>
      <c r="Q3" s="128"/>
      <c r="R3" s="128"/>
      <c r="S3" s="117"/>
      <c r="T3" s="117"/>
      <c r="U3" s="115"/>
      <c r="V3" s="116"/>
      <c r="W3" s="117"/>
      <c r="X3" s="117"/>
      <c r="Y3" s="92"/>
      <c r="Z3" s="90"/>
      <c r="AA3" s="90"/>
      <c r="AB3" s="90"/>
      <c r="AC3" s="90"/>
      <c r="AD3" s="90"/>
      <c r="AE3" s="90"/>
      <c r="AF3" s="90"/>
      <c r="AG3" s="90"/>
      <c r="AH3" s="90"/>
      <c r="AI3" s="91"/>
      <c r="AK3" s="100" t="s">
        <v>1014</v>
      </c>
      <c r="AL3" s="100"/>
      <c r="AN3" s="101" t="s">
        <v>1015</v>
      </c>
      <c r="AO3" s="101"/>
      <c r="AQ3" s="102" t="s">
        <v>1018</v>
      </c>
      <c r="AR3" s="102"/>
      <c r="AS3" s="102"/>
      <c r="AT3" s="102"/>
      <c r="AU3" s="102"/>
    </row>
    <row r="4" spans="1:51" ht="32" customHeight="1" thickBot="1" x14ac:dyDescent="0.5">
      <c r="A4" s="108" t="s">
        <v>847</v>
      </c>
      <c r="B4" s="109"/>
      <c r="C4" s="109"/>
      <c r="D4" s="123"/>
      <c r="E4" s="109" t="s">
        <v>848</v>
      </c>
      <c r="F4" s="109"/>
      <c r="G4" s="109"/>
      <c r="H4" s="123"/>
      <c r="I4" s="108" t="s">
        <v>892</v>
      </c>
      <c r="J4" s="109"/>
      <c r="K4" s="109"/>
      <c r="L4" s="109"/>
      <c r="M4" s="108" t="s">
        <v>850</v>
      </c>
      <c r="N4" s="109"/>
      <c r="O4" s="109"/>
      <c r="P4" s="110"/>
      <c r="Q4" s="128"/>
      <c r="R4" s="128"/>
      <c r="S4" s="117"/>
      <c r="T4" s="117"/>
      <c r="U4" s="116"/>
      <c r="V4" s="116"/>
      <c r="W4" s="117"/>
      <c r="X4" s="117"/>
      <c r="Y4" s="93"/>
      <c r="Z4" s="94"/>
      <c r="AA4" s="94"/>
      <c r="AB4" s="94"/>
      <c r="AC4" s="94"/>
      <c r="AD4" s="94"/>
      <c r="AE4" s="94"/>
      <c r="AF4" s="94"/>
      <c r="AG4" s="94"/>
      <c r="AH4" s="94"/>
      <c r="AI4" s="95"/>
      <c r="AK4" s="3" t="s">
        <v>838</v>
      </c>
      <c r="AL4" t="s">
        <v>851</v>
      </c>
      <c r="AN4" s="3" t="s">
        <v>838</v>
      </c>
      <c r="AO4" t="s">
        <v>841</v>
      </c>
      <c r="AQ4" s="3" t="s">
        <v>838</v>
      </c>
      <c r="AR4" t="s">
        <v>841</v>
      </c>
      <c r="AS4" t="s">
        <v>989</v>
      </c>
      <c r="AT4" t="s">
        <v>988</v>
      </c>
      <c r="AU4" t="s">
        <v>842</v>
      </c>
      <c r="AX4" t="s">
        <v>1013</v>
      </c>
    </row>
    <row r="5" spans="1:51" ht="22" customHeight="1" thickTop="1" x14ac:dyDescent="0.3">
      <c r="A5" s="124">
        <f>COUNTIF('Gaming Merchandise Dataset'!$U:$U,Visualizations!A4)</f>
        <v>43</v>
      </c>
      <c r="B5" s="125"/>
      <c r="C5" s="125"/>
      <c r="D5" s="126"/>
      <c r="E5" s="125">
        <f>COUNTIF('Gaming Merchandise Dataset'!$U:$U,Visualizations!E4)</f>
        <v>80</v>
      </c>
      <c r="F5" s="125"/>
      <c r="G5" s="125"/>
      <c r="H5" s="126"/>
      <c r="I5" s="124">
        <f>COUNTIF('Gaming Merchandise Dataset'!$U:$U,Visualizations!I4)</f>
        <v>28</v>
      </c>
      <c r="J5" s="125"/>
      <c r="K5" s="125"/>
      <c r="L5" s="125"/>
      <c r="M5" s="113">
        <f>COUNTIF('Gaming Merchandise Dataset'!$U:$U,Visualizations!M4)</f>
        <v>8</v>
      </c>
      <c r="N5" s="113"/>
      <c r="O5" s="113"/>
      <c r="P5" s="113"/>
      <c r="Q5" s="106" t="s">
        <v>845</v>
      </c>
      <c r="R5" s="106"/>
      <c r="S5" s="106" t="s">
        <v>890</v>
      </c>
      <c r="T5" s="106"/>
      <c r="U5" s="106" t="s">
        <v>845</v>
      </c>
      <c r="V5" s="106"/>
      <c r="W5" s="106" t="s">
        <v>987</v>
      </c>
      <c r="X5" s="118"/>
      <c r="Y5" s="24"/>
      <c r="Z5" s="24"/>
      <c r="AA5" s="24"/>
      <c r="AB5" s="24"/>
      <c r="AC5" s="24"/>
      <c r="AD5" s="24"/>
      <c r="AE5" s="24"/>
      <c r="AF5" s="24"/>
      <c r="AG5" s="24"/>
      <c r="AH5" s="24"/>
      <c r="AI5" s="30"/>
      <c r="AK5" s="4" t="s">
        <v>20</v>
      </c>
      <c r="AL5" s="12">
        <v>15386</v>
      </c>
      <c r="AN5" s="4" t="s">
        <v>923</v>
      </c>
      <c r="AO5">
        <v>322</v>
      </c>
      <c r="AQ5" s="4" t="s">
        <v>46</v>
      </c>
      <c r="AR5">
        <v>50054</v>
      </c>
      <c r="AS5">
        <v>580.24000000000012</v>
      </c>
      <c r="AT5">
        <v>83.2</v>
      </c>
      <c r="AU5">
        <v>18</v>
      </c>
      <c r="AX5" s="3" t="s">
        <v>838</v>
      </c>
      <c r="AY5" t="s">
        <v>1012</v>
      </c>
    </row>
    <row r="6" spans="1:51" ht="15" customHeight="1" x14ac:dyDescent="0.2">
      <c r="A6" s="124"/>
      <c r="B6" s="125"/>
      <c r="C6" s="125"/>
      <c r="D6" s="126"/>
      <c r="E6" s="125"/>
      <c r="F6" s="125"/>
      <c r="G6" s="125"/>
      <c r="H6" s="126"/>
      <c r="I6" s="124"/>
      <c r="J6" s="125"/>
      <c r="K6" s="125"/>
      <c r="L6" s="125"/>
      <c r="M6" s="114"/>
      <c r="N6" s="114"/>
      <c r="O6" s="114"/>
      <c r="P6" s="114"/>
      <c r="Q6" s="119">
        <f>MAX('Gaming Merchandise Dataset'!F:F)</f>
        <v>34925</v>
      </c>
      <c r="R6" s="119"/>
      <c r="S6" s="119">
        <f>AVERAGEIFS('Gaming Merchandise Dataset'!E:E,'Gaming Merchandise Dataset'!F:F,MAX('Gaming Merchandise Dataset'!F:F))</f>
        <v>4.7</v>
      </c>
      <c r="T6" s="119"/>
      <c r="U6" s="119">
        <f>SUMIFS('Gaming Merchandise Dataset'!F:F,'Gaming Merchandise Dataset'!C:C,"Paladone")</f>
        <v>66482</v>
      </c>
      <c r="V6" s="119"/>
      <c r="W6" s="120">
        <f>AVERAGEIFS('Gaming Merchandise Dataset'!E:E,'Gaming Merchandise Dataset'!C:C,"Paladone")</f>
        <v>4.4736842105263168</v>
      </c>
      <c r="X6" s="121"/>
      <c r="Y6" s="24"/>
      <c r="Z6" s="24"/>
      <c r="AA6" s="24"/>
      <c r="AB6" s="24"/>
      <c r="AC6" s="24"/>
      <c r="AD6" s="24"/>
      <c r="AE6" s="24"/>
      <c r="AF6" s="24"/>
      <c r="AG6" s="24"/>
      <c r="AH6" s="24"/>
      <c r="AI6" s="30"/>
      <c r="AK6" s="4" t="s">
        <v>806</v>
      </c>
      <c r="AL6" s="12">
        <v>8456</v>
      </c>
      <c r="AN6" s="4" t="s">
        <v>960</v>
      </c>
      <c r="AO6">
        <v>335</v>
      </c>
      <c r="AQ6" s="4" t="s">
        <v>62</v>
      </c>
      <c r="AR6">
        <v>43640</v>
      </c>
      <c r="AS6">
        <v>1776.2600000000009</v>
      </c>
      <c r="AT6">
        <v>380.9</v>
      </c>
      <c r="AU6">
        <v>81</v>
      </c>
      <c r="AX6" s="4" t="s">
        <v>763</v>
      </c>
      <c r="AY6">
        <v>4.8</v>
      </c>
    </row>
    <row r="7" spans="1:51" ht="15" customHeight="1" x14ac:dyDescent="0.2">
      <c r="A7" s="124"/>
      <c r="B7" s="125"/>
      <c r="C7" s="125"/>
      <c r="D7" s="126"/>
      <c r="E7" s="125"/>
      <c r="F7" s="125"/>
      <c r="G7" s="125"/>
      <c r="H7" s="126"/>
      <c r="I7" s="124"/>
      <c r="J7" s="125"/>
      <c r="K7" s="125"/>
      <c r="L7" s="125"/>
      <c r="M7" s="114"/>
      <c r="N7" s="114"/>
      <c r="O7" s="114"/>
      <c r="P7" s="114"/>
      <c r="Q7" s="119"/>
      <c r="R7" s="119"/>
      <c r="S7" s="119"/>
      <c r="T7" s="119"/>
      <c r="U7" s="119"/>
      <c r="V7" s="119"/>
      <c r="W7" s="120"/>
      <c r="X7" s="121"/>
      <c r="Y7" s="24"/>
      <c r="Z7" s="24"/>
      <c r="AA7" s="24"/>
      <c r="AB7" s="24"/>
      <c r="AC7" s="24"/>
      <c r="AD7" s="24"/>
      <c r="AE7" s="24"/>
      <c r="AF7" s="24"/>
      <c r="AG7" s="24"/>
      <c r="AH7" s="24"/>
      <c r="AI7" s="30"/>
      <c r="AK7" s="4" t="s">
        <v>751</v>
      </c>
      <c r="AL7" s="12">
        <v>4754</v>
      </c>
      <c r="AN7" s="4" t="s">
        <v>918</v>
      </c>
      <c r="AO7">
        <v>374</v>
      </c>
      <c r="AQ7" s="4" t="s">
        <v>26</v>
      </c>
      <c r="AR7">
        <v>38875</v>
      </c>
      <c r="AS7">
        <v>1101.3300000000002</v>
      </c>
      <c r="AT7">
        <v>159.79999999999998</v>
      </c>
      <c r="AU7">
        <v>35</v>
      </c>
      <c r="AX7" s="4" t="s">
        <v>46</v>
      </c>
      <c r="AY7">
        <v>4.4172222222222226</v>
      </c>
    </row>
    <row r="8" spans="1:51" ht="26" customHeight="1" x14ac:dyDescent="0.2">
      <c r="A8" s="124"/>
      <c r="B8" s="125"/>
      <c r="C8" s="125"/>
      <c r="D8" s="126"/>
      <c r="E8" s="125"/>
      <c r="F8" s="125"/>
      <c r="G8" s="125"/>
      <c r="H8" s="126"/>
      <c r="I8" s="124"/>
      <c r="J8" s="125"/>
      <c r="K8" s="125"/>
      <c r="L8" s="125"/>
      <c r="M8" s="114"/>
      <c r="N8" s="114"/>
      <c r="O8" s="114"/>
      <c r="P8" s="114"/>
      <c r="Q8" s="119"/>
      <c r="R8" s="119"/>
      <c r="S8" s="119"/>
      <c r="T8" s="119"/>
      <c r="U8" s="119"/>
      <c r="V8" s="119"/>
      <c r="W8" s="120"/>
      <c r="X8" s="121"/>
      <c r="Y8" s="24"/>
      <c r="Z8" s="24"/>
      <c r="AA8" s="24"/>
      <c r="AB8" s="24"/>
      <c r="AC8" s="24"/>
      <c r="AD8" s="24"/>
      <c r="AE8" s="24"/>
      <c r="AF8" s="24"/>
      <c r="AG8" s="24"/>
      <c r="AH8" s="24"/>
      <c r="AI8" s="30"/>
      <c r="AK8" s="4" t="s">
        <v>293</v>
      </c>
      <c r="AL8" s="12">
        <v>3563</v>
      </c>
      <c r="AN8" s="4" t="s">
        <v>945</v>
      </c>
      <c r="AO8">
        <v>379</v>
      </c>
      <c r="AQ8" s="4" t="s">
        <v>136</v>
      </c>
      <c r="AR8">
        <v>5887</v>
      </c>
      <c r="AS8">
        <v>336.67</v>
      </c>
      <c r="AT8">
        <v>22.1</v>
      </c>
      <c r="AU8">
        <v>5</v>
      </c>
      <c r="AX8" s="4" t="s">
        <v>136</v>
      </c>
      <c r="AY8">
        <v>3.165</v>
      </c>
    </row>
    <row r="9" spans="1:51" x14ac:dyDescent="0.2">
      <c r="A9" s="24"/>
      <c r="B9" s="24"/>
      <c r="C9" s="24"/>
      <c r="D9" s="24"/>
      <c r="E9" s="24"/>
      <c r="F9" s="24"/>
      <c r="G9" s="24"/>
      <c r="H9" s="24"/>
      <c r="I9" s="24"/>
      <c r="J9" s="24"/>
      <c r="K9" s="24"/>
      <c r="L9" s="24"/>
      <c r="M9" s="24"/>
      <c r="N9" s="24"/>
      <c r="O9" s="24"/>
      <c r="P9" s="68"/>
      <c r="Q9" s="68"/>
      <c r="R9" s="68"/>
      <c r="S9" s="68"/>
      <c r="T9" s="68"/>
      <c r="U9" s="68"/>
      <c r="V9" s="68"/>
      <c r="W9" s="68"/>
      <c r="X9" s="69"/>
      <c r="Y9" s="24"/>
      <c r="Z9" s="24"/>
      <c r="AA9" s="24"/>
      <c r="AB9" s="24"/>
      <c r="AC9" s="24"/>
      <c r="AD9" s="24"/>
      <c r="AE9" s="24"/>
      <c r="AF9" s="24"/>
      <c r="AG9" s="24"/>
      <c r="AH9" s="24"/>
      <c r="AI9" s="30"/>
      <c r="AK9" s="4" t="s">
        <v>51</v>
      </c>
      <c r="AL9" s="12">
        <v>3499.0526315789475</v>
      </c>
      <c r="AN9" s="4" t="s">
        <v>959</v>
      </c>
      <c r="AO9">
        <v>386</v>
      </c>
      <c r="AQ9" s="4" t="s">
        <v>115</v>
      </c>
      <c r="AR9">
        <v>4344</v>
      </c>
      <c r="AS9">
        <v>137.98999999999998</v>
      </c>
      <c r="AT9">
        <v>22.8</v>
      </c>
      <c r="AU9">
        <v>5</v>
      </c>
      <c r="AX9" s="4" t="s">
        <v>115</v>
      </c>
      <c r="AY9">
        <v>2.9967999999999995</v>
      </c>
    </row>
    <row r="10" spans="1:51" x14ac:dyDescent="0.2">
      <c r="A10" s="24"/>
      <c r="B10" s="24"/>
      <c r="C10" s="24"/>
      <c r="D10" s="24"/>
      <c r="E10" s="24"/>
      <c r="F10" s="24"/>
      <c r="G10" s="24"/>
      <c r="H10" s="24"/>
      <c r="I10" s="24"/>
      <c r="J10" s="24"/>
      <c r="K10" s="24"/>
      <c r="L10" s="24"/>
      <c r="M10" s="24"/>
      <c r="N10" s="24"/>
      <c r="O10" s="24"/>
      <c r="P10" s="68"/>
      <c r="Q10" s="68"/>
      <c r="R10" s="68"/>
      <c r="S10" s="68"/>
      <c r="T10" s="68"/>
      <c r="U10" s="68"/>
      <c r="V10" s="68"/>
      <c r="W10" s="68"/>
      <c r="X10" s="69"/>
      <c r="Y10" s="24"/>
      <c r="Z10" s="24"/>
      <c r="AA10" s="24"/>
      <c r="AB10" s="24"/>
      <c r="AC10" s="24"/>
      <c r="AD10" s="24"/>
      <c r="AE10" s="24"/>
      <c r="AF10" s="24"/>
      <c r="AG10" s="24"/>
      <c r="AH10" s="24"/>
      <c r="AI10" s="30"/>
      <c r="AK10" s="4" t="s">
        <v>630</v>
      </c>
      <c r="AL10" s="12">
        <v>2938</v>
      </c>
      <c r="AN10" s="4" t="s">
        <v>956</v>
      </c>
      <c r="AO10">
        <v>394</v>
      </c>
      <c r="AQ10" s="4" t="s">
        <v>763</v>
      </c>
      <c r="AR10">
        <v>1972</v>
      </c>
      <c r="AS10">
        <v>24.99</v>
      </c>
      <c r="AT10">
        <v>4.8</v>
      </c>
      <c r="AU10">
        <v>1</v>
      </c>
      <c r="AX10" s="4" t="s">
        <v>26</v>
      </c>
      <c r="AY10">
        <v>2.9337999999999993</v>
      </c>
    </row>
    <row r="11" spans="1:51" x14ac:dyDescent="0.2">
      <c r="A11" s="24"/>
      <c r="B11" s="24"/>
      <c r="C11" s="24"/>
      <c r="D11" s="24"/>
      <c r="E11" s="24"/>
      <c r="F11" s="24"/>
      <c r="G11" s="24"/>
      <c r="H11" s="24"/>
      <c r="I11" s="24"/>
      <c r="J11" s="31"/>
      <c r="K11" s="32"/>
      <c r="L11" s="24"/>
      <c r="M11" s="24"/>
      <c r="N11" s="24"/>
      <c r="O11" s="24"/>
      <c r="P11" s="68"/>
      <c r="Q11" s="68"/>
      <c r="R11" s="68"/>
      <c r="S11" s="68"/>
      <c r="T11" s="68"/>
      <c r="U11" s="68"/>
      <c r="V11" s="68"/>
      <c r="W11" s="68"/>
      <c r="X11" s="69"/>
      <c r="Y11" s="24"/>
      <c r="Z11" s="24"/>
      <c r="AA11" s="24"/>
      <c r="AB11" s="24"/>
      <c r="AC11" s="24"/>
      <c r="AD11" s="24"/>
      <c r="AE11" s="24"/>
      <c r="AF11" s="24"/>
      <c r="AG11" s="24"/>
      <c r="AH11" s="24"/>
      <c r="AI11" s="30"/>
      <c r="AK11" s="4" t="s">
        <v>180</v>
      </c>
      <c r="AL11" s="12">
        <v>2474</v>
      </c>
      <c r="AN11" s="4" t="s">
        <v>938</v>
      </c>
      <c r="AO11">
        <v>440</v>
      </c>
      <c r="AQ11" s="4" t="s">
        <v>194</v>
      </c>
      <c r="AR11">
        <v>1501</v>
      </c>
      <c r="AS11">
        <v>63.17</v>
      </c>
      <c r="AT11">
        <v>18.7</v>
      </c>
      <c r="AU11">
        <v>4</v>
      </c>
      <c r="AX11" s="4" t="s">
        <v>36</v>
      </c>
      <c r="AY11">
        <v>2.8499999999999996</v>
      </c>
    </row>
    <row r="12" spans="1:51" ht="16" thickBot="1" x14ac:dyDescent="0.25">
      <c r="A12" s="24"/>
      <c r="B12" s="24"/>
      <c r="C12" s="24"/>
      <c r="D12" s="24"/>
      <c r="E12" s="122"/>
      <c r="F12" s="24"/>
      <c r="G12" s="24"/>
      <c r="H12" s="24"/>
      <c r="I12" s="24"/>
      <c r="J12" s="24"/>
      <c r="K12" s="33"/>
      <c r="L12" s="24"/>
      <c r="M12" s="24"/>
      <c r="N12" s="24"/>
      <c r="O12" s="24"/>
      <c r="P12" s="68"/>
      <c r="Q12" s="68"/>
      <c r="R12" s="68"/>
      <c r="S12" s="68"/>
      <c r="T12" s="68"/>
      <c r="U12" s="68"/>
      <c r="V12" s="68"/>
      <c r="W12" s="68"/>
      <c r="X12" s="69"/>
      <c r="Y12" s="24"/>
      <c r="Z12" s="24"/>
      <c r="AA12" s="24"/>
      <c r="AB12" s="24"/>
      <c r="AC12" s="24"/>
      <c r="AD12" s="24"/>
      <c r="AE12" s="24"/>
      <c r="AF12" s="24"/>
      <c r="AG12" s="24"/>
      <c r="AH12" s="24"/>
      <c r="AI12" s="30"/>
      <c r="AK12" s="4" t="s">
        <v>648</v>
      </c>
      <c r="AL12" s="12">
        <v>2016</v>
      </c>
      <c r="AN12" s="4" t="s">
        <v>914</v>
      </c>
      <c r="AO12">
        <v>458</v>
      </c>
      <c r="AQ12" s="4" t="s">
        <v>36</v>
      </c>
      <c r="AR12">
        <v>893</v>
      </c>
      <c r="AS12">
        <v>21.98</v>
      </c>
      <c r="AT12">
        <v>9</v>
      </c>
      <c r="AU12">
        <v>2</v>
      </c>
      <c r="AX12" s="4" t="s">
        <v>194</v>
      </c>
      <c r="AY12">
        <v>2.4830000000000001</v>
      </c>
    </row>
    <row r="13" spans="1:51" ht="15" customHeight="1" x14ac:dyDescent="0.2">
      <c r="A13" s="24"/>
      <c r="B13" s="24"/>
      <c r="C13" s="24"/>
      <c r="D13" s="24"/>
      <c r="E13" s="122"/>
      <c r="F13" s="24"/>
      <c r="G13" s="24"/>
      <c r="H13" s="24"/>
      <c r="I13" s="24"/>
      <c r="J13" s="24"/>
      <c r="K13" s="33"/>
      <c r="L13" s="24"/>
      <c r="M13" s="24"/>
      <c r="N13" s="24"/>
      <c r="O13" s="24"/>
      <c r="P13" s="68"/>
      <c r="Q13" s="68"/>
      <c r="R13" s="68"/>
      <c r="S13" s="68"/>
      <c r="T13" s="68"/>
      <c r="U13" s="68"/>
      <c r="V13" s="68"/>
      <c r="W13" s="68"/>
      <c r="X13" s="144"/>
      <c r="Y13" s="160"/>
      <c r="Z13" s="157" t="s">
        <v>1028</v>
      </c>
      <c r="AA13" s="154"/>
      <c r="AB13" s="146" t="s">
        <v>1025</v>
      </c>
      <c r="AC13" s="146"/>
      <c r="AD13" s="146"/>
      <c r="AE13" s="145" t="s">
        <v>1026</v>
      </c>
      <c r="AF13" s="146" t="s">
        <v>1027</v>
      </c>
      <c r="AG13" s="146"/>
      <c r="AH13" s="147"/>
      <c r="AI13" s="30"/>
      <c r="AK13" s="4" t="s">
        <v>110</v>
      </c>
      <c r="AL13" s="12">
        <v>1556.5</v>
      </c>
      <c r="AN13" s="4" t="s">
        <v>951</v>
      </c>
      <c r="AO13">
        <v>503</v>
      </c>
      <c r="AQ13" s="4" t="s">
        <v>965</v>
      </c>
      <c r="AR13">
        <v>70</v>
      </c>
      <c r="AS13">
        <v>122.71999999999998</v>
      </c>
      <c r="AT13">
        <v>19.8</v>
      </c>
      <c r="AU13">
        <v>5</v>
      </c>
      <c r="AX13" s="4" t="s">
        <v>62</v>
      </c>
      <c r="AY13">
        <v>1.7375432098765424</v>
      </c>
    </row>
    <row r="14" spans="1:51" ht="15" customHeight="1" x14ac:dyDescent="0.2">
      <c r="A14" s="24"/>
      <c r="B14" s="24"/>
      <c r="C14" s="24"/>
      <c r="D14" s="24"/>
      <c r="E14" s="122"/>
      <c r="F14" s="24"/>
      <c r="G14" s="24"/>
      <c r="H14" s="24"/>
      <c r="I14" s="24"/>
      <c r="J14" s="24"/>
      <c r="K14" s="33"/>
      <c r="L14" s="24"/>
      <c r="M14" s="24"/>
      <c r="N14" s="24"/>
      <c r="O14" s="24"/>
      <c r="P14" s="68"/>
      <c r="Q14" s="68"/>
      <c r="R14" s="68"/>
      <c r="S14" s="68"/>
      <c r="T14" s="68"/>
      <c r="U14" s="68"/>
      <c r="V14" s="68"/>
      <c r="W14" s="68"/>
      <c r="X14" s="144"/>
      <c r="Y14" s="160"/>
      <c r="Z14" s="158"/>
      <c r="AA14" s="155"/>
      <c r="AB14" s="149"/>
      <c r="AC14" s="149"/>
      <c r="AD14" s="149"/>
      <c r="AE14" s="148"/>
      <c r="AF14" s="149"/>
      <c r="AG14" s="149"/>
      <c r="AH14" s="150"/>
      <c r="AI14" s="30"/>
      <c r="AK14" s="4" t="s">
        <v>802</v>
      </c>
      <c r="AL14" s="12">
        <v>1232</v>
      </c>
      <c r="AN14" s="4" t="s">
        <v>916</v>
      </c>
      <c r="AO14">
        <v>519</v>
      </c>
      <c r="AQ14" s="4" t="s">
        <v>174</v>
      </c>
      <c r="AR14">
        <v>29</v>
      </c>
      <c r="AS14">
        <v>8.9499999999999993</v>
      </c>
      <c r="AT14">
        <v>4.9000000000000004</v>
      </c>
      <c r="AU14">
        <v>1</v>
      </c>
      <c r="AX14" s="4" t="s">
        <v>174</v>
      </c>
      <c r="AY14">
        <v>1.421</v>
      </c>
    </row>
    <row r="15" spans="1:51" ht="26" customHeight="1" thickBot="1" x14ac:dyDescent="0.25">
      <c r="A15" s="24"/>
      <c r="B15" s="24"/>
      <c r="C15" s="24"/>
      <c r="D15" s="24"/>
      <c r="E15" s="122"/>
      <c r="F15" s="24"/>
      <c r="G15" s="24"/>
      <c r="H15" s="24"/>
      <c r="I15" s="24"/>
      <c r="J15" s="24"/>
      <c r="K15" s="33"/>
      <c r="L15" s="24"/>
      <c r="M15" s="24"/>
      <c r="N15" s="24"/>
      <c r="O15" s="24"/>
      <c r="P15" s="68"/>
      <c r="Q15" s="68"/>
      <c r="R15" s="68"/>
      <c r="S15" s="68"/>
      <c r="T15" s="68"/>
      <c r="U15" s="68"/>
      <c r="V15" s="68"/>
      <c r="W15" s="68"/>
      <c r="X15" s="144"/>
      <c r="Y15" s="160"/>
      <c r="Z15" s="159"/>
      <c r="AA15" s="156"/>
      <c r="AB15" s="152"/>
      <c r="AC15" s="152"/>
      <c r="AD15" s="152"/>
      <c r="AE15" s="151"/>
      <c r="AF15" s="152"/>
      <c r="AG15" s="152"/>
      <c r="AH15" s="153"/>
      <c r="AI15" s="30"/>
      <c r="AK15" s="4" t="s">
        <v>692</v>
      </c>
      <c r="AL15" s="12">
        <v>1213</v>
      </c>
      <c r="AN15" s="4" t="s">
        <v>932</v>
      </c>
      <c r="AO15">
        <v>536</v>
      </c>
      <c r="AQ15" s="4" t="s">
        <v>368</v>
      </c>
      <c r="AR15">
        <v>24</v>
      </c>
      <c r="AS15">
        <v>14.95</v>
      </c>
      <c r="AT15">
        <v>4.5</v>
      </c>
      <c r="AU15">
        <v>1</v>
      </c>
      <c r="AX15" s="4" t="s">
        <v>368</v>
      </c>
      <c r="AY15">
        <v>1.08</v>
      </c>
    </row>
    <row r="16" spans="1:51" x14ac:dyDescent="0.2">
      <c r="A16" s="24"/>
      <c r="B16" s="24"/>
      <c r="C16" s="24"/>
      <c r="D16" s="24"/>
      <c r="E16" s="122"/>
      <c r="F16" s="24"/>
      <c r="G16" s="24"/>
      <c r="H16" s="24"/>
      <c r="I16" s="24"/>
      <c r="J16" s="24"/>
      <c r="K16" s="33"/>
      <c r="L16" s="24"/>
      <c r="M16" s="24"/>
      <c r="N16" s="24"/>
      <c r="O16" s="24"/>
      <c r="P16" s="68"/>
      <c r="Q16" s="68"/>
      <c r="R16" s="68"/>
      <c r="S16" s="68"/>
      <c r="T16" s="68"/>
      <c r="U16" s="68"/>
      <c r="V16" s="68"/>
      <c r="W16" s="68"/>
      <c r="X16" s="69"/>
      <c r="Y16" s="24"/>
      <c r="Z16" s="24"/>
      <c r="AA16" s="24"/>
      <c r="AB16" s="24"/>
      <c r="AC16" s="24"/>
      <c r="AD16" s="24"/>
      <c r="AE16" s="24"/>
      <c r="AF16" s="24"/>
      <c r="AG16" s="24"/>
      <c r="AH16" s="24"/>
      <c r="AI16" s="30"/>
      <c r="AK16" s="4" t="s">
        <v>788</v>
      </c>
      <c r="AL16" s="12">
        <v>1171</v>
      </c>
      <c r="AN16" s="4" t="s">
        <v>946</v>
      </c>
      <c r="AO16">
        <v>565</v>
      </c>
      <c r="AQ16" s="4" t="s">
        <v>408</v>
      </c>
      <c r="AR16">
        <v>6</v>
      </c>
      <c r="AS16">
        <v>14.98</v>
      </c>
      <c r="AT16">
        <v>5</v>
      </c>
      <c r="AU16">
        <v>1</v>
      </c>
      <c r="AX16" s="4" t="s">
        <v>965</v>
      </c>
      <c r="AY16">
        <v>0.55980000000000008</v>
      </c>
    </row>
    <row r="17" spans="1:51" x14ac:dyDescent="0.2">
      <c r="A17" s="24"/>
      <c r="B17" s="24"/>
      <c r="C17" s="24"/>
      <c r="D17" s="24"/>
      <c r="E17" s="122"/>
      <c r="F17" s="24"/>
      <c r="G17" s="24"/>
      <c r="H17" s="24"/>
      <c r="I17" s="24"/>
      <c r="J17" s="24"/>
      <c r="K17" s="33"/>
      <c r="L17" s="24"/>
      <c r="M17" s="24"/>
      <c r="N17" s="24"/>
      <c r="O17" s="24"/>
      <c r="P17" s="68"/>
      <c r="Q17" s="68"/>
      <c r="R17" s="68"/>
      <c r="S17" s="68"/>
      <c r="T17" s="68"/>
      <c r="U17" s="68"/>
      <c r="V17" s="68"/>
      <c r="W17" s="68"/>
      <c r="X17" s="69"/>
      <c r="Y17" s="24"/>
      <c r="Z17" s="24"/>
      <c r="AA17" s="24"/>
      <c r="AB17" s="24"/>
      <c r="AC17" s="24"/>
      <c r="AD17" s="24"/>
      <c r="AE17" s="24"/>
      <c r="AF17" s="24"/>
      <c r="AG17" s="24"/>
      <c r="AH17" s="24"/>
      <c r="AI17" s="30"/>
      <c r="AK17" s="4" t="s">
        <v>94</v>
      </c>
      <c r="AL17" s="12">
        <v>1101.6363636363637</v>
      </c>
      <c r="AN17" s="4" t="s">
        <v>904</v>
      </c>
      <c r="AO17">
        <v>637</v>
      </c>
      <c r="AQ17" s="4" t="s">
        <v>839</v>
      </c>
      <c r="AR17">
        <v>147295</v>
      </c>
      <c r="AS17">
        <v>4204.2299999999905</v>
      </c>
      <c r="AT17">
        <v>735.49999999999966</v>
      </c>
      <c r="AU17">
        <v>159</v>
      </c>
      <c r="AX17" s="4" t="s">
        <v>408</v>
      </c>
      <c r="AY17">
        <v>0.3</v>
      </c>
    </row>
    <row r="18" spans="1:51" ht="22" customHeight="1" x14ac:dyDescent="0.25">
      <c r="A18" s="24"/>
      <c r="B18" s="24"/>
      <c r="C18" s="24"/>
      <c r="D18" s="24"/>
      <c r="E18" s="24"/>
      <c r="F18" s="24"/>
      <c r="G18" s="24"/>
      <c r="H18" s="24"/>
      <c r="I18" s="24"/>
      <c r="J18" s="24"/>
      <c r="K18" s="33"/>
      <c r="L18" s="24"/>
      <c r="M18" s="24"/>
      <c r="N18" s="24"/>
      <c r="O18" s="24"/>
      <c r="P18" s="68"/>
      <c r="Q18" s="68"/>
      <c r="R18" s="68"/>
      <c r="S18" s="68"/>
      <c r="T18" s="68"/>
      <c r="U18" s="68"/>
      <c r="V18" s="68"/>
      <c r="W18" s="68"/>
      <c r="X18" s="69"/>
      <c r="Y18" s="24"/>
      <c r="Z18" s="24"/>
      <c r="AA18" s="28"/>
      <c r="AB18" s="24"/>
      <c r="AC18" s="24"/>
      <c r="AD18" s="24"/>
      <c r="AE18" s="24"/>
      <c r="AF18" s="24"/>
      <c r="AG18" s="24"/>
      <c r="AH18" s="24"/>
      <c r="AI18" s="30"/>
      <c r="AK18" s="4" t="s">
        <v>732</v>
      </c>
      <c r="AL18" s="12">
        <v>1055</v>
      </c>
      <c r="AN18" s="4" t="s">
        <v>917</v>
      </c>
      <c r="AO18">
        <v>650</v>
      </c>
    </row>
    <row r="19" spans="1:51" x14ac:dyDescent="0.2">
      <c r="A19" s="24"/>
      <c r="B19" s="24"/>
      <c r="C19" s="24"/>
      <c r="D19" s="24"/>
      <c r="E19" s="24"/>
      <c r="F19" s="24"/>
      <c r="G19" s="24"/>
      <c r="H19" s="24"/>
      <c r="I19" s="24"/>
      <c r="J19" s="24"/>
      <c r="K19" s="33"/>
      <c r="L19" s="24"/>
      <c r="M19" s="24"/>
      <c r="N19" s="24"/>
      <c r="O19" s="24"/>
      <c r="P19" s="68"/>
      <c r="Q19" s="68"/>
      <c r="R19" s="68"/>
      <c r="S19" s="68"/>
      <c r="T19" s="68"/>
      <c r="U19" s="68"/>
      <c r="V19" s="68"/>
      <c r="W19" s="68"/>
      <c r="X19" s="69"/>
      <c r="Y19" s="24"/>
      <c r="Z19" s="24"/>
      <c r="AA19" s="24"/>
      <c r="AB19" s="24"/>
      <c r="AC19" s="24"/>
      <c r="AD19" s="24"/>
      <c r="AE19" s="24"/>
      <c r="AF19" s="24"/>
      <c r="AG19" s="24"/>
      <c r="AH19" s="24"/>
      <c r="AI19" s="30"/>
      <c r="AK19" s="4" t="s">
        <v>823</v>
      </c>
      <c r="AL19" s="12">
        <v>909</v>
      </c>
      <c r="AN19" s="4" t="s">
        <v>913</v>
      </c>
      <c r="AO19">
        <v>671</v>
      </c>
    </row>
    <row r="20" spans="1:51" x14ac:dyDescent="0.2">
      <c r="A20" s="24"/>
      <c r="B20" s="24"/>
      <c r="C20" s="24"/>
      <c r="D20" s="24"/>
      <c r="E20" s="24"/>
      <c r="F20" s="24"/>
      <c r="G20" s="24"/>
      <c r="H20" s="24"/>
      <c r="I20" s="24"/>
      <c r="J20" s="24"/>
      <c r="K20" s="33"/>
      <c r="L20" s="24"/>
      <c r="M20" s="24"/>
      <c r="N20" s="24"/>
      <c r="O20" s="24"/>
      <c r="P20" s="68"/>
      <c r="Q20" s="68"/>
      <c r="R20" s="68"/>
      <c r="S20" s="68"/>
      <c r="T20" s="68"/>
      <c r="U20" s="68"/>
      <c r="V20" s="68"/>
      <c r="W20" s="68"/>
      <c r="X20" s="69"/>
      <c r="Y20" s="24"/>
      <c r="Z20" s="24"/>
      <c r="AA20" s="24"/>
      <c r="AB20" s="24"/>
      <c r="AC20" s="24"/>
      <c r="AD20" s="24"/>
      <c r="AE20" s="24"/>
      <c r="AF20" s="24"/>
      <c r="AG20" s="24"/>
      <c r="AH20" s="24"/>
      <c r="AI20" s="30"/>
      <c r="AK20" s="4" t="s">
        <v>561</v>
      </c>
      <c r="AL20" s="12">
        <v>885</v>
      </c>
      <c r="AN20" s="4" t="s">
        <v>929</v>
      </c>
      <c r="AO20">
        <v>729</v>
      </c>
      <c r="AQ20" s="101" t="s">
        <v>1017</v>
      </c>
      <c r="AR20" s="101"/>
      <c r="AS20" s="101"/>
      <c r="AT20" s="101"/>
      <c r="AU20" s="101"/>
      <c r="AV20" s="101"/>
    </row>
    <row r="21" spans="1:51" x14ac:dyDescent="0.2">
      <c r="A21" s="24"/>
      <c r="B21" s="24"/>
      <c r="C21" s="24"/>
      <c r="D21" s="24"/>
      <c r="E21" s="24"/>
      <c r="F21" s="24"/>
      <c r="G21" s="24"/>
      <c r="H21" s="24"/>
      <c r="I21" s="24"/>
      <c r="J21" s="24"/>
      <c r="K21" s="33"/>
      <c r="L21" s="24"/>
      <c r="M21" s="24"/>
      <c r="N21" s="24"/>
      <c r="O21" s="24"/>
      <c r="P21" s="68"/>
      <c r="Q21" s="68"/>
      <c r="R21" s="68"/>
      <c r="S21" s="68"/>
      <c r="T21" s="68"/>
      <c r="U21" s="68"/>
      <c r="V21" s="68"/>
      <c r="W21" s="68"/>
      <c r="X21" s="69"/>
      <c r="Y21" s="24"/>
      <c r="Z21" s="24"/>
      <c r="AA21" s="24"/>
      <c r="AB21" s="24"/>
      <c r="AC21" s="24"/>
      <c r="AD21" s="24"/>
      <c r="AE21" s="24"/>
      <c r="AF21" s="24"/>
      <c r="AG21" s="24"/>
      <c r="AH21" s="24"/>
      <c r="AI21" s="30"/>
      <c r="AK21" s="4" t="s">
        <v>573</v>
      </c>
      <c r="AL21" s="12">
        <v>868</v>
      </c>
      <c r="AN21" s="4" t="s">
        <v>930</v>
      </c>
      <c r="AO21">
        <v>741</v>
      </c>
      <c r="AQ21" s="101"/>
      <c r="AR21" s="101"/>
      <c r="AS21" s="101"/>
      <c r="AT21" s="101"/>
      <c r="AU21" s="101"/>
      <c r="AV21" s="101"/>
    </row>
    <row r="22" spans="1:51" x14ac:dyDescent="0.2">
      <c r="A22" s="24"/>
      <c r="B22" s="24"/>
      <c r="C22" s="24"/>
      <c r="D22" s="24"/>
      <c r="E22" s="24"/>
      <c r="F22" s="24"/>
      <c r="G22" s="24"/>
      <c r="H22" s="24"/>
      <c r="I22" s="24"/>
      <c r="J22" s="24"/>
      <c r="K22" s="24"/>
      <c r="L22" s="24"/>
      <c r="M22" s="24"/>
      <c r="N22" s="24"/>
      <c r="O22" s="24"/>
      <c r="P22" s="24"/>
      <c r="Q22" s="24"/>
      <c r="R22" s="24"/>
      <c r="S22" s="24"/>
      <c r="T22" s="24"/>
      <c r="U22" s="24"/>
      <c r="V22" s="24"/>
      <c r="W22" s="24"/>
      <c r="X22" s="30"/>
      <c r="Y22" s="24"/>
      <c r="Z22" s="24"/>
      <c r="AA22" s="24"/>
      <c r="AB22" s="24"/>
      <c r="AC22" s="24"/>
      <c r="AD22" s="24"/>
      <c r="AE22" s="24"/>
      <c r="AF22" s="24"/>
      <c r="AG22" s="24"/>
      <c r="AH22" s="24"/>
      <c r="AI22" s="30"/>
      <c r="AK22" s="4" t="s">
        <v>688</v>
      </c>
      <c r="AL22" s="12">
        <v>865</v>
      </c>
      <c r="AN22" s="4" t="s">
        <v>907</v>
      </c>
      <c r="AO22">
        <v>756</v>
      </c>
      <c r="AQ22" s="3" t="s">
        <v>842</v>
      </c>
      <c r="AR22" s="3" t="s">
        <v>843</v>
      </c>
    </row>
    <row r="23" spans="1:51" x14ac:dyDescent="0.2">
      <c r="A23" s="24"/>
      <c r="B23" s="24"/>
      <c r="C23" s="24"/>
      <c r="D23" s="24"/>
      <c r="E23" s="24"/>
      <c r="F23" s="24"/>
      <c r="G23" s="24"/>
      <c r="H23" s="24"/>
      <c r="I23" s="24"/>
      <c r="J23" s="24"/>
      <c r="K23" s="24"/>
      <c r="L23" s="24"/>
      <c r="M23" s="24"/>
      <c r="N23" s="24"/>
      <c r="O23" s="24"/>
      <c r="P23" s="24"/>
      <c r="Q23" s="24"/>
      <c r="R23" s="24"/>
      <c r="S23" s="24"/>
      <c r="T23" s="24"/>
      <c r="U23" s="24"/>
      <c r="V23" s="24"/>
      <c r="W23" s="24"/>
      <c r="X23" s="30"/>
      <c r="Y23" s="24"/>
      <c r="Z23" s="24"/>
      <c r="AA23" s="24"/>
      <c r="AB23" s="24"/>
      <c r="AC23" s="24"/>
      <c r="AD23" s="24"/>
      <c r="AE23" s="24"/>
      <c r="AF23" s="24"/>
      <c r="AG23" s="24"/>
      <c r="AH23" s="24"/>
      <c r="AI23" s="30"/>
      <c r="AK23" s="4" t="s">
        <v>85</v>
      </c>
      <c r="AL23" s="12">
        <v>789</v>
      </c>
      <c r="AN23" s="4" t="s">
        <v>926</v>
      </c>
      <c r="AO23">
        <v>765</v>
      </c>
      <c r="AQ23" s="3" t="s">
        <v>838</v>
      </c>
      <c r="AR23" t="s">
        <v>847</v>
      </c>
      <c r="AS23" t="s">
        <v>848</v>
      </c>
      <c r="AT23" t="s">
        <v>849</v>
      </c>
      <c r="AU23" t="s">
        <v>850</v>
      </c>
      <c r="AV23" t="s">
        <v>839</v>
      </c>
    </row>
    <row r="24" spans="1:51" x14ac:dyDescent="0.2">
      <c r="A24" s="24"/>
      <c r="B24" s="24"/>
      <c r="C24" s="24"/>
      <c r="D24" s="24"/>
      <c r="E24" s="24"/>
      <c r="F24" s="24"/>
      <c r="G24" s="24"/>
      <c r="H24" s="24"/>
      <c r="I24" s="24"/>
      <c r="J24" s="24"/>
      <c r="K24" s="24"/>
      <c r="L24" s="24"/>
      <c r="M24" s="24"/>
      <c r="N24" s="24"/>
      <c r="O24" s="24"/>
      <c r="P24" s="24"/>
      <c r="Q24" s="24"/>
      <c r="R24" s="24"/>
      <c r="S24" s="24"/>
      <c r="T24" s="24"/>
      <c r="U24" s="24"/>
      <c r="V24" s="24"/>
      <c r="W24" s="24"/>
      <c r="X24" s="30"/>
      <c r="Y24" s="24"/>
      <c r="Z24" s="24"/>
      <c r="AA24" s="24"/>
      <c r="AB24" s="24"/>
      <c r="AC24" s="24"/>
      <c r="AD24" s="24"/>
      <c r="AE24" s="24"/>
      <c r="AF24" s="24"/>
      <c r="AG24" s="24"/>
      <c r="AH24" s="24"/>
      <c r="AI24" s="30"/>
      <c r="AK24" s="4" t="s">
        <v>536</v>
      </c>
      <c r="AL24" s="12">
        <v>765</v>
      </c>
      <c r="AN24" s="4" t="s">
        <v>921</v>
      </c>
      <c r="AO24">
        <v>789</v>
      </c>
      <c r="AQ24" s="4" t="s">
        <v>408</v>
      </c>
      <c r="AR24">
        <v>1</v>
      </c>
      <c r="AV24">
        <v>1</v>
      </c>
    </row>
    <row r="25" spans="1:51" x14ac:dyDescent="0.2">
      <c r="A25" s="24"/>
      <c r="B25" s="24"/>
      <c r="C25" s="24"/>
      <c r="D25" s="24"/>
      <c r="E25" s="24"/>
      <c r="F25" s="24"/>
      <c r="G25" s="24"/>
      <c r="H25" s="24"/>
      <c r="I25" s="24"/>
      <c r="J25" s="24"/>
      <c r="K25" s="24"/>
      <c r="L25" s="24"/>
      <c r="M25" s="24"/>
      <c r="N25" s="24"/>
      <c r="O25" s="24"/>
      <c r="P25" s="24"/>
      <c r="Q25" s="24"/>
      <c r="R25" s="24"/>
      <c r="S25" s="24"/>
      <c r="T25" s="24"/>
      <c r="U25" s="24"/>
      <c r="V25" s="24"/>
      <c r="W25" s="24"/>
      <c r="X25" s="30"/>
      <c r="Y25" s="24"/>
      <c r="Z25" s="24"/>
      <c r="AA25" s="24"/>
      <c r="AB25" s="24"/>
      <c r="AC25" s="24"/>
      <c r="AD25" s="24"/>
      <c r="AE25" s="24"/>
      <c r="AF25" s="24"/>
      <c r="AG25" s="24"/>
      <c r="AH25" s="24"/>
      <c r="AI25" s="30"/>
      <c r="AK25" s="4" t="s">
        <v>184</v>
      </c>
      <c r="AL25" s="12">
        <v>729</v>
      </c>
      <c r="AN25" s="4" t="s">
        <v>912</v>
      </c>
      <c r="AO25">
        <v>865</v>
      </c>
      <c r="AQ25" s="4" t="s">
        <v>174</v>
      </c>
      <c r="AR25">
        <v>1</v>
      </c>
      <c r="AV25">
        <v>1</v>
      </c>
    </row>
    <row r="26" spans="1:51" x14ac:dyDescent="0.2">
      <c r="A26" s="24"/>
      <c r="B26" s="24"/>
      <c r="C26" s="24"/>
      <c r="D26" s="24"/>
      <c r="E26" s="24"/>
      <c r="F26" s="24"/>
      <c r="G26" s="24"/>
      <c r="H26" s="24"/>
      <c r="I26" s="24"/>
      <c r="J26" s="24"/>
      <c r="K26" s="24"/>
      <c r="L26" s="24"/>
      <c r="M26" s="24"/>
      <c r="N26" s="24"/>
      <c r="O26" s="24"/>
      <c r="P26" s="24"/>
      <c r="Q26" s="24"/>
      <c r="R26" s="24"/>
      <c r="S26" s="24"/>
      <c r="T26" s="24"/>
      <c r="U26" s="24"/>
      <c r="V26" s="24"/>
      <c r="W26" s="24"/>
      <c r="X26" s="30"/>
      <c r="Y26" s="24"/>
      <c r="Z26" s="24"/>
      <c r="AA26" s="24"/>
      <c r="AB26" s="24"/>
      <c r="AC26" s="24"/>
      <c r="AD26" s="24"/>
      <c r="AE26" s="24"/>
      <c r="AF26" s="24"/>
      <c r="AG26" s="24"/>
      <c r="AH26" s="24"/>
      <c r="AI26" s="30"/>
      <c r="AK26" s="4" t="s">
        <v>701</v>
      </c>
      <c r="AL26" s="12">
        <v>612</v>
      </c>
      <c r="AN26" s="4" t="s">
        <v>962</v>
      </c>
      <c r="AO26">
        <v>868</v>
      </c>
      <c r="AQ26" s="4" t="s">
        <v>763</v>
      </c>
      <c r="AS26">
        <v>1</v>
      </c>
      <c r="AV26">
        <v>1</v>
      </c>
    </row>
    <row r="27" spans="1:51" x14ac:dyDescent="0.2">
      <c r="A27" s="24"/>
      <c r="B27" s="24"/>
      <c r="C27" s="24"/>
      <c r="D27" s="24"/>
      <c r="E27" s="24"/>
      <c r="F27" s="24"/>
      <c r="G27" s="24"/>
      <c r="H27" s="24"/>
      <c r="I27" s="24"/>
      <c r="J27" s="24"/>
      <c r="K27" s="24"/>
      <c r="L27" s="24"/>
      <c r="M27" s="24"/>
      <c r="N27" s="24"/>
      <c r="O27" s="24"/>
      <c r="P27" s="24"/>
      <c r="Q27" s="24"/>
      <c r="R27" s="24"/>
      <c r="S27" s="24"/>
      <c r="T27" s="24"/>
      <c r="U27" s="24"/>
      <c r="V27" s="24"/>
      <c r="W27" s="24"/>
      <c r="X27" s="30"/>
      <c r="Y27" s="24"/>
      <c r="Z27" s="24"/>
      <c r="AA27" s="24"/>
      <c r="AB27" s="24"/>
      <c r="AC27" s="24"/>
      <c r="AD27" s="24"/>
      <c r="AE27" s="24"/>
      <c r="AF27" s="24"/>
      <c r="AG27" s="24"/>
      <c r="AH27" s="24"/>
      <c r="AI27" s="30"/>
      <c r="AK27" s="4" t="s">
        <v>745</v>
      </c>
      <c r="AL27" s="12">
        <v>519</v>
      </c>
      <c r="AN27" s="4" t="s">
        <v>915</v>
      </c>
      <c r="AO27">
        <v>885</v>
      </c>
      <c r="AQ27" s="4" t="s">
        <v>368</v>
      </c>
      <c r="AR27">
        <v>1</v>
      </c>
      <c r="AV27">
        <v>1</v>
      </c>
    </row>
    <row r="28" spans="1:51" x14ac:dyDescent="0.2">
      <c r="A28" s="24"/>
      <c r="B28" s="24"/>
      <c r="C28" s="24"/>
      <c r="D28" s="24"/>
      <c r="E28" s="24"/>
      <c r="F28" s="24"/>
      <c r="G28" s="24"/>
      <c r="H28" s="24"/>
      <c r="I28" s="24"/>
      <c r="J28" s="24"/>
      <c r="K28" s="24"/>
      <c r="L28" s="24"/>
      <c r="M28" s="24"/>
      <c r="N28" s="24"/>
      <c r="O28" s="24"/>
      <c r="P28" s="24"/>
      <c r="Q28" s="24"/>
      <c r="R28" s="24"/>
      <c r="S28" s="24"/>
      <c r="T28" s="24"/>
      <c r="U28" s="24"/>
      <c r="V28" s="24"/>
      <c r="W28" s="24"/>
      <c r="X28" s="30"/>
      <c r="Y28" s="24"/>
      <c r="Z28" s="24"/>
      <c r="AA28" s="24"/>
      <c r="AB28" s="24"/>
      <c r="AC28" s="24"/>
      <c r="AD28" s="24"/>
      <c r="AE28" s="24"/>
      <c r="AF28" s="24"/>
      <c r="AG28" s="24"/>
      <c r="AH28" s="24"/>
      <c r="AI28" s="30"/>
      <c r="AK28" s="4" t="s">
        <v>784</v>
      </c>
      <c r="AL28" s="12">
        <v>458</v>
      </c>
      <c r="AN28" s="4" t="s">
        <v>903</v>
      </c>
      <c r="AO28">
        <v>909</v>
      </c>
      <c r="AQ28" s="4" t="s">
        <v>36</v>
      </c>
      <c r="AR28">
        <v>2</v>
      </c>
      <c r="AV28">
        <v>2</v>
      </c>
    </row>
    <row r="29" spans="1:51" x14ac:dyDescent="0.2">
      <c r="A29" s="24"/>
      <c r="B29" s="24"/>
      <c r="C29" s="24"/>
      <c r="D29" s="24"/>
      <c r="E29" s="24"/>
      <c r="F29" s="24"/>
      <c r="G29" s="24"/>
      <c r="H29" s="24"/>
      <c r="I29" s="24"/>
      <c r="J29" s="24"/>
      <c r="K29" s="24"/>
      <c r="L29" s="24"/>
      <c r="M29" s="24"/>
      <c r="N29" s="24"/>
      <c r="O29" s="24"/>
      <c r="P29" s="24"/>
      <c r="Q29" s="24"/>
      <c r="R29" s="24"/>
      <c r="S29" s="24"/>
      <c r="T29" s="24"/>
      <c r="U29" s="24"/>
      <c r="V29" s="24"/>
      <c r="W29" s="24"/>
      <c r="X29" s="30"/>
      <c r="Y29" s="24"/>
      <c r="Z29" s="24"/>
      <c r="AA29" s="24"/>
      <c r="AB29" s="24"/>
      <c r="AC29" s="24"/>
      <c r="AD29" s="24"/>
      <c r="AE29" s="24"/>
      <c r="AF29" s="24"/>
      <c r="AG29" s="24"/>
      <c r="AH29" s="24"/>
      <c r="AI29" s="30"/>
      <c r="AK29" s="4" t="s">
        <v>697</v>
      </c>
      <c r="AL29" s="12">
        <v>394</v>
      </c>
      <c r="AN29" s="4" t="s">
        <v>947</v>
      </c>
      <c r="AO29">
        <v>1043</v>
      </c>
      <c r="AQ29" s="4" t="s">
        <v>194</v>
      </c>
      <c r="AR29">
        <v>1</v>
      </c>
      <c r="AS29">
        <v>3</v>
      </c>
      <c r="AV29">
        <v>4</v>
      </c>
    </row>
    <row r="30" spans="1:51" x14ac:dyDescent="0.2">
      <c r="A30" s="24"/>
      <c r="B30" s="24"/>
      <c r="C30" s="24"/>
      <c r="D30" s="24"/>
      <c r="E30" s="24"/>
      <c r="F30" s="24"/>
      <c r="G30" s="24"/>
      <c r="H30" s="24"/>
      <c r="I30" s="24"/>
      <c r="J30" s="24"/>
      <c r="K30" s="24"/>
      <c r="L30" s="24"/>
      <c r="M30" s="24"/>
      <c r="N30" s="24"/>
      <c r="O30" s="24"/>
      <c r="P30" s="24"/>
      <c r="Q30" s="24"/>
      <c r="R30" s="24"/>
      <c r="S30" s="24"/>
      <c r="T30" s="24"/>
      <c r="U30" s="24"/>
      <c r="V30" s="24"/>
      <c r="W30" s="24"/>
      <c r="X30" s="30"/>
      <c r="Y30" s="24"/>
      <c r="Z30" s="24"/>
      <c r="AA30" s="24"/>
      <c r="AB30" s="24"/>
      <c r="AC30" s="24"/>
      <c r="AD30" s="24"/>
      <c r="AE30" s="24"/>
      <c r="AF30" s="24"/>
      <c r="AG30" s="24"/>
      <c r="AH30" s="24"/>
      <c r="AI30" s="30"/>
      <c r="AK30" s="4" t="s">
        <v>42</v>
      </c>
      <c r="AL30" s="12">
        <v>389.5</v>
      </c>
      <c r="AN30" s="4" t="s">
        <v>925</v>
      </c>
      <c r="AO30">
        <v>1055</v>
      </c>
      <c r="AQ30" s="4" t="s">
        <v>136</v>
      </c>
      <c r="AR30">
        <v>1</v>
      </c>
      <c r="AS30">
        <v>1</v>
      </c>
      <c r="AU30">
        <v>3</v>
      </c>
      <c r="AV30">
        <v>5</v>
      </c>
    </row>
    <row r="31" spans="1:51" x14ac:dyDescent="0.2">
      <c r="A31" s="24"/>
      <c r="B31" s="24"/>
      <c r="C31" s="24"/>
      <c r="D31" s="24"/>
      <c r="E31" s="24"/>
      <c r="F31" s="24"/>
      <c r="G31" s="24"/>
      <c r="H31" s="24"/>
      <c r="I31" s="24"/>
      <c r="J31" s="24"/>
      <c r="K31" s="24"/>
      <c r="L31" s="24"/>
      <c r="M31" s="24"/>
      <c r="N31" s="24"/>
      <c r="O31" s="24"/>
      <c r="P31" s="24"/>
      <c r="Q31" s="24"/>
      <c r="R31" s="24"/>
      <c r="S31" s="24"/>
      <c r="T31" s="24"/>
      <c r="U31" s="24"/>
      <c r="V31" s="24"/>
      <c r="W31" s="24"/>
      <c r="X31" s="30"/>
      <c r="Y31" s="24"/>
      <c r="Z31" s="24"/>
      <c r="AA31" s="24"/>
      <c r="AB31" s="24"/>
      <c r="AC31" s="24"/>
      <c r="AD31" s="24"/>
      <c r="AE31" s="24"/>
      <c r="AF31" s="24"/>
      <c r="AG31" s="24"/>
      <c r="AH31" s="24"/>
      <c r="AI31" s="30"/>
      <c r="AK31" s="4" t="s">
        <v>652</v>
      </c>
      <c r="AL31" s="12">
        <v>386</v>
      </c>
      <c r="AN31" s="4" t="s">
        <v>906</v>
      </c>
      <c r="AO31">
        <v>1062</v>
      </c>
      <c r="AQ31" s="4" t="s">
        <v>965</v>
      </c>
      <c r="AS31">
        <v>4</v>
      </c>
      <c r="AT31">
        <v>1</v>
      </c>
      <c r="AV31">
        <v>5</v>
      </c>
    </row>
    <row r="32" spans="1:51" x14ac:dyDescent="0.2">
      <c r="A32" s="24"/>
      <c r="B32" s="24"/>
      <c r="C32" s="24"/>
      <c r="D32" s="24"/>
      <c r="E32" s="24"/>
      <c r="F32" s="24"/>
      <c r="G32" s="24"/>
      <c r="H32" s="24"/>
      <c r="I32" s="24"/>
      <c r="J32" s="24"/>
      <c r="K32" s="24"/>
      <c r="L32" s="24"/>
      <c r="M32" s="24"/>
      <c r="N32" s="24"/>
      <c r="O32" s="24"/>
      <c r="P32" s="24"/>
      <c r="Q32" s="24"/>
      <c r="R32" s="24"/>
      <c r="S32" s="24"/>
      <c r="T32" s="24"/>
      <c r="U32" s="24"/>
      <c r="V32" s="24"/>
      <c r="W32" s="24"/>
      <c r="X32" s="30"/>
      <c r="Y32" s="24"/>
      <c r="Z32" s="24"/>
      <c r="AA32" s="24"/>
      <c r="AB32" s="24"/>
      <c r="AC32" s="24"/>
      <c r="AD32" s="24"/>
      <c r="AE32" s="24"/>
      <c r="AF32" s="24"/>
      <c r="AG32" s="24"/>
      <c r="AH32" s="24"/>
      <c r="AI32" s="30"/>
      <c r="AK32" s="4" t="s">
        <v>459</v>
      </c>
      <c r="AL32" s="12">
        <v>338.5</v>
      </c>
      <c r="AN32" s="4" t="s">
        <v>910</v>
      </c>
      <c r="AO32">
        <v>1125</v>
      </c>
      <c r="AQ32" s="4" t="s">
        <v>115</v>
      </c>
      <c r="AS32">
        <v>4</v>
      </c>
      <c r="AT32">
        <v>1</v>
      </c>
      <c r="AV32">
        <v>5</v>
      </c>
    </row>
    <row r="33" spans="1:48" x14ac:dyDescent="0.2">
      <c r="A33" s="24"/>
      <c r="B33" s="24"/>
      <c r="C33" s="24"/>
      <c r="D33" s="24"/>
      <c r="E33" s="24"/>
      <c r="F33" s="24"/>
      <c r="G33" s="24"/>
      <c r="H33" s="24"/>
      <c r="I33" s="24"/>
      <c r="J33" s="24"/>
      <c r="K33" s="24"/>
      <c r="L33" s="24"/>
      <c r="M33" s="24"/>
      <c r="N33" s="24"/>
      <c r="O33" s="24"/>
      <c r="P33" s="24"/>
      <c r="Q33" s="24"/>
      <c r="R33" s="24"/>
      <c r="S33" s="24"/>
      <c r="T33" s="24"/>
      <c r="U33" s="24"/>
      <c r="V33" s="24"/>
      <c r="W33" s="24"/>
      <c r="X33" s="30"/>
      <c r="Y33" s="24"/>
      <c r="Z33" s="24"/>
      <c r="AA33" s="24"/>
      <c r="AB33" s="24"/>
      <c r="AC33" s="24"/>
      <c r="AD33" s="24"/>
      <c r="AE33" s="24"/>
      <c r="AF33" s="24"/>
      <c r="AG33" s="24"/>
      <c r="AH33" s="24"/>
      <c r="AI33" s="30"/>
      <c r="AK33" s="4" t="s">
        <v>680</v>
      </c>
      <c r="AL33" s="12">
        <v>322</v>
      </c>
      <c r="AN33" s="4" t="s">
        <v>958</v>
      </c>
      <c r="AO33">
        <v>1171</v>
      </c>
      <c r="AQ33" s="4" t="s">
        <v>46</v>
      </c>
      <c r="AR33">
        <v>1</v>
      </c>
      <c r="AS33">
        <v>7</v>
      </c>
      <c r="AT33">
        <v>9</v>
      </c>
      <c r="AU33">
        <v>1</v>
      </c>
      <c r="AV33">
        <v>18</v>
      </c>
    </row>
    <row r="34" spans="1:48" x14ac:dyDescent="0.2">
      <c r="A34" s="24"/>
      <c r="B34" s="24"/>
      <c r="C34" s="24"/>
      <c r="D34" s="24"/>
      <c r="E34" s="24"/>
      <c r="F34" s="24"/>
      <c r="G34" s="24"/>
      <c r="H34" s="24"/>
      <c r="I34" s="24"/>
      <c r="J34" s="24"/>
      <c r="K34" s="24"/>
      <c r="L34" s="24"/>
      <c r="M34" s="24"/>
      <c r="N34" s="24"/>
      <c r="O34" s="24"/>
      <c r="P34" s="24"/>
      <c r="Q34" s="24"/>
      <c r="R34" s="24"/>
      <c r="S34" s="24"/>
      <c r="T34" s="24"/>
      <c r="U34" s="24"/>
      <c r="V34" s="24"/>
      <c r="W34" s="24"/>
      <c r="X34" s="30"/>
      <c r="Y34" s="24"/>
      <c r="Z34" s="24"/>
      <c r="AA34" s="24"/>
      <c r="AB34" s="24"/>
      <c r="AC34" s="24"/>
      <c r="AD34" s="24"/>
      <c r="AE34" s="24"/>
      <c r="AF34" s="24"/>
      <c r="AG34" s="24"/>
      <c r="AH34" s="24"/>
      <c r="AI34" s="30"/>
      <c r="AK34" s="4" t="s">
        <v>839</v>
      </c>
      <c r="AL34" s="12">
        <v>2307.3225806451615</v>
      </c>
      <c r="AN34" s="4" t="s">
        <v>964</v>
      </c>
      <c r="AO34">
        <v>1232</v>
      </c>
      <c r="AQ34" s="4" t="s">
        <v>26</v>
      </c>
      <c r="AR34">
        <v>2</v>
      </c>
      <c r="AS34">
        <v>21</v>
      </c>
      <c r="AT34">
        <v>9</v>
      </c>
      <c r="AU34">
        <v>3</v>
      </c>
      <c r="AV34">
        <v>35</v>
      </c>
    </row>
    <row r="35" spans="1:48" x14ac:dyDescent="0.2">
      <c r="A35" s="24"/>
      <c r="B35" s="24"/>
      <c r="C35" s="24"/>
      <c r="D35" s="24"/>
      <c r="E35" s="24"/>
      <c r="F35" s="24"/>
      <c r="G35" s="24"/>
      <c r="H35" s="24"/>
      <c r="I35" s="24"/>
      <c r="J35" s="24"/>
      <c r="K35" s="24"/>
      <c r="L35" s="24"/>
      <c r="M35" s="24"/>
      <c r="N35" s="24"/>
      <c r="O35" s="24"/>
      <c r="P35" s="24"/>
      <c r="Q35" s="24"/>
      <c r="R35" s="24"/>
      <c r="S35" s="24"/>
      <c r="T35" s="24"/>
      <c r="U35" s="24"/>
      <c r="V35" s="24"/>
      <c r="W35" s="24"/>
      <c r="X35" s="30"/>
      <c r="Y35" s="24"/>
      <c r="Z35" s="24"/>
      <c r="AA35" s="24"/>
      <c r="AB35" s="24"/>
      <c r="AC35" s="24"/>
      <c r="AD35" s="24"/>
      <c r="AE35" s="24"/>
      <c r="AF35" s="24"/>
      <c r="AG35" s="24"/>
      <c r="AH35" s="24"/>
      <c r="AI35" s="30"/>
      <c r="AN35" s="4" t="s">
        <v>900</v>
      </c>
      <c r="AO35">
        <v>1255</v>
      </c>
      <c r="AQ35" s="4" t="s">
        <v>62</v>
      </c>
      <c r="AR35">
        <v>33</v>
      </c>
      <c r="AS35">
        <v>39</v>
      </c>
      <c r="AT35">
        <v>8</v>
      </c>
      <c r="AU35">
        <v>1</v>
      </c>
      <c r="AV35">
        <v>81</v>
      </c>
    </row>
    <row r="36" spans="1:48" x14ac:dyDescent="0.2">
      <c r="A36" s="24"/>
      <c r="B36" s="24"/>
      <c r="C36" s="24"/>
      <c r="D36" s="24"/>
      <c r="E36" s="24"/>
      <c r="F36" s="24"/>
      <c r="G36" s="24"/>
      <c r="H36" s="24"/>
      <c r="I36" s="24"/>
      <c r="J36" s="24"/>
      <c r="K36" s="24"/>
      <c r="L36" s="24"/>
      <c r="M36" s="24"/>
      <c r="N36" s="24"/>
      <c r="O36" s="24"/>
      <c r="P36" s="24"/>
      <c r="Q36" s="24"/>
      <c r="R36" s="24"/>
      <c r="S36" s="24"/>
      <c r="T36" s="24"/>
      <c r="U36" s="24"/>
      <c r="V36" s="24"/>
      <c r="W36" s="24"/>
      <c r="X36" s="30"/>
      <c r="Y36" s="24"/>
      <c r="Z36" s="24"/>
      <c r="AA36" s="24"/>
      <c r="AB36" s="24"/>
      <c r="AC36" s="24"/>
      <c r="AD36" s="24"/>
      <c r="AE36" s="24"/>
      <c r="AF36" s="24"/>
      <c r="AG36" s="24"/>
      <c r="AH36" s="24"/>
      <c r="AI36" s="30"/>
      <c r="AN36" s="4" t="s">
        <v>931</v>
      </c>
      <c r="AO36">
        <v>1718</v>
      </c>
      <c r="AQ36" s="4" t="s">
        <v>839</v>
      </c>
      <c r="AR36">
        <v>43</v>
      </c>
      <c r="AS36">
        <v>80</v>
      </c>
      <c r="AT36">
        <v>28</v>
      </c>
      <c r="AU36">
        <v>8</v>
      </c>
      <c r="AV36">
        <v>159</v>
      </c>
    </row>
    <row r="37" spans="1:48" x14ac:dyDescent="0.2">
      <c r="A37" s="24"/>
      <c r="B37" s="24"/>
      <c r="C37" s="24"/>
      <c r="D37" s="24"/>
      <c r="E37" s="24"/>
      <c r="F37" s="24"/>
      <c r="G37" s="24"/>
      <c r="H37" s="24"/>
      <c r="I37" s="24"/>
      <c r="J37" s="24"/>
      <c r="K37" s="24"/>
      <c r="L37" s="24"/>
      <c r="M37" s="24"/>
      <c r="N37" s="24"/>
      <c r="O37" s="24"/>
      <c r="P37" s="24"/>
      <c r="Q37" s="24"/>
      <c r="R37" s="24"/>
      <c r="S37" s="24"/>
      <c r="T37" s="24"/>
      <c r="U37" s="24"/>
      <c r="V37" s="24"/>
      <c r="W37" s="24"/>
      <c r="X37" s="30"/>
      <c r="Y37" s="24"/>
      <c r="Z37" s="24"/>
      <c r="AA37" s="24"/>
      <c r="AB37" s="24"/>
      <c r="AC37" s="24"/>
      <c r="AD37" s="24"/>
      <c r="AE37" s="24"/>
      <c r="AF37" s="24"/>
      <c r="AG37" s="24"/>
      <c r="AH37" s="24"/>
      <c r="AI37" s="30"/>
      <c r="AN37" s="4" t="s">
        <v>908</v>
      </c>
      <c r="AO37">
        <v>1972</v>
      </c>
    </row>
    <row r="38" spans="1:48" x14ac:dyDescent="0.2">
      <c r="A38" s="24"/>
      <c r="B38" s="24"/>
      <c r="C38" s="24"/>
      <c r="D38" s="24"/>
      <c r="E38" s="24"/>
      <c r="F38" s="24"/>
      <c r="G38" s="24"/>
      <c r="H38" s="24"/>
      <c r="I38" s="24"/>
      <c r="J38" s="24"/>
      <c r="K38" s="24"/>
      <c r="L38" s="24"/>
      <c r="M38" s="24"/>
      <c r="N38" s="24"/>
      <c r="O38" s="24"/>
      <c r="P38" s="24"/>
      <c r="Q38" s="24"/>
      <c r="R38" s="24"/>
      <c r="S38" s="24"/>
      <c r="T38" s="24"/>
      <c r="U38" s="24"/>
      <c r="V38" s="24"/>
      <c r="W38" s="24"/>
      <c r="X38" s="30"/>
      <c r="Y38" s="24"/>
      <c r="Z38" s="24"/>
      <c r="AA38" s="24"/>
      <c r="AB38" s="24"/>
      <c r="AC38" s="24"/>
      <c r="AD38" s="24"/>
      <c r="AE38" s="24"/>
      <c r="AF38" s="24"/>
      <c r="AG38" s="24"/>
      <c r="AH38" s="24"/>
      <c r="AI38" s="30"/>
      <c r="AN38" s="4" t="s">
        <v>922</v>
      </c>
      <c r="AO38">
        <v>2016</v>
      </c>
    </row>
    <row r="39" spans="1:48" x14ac:dyDescent="0.2">
      <c r="A39" s="24"/>
      <c r="B39" s="24"/>
      <c r="C39" s="24"/>
      <c r="D39" s="24"/>
      <c r="E39" s="24"/>
      <c r="F39" s="24"/>
      <c r="G39" s="24"/>
      <c r="H39" s="24"/>
      <c r="I39" s="24"/>
      <c r="J39" s="24"/>
      <c r="K39" s="24"/>
      <c r="L39" s="24"/>
      <c r="M39" s="24"/>
      <c r="N39" s="24"/>
      <c r="O39" s="24"/>
      <c r="P39" s="24"/>
      <c r="Q39" s="24"/>
      <c r="R39" s="24"/>
      <c r="S39" s="24"/>
      <c r="T39" s="24"/>
      <c r="U39" s="24"/>
      <c r="V39" s="24"/>
      <c r="W39" s="24"/>
      <c r="X39" s="30"/>
      <c r="Y39" s="24"/>
      <c r="Z39" s="24"/>
      <c r="AA39" s="24"/>
      <c r="AB39" s="24"/>
      <c r="AC39" s="24"/>
      <c r="AD39" s="24"/>
      <c r="AE39" s="24"/>
      <c r="AF39" s="24"/>
      <c r="AG39" s="24"/>
      <c r="AH39" s="24"/>
      <c r="AI39" s="30"/>
      <c r="AK39" t="s">
        <v>1019</v>
      </c>
      <c r="AL39"/>
      <c r="AN39" s="4" t="s">
        <v>941</v>
      </c>
      <c r="AO39">
        <v>2068</v>
      </c>
    </row>
    <row r="40" spans="1:48" x14ac:dyDescent="0.2">
      <c r="A40" s="24"/>
      <c r="B40" s="24"/>
      <c r="C40" s="24"/>
      <c r="D40" s="24"/>
      <c r="E40" s="24"/>
      <c r="F40" s="24"/>
      <c r="G40" s="24"/>
      <c r="H40" s="24"/>
      <c r="I40" s="24"/>
      <c r="J40" s="24"/>
      <c r="K40" s="24"/>
      <c r="L40" s="24"/>
      <c r="M40" s="24"/>
      <c r="N40" s="24"/>
      <c r="O40" s="24"/>
      <c r="P40" s="24"/>
      <c r="Q40" s="24"/>
      <c r="R40" s="24"/>
      <c r="S40" s="24"/>
      <c r="T40" s="24"/>
      <c r="U40" s="24"/>
      <c r="V40" s="24"/>
      <c r="W40" s="24"/>
      <c r="X40" s="30"/>
      <c r="Y40" s="24"/>
      <c r="Z40" s="24"/>
      <c r="AA40" s="24"/>
      <c r="AB40" s="24"/>
      <c r="AC40" s="24"/>
      <c r="AD40" s="24"/>
      <c r="AE40" s="24"/>
      <c r="AF40" s="24"/>
      <c r="AG40" s="24"/>
      <c r="AH40" s="24"/>
      <c r="AI40" s="30"/>
      <c r="AK40" s="3" t="s">
        <v>4</v>
      </c>
      <c r="AL40" t="s">
        <v>860</v>
      </c>
      <c r="AN40" s="4" t="s">
        <v>936</v>
      </c>
      <c r="AO40">
        <v>2239</v>
      </c>
    </row>
    <row r="41" spans="1:48" x14ac:dyDescent="0.2">
      <c r="A41" s="24"/>
      <c r="B41" s="24"/>
      <c r="C41" s="24"/>
      <c r="D41" s="24"/>
      <c r="E41" s="24"/>
      <c r="F41" s="24"/>
      <c r="G41" s="24"/>
      <c r="H41" s="24"/>
      <c r="I41" s="24"/>
      <c r="J41" s="24"/>
      <c r="K41" s="24"/>
      <c r="L41" s="24"/>
      <c r="M41" s="24"/>
      <c r="N41" s="24"/>
      <c r="O41" s="24"/>
      <c r="P41" s="24"/>
      <c r="Q41" s="24"/>
      <c r="R41" s="24"/>
      <c r="S41" s="24"/>
      <c r="T41" s="24"/>
      <c r="U41" s="24"/>
      <c r="V41" s="24"/>
      <c r="W41" s="24"/>
      <c r="X41" s="30"/>
      <c r="Y41" s="24"/>
      <c r="Z41" s="24"/>
      <c r="AA41" s="24"/>
      <c r="AB41" s="24"/>
      <c r="AC41" s="24"/>
      <c r="AD41" s="24"/>
      <c r="AE41" s="24"/>
      <c r="AF41" s="24"/>
      <c r="AG41" s="24"/>
      <c r="AH41" s="24"/>
      <c r="AI41" s="30"/>
      <c r="AL41"/>
      <c r="AN41" s="4" t="s">
        <v>948</v>
      </c>
      <c r="AO41">
        <v>2325</v>
      </c>
      <c r="AQ41" t="s">
        <v>1016</v>
      </c>
    </row>
    <row r="42" spans="1:48" x14ac:dyDescent="0.2">
      <c r="A42" s="24"/>
      <c r="B42" s="24"/>
      <c r="C42" s="24"/>
      <c r="D42" s="24"/>
      <c r="E42" s="24"/>
      <c r="F42" s="24"/>
      <c r="G42" s="24"/>
      <c r="H42" s="24"/>
      <c r="I42" s="24"/>
      <c r="J42" s="24"/>
      <c r="K42" s="24"/>
      <c r="L42" s="24"/>
      <c r="M42" s="24"/>
      <c r="N42" s="24"/>
      <c r="O42" s="24"/>
      <c r="P42" s="24"/>
      <c r="Q42" s="24"/>
      <c r="R42" s="24"/>
      <c r="S42" s="24"/>
      <c r="T42" s="24"/>
      <c r="U42" s="24"/>
      <c r="V42" s="24"/>
      <c r="W42" s="24"/>
      <c r="X42" s="30"/>
      <c r="Y42" s="24"/>
      <c r="Z42" s="24"/>
      <c r="AA42" s="24"/>
      <c r="AB42" s="24"/>
      <c r="AC42" s="24"/>
      <c r="AD42" s="24"/>
      <c r="AE42" s="24"/>
      <c r="AF42" s="24"/>
      <c r="AG42" s="24"/>
      <c r="AH42" s="24"/>
      <c r="AI42" s="30"/>
      <c r="AK42" s="3" t="s">
        <v>838</v>
      </c>
      <c r="AL42" t="s">
        <v>840</v>
      </c>
      <c r="AN42" s="4" t="s">
        <v>909</v>
      </c>
      <c r="AO42">
        <v>2349</v>
      </c>
      <c r="AQ42" s="3" t="s">
        <v>0</v>
      </c>
      <c r="AR42" t="s">
        <v>860</v>
      </c>
    </row>
    <row r="43" spans="1:48" x14ac:dyDescent="0.2">
      <c r="A43" s="24"/>
      <c r="B43" s="24"/>
      <c r="C43" s="24"/>
      <c r="D43" s="24"/>
      <c r="E43" s="24"/>
      <c r="F43" s="24"/>
      <c r="G43" s="24"/>
      <c r="H43" s="24"/>
      <c r="I43" s="24"/>
      <c r="J43" s="24"/>
      <c r="K43" s="24"/>
      <c r="L43" s="24"/>
      <c r="M43" s="24"/>
      <c r="N43" s="24"/>
      <c r="O43" s="24"/>
      <c r="P43" s="24"/>
      <c r="Q43" s="24"/>
      <c r="R43" s="24"/>
      <c r="S43" s="24"/>
      <c r="T43" s="24"/>
      <c r="U43" s="24"/>
      <c r="V43" s="24"/>
      <c r="W43" s="24"/>
      <c r="X43" s="30"/>
      <c r="Y43" s="24"/>
      <c r="Z43" s="24"/>
      <c r="AA43" s="24"/>
      <c r="AB43" s="24"/>
      <c r="AC43" s="24"/>
      <c r="AD43" s="24"/>
      <c r="AE43" s="24"/>
      <c r="AF43" s="24"/>
      <c r="AG43" s="24"/>
      <c r="AH43" s="24"/>
      <c r="AI43" s="30"/>
      <c r="AK43" s="4" t="s">
        <v>823</v>
      </c>
      <c r="AL43">
        <v>4</v>
      </c>
      <c r="AN43" s="4" t="s">
        <v>905</v>
      </c>
      <c r="AO43">
        <v>2471</v>
      </c>
    </row>
    <row r="44" spans="1:48" x14ac:dyDescent="0.2">
      <c r="A44" s="24"/>
      <c r="B44" s="24"/>
      <c r="C44" s="24"/>
      <c r="D44" s="24"/>
      <c r="E44" s="24"/>
      <c r="F44" s="24"/>
      <c r="G44" s="24"/>
      <c r="H44" s="24"/>
      <c r="I44" s="24"/>
      <c r="J44" s="24"/>
      <c r="K44" s="24"/>
      <c r="L44" s="24"/>
      <c r="M44" s="24"/>
      <c r="N44" s="24"/>
      <c r="O44" s="24"/>
      <c r="P44" s="24"/>
      <c r="Q44" s="24"/>
      <c r="R44" s="24"/>
      <c r="S44" s="24"/>
      <c r="T44" s="24"/>
      <c r="U44" s="24"/>
      <c r="V44" s="24"/>
      <c r="W44" s="24"/>
      <c r="X44" s="30"/>
      <c r="Y44" s="24"/>
      <c r="Z44" s="24"/>
      <c r="AA44" s="24"/>
      <c r="AB44" s="24"/>
      <c r="AC44" s="24"/>
      <c r="AD44" s="24"/>
      <c r="AE44" s="24"/>
      <c r="AF44" s="24"/>
      <c r="AG44" s="24"/>
      <c r="AH44" s="24"/>
      <c r="AI44" s="30"/>
      <c r="AK44" s="4" t="s">
        <v>788</v>
      </c>
      <c r="AL44">
        <v>4.4000000000000004</v>
      </c>
      <c r="AN44" s="4" t="s">
        <v>920</v>
      </c>
      <c r="AO44">
        <v>2474</v>
      </c>
      <c r="AQ44" s="3" t="s">
        <v>838</v>
      </c>
      <c r="AR44" t="s">
        <v>966</v>
      </c>
    </row>
    <row r="45" spans="1:48" x14ac:dyDescent="0.2">
      <c r="A45" s="24"/>
      <c r="B45" s="24"/>
      <c r="C45" s="24"/>
      <c r="D45" s="24"/>
      <c r="E45" s="24"/>
      <c r="F45" s="24"/>
      <c r="G45" s="24"/>
      <c r="H45" s="24"/>
      <c r="I45" s="24"/>
      <c r="J45" s="24"/>
      <c r="K45" s="24"/>
      <c r="L45" s="24"/>
      <c r="M45" s="24"/>
      <c r="N45" s="24"/>
      <c r="O45" s="24"/>
      <c r="P45" s="24"/>
      <c r="Q45" s="24"/>
      <c r="R45" s="24"/>
      <c r="S45" s="24"/>
      <c r="T45" s="24"/>
      <c r="U45" s="24"/>
      <c r="V45" s="24"/>
      <c r="W45" s="24"/>
      <c r="X45" s="30"/>
      <c r="Y45" s="24"/>
      <c r="Z45" s="24"/>
      <c r="AA45" s="24"/>
      <c r="AB45" s="24"/>
      <c r="AC45" s="24"/>
      <c r="AD45" s="24"/>
      <c r="AE45" s="24"/>
      <c r="AF45" s="24"/>
      <c r="AG45" s="24"/>
      <c r="AH45" s="24"/>
      <c r="AI45" s="30"/>
      <c r="AK45" s="4" t="s">
        <v>751</v>
      </c>
      <c r="AL45">
        <v>4.4000000000000004</v>
      </c>
      <c r="AN45" s="4" t="s">
        <v>911</v>
      </c>
      <c r="AO45">
        <v>2629</v>
      </c>
      <c r="AQ45" s="4" t="s">
        <v>847</v>
      </c>
      <c r="AR45">
        <v>0.62895624191155697</v>
      </c>
    </row>
    <row r="46" spans="1:48" x14ac:dyDescent="0.2">
      <c r="A46" s="24"/>
      <c r="B46" s="24"/>
      <c r="C46" s="24"/>
      <c r="D46" s="24"/>
      <c r="E46" s="24"/>
      <c r="F46" s="24"/>
      <c r="G46" s="24"/>
      <c r="H46" s="24"/>
      <c r="I46" s="24"/>
      <c r="J46" s="24"/>
      <c r="K46" s="24"/>
      <c r="L46" s="24"/>
      <c r="M46" s="24"/>
      <c r="N46" s="24"/>
      <c r="O46" s="24"/>
      <c r="P46" s="24"/>
      <c r="Q46" s="24"/>
      <c r="R46" s="24"/>
      <c r="S46" s="24"/>
      <c r="T46" s="24"/>
      <c r="U46" s="24"/>
      <c r="V46" s="24"/>
      <c r="W46" s="24"/>
      <c r="X46" s="30"/>
      <c r="Y46" s="24"/>
      <c r="Z46" s="24"/>
      <c r="AA46" s="24"/>
      <c r="AB46" s="24"/>
      <c r="AC46" s="24"/>
      <c r="AD46" s="29"/>
      <c r="AE46" s="24"/>
      <c r="AF46" s="24"/>
      <c r="AG46" s="24"/>
      <c r="AH46" s="24"/>
      <c r="AI46" s="30"/>
      <c r="AK46" s="4" t="s">
        <v>806</v>
      </c>
      <c r="AL46">
        <v>4.4000000000000004</v>
      </c>
      <c r="AN46" s="4" t="s">
        <v>919</v>
      </c>
      <c r="AO46">
        <v>2739</v>
      </c>
      <c r="AQ46" s="5" t="s">
        <v>897</v>
      </c>
      <c r="AR46">
        <v>0.36435544345985366</v>
      </c>
    </row>
    <row r="47" spans="1:48" x14ac:dyDescent="0.2">
      <c r="A47" s="24"/>
      <c r="B47" s="24"/>
      <c r="C47" s="24"/>
      <c r="D47" s="24"/>
      <c r="E47" s="24"/>
      <c r="F47" s="24"/>
      <c r="G47" s="24"/>
      <c r="H47" s="24"/>
      <c r="I47" s="24"/>
      <c r="J47" s="24"/>
      <c r="K47" s="24"/>
      <c r="L47" s="24"/>
      <c r="M47" s="24"/>
      <c r="N47" s="24"/>
      <c r="O47" s="24"/>
      <c r="P47" s="24"/>
      <c r="Q47" s="24"/>
      <c r="R47" s="24"/>
      <c r="S47" s="24"/>
      <c r="T47" s="24"/>
      <c r="U47" s="24"/>
      <c r="V47" s="24"/>
      <c r="W47" s="24"/>
      <c r="X47" s="30"/>
      <c r="Y47" s="24"/>
      <c r="Z47" s="24"/>
      <c r="AA47" s="24"/>
      <c r="AB47" s="24"/>
      <c r="AC47" s="24"/>
      <c r="AD47" s="24"/>
      <c r="AE47" s="24"/>
      <c r="AF47" s="24"/>
      <c r="AG47" s="24"/>
      <c r="AH47" s="24"/>
      <c r="AI47" s="30"/>
      <c r="AK47" s="4" t="s">
        <v>32</v>
      </c>
      <c r="AL47">
        <v>4.4000000000000004</v>
      </c>
      <c r="AN47" s="4" t="s">
        <v>927</v>
      </c>
      <c r="AO47">
        <v>2938</v>
      </c>
      <c r="AQ47" s="5" t="s">
        <v>923</v>
      </c>
      <c r="AR47">
        <v>0.45555830790537399</v>
      </c>
    </row>
    <row r="48" spans="1:48" x14ac:dyDescent="0.2">
      <c r="A48" s="24"/>
      <c r="B48" s="24"/>
      <c r="C48" s="24"/>
      <c r="D48" s="24"/>
      <c r="E48" s="24"/>
      <c r="F48" s="24"/>
      <c r="G48" s="24"/>
      <c r="H48" s="24"/>
      <c r="I48" s="24"/>
      <c r="J48" s="24"/>
      <c r="K48" s="24"/>
      <c r="L48" s="24"/>
      <c r="M48" s="24"/>
      <c r="N48" s="24"/>
      <c r="O48" s="24"/>
      <c r="P48" s="24"/>
      <c r="Q48" s="24"/>
      <c r="R48" s="24"/>
      <c r="S48" s="24"/>
      <c r="T48" s="24"/>
      <c r="U48" s="24"/>
      <c r="V48" s="24"/>
      <c r="W48" s="24"/>
      <c r="X48" s="30"/>
      <c r="Y48" s="24"/>
      <c r="Z48" s="24"/>
      <c r="AA48" s="24"/>
      <c r="AB48" s="24"/>
      <c r="AC48" s="24"/>
      <c r="AD48" s="24"/>
      <c r="AE48" s="24"/>
      <c r="AF48" s="24"/>
      <c r="AG48" s="24"/>
      <c r="AH48" s="24"/>
      <c r="AI48" s="30"/>
      <c r="AK48" s="4" t="s">
        <v>20</v>
      </c>
      <c r="AL48">
        <v>4.4000000000000004</v>
      </c>
      <c r="AN48" s="4" t="s">
        <v>902</v>
      </c>
      <c r="AO48">
        <v>3594</v>
      </c>
      <c r="AQ48" s="5" t="s">
        <v>920</v>
      </c>
      <c r="AR48">
        <v>0.63796403679641456</v>
      </c>
    </row>
    <row r="49" spans="1:44" x14ac:dyDescent="0.2">
      <c r="A49" s="24"/>
      <c r="B49" s="24"/>
      <c r="C49" s="24"/>
      <c r="D49" s="24"/>
      <c r="E49" s="24"/>
      <c r="F49" s="24"/>
      <c r="G49" s="24"/>
      <c r="H49" s="24"/>
      <c r="I49" s="24"/>
      <c r="J49" s="24"/>
      <c r="K49" s="24"/>
      <c r="L49" s="24"/>
      <c r="M49" s="24"/>
      <c r="N49" s="24"/>
      <c r="O49" s="24"/>
      <c r="P49" s="24"/>
      <c r="Q49" s="24"/>
      <c r="R49" s="24"/>
      <c r="S49" s="24"/>
      <c r="T49" s="24"/>
      <c r="U49" s="24"/>
      <c r="V49" s="24"/>
      <c r="W49" s="24"/>
      <c r="X49" s="30"/>
      <c r="Y49" s="24"/>
      <c r="Z49" s="24"/>
      <c r="AA49" s="24"/>
      <c r="AB49" s="24"/>
      <c r="AC49" s="24"/>
      <c r="AD49" s="24"/>
      <c r="AE49" s="24"/>
      <c r="AF49" s="24"/>
      <c r="AG49" s="24"/>
      <c r="AH49" s="24"/>
      <c r="AI49" s="30"/>
      <c r="AK49" s="4" t="s">
        <v>293</v>
      </c>
      <c r="AL49">
        <v>4.5999999999999996</v>
      </c>
      <c r="AN49" s="4" t="s">
        <v>944</v>
      </c>
      <c r="AO49">
        <v>3746</v>
      </c>
      <c r="AQ49" s="5" t="s">
        <v>952</v>
      </c>
      <c r="AR49">
        <v>0.68310945469694717</v>
      </c>
    </row>
    <row r="50" spans="1:44" x14ac:dyDescent="0.2">
      <c r="A50" s="24"/>
      <c r="B50" s="24"/>
      <c r="C50" s="24"/>
      <c r="D50" s="24"/>
      <c r="E50" s="24"/>
      <c r="F50" s="24"/>
      <c r="G50" s="24"/>
      <c r="H50" s="24"/>
      <c r="I50" s="24"/>
      <c r="J50" s="24"/>
      <c r="K50" s="24"/>
      <c r="L50" s="24"/>
      <c r="M50" s="24"/>
      <c r="N50" s="24"/>
      <c r="O50" s="24"/>
      <c r="P50" s="24"/>
      <c r="Q50" s="24"/>
      <c r="R50" s="24"/>
      <c r="S50" s="24"/>
      <c r="T50" s="24"/>
      <c r="U50" s="24"/>
      <c r="V50" s="24"/>
      <c r="W50" s="24"/>
      <c r="X50" s="30"/>
      <c r="Y50" s="24"/>
      <c r="Z50" s="24"/>
      <c r="AA50" s="24"/>
      <c r="AB50" s="24"/>
      <c r="AC50" s="24"/>
      <c r="AD50" s="24"/>
      <c r="AE50" s="24"/>
      <c r="AF50" s="24"/>
      <c r="AG50" s="24"/>
      <c r="AH50" s="24"/>
      <c r="AI50" s="30"/>
      <c r="AK50" s="4" t="s">
        <v>630</v>
      </c>
      <c r="AL50">
        <v>4.5999999999999996</v>
      </c>
      <c r="AN50" s="4" t="s">
        <v>942</v>
      </c>
      <c r="AO50">
        <v>3854</v>
      </c>
      <c r="AQ50" s="5" t="s">
        <v>924</v>
      </c>
      <c r="AR50">
        <v>0.68356546901917481</v>
      </c>
    </row>
    <row r="51" spans="1:44" x14ac:dyDescent="0.2">
      <c r="A51" s="24"/>
      <c r="B51" s="24"/>
      <c r="C51" s="24"/>
      <c r="D51" s="24"/>
      <c r="E51" s="24"/>
      <c r="F51" s="24"/>
      <c r="G51" s="24"/>
      <c r="H51" s="24"/>
      <c r="I51" s="24"/>
      <c r="J51" s="24"/>
      <c r="K51" s="24"/>
      <c r="L51" s="24"/>
      <c r="M51" s="24"/>
      <c r="N51" s="24"/>
      <c r="O51" s="24"/>
      <c r="P51" s="24"/>
      <c r="Q51" s="24"/>
      <c r="R51" s="24"/>
      <c r="S51" s="24"/>
      <c r="T51" s="24"/>
      <c r="U51" s="24"/>
      <c r="V51" s="24"/>
      <c r="W51" s="24"/>
      <c r="X51" s="30"/>
      <c r="Y51" s="24"/>
      <c r="Z51" s="24"/>
      <c r="AA51" s="24"/>
      <c r="AB51" s="24"/>
      <c r="AC51" s="24"/>
      <c r="AD51" s="24"/>
      <c r="AE51" s="24"/>
      <c r="AF51" s="24"/>
      <c r="AG51" s="24"/>
      <c r="AH51" s="24"/>
      <c r="AI51" s="30"/>
      <c r="AK51" s="4" t="s">
        <v>51</v>
      </c>
      <c r="AL51">
        <v>4.62</v>
      </c>
      <c r="AN51" s="4" t="s">
        <v>939</v>
      </c>
      <c r="AO51">
        <v>4157</v>
      </c>
      <c r="AQ51" s="5" t="s">
        <v>938</v>
      </c>
      <c r="AR51">
        <v>0.94918473959157823</v>
      </c>
    </row>
    <row r="52" spans="1:44" x14ac:dyDescent="0.2">
      <c r="A52" s="24"/>
      <c r="B52" s="24"/>
      <c r="C52" s="24"/>
      <c r="D52" s="24"/>
      <c r="E52" s="24"/>
      <c r="F52" s="24"/>
      <c r="G52" s="24"/>
      <c r="H52" s="24"/>
      <c r="I52" s="24"/>
      <c r="J52" s="24"/>
      <c r="K52" s="24"/>
      <c r="L52" s="24"/>
      <c r="M52" s="24"/>
      <c r="N52" s="24"/>
      <c r="O52" s="24"/>
      <c r="P52" s="24"/>
      <c r="Q52" s="24"/>
      <c r="R52" s="24"/>
      <c r="S52" s="24"/>
      <c r="T52" s="24"/>
      <c r="U52" s="24"/>
      <c r="V52" s="24"/>
      <c r="W52" s="24"/>
      <c r="X52" s="30"/>
      <c r="Y52" s="24"/>
      <c r="Z52" s="24"/>
      <c r="AA52" s="24"/>
      <c r="AB52" s="24"/>
      <c r="AC52" s="24"/>
      <c r="AD52" s="24"/>
      <c r="AE52" s="24"/>
      <c r="AF52" s="24"/>
      <c r="AG52" s="24"/>
      <c r="AH52" s="24"/>
      <c r="AI52" s="30"/>
      <c r="AK52" s="4" t="s">
        <v>697</v>
      </c>
      <c r="AL52">
        <v>4.7</v>
      </c>
      <c r="AN52" s="4" t="s">
        <v>899</v>
      </c>
      <c r="AO52">
        <v>4754</v>
      </c>
      <c r="AQ52" s="4" t="s">
        <v>848</v>
      </c>
      <c r="AR52">
        <v>0.91807754705699007</v>
      </c>
    </row>
    <row r="53" spans="1:44" x14ac:dyDescent="0.2">
      <c r="A53" s="24"/>
      <c r="B53" s="24"/>
      <c r="C53" s="24"/>
      <c r="D53" s="24"/>
      <c r="E53" s="24"/>
      <c r="F53" s="24"/>
      <c r="G53" s="24"/>
      <c r="H53" s="24"/>
      <c r="I53" s="24"/>
      <c r="J53" s="24"/>
      <c r="K53" s="24"/>
      <c r="L53" s="24"/>
      <c r="M53" s="24"/>
      <c r="N53" s="24"/>
      <c r="O53" s="24"/>
      <c r="P53" s="24"/>
      <c r="Q53" s="24"/>
      <c r="R53" s="24"/>
      <c r="S53" s="24"/>
      <c r="T53" s="24"/>
      <c r="U53" s="24"/>
      <c r="V53" s="24"/>
      <c r="W53" s="24"/>
      <c r="X53" s="30"/>
      <c r="Y53" s="24"/>
      <c r="Z53" s="24"/>
      <c r="AA53" s="24"/>
      <c r="AB53" s="24"/>
      <c r="AC53" s="24"/>
      <c r="AD53" s="24"/>
      <c r="AE53" s="24"/>
      <c r="AF53" s="24"/>
      <c r="AG53" s="24"/>
      <c r="AH53" s="24"/>
      <c r="AI53" s="30"/>
      <c r="AK53" s="4" t="s">
        <v>648</v>
      </c>
      <c r="AL53">
        <v>4.7</v>
      </c>
      <c r="AN53" s="4" t="s">
        <v>901</v>
      </c>
      <c r="AO53">
        <v>5840</v>
      </c>
      <c r="AQ53" s="5" t="s">
        <v>945</v>
      </c>
      <c r="AR53">
        <v>0.66705710368372773</v>
      </c>
    </row>
    <row r="54" spans="1:44" x14ac:dyDescent="0.2">
      <c r="A54" s="24"/>
      <c r="B54" s="24"/>
      <c r="C54" s="24"/>
      <c r="D54" s="24"/>
      <c r="E54" s="24"/>
      <c r="F54" s="24"/>
      <c r="G54" s="24"/>
      <c r="H54" s="24"/>
      <c r="I54" s="24"/>
      <c r="J54" s="24"/>
      <c r="K54" s="24"/>
      <c r="L54" s="24"/>
      <c r="M54" s="24"/>
      <c r="N54" s="24"/>
      <c r="O54" s="24"/>
      <c r="P54" s="24"/>
      <c r="Q54" s="24"/>
      <c r="R54" s="24"/>
      <c r="S54" s="24"/>
      <c r="T54" s="24"/>
      <c r="U54" s="24"/>
      <c r="V54" s="24"/>
      <c r="W54" s="24"/>
      <c r="X54" s="30"/>
      <c r="Y54" s="24"/>
      <c r="Z54" s="24"/>
      <c r="AA54" s="24"/>
      <c r="AB54" s="24"/>
      <c r="AC54" s="24"/>
      <c r="AD54" s="24"/>
      <c r="AE54" s="24"/>
      <c r="AF54" s="24"/>
      <c r="AG54" s="24"/>
      <c r="AH54" s="24"/>
      <c r="AI54" s="30"/>
      <c r="AK54" s="4" t="s">
        <v>652</v>
      </c>
      <c r="AL54">
        <v>4.7</v>
      </c>
      <c r="AN54" s="4" t="s">
        <v>937</v>
      </c>
      <c r="AO54">
        <v>7534</v>
      </c>
      <c r="AQ54" s="5" t="s">
        <v>950</v>
      </c>
      <c r="AR54">
        <v>0.72871088691970731</v>
      </c>
    </row>
    <row r="55" spans="1:44" x14ac:dyDescent="0.2">
      <c r="A55" s="24"/>
      <c r="B55" s="24"/>
      <c r="C55" s="24"/>
      <c r="D55" s="24"/>
      <c r="E55" s="24"/>
      <c r="F55" s="24"/>
      <c r="G55" s="24"/>
      <c r="H55" s="24"/>
      <c r="I55" s="24"/>
      <c r="J55" s="24"/>
      <c r="K55" s="24"/>
      <c r="L55" s="24"/>
      <c r="M55" s="24"/>
      <c r="N55" s="24"/>
      <c r="O55" s="24"/>
      <c r="P55" s="24"/>
      <c r="Q55" s="24"/>
      <c r="R55" s="24"/>
      <c r="S55" s="24"/>
      <c r="T55" s="24"/>
      <c r="U55" s="24"/>
      <c r="V55" s="24"/>
      <c r="W55" s="24"/>
      <c r="X55" s="30"/>
      <c r="Y55" s="24"/>
      <c r="Z55" s="24"/>
      <c r="AA55" s="24"/>
      <c r="AB55" s="24"/>
      <c r="AC55" s="24"/>
      <c r="AD55" s="24"/>
      <c r="AE55" s="24"/>
      <c r="AF55" s="24"/>
      <c r="AG55" s="24"/>
      <c r="AH55" s="24"/>
      <c r="AI55" s="30"/>
      <c r="AK55" s="4" t="s">
        <v>257</v>
      </c>
      <c r="AL55">
        <v>4.7</v>
      </c>
      <c r="AN55" s="4" t="s">
        <v>963</v>
      </c>
      <c r="AO55">
        <v>8456</v>
      </c>
      <c r="AQ55" s="5" t="s">
        <v>898</v>
      </c>
      <c r="AR55">
        <v>0.72871088691970731</v>
      </c>
    </row>
    <row r="56" spans="1:44" x14ac:dyDescent="0.2">
      <c r="A56" s="24"/>
      <c r="B56" s="24"/>
      <c r="C56" s="24"/>
      <c r="D56" s="24"/>
      <c r="E56" s="24"/>
      <c r="F56" s="24"/>
      <c r="G56" s="24"/>
      <c r="H56" s="24"/>
      <c r="I56" s="24"/>
      <c r="J56" s="24"/>
      <c r="K56" s="24"/>
      <c r="L56" s="24"/>
      <c r="M56" s="24"/>
      <c r="N56" s="24"/>
      <c r="O56" s="24"/>
      <c r="P56" s="24"/>
      <c r="Q56" s="24"/>
      <c r="R56" s="24"/>
      <c r="S56" s="24"/>
      <c r="T56" s="24"/>
      <c r="U56" s="24"/>
      <c r="V56" s="24"/>
      <c r="W56" s="24"/>
      <c r="X56" s="30"/>
      <c r="Y56" s="24"/>
      <c r="Z56" s="24"/>
      <c r="AA56" s="24"/>
      <c r="AB56" s="24"/>
      <c r="AC56" s="24"/>
      <c r="AD56" s="24"/>
      <c r="AE56" s="24"/>
      <c r="AF56" s="24"/>
      <c r="AG56" s="24"/>
      <c r="AH56" s="24"/>
      <c r="AI56" s="30"/>
      <c r="AK56" s="4" t="s">
        <v>94</v>
      </c>
      <c r="AL56">
        <v>4.7749999999999995</v>
      </c>
      <c r="AN56" s="4" t="s">
        <v>953</v>
      </c>
      <c r="AO56">
        <v>15386</v>
      </c>
      <c r="AQ56" s="5" t="s">
        <v>949</v>
      </c>
      <c r="AR56">
        <v>0.73144697285307292</v>
      </c>
    </row>
    <row r="57" spans="1:44" x14ac:dyDescent="0.2">
      <c r="A57" s="24"/>
      <c r="B57" s="24"/>
      <c r="C57" s="24"/>
      <c r="D57" s="24"/>
      <c r="E57" s="24"/>
      <c r="F57" s="24"/>
      <c r="G57" s="24"/>
      <c r="H57" s="24"/>
      <c r="I57" s="24"/>
      <c r="J57" s="24"/>
      <c r="K57" s="24"/>
      <c r="L57" s="24"/>
      <c r="M57" s="24"/>
      <c r="N57" s="24"/>
      <c r="O57" s="24"/>
      <c r="P57" s="24"/>
      <c r="Q57" s="24"/>
      <c r="R57" s="24"/>
      <c r="S57" s="24"/>
      <c r="T57" s="24"/>
      <c r="U57" s="24"/>
      <c r="V57" s="24"/>
      <c r="W57" s="24"/>
      <c r="X57" s="30"/>
      <c r="Y57" s="24"/>
      <c r="Z57" s="24"/>
      <c r="AA57" s="24"/>
      <c r="AB57" s="24"/>
      <c r="AC57" s="24"/>
      <c r="AD57" s="24"/>
      <c r="AE57" s="24"/>
      <c r="AF57" s="24"/>
      <c r="AG57" s="24"/>
      <c r="AH57" s="24"/>
      <c r="AI57" s="30"/>
      <c r="AK57" s="4" t="s">
        <v>732</v>
      </c>
      <c r="AL57">
        <v>4.8</v>
      </c>
      <c r="AN57" s="4" t="s">
        <v>940</v>
      </c>
      <c r="AO57">
        <v>34925</v>
      </c>
      <c r="AQ57" s="5" t="s">
        <v>918</v>
      </c>
      <c r="AR57">
        <v>0.76237408507862903</v>
      </c>
    </row>
    <row r="58" spans="1:44" x14ac:dyDescent="0.2">
      <c r="A58" s="24"/>
      <c r="B58" s="24"/>
      <c r="C58" s="24"/>
      <c r="D58" s="24"/>
      <c r="E58" s="24"/>
      <c r="F58" s="24"/>
      <c r="G58" s="24"/>
      <c r="H58" s="24"/>
      <c r="I58" s="24"/>
      <c r="J58" s="24"/>
      <c r="K58" s="24"/>
      <c r="L58" s="24"/>
      <c r="M58" s="24"/>
      <c r="N58" s="24"/>
      <c r="O58" s="24"/>
      <c r="P58" s="24"/>
      <c r="Q58" s="24"/>
      <c r="R58" s="24"/>
      <c r="S58" s="24"/>
      <c r="T58" s="24"/>
      <c r="U58" s="24"/>
      <c r="V58" s="24"/>
      <c r="W58" s="24"/>
      <c r="X58" s="30"/>
      <c r="Y58" s="24"/>
      <c r="Z58" s="24"/>
      <c r="AA58" s="24"/>
      <c r="AB58" s="24"/>
      <c r="AC58" s="24"/>
      <c r="AD58" s="24"/>
      <c r="AE58" s="24"/>
      <c r="AF58" s="24"/>
      <c r="AG58" s="24"/>
      <c r="AH58" s="24"/>
      <c r="AI58" s="30"/>
      <c r="AK58" s="4" t="s">
        <v>139</v>
      </c>
      <c r="AL58">
        <v>4.8</v>
      </c>
      <c r="AN58" s="4" t="s">
        <v>839</v>
      </c>
      <c r="AO58">
        <v>142603</v>
      </c>
      <c r="AQ58" s="5" t="s">
        <v>956</v>
      </c>
      <c r="AR58">
        <v>0.77476833346469498</v>
      </c>
    </row>
    <row r="59" spans="1:44" x14ac:dyDescent="0.2">
      <c r="A59" s="24"/>
      <c r="B59" s="24"/>
      <c r="C59" s="24"/>
      <c r="D59" s="24"/>
      <c r="E59" s="24"/>
      <c r="F59" s="24"/>
      <c r="G59" s="24"/>
      <c r="H59" s="24"/>
      <c r="I59" s="24"/>
      <c r="J59" s="24"/>
      <c r="K59" s="24"/>
      <c r="L59" s="24"/>
      <c r="M59" s="24"/>
      <c r="N59" s="24"/>
      <c r="O59" s="24"/>
      <c r="P59" s="24"/>
      <c r="Q59" s="24"/>
      <c r="R59" s="24"/>
      <c r="S59" s="24"/>
      <c r="T59" s="24"/>
      <c r="U59" s="24"/>
      <c r="V59" s="24"/>
      <c r="W59" s="24"/>
      <c r="X59" s="30"/>
      <c r="Y59" s="24"/>
      <c r="Z59" s="24"/>
      <c r="AA59" s="24"/>
      <c r="AB59" s="24"/>
      <c r="AC59" s="24"/>
      <c r="AD59" s="24"/>
      <c r="AE59" s="24"/>
      <c r="AF59" s="24"/>
      <c r="AG59" s="24"/>
      <c r="AH59" s="24"/>
      <c r="AI59" s="30"/>
      <c r="AK59" s="4" t="s">
        <v>839</v>
      </c>
      <c r="AL59">
        <v>4.6034482758620703</v>
      </c>
      <c r="AQ59" s="5" t="s">
        <v>933</v>
      </c>
      <c r="AR59">
        <v>0.79291327726457994</v>
      </c>
    </row>
    <row r="60" spans="1:44" x14ac:dyDescent="0.2">
      <c r="A60" s="24"/>
      <c r="B60" s="24"/>
      <c r="C60" s="24"/>
      <c r="D60" s="24"/>
      <c r="E60" s="24"/>
      <c r="F60" s="24"/>
      <c r="G60" s="24"/>
      <c r="H60" s="24"/>
      <c r="I60" s="24"/>
      <c r="J60" s="24"/>
      <c r="K60" s="24"/>
      <c r="L60" s="24"/>
      <c r="M60" s="24"/>
      <c r="N60" s="24"/>
      <c r="O60" s="24"/>
      <c r="P60" s="24"/>
      <c r="Q60" s="24"/>
      <c r="R60" s="24"/>
      <c r="S60" s="24"/>
      <c r="T60" s="24"/>
      <c r="U60" s="24"/>
      <c r="V60" s="24"/>
      <c r="W60" s="24"/>
      <c r="X60" s="30"/>
      <c r="Y60" s="24"/>
      <c r="Z60" s="24"/>
      <c r="AA60" s="24"/>
      <c r="AB60" s="24"/>
      <c r="AC60" s="24"/>
      <c r="AD60" s="24"/>
      <c r="AE60" s="24"/>
      <c r="AF60" s="24"/>
      <c r="AG60" s="24"/>
      <c r="AH60" s="24"/>
      <c r="AI60" s="30"/>
      <c r="AQ60" s="5" t="s">
        <v>940</v>
      </c>
      <c r="AR60">
        <v>0.83727423135254353</v>
      </c>
    </row>
    <row r="61" spans="1:44" x14ac:dyDescent="0.2">
      <c r="A61" s="24"/>
      <c r="B61" s="24"/>
      <c r="C61" s="24"/>
      <c r="D61" s="24"/>
      <c r="E61" s="24"/>
      <c r="F61" s="24"/>
      <c r="G61" s="24"/>
      <c r="H61" s="24"/>
      <c r="I61" s="24"/>
      <c r="J61" s="24"/>
      <c r="K61" s="24"/>
      <c r="L61" s="24"/>
      <c r="M61" s="24"/>
      <c r="N61" s="24"/>
      <c r="O61" s="24"/>
      <c r="P61" s="24"/>
      <c r="Q61" s="24"/>
      <c r="R61" s="24"/>
      <c r="S61" s="24"/>
      <c r="T61" s="24"/>
      <c r="U61" s="24"/>
      <c r="V61" s="24"/>
      <c r="W61" s="24"/>
      <c r="X61" s="30"/>
      <c r="Y61" s="24"/>
      <c r="Z61" s="24"/>
      <c r="AA61" s="24"/>
      <c r="AB61" s="24"/>
      <c r="AC61" s="24"/>
      <c r="AD61" s="24"/>
      <c r="AE61" s="24"/>
      <c r="AF61" s="24"/>
      <c r="AG61" s="24"/>
      <c r="AH61" s="24"/>
      <c r="AI61" s="30"/>
      <c r="AQ61" s="5" t="s">
        <v>957</v>
      </c>
      <c r="AR61">
        <v>0.93033916999862099</v>
      </c>
    </row>
    <row r="62" spans="1:44" x14ac:dyDescent="0.2">
      <c r="A62" s="24"/>
      <c r="B62" s="24"/>
      <c r="C62" s="24"/>
      <c r="D62" s="24"/>
      <c r="E62" s="24"/>
      <c r="F62" s="24"/>
      <c r="G62" s="24"/>
      <c r="H62" s="24"/>
      <c r="I62" s="24"/>
      <c r="J62" s="24"/>
      <c r="K62" s="24"/>
      <c r="L62" s="24"/>
      <c r="M62" s="24"/>
      <c r="N62" s="24"/>
      <c r="O62" s="24"/>
      <c r="P62" s="24"/>
      <c r="Q62" s="24"/>
      <c r="R62" s="24"/>
      <c r="S62" s="24"/>
      <c r="T62" s="24"/>
      <c r="U62" s="24"/>
      <c r="V62" s="24"/>
      <c r="W62" s="24"/>
      <c r="X62" s="30"/>
      <c r="Y62" s="24"/>
      <c r="Z62" s="24"/>
      <c r="AA62" s="24"/>
      <c r="AB62" s="24"/>
      <c r="AC62" s="24"/>
      <c r="AD62" s="24"/>
      <c r="AE62" s="24"/>
      <c r="AF62" s="24"/>
      <c r="AG62" s="24"/>
      <c r="AH62" s="24"/>
      <c r="AI62" s="30"/>
      <c r="AQ62" s="5" t="s">
        <v>929</v>
      </c>
      <c r="AR62">
        <v>0.95215790481123208</v>
      </c>
    </row>
    <row r="63" spans="1:44" x14ac:dyDescent="0.2">
      <c r="A63" s="24"/>
      <c r="B63" s="24"/>
      <c r="C63" s="24"/>
      <c r="D63" s="24"/>
      <c r="E63" s="24"/>
      <c r="F63" s="24"/>
      <c r="G63" s="24"/>
      <c r="H63" s="24"/>
      <c r="I63" s="24"/>
      <c r="J63" s="24"/>
      <c r="K63" s="24"/>
      <c r="L63" s="24"/>
      <c r="M63" s="24"/>
      <c r="N63" s="24"/>
      <c r="O63" s="24"/>
      <c r="P63" s="24"/>
      <c r="Q63" s="24"/>
      <c r="R63" s="24"/>
      <c r="S63" s="24"/>
      <c r="T63" s="24"/>
      <c r="U63" s="24"/>
      <c r="V63" s="24"/>
      <c r="W63" s="24"/>
      <c r="X63" s="30"/>
      <c r="Y63" s="24"/>
      <c r="Z63" s="24"/>
      <c r="AA63" s="24"/>
      <c r="AB63" s="24"/>
      <c r="AC63" s="24"/>
      <c r="AD63" s="24"/>
      <c r="AE63" s="24"/>
      <c r="AF63" s="24"/>
      <c r="AG63" s="24"/>
      <c r="AH63" s="24"/>
      <c r="AI63" s="30"/>
      <c r="AQ63" s="5" t="s">
        <v>955</v>
      </c>
      <c r="AR63">
        <v>1.0125059363621973</v>
      </c>
    </row>
    <row r="64" spans="1:44" x14ac:dyDescent="0.2">
      <c r="A64" s="24"/>
      <c r="B64" s="24"/>
      <c r="C64" s="24"/>
      <c r="D64" s="24"/>
      <c r="E64" s="24"/>
      <c r="F64" s="24"/>
      <c r="G64" s="24"/>
      <c r="H64" s="24"/>
      <c r="I64" s="24"/>
      <c r="J64" s="24"/>
      <c r="K64" s="24"/>
      <c r="L64" s="24"/>
      <c r="M64" s="24"/>
      <c r="N64" s="24"/>
      <c r="O64" s="24"/>
      <c r="P64" s="24"/>
      <c r="Q64" s="24"/>
      <c r="R64" s="24"/>
      <c r="S64" s="24"/>
      <c r="T64" s="24"/>
      <c r="U64" s="24"/>
      <c r="V64" s="24"/>
      <c r="W64" s="24"/>
      <c r="X64" s="30"/>
      <c r="Y64" s="24"/>
      <c r="Z64" s="24"/>
      <c r="AA64" s="24"/>
      <c r="AB64" s="24"/>
      <c r="AC64" s="24"/>
      <c r="AD64" s="24"/>
      <c r="AE64" s="24"/>
      <c r="AF64" s="24"/>
      <c r="AG64" s="24"/>
      <c r="AH64" s="24"/>
      <c r="AI64" s="30"/>
      <c r="AQ64" s="5" t="s">
        <v>960</v>
      </c>
      <c r="AR64">
        <v>1.0780178577460502</v>
      </c>
    </row>
    <row r="65" spans="1:44" x14ac:dyDescent="0.2">
      <c r="A65" s="24"/>
      <c r="B65" s="24"/>
      <c r="C65" s="24"/>
      <c r="D65" s="24"/>
      <c r="E65" s="24"/>
      <c r="F65" s="24"/>
      <c r="G65" s="24"/>
      <c r="H65" s="24"/>
      <c r="I65" s="24"/>
      <c r="J65" s="24"/>
      <c r="K65" s="24"/>
      <c r="L65" s="24"/>
      <c r="M65" s="24"/>
      <c r="N65" s="24"/>
      <c r="O65" s="24"/>
      <c r="P65" s="24"/>
      <c r="Q65" s="24"/>
      <c r="R65" s="24"/>
      <c r="S65" s="24"/>
      <c r="T65" s="24"/>
      <c r="U65" s="24"/>
      <c r="V65" s="24"/>
      <c r="W65" s="24"/>
      <c r="X65" s="30"/>
      <c r="Y65" s="24"/>
      <c r="Z65" s="24"/>
      <c r="AA65" s="24"/>
      <c r="AB65" s="24"/>
      <c r="AC65" s="24"/>
      <c r="AD65" s="24"/>
      <c r="AE65" s="24"/>
      <c r="AF65" s="24"/>
      <c r="AG65" s="24"/>
      <c r="AH65" s="24"/>
      <c r="AI65" s="30"/>
      <c r="AQ65" s="5" t="s">
        <v>921</v>
      </c>
      <c r="AR65">
        <v>1.130915519124452</v>
      </c>
    </row>
    <row r="66" spans="1:44" x14ac:dyDescent="0.2">
      <c r="A66" s="24"/>
      <c r="B66" s="24"/>
      <c r="C66" s="24"/>
      <c r="D66" s="24"/>
      <c r="E66" s="24"/>
      <c r="F66" s="24"/>
      <c r="G66" s="24"/>
      <c r="H66" s="24"/>
      <c r="I66" s="24"/>
      <c r="J66" s="24"/>
      <c r="K66" s="24"/>
      <c r="L66" s="24"/>
      <c r="M66" s="24"/>
      <c r="N66" s="24"/>
      <c r="O66" s="24"/>
      <c r="P66" s="24"/>
      <c r="Q66" s="24"/>
      <c r="R66" s="24"/>
      <c r="S66" s="24"/>
      <c r="T66" s="24"/>
      <c r="U66" s="24"/>
      <c r="V66" s="24"/>
      <c r="W66" s="24"/>
      <c r="X66" s="30"/>
      <c r="Y66" s="24"/>
      <c r="Z66" s="24"/>
      <c r="AA66" s="24"/>
      <c r="AB66" s="24"/>
      <c r="AC66" s="24"/>
      <c r="AD66" s="24"/>
      <c r="AE66" s="24"/>
      <c r="AF66" s="24"/>
      <c r="AG66" s="24"/>
      <c r="AH66" s="24"/>
      <c r="AI66" s="30"/>
      <c r="AQ66" s="5" t="s">
        <v>943</v>
      </c>
      <c r="AR66">
        <v>1.2763840879150568</v>
      </c>
    </row>
    <row r="67" spans="1:44" x14ac:dyDescent="0.2">
      <c r="A67" s="24"/>
      <c r="B67" s="24"/>
      <c r="C67" s="24"/>
      <c r="D67" s="24"/>
      <c r="E67" s="24"/>
      <c r="F67" s="24"/>
      <c r="G67" s="24"/>
      <c r="H67" s="24"/>
      <c r="I67" s="24"/>
      <c r="J67" s="24"/>
      <c r="K67" s="24"/>
      <c r="L67" s="24"/>
      <c r="M67" s="24"/>
      <c r="N67" s="24"/>
      <c r="O67" s="24"/>
      <c r="P67" s="24"/>
      <c r="Q67" s="24"/>
      <c r="R67" s="24"/>
      <c r="S67" s="24"/>
      <c r="T67" s="24"/>
      <c r="U67" s="24"/>
      <c r="V67" s="24"/>
      <c r="W67" s="24"/>
      <c r="X67" s="30"/>
      <c r="Y67" s="24"/>
      <c r="Z67" s="24"/>
      <c r="AA67" s="24"/>
      <c r="AB67" s="24"/>
      <c r="AC67" s="24"/>
      <c r="AD67" s="24"/>
      <c r="AE67" s="24"/>
      <c r="AF67" s="24"/>
      <c r="AG67" s="24"/>
      <c r="AH67" s="24"/>
      <c r="AI67" s="30"/>
      <c r="AQ67" s="5" t="s">
        <v>944</v>
      </c>
      <c r="AR67">
        <v>1.367586952360577</v>
      </c>
    </row>
    <row r="68" spans="1:44" x14ac:dyDescent="0.2">
      <c r="A68" s="24"/>
      <c r="B68" s="24"/>
      <c r="C68" s="24"/>
      <c r="D68" s="24"/>
      <c r="E68" s="24"/>
      <c r="F68" s="24"/>
      <c r="G68" s="24"/>
      <c r="H68" s="24"/>
      <c r="I68" s="24"/>
      <c r="J68" s="24"/>
      <c r="K68" s="24"/>
      <c r="L68" s="24"/>
      <c r="M68" s="24"/>
      <c r="N68" s="24"/>
      <c r="O68" s="24"/>
      <c r="P68" s="24"/>
      <c r="Q68" s="24"/>
      <c r="R68" s="24"/>
      <c r="S68" s="24"/>
      <c r="T68" s="24"/>
      <c r="U68" s="24"/>
      <c r="V68" s="24"/>
      <c r="W68" s="24"/>
      <c r="X68" s="30"/>
      <c r="Y68" s="24"/>
      <c r="Z68" s="24"/>
      <c r="AA68" s="24"/>
      <c r="AB68" s="24"/>
      <c r="AC68" s="24"/>
      <c r="AD68" s="24"/>
      <c r="AE68" s="24"/>
      <c r="AF68" s="24"/>
      <c r="AG68" s="24"/>
      <c r="AH68" s="24"/>
      <c r="AI68" s="30"/>
      <c r="AQ68" s="4" t="s">
        <v>849</v>
      </c>
      <c r="AR68">
        <v>1.4564943759192326</v>
      </c>
    </row>
    <row r="69" spans="1:44" x14ac:dyDescent="0.2">
      <c r="A69" s="24"/>
      <c r="B69" s="24"/>
      <c r="C69" s="24"/>
      <c r="D69" s="24"/>
      <c r="E69" s="24"/>
      <c r="F69" s="24"/>
      <c r="G69" s="24"/>
      <c r="H69" s="24"/>
      <c r="I69" s="24"/>
      <c r="J69" s="24"/>
      <c r="K69" s="24"/>
      <c r="L69" s="24"/>
      <c r="M69" s="24"/>
      <c r="N69" s="24"/>
      <c r="O69" s="24"/>
      <c r="P69" s="24"/>
      <c r="Q69" s="24"/>
      <c r="R69" s="24"/>
      <c r="S69" s="24"/>
      <c r="T69" s="24"/>
      <c r="U69" s="24"/>
      <c r="V69" s="24"/>
      <c r="W69" s="24"/>
      <c r="X69" s="30"/>
      <c r="Y69" s="24"/>
      <c r="Z69" s="24"/>
      <c r="AA69" s="24"/>
      <c r="AB69" s="24"/>
      <c r="AC69" s="24"/>
      <c r="AD69" s="24"/>
      <c r="AE69" s="24"/>
      <c r="AF69" s="24"/>
      <c r="AG69" s="24"/>
      <c r="AH69" s="24"/>
      <c r="AI69" s="30"/>
      <c r="AQ69" s="5" t="s">
        <v>954</v>
      </c>
      <c r="AR69">
        <v>0.99734592582379678</v>
      </c>
    </row>
    <row r="70" spans="1:44" x14ac:dyDescent="0.2">
      <c r="A70" s="24"/>
      <c r="B70" s="24"/>
      <c r="C70" s="24"/>
      <c r="D70" s="24"/>
      <c r="E70" s="24"/>
      <c r="F70" s="24"/>
      <c r="G70" s="24"/>
      <c r="H70" s="24"/>
      <c r="I70" s="24"/>
      <c r="J70" s="24"/>
      <c r="K70" s="24"/>
      <c r="L70" s="24"/>
      <c r="M70" s="24"/>
      <c r="N70" s="24"/>
      <c r="O70" s="24"/>
      <c r="P70" s="24"/>
      <c r="Q70" s="24"/>
      <c r="R70" s="24"/>
      <c r="S70" s="24"/>
      <c r="T70" s="24"/>
      <c r="U70" s="24"/>
      <c r="V70" s="24"/>
      <c r="W70" s="24"/>
      <c r="X70" s="30"/>
      <c r="Y70" s="24"/>
      <c r="Z70" s="24"/>
      <c r="AA70" s="24"/>
      <c r="AB70" s="24"/>
      <c r="AC70" s="24"/>
      <c r="AD70" s="24"/>
      <c r="AE70" s="24"/>
      <c r="AF70" s="24"/>
      <c r="AG70" s="24"/>
      <c r="AH70" s="24"/>
      <c r="AI70" s="30"/>
      <c r="AQ70" s="5" t="s">
        <v>931</v>
      </c>
      <c r="AR70">
        <v>1.0854474010754169</v>
      </c>
    </row>
    <row r="71" spans="1:44" x14ac:dyDescent="0.2">
      <c r="A71" s="24"/>
      <c r="B71" s="24"/>
      <c r="C71" s="24"/>
      <c r="D71" s="24"/>
      <c r="E71" s="24"/>
      <c r="F71" s="24"/>
      <c r="G71" s="24"/>
      <c r="H71" s="24"/>
      <c r="I71" s="24"/>
      <c r="J71" s="24"/>
      <c r="K71" s="24"/>
      <c r="L71" s="24"/>
      <c r="M71" s="24"/>
      <c r="N71" s="24"/>
      <c r="O71" s="24"/>
      <c r="P71" s="24"/>
      <c r="Q71" s="24"/>
      <c r="R71" s="24"/>
      <c r="S71" s="24"/>
      <c r="T71" s="24"/>
      <c r="U71" s="24"/>
      <c r="V71" s="24"/>
      <c r="W71" s="24"/>
      <c r="X71" s="30"/>
      <c r="Y71" s="24"/>
      <c r="Z71" s="24"/>
      <c r="AA71" s="24"/>
      <c r="AB71" s="24"/>
      <c r="AC71" s="24"/>
      <c r="AD71" s="24"/>
      <c r="AE71" s="24"/>
      <c r="AF71" s="24"/>
      <c r="AG71" s="24"/>
      <c r="AH71" s="24"/>
      <c r="AI71" s="30"/>
      <c r="AQ71" s="5" t="s">
        <v>928</v>
      </c>
      <c r="AR71">
        <v>1.2405556321522127</v>
      </c>
    </row>
    <row r="72" spans="1:44" x14ac:dyDescent="0.2">
      <c r="A72" s="24"/>
      <c r="B72" s="24"/>
      <c r="C72" s="24"/>
      <c r="D72" s="24"/>
      <c r="E72" s="24"/>
      <c r="F72" s="24"/>
      <c r="G72" s="24"/>
      <c r="H72" s="24"/>
      <c r="I72" s="24"/>
      <c r="J72" s="24"/>
      <c r="K72" s="24"/>
      <c r="L72" s="24"/>
      <c r="M72" s="24"/>
      <c r="N72" s="24"/>
      <c r="O72" s="24"/>
      <c r="P72" s="24"/>
      <c r="Q72" s="24"/>
      <c r="R72" s="24"/>
      <c r="S72" s="24"/>
      <c r="T72" s="24"/>
      <c r="U72" s="24"/>
      <c r="V72" s="24"/>
      <c r="W72" s="24"/>
      <c r="X72" s="30"/>
      <c r="Y72" s="24"/>
      <c r="Z72" s="24"/>
      <c r="AA72" s="24"/>
      <c r="AB72" s="24"/>
      <c r="AC72" s="24"/>
      <c r="AD72" s="24"/>
      <c r="AE72" s="24"/>
      <c r="AF72" s="24"/>
      <c r="AG72" s="24"/>
      <c r="AH72" s="24"/>
      <c r="AI72" s="30"/>
      <c r="AQ72" s="5" t="s">
        <v>939</v>
      </c>
      <c r="AR72">
        <v>1.4131883845833373</v>
      </c>
    </row>
    <row r="73" spans="1:44" x14ac:dyDescent="0.2">
      <c r="A73" s="24"/>
      <c r="B73" s="24"/>
      <c r="C73" s="24"/>
      <c r="D73" s="24"/>
      <c r="E73" s="24"/>
      <c r="F73" s="24"/>
      <c r="G73" s="24"/>
      <c r="H73" s="24"/>
      <c r="I73" s="24"/>
      <c r="J73" s="24"/>
      <c r="K73" s="24"/>
      <c r="L73" s="24"/>
      <c r="M73" s="24"/>
      <c r="N73" s="24"/>
      <c r="O73" s="24"/>
      <c r="P73" s="24"/>
      <c r="Q73" s="24"/>
      <c r="R73" s="24"/>
      <c r="S73" s="24"/>
      <c r="T73" s="24"/>
      <c r="U73" s="24"/>
      <c r="V73" s="24"/>
      <c r="W73" s="24"/>
      <c r="X73" s="30"/>
      <c r="Y73" s="24"/>
      <c r="Z73" s="24"/>
      <c r="AA73" s="24"/>
      <c r="AB73" s="24"/>
      <c r="AC73" s="24"/>
      <c r="AD73" s="24"/>
      <c r="AE73" s="24"/>
      <c r="AF73" s="24"/>
      <c r="AG73" s="24"/>
      <c r="AH73" s="24"/>
      <c r="AI73" s="30"/>
      <c r="AQ73" s="5" t="s">
        <v>934</v>
      </c>
      <c r="AR73">
        <v>1.4297712765474471</v>
      </c>
    </row>
    <row r="74" spans="1:44" x14ac:dyDescent="0.2">
      <c r="A74" s="24"/>
      <c r="B74" s="24"/>
      <c r="C74" s="24"/>
      <c r="D74" s="24"/>
      <c r="E74" s="24"/>
      <c r="F74" s="24"/>
      <c r="G74" s="24"/>
      <c r="H74" s="24"/>
      <c r="I74" s="24"/>
      <c r="J74" s="24"/>
      <c r="K74" s="24"/>
      <c r="L74" s="24"/>
      <c r="M74" s="24"/>
      <c r="N74" s="24"/>
      <c r="O74" s="24"/>
      <c r="P74" s="24"/>
      <c r="Q74" s="24"/>
      <c r="R74" s="24"/>
      <c r="S74" s="24"/>
      <c r="T74" s="24"/>
      <c r="U74" s="24"/>
      <c r="V74" s="24"/>
      <c r="W74" s="24"/>
      <c r="X74" s="30"/>
      <c r="Y74" s="24"/>
      <c r="Z74" s="24"/>
      <c r="AA74" s="24"/>
      <c r="AB74" s="24"/>
      <c r="AC74" s="24"/>
      <c r="AD74" s="24"/>
      <c r="AE74" s="24"/>
      <c r="AF74" s="24"/>
      <c r="AG74" s="24"/>
      <c r="AH74" s="24"/>
      <c r="AI74" s="30"/>
      <c r="AQ74" s="5" t="s">
        <v>961</v>
      </c>
      <c r="AR74">
        <v>1.5648352446587306</v>
      </c>
    </row>
    <row r="75" spans="1:44" x14ac:dyDescent="0.2">
      <c r="A75" s="24"/>
      <c r="B75" s="24"/>
      <c r="C75" s="24"/>
      <c r="D75" s="24"/>
      <c r="E75" s="24"/>
      <c r="F75" s="24"/>
      <c r="G75" s="24"/>
      <c r="H75" s="24"/>
      <c r="I75" s="24"/>
      <c r="J75" s="24"/>
      <c r="K75" s="24"/>
      <c r="L75" s="24"/>
      <c r="M75" s="24"/>
      <c r="N75" s="24"/>
      <c r="O75" s="24"/>
      <c r="P75" s="24"/>
      <c r="Q75" s="24"/>
      <c r="R75" s="24"/>
      <c r="S75" s="24"/>
      <c r="T75" s="24"/>
      <c r="U75" s="24"/>
      <c r="V75" s="24"/>
      <c r="W75" s="24"/>
      <c r="X75" s="30"/>
      <c r="Y75" s="24"/>
      <c r="Z75" s="24"/>
      <c r="AA75" s="24"/>
      <c r="AB75" s="24"/>
      <c r="AC75" s="24"/>
      <c r="AD75" s="24"/>
      <c r="AE75" s="24"/>
      <c r="AF75" s="24"/>
      <c r="AG75" s="24"/>
      <c r="AH75" s="24"/>
      <c r="AI75" s="30"/>
      <c r="AQ75" s="5" t="s">
        <v>930</v>
      </c>
      <c r="AR75">
        <v>1.8236012745881787</v>
      </c>
    </row>
    <row r="76" spans="1:44" x14ac:dyDescent="0.2">
      <c r="A76" s="24"/>
      <c r="B76" s="24"/>
      <c r="C76" s="24"/>
      <c r="D76" s="24"/>
      <c r="E76" s="24"/>
      <c r="F76" s="24"/>
      <c r="G76" s="24"/>
      <c r="H76" s="24"/>
      <c r="I76" s="24"/>
      <c r="J76" s="24"/>
      <c r="K76" s="24"/>
      <c r="L76" s="24"/>
      <c r="M76" s="24"/>
      <c r="N76" s="24"/>
      <c r="O76" s="24"/>
      <c r="P76" s="24"/>
      <c r="Q76" s="24"/>
      <c r="R76" s="24"/>
      <c r="S76" s="24"/>
      <c r="T76" s="24"/>
      <c r="U76" s="24"/>
      <c r="V76" s="24"/>
      <c r="W76" s="24"/>
      <c r="X76" s="30"/>
      <c r="Y76" s="24"/>
      <c r="Z76" s="24"/>
      <c r="AA76" s="24"/>
      <c r="AB76" s="24"/>
      <c r="AC76" s="24"/>
      <c r="AD76" s="24"/>
      <c r="AE76" s="24"/>
      <c r="AF76" s="24"/>
      <c r="AG76" s="24"/>
      <c r="AH76" s="24"/>
      <c r="AI76" s="30"/>
      <c r="AQ76" s="5" t="s">
        <v>896</v>
      </c>
      <c r="AR76">
        <v>2.0972098679247395</v>
      </c>
    </row>
    <row r="77" spans="1:44" x14ac:dyDescent="0.2">
      <c r="A77" s="24"/>
      <c r="B77" s="24"/>
      <c r="C77" s="24"/>
      <c r="D77" s="24"/>
      <c r="E77" s="24"/>
      <c r="F77" s="24"/>
      <c r="G77" s="24"/>
      <c r="H77" s="24"/>
      <c r="I77" s="24"/>
      <c r="J77" s="24"/>
      <c r="K77" s="24"/>
      <c r="L77" s="24"/>
      <c r="M77" s="24"/>
      <c r="N77" s="24"/>
      <c r="O77" s="24"/>
      <c r="P77" s="24"/>
      <c r="Q77" s="24"/>
      <c r="R77" s="24"/>
      <c r="S77" s="24"/>
      <c r="T77" s="24"/>
      <c r="U77" s="24"/>
      <c r="V77" s="24"/>
      <c r="W77" s="24"/>
      <c r="X77" s="30"/>
      <c r="Y77" s="24"/>
      <c r="Z77" s="24"/>
      <c r="AA77" s="24"/>
      <c r="AB77" s="24"/>
      <c r="AC77" s="24"/>
      <c r="AD77" s="24"/>
      <c r="AE77" s="24"/>
      <c r="AF77" s="24"/>
      <c r="AG77" s="24"/>
      <c r="AH77" s="24"/>
      <c r="AI77" s="30"/>
      <c r="AQ77" s="4" t="s">
        <v>850</v>
      </c>
      <c r="AR77">
        <v>2.3057802838386312</v>
      </c>
    </row>
    <row r="78" spans="1:44" x14ac:dyDescent="0.2">
      <c r="A78" s="24"/>
      <c r="B78" s="24"/>
      <c r="C78" s="24"/>
      <c r="D78" s="24"/>
      <c r="E78" s="24"/>
      <c r="F78" s="24"/>
      <c r="G78" s="24"/>
      <c r="H78" s="24"/>
      <c r="I78" s="24"/>
      <c r="J78" s="24"/>
      <c r="K78" s="24"/>
      <c r="L78" s="24"/>
      <c r="M78" s="24"/>
      <c r="N78" s="24"/>
      <c r="O78" s="24"/>
      <c r="P78" s="24"/>
      <c r="Q78" s="24"/>
      <c r="R78" s="24"/>
      <c r="S78" s="24"/>
      <c r="T78" s="24"/>
      <c r="U78" s="24"/>
      <c r="V78" s="24"/>
      <c r="W78" s="24"/>
      <c r="X78" s="30"/>
      <c r="Y78" s="24"/>
      <c r="Z78" s="24"/>
      <c r="AA78" s="24"/>
      <c r="AB78" s="24"/>
      <c r="AC78" s="24"/>
      <c r="AD78" s="24"/>
      <c r="AE78" s="24"/>
      <c r="AF78" s="24"/>
      <c r="AG78" s="24"/>
      <c r="AH78" s="24"/>
      <c r="AI78" s="30"/>
      <c r="AL78"/>
      <c r="AQ78" s="5" t="s">
        <v>935</v>
      </c>
      <c r="AR78">
        <v>2.1645192630728296</v>
      </c>
    </row>
    <row r="79" spans="1:44" x14ac:dyDescent="0.2">
      <c r="A79" s="24"/>
      <c r="B79" s="24"/>
      <c r="C79" s="24"/>
      <c r="D79" s="24"/>
      <c r="E79" s="24"/>
      <c r="F79" s="24"/>
      <c r="G79" s="24"/>
      <c r="H79" s="24"/>
      <c r="I79" s="24"/>
      <c r="J79" s="24"/>
      <c r="K79" s="24"/>
      <c r="L79" s="24"/>
      <c r="M79" s="24"/>
      <c r="N79" s="24"/>
      <c r="O79" s="24"/>
      <c r="P79" s="24"/>
      <c r="Q79" s="24"/>
      <c r="R79" s="24"/>
      <c r="S79" s="24"/>
      <c r="T79" s="24"/>
      <c r="U79" s="24"/>
      <c r="V79" s="24"/>
      <c r="W79" s="24"/>
      <c r="X79" s="30"/>
      <c r="Y79" s="24"/>
      <c r="Z79" s="24"/>
      <c r="AA79" s="24"/>
      <c r="AB79" s="24"/>
      <c r="AC79" s="24"/>
      <c r="AD79" s="24"/>
      <c r="AE79" s="24"/>
      <c r="AF79" s="24"/>
      <c r="AG79" s="24"/>
      <c r="AH79" s="24"/>
      <c r="AI79" s="30"/>
      <c r="AL79"/>
      <c r="AQ79" s="5" t="s">
        <v>953</v>
      </c>
      <c r="AR79">
        <v>2.4470413046044324</v>
      </c>
    </row>
    <row r="80" spans="1:44" x14ac:dyDescent="0.2">
      <c r="A80" s="24"/>
      <c r="B80" s="24"/>
      <c r="C80" s="24"/>
      <c r="D80" s="24"/>
      <c r="E80" s="24"/>
      <c r="F80" s="24"/>
      <c r="G80" s="24"/>
      <c r="H80" s="24"/>
      <c r="I80" s="24"/>
      <c r="J80" s="24"/>
      <c r="K80" s="24"/>
      <c r="L80" s="24"/>
      <c r="M80" s="24"/>
      <c r="N80" s="24"/>
      <c r="O80" s="24"/>
      <c r="P80" s="24"/>
      <c r="Q80" s="24"/>
      <c r="R80" s="24"/>
      <c r="S80" s="24"/>
      <c r="T80" s="24"/>
      <c r="U80" s="24"/>
      <c r="V80" s="24"/>
      <c r="W80" s="24"/>
      <c r="X80" s="30"/>
      <c r="Y80" s="24"/>
      <c r="Z80" s="24"/>
      <c r="AA80" s="24"/>
      <c r="AB80" s="24"/>
      <c r="AC80" s="24"/>
      <c r="AD80" s="24"/>
      <c r="AE80" s="24"/>
      <c r="AF80" s="24"/>
      <c r="AG80" s="24"/>
      <c r="AH80" s="24"/>
      <c r="AI80" s="30"/>
      <c r="AL80"/>
      <c r="AQ80" s="4" t="s">
        <v>839</v>
      </c>
      <c r="AR80">
        <v>1.0905940720114617</v>
      </c>
    </row>
    <row r="81" spans="1:38" x14ac:dyDescent="0.2">
      <c r="A81" s="24"/>
      <c r="B81" s="24"/>
      <c r="C81" s="24"/>
      <c r="D81" s="24"/>
      <c r="E81" s="24"/>
      <c r="F81" s="24"/>
      <c r="G81" s="24"/>
      <c r="H81" s="24"/>
      <c r="I81" s="24"/>
      <c r="J81" s="24"/>
      <c r="K81" s="24"/>
      <c r="L81" s="24"/>
      <c r="M81" s="24"/>
      <c r="N81" s="24"/>
      <c r="O81" s="24"/>
      <c r="P81" s="24"/>
      <c r="Q81" s="24"/>
      <c r="R81" s="24"/>
      <c r="S81" s="24"/>
      <c r="T81" s="24"/>
      <c r="U81" s="24"/>
      <c r="V81" s="24"/>
      <c r="W81" s="24"/>
      <c r="X81" s="30"/>
      <c r="Y81" s="24"/>
      <c r="Z81" s="24"/>
      <c r="AA81" s="24"/>
      <c r="AB81" s="24"/>
      <c r="AC81" s="24"/>
      <c r="AD81" s="24"/>
      <c r="AE81" s="24"/>
      <c r="AF81" s="24"/>
      <c r="AG81" s="24"/>
      <c r="AH81" s="24"/>
      <c r="AI81" s="30"/>
      <c r="AL81"/>
    </row>
    <row r="82" spans="1:38" x14ac:dyDescent="0.2">
      <c r="A82" s="24"/>
      <c r="B82" s="24"/>
      <c r="C82" s="24"/>
      <c r="D82" s="24"/>
      <c r="E82" s="24"/>
      <c r="F82" s="24"/>
      <c r="G82" s="24"/>
      <c r="H82" s="24"/>
      <c r="I82" s="24"/>
      <c r="J82" s="24"/>
      <c r="K82" s="24"/>
      <c r="L82" s="24"/>
      <c r="M82" s="24"/>
      <c r="N82" s="24"/>
      <c r="O82" s="24"/>
      <c r="P82" s="24"/>
      <c r="Q82" s="24"/>
      <c r="R82" s="24"/>
      <c r="S82" s="24"/>
      <c r="T82" s="24"/>
      <c r="U82" s="24"/>
      <c r="V82" s="24"/>
      <c r="W82" s="24"/>
      <c r="X82" s="30"/>
      <c r="Y82" s="24"/>
      <c r="Z82" s="24"/>
      <c r="AA82" s="24"/>
      <c r="AB82" s="24"/>
      <c r="AC82" s="24"/>
      <c r="AD82" s="24"/>
      <c r="AE82" s="24"/>
      <c r="AF82" s="24"/>
      <c r="AG82" s="24"/>
      <c r="AH82" s="24"/>
      <c r="AI82" s="30"/>
      <c r="AL82"/>
    </row>
    <row r="83" spans="1:38" x14ac:dyDescent="0.2">
      <c r="A83" s="24"/>
      <c r="B83" s="24"/>
      <c r="C83" s="24"/>
      <c r="D83" s="24"/>
      <c r="E83" s="24"/>
      <c r="F83" s="24"/>
      <c r="G83" s="24"/>
      <c r="H83" s="24"/>
      <c r="I83" s="24"/>
      <c r="J83" s="24"/>
      <c r="K83" s="24"/>
      <c r="L83" s="24"/>
      <c r="M83" s="24"/>
      <c r="N83" s="24"/>
      <c r="O83" s="24"/>
      <c r="P83" s="24"/>
      <c r="Q83" s="24"/>
      <c r="R83" s="24"/>
      <c r="S83" s="24"/>
      <c r="T83" s="24"/>
      <c r="U83" s="24"/>
      <c r="V83" s="24"/>
      <c r="W83" s="24"/>
      <c r="X83" s="30"/>
      <c r="Y83" s="24"/>
      <c r="Z83" s="24"/>
      <c r="AA83" s="24"/>
      <c r="AB83" s="24"/>
      <c r="AC83" s="24"/>
      <c r="AD83" s="24"/>
      <c r="AE83" s="24"/>
      <c r="AF83" s="24"/>
      <c r="AG83" s="24"/>
      <c r="AH83" s="24"/>
      <c r="AI83" s="30"/>
      <c r="AL83"/>
    </row>
    <row r="84" spans="1:38" x14ac:dyDescent="0.2">
      <c r="A84" s="24"/>
      <c r="B84" s="24"/>
      <c r="C84" s="24"/>
      <c r="D84" s="24"/>
      <c r="E84" s="24"/>
      <c r="F84" s="24"/>
      <c r="G84" s="24"/>
      <c r="H84" s="24"/>
      <c r="I84" s="24"/>
      <c r="J84" s="24"/>
      <c r="K84" s="24"/>
      <c r="L84" s="24"/>
      <c r="M84" s="24"/>
      <c r="N84" s="24"/>
      <c r="O84" s="24"/>
      <c r="P84" s="24"/>
      <c r="Q84" s="24"/>
      <c r="R84" s="24"/>
      <c r="S84" s="24"/>
      <c r="T84" s="24"/>
      <c r="U84" s="24"/>
      <c r="V84" s="24"/>
      <c r="W84" s="24"/>
      <c r="X84" s="97"/>
      <c r="Y84" s="24"/>
      <c r="Z84" s="24"/>
      <c r="AA84" s="24"/>
      <c r="AB84" s="24"/>
      <c r="AC84" s="24"/>
      <c r="AD84" s="24"/>
      <c r="AE84" s="24"/>
      <c r="AF84" s="24"/>
      <c r="AG84" s="24"/>
      <c r="AH84" s="24"/>
      <c r="AI84" s="30"/>
      <c r="AL84"/>
    </row>
    <row r="85" spans="1:38" x14ac:dyDescent="0.2">
      <c r="A85" s="24"/>
      <c r="B85" s="24"/>
      <c r="C85" s="24"/>
      <c r="D85" s="24"/>
      <c r="E85" s="24"/>
      <c r="F85" s="24"/>
      <c r="G85" s="24"/>
      <c r="H85" s="24"/>
      <c r="I85" s="24"/>
      <c r="J85" s="24"/>
      <c r="K85" s="24"/>
      <c r="L85" s="24"/>
      <c r="M85" s="24"/>
      <c r="N85" s="24"/>
      <c r="O85" s="24"/>
      <c r="P85" s="24"/>
      <c r="Q85" s="24"/>
      <c r="R85" s="24"/>
      <c r="S85" s="24"/>
      <c r="T85" s="24"/>
      <c r="U85" s="24"/>
      <c r="V85" s="24"/>
      <c r="W85" s="24"/>
      <c r="X85" s="97"/>
      <c r="Y85" s="24"/>
      <c r="Z85" s="24"/>
      <c r="AA85" s="24"/>
      <c r="AB85" s="24"/>
      <c r="AC85" s="24"/>
      <c r="AD85" s="24"/>
      <c r="AE85" s="24"/>
      <c r="AF85" s="24"/>
      <c r="AG85" s="24"/>
      <c r="AH85" s="24"/>
      <c r="AI85" s="30"/>
      <c r="AL85"/>
    </row>
    <row r="86" spans="1:38" x14ac:dyDescent="0.2">
      <c r="A86" s="24"/>
      <c r="B86" s="24"/>
      <c r="C86" s="24"/>
      <c r="D86" s="24"/>
      <c r="E86" s="24"/>
      <c r="F86" s="24"/>
      <c r="G86" s="24"/>
      <c r="H86" s="24" t="s">
        <v>967</v>
      </c>
      <c r="I86" s="24"/>
      <c r="J86" s="24"/>
      <c r="K86" s="24"/>
      <c r="L86" s="24"/>
      <c r="M86" s="24"/>
      <c r="N86" s="24"/>
      <c r="O86" s="24"/>
      <c r="P86" s="24"/>
      <c r="Q86" s="24"/>
      <c r="R86" s="24"/>
      <c r="S86" s="24"/>
      <c r="T86" s="24"/>
      <c r="U86" s="24"/>
      <c r="V86" s="24"/>
      <c r="W86" s="24"/>
      <c r="X86" s="97"/>
      <c r="Y86" s="24"/>
      <c r="Z86" s="24"/>
      <c r="AA86" s="24"/>
      <c r="AB86" s="24"/>
      <c r="AC86" s="24"/>
      <c r="AD86" s="24"/>
      <c r="AE86" s="24"/>
      <c r="AF86" s="24"/>
      <c r="AG86" s="24"/>
      <c r="AH86" s="24"/>
      <c r="AI86" s="30"/>
      <c r="AL86"/>
    </row>
    <row r="87" spans="1:38" ht="10" customHeight="1" x14ac:dyDescent="0.2">
      <c r="A87" s="24"/>
      <c r="B87" s="24"/>
      <c r="C87" s="24"/>
      <c r="D87" s="24"/>
      <c r="E87" s="24"/>
      <c r="F87" s="24"/>
      <c r="G87" s="24"/>
      <c r="H87" s="24"/>
      <c r="I87" s="24"/>
      <c r="J87" s="24"/>
      <c r="K87" s="24"/>
      <c r="L87" s="24"/>
      <c r="M87" s="24"/>
      <c r="N87" s="24"/>
      <c r="O87" s="24"/>
      <c r="P87" s="24"/>
      <c r="Q87" s="24"/>
      <c r="R87" s="24"/>
      <c r="S87" s="24"/>
      <c r="T87" s="24"/>
      <c r="U87" s="24"/>
      <c r="V87" s="24"/>
      <c r="W87" s="24"/>
      <c r="X87" s="97"/>
      <c r="Y87" s="24"/>
      <c r="Z87" s="24"/>
      <c r="AA87" s="24"/>
      <c r="AB87" s="24"/>
      <c r="AC87" s="24"/>
      <c r="AD87" s="24"/>
      <c r="AE87" s="24"/>
      <c r="AF87" s="24"/>
      <c r="AG87" s="24"/>
      <c r="AH87" s="24"/>
      <c r="AI87" s="24"/>
      <c r="AL87"/>
    </row>
    <row r="88" spans="1:38" x14ac:dyDescent="0.2">
      <c r="A88" s="24"/>
      <c r="B88" s="24"/>
      <c r="C88" s="24"/>
      <c r="D88" s="24"/>
      <c r="E88" s="24"/>
      <c r="F88" s="24"/>
      <c r="G88" s="24"/>
      <c r="H88" s="24"/>
      <c r="I88" s="24"/>
      <c r="J88" s="24"/>
      <c r="K88" s="24"/>
      <c r="L88" s="24"/>
      <c r="M88" s="24"/>
      <c r="N88" s="24"/>
      <c r="O88" s="24"/>
      <c r="P88" s="24"/>
      <c r="Q88" s="24"/>
      <c r="R88" s="24"/>
      <c r="S88" s="24"/>
      <c r="T88" s="24"/>
      <c r="U88" s="24"/>
      <c r="V88" s="24"/>
      <c r="W88" s="24"/>
      <c r="X88" s="97"/>
      <c r="Y88" s="24"/>
      <c r="Z88" s="24"/>
      <c r="AA88" s="24"/>
      <c r="AB88" s="24"/>
      <c r="AC88" s="24"/>
      <c r="AD88" s="24"/>
      <c r="AE88" s="24"/>
      <c r="AF88" s="24"/>
      <c r="AG88" s="24"/>
      <c r="AH88" s="24"/>
      <c r="AI88" s="24"/>
      <c r="AL88"/>
    </row>
    <row r="89" spans="1:38" x14ac:dyDescent="0.2">
      <c r="A89" s="24"/>
      <c r="B89" s="24"/>
      <c r="C89" s="24"/>
      <c r="D89" s="24"/>
      <c r="E89" s="24"/>
      <c r="F89" s="24"/>
      <c r="G89" s="24"/>
      <c r="H89" s="24"/>
      <c r="I89" s="24"/>
      <c r="J89" s="24"/>
      <c r="K89" s="24"/>
      <c r="L89" s="24"/>
      <c r="M89" s="24"/>
      <c r="N89" s="24"/>
      <c r="O89" s="24"/>
      <c r="P89" s="24"/>
      <c r="Q89" s="24"/>
      <c r="R89" s="24"/>
      <c r="S89" s="24"/>
      <c r="T89" s="24"/>
      <c r="U89" s="24"/>
      <c r="V89" s="24"/>
      <c r="W89" s="24"/>
      <c r="X89" s="97"/>
      <c r="Y89" s="24"/>
      <c r="Z89" s="24"/>
      <c r="AA89" s="24"/>
      <c r="AB89" s="24"/>
      <c r="AC89" s="24"/>
      <c r="AD89" s="24"/>
      <c r="AE89" s="24"/>
      <c r="AF89" s="24"/>
      <c r="AG89" s="24"/>
      <c r="AH89" s="24"/>
      <c r="AI89" s="24"/>
      <c r="AL89"/>
    </row>
    <row r="90" spans="1:38" x14ac:dyDescent="0.2">
      <c r="A90" s="24"/>
      <c r="B90" s="24"/>
      <c r="C90" s="24"/>
      <c r="D90" s="24"/>
      <c r="E90" s="24"/>
      <c r="F90" s="24"/>
      <c r="G90" s="24"/>
      <c r="H90" s="24"/>
      <c r="I90" s="24"/>
      <c r="J90" s="24"/>
      <c r="K90" s="24"/>
      <c r="L90" s="24"/>
      <c r="M90" s="24"/>
      <c r="N90" s="24"/>
      <c r="O90" s="24"/>
      <c r="P90" s="24"/>
      <c r="Q90" s="24"/>
      <c r="R90" s="24"/>
      <c r="S90" s="24"/>
      <c r="T90" s="24"/>
      <c r="U90" s="24"/>
      <c r="V90" s="24"/>
      <c r="W90" s="24"/>
      <c r="X90" s="97"/>
      <c r="Y90" s="24"/>
      <c r="Z90" s="24"/>
      <c r="AA90" s="24"/>
      <c r="AB90" s="24"/>
      <c r="AC90" s="24"/>
      <c r="AD90" s="24"/>
      <c r="AE90" s="24"/>
      <c r="AF90" s="24"/>
      <c r="AG90" s="24"/>
      <c r="AH90" s="24"/>
      <c r="AI90" s="24"/>
      <c r="AL90"/>
    </row>
    <row r="91" spans="1:38" x14ac:dyDescent="0.2">
      <c r="A91" s="24"/>
      <c r="B91" s="24"/>
      <c r="C91" s="103"/>
      <c r="D91" s="103"/>
      <c r="E91" s="103"/>
      <c r="F91" s="24"/>
      <c r="G91" s="24"/>
      <c r="H91" s="103"/>
      <c r="I91" s="103"/>
      <c r="J91" s="103"/>
      <c r="K91" s="24"/>
      <c r="L91" s="24"/>
      <c r="M91" s="103"/>
      <c r="N91" s="103"/>
      <c r="O91" s="103"/>
      <c r="P91" s="24"/>
      <c r="Q91" s="24"/>
      <c r="R91" s="103"/>
      <c r="S91" s="103"/>
      <c r="T91" s="103"/>
      <c r="U91" s="24"/>
      <c r="V91" s="24"/>
      <c r="W91" s="24"/>
      <c r="X91" s="97"/>
      <c r="Y91" s="24"/>
      <c r="Z91" s="24"/>
      <c r="AA91" s="24"/>
      <c r="AB91" s="24"/>
      <c r="AC91" s="24"/>
      <c r="AD91" s="24"/>
      <c r="AE91" s="24"/>
      <c r="AF91" s="24"/>
      <c r="AG91" s="24"/>
      <c r="AH91" s="24"/>
      <c r="AI91" s="24"/>
      <c r="AL91"/>
    </row>
    <row r="92" spans="1:38" x14ac:dyDescent="0.2">
      <c r="A92" s="24"/>
      <c r="B92" s="24"/>
      <c r="C92" s="103"/>
      <c r="D92" s="103"/>
      <c r="E92" s="103"/>
      <c r="F92" s="24"/>
      <c r="G92" s="24"/>
      <c r="H92" s="103"/>
      <c r="I92" s="103"/>
      <c r="J92" s="103"/>
      <c r="K92" s="24"/>
      <c r="L92" s="24"/>
      <c r="M92" s="103"/>
      <c r="N92" s="103"/>
      <c r="O92" s="103"/>
      <c r="P92" s="24"/>
      <c r="Q92" s="24"/>
      <c r="R92" s="103"/>
      <c r="S92" s="103"/>
      <c r="T92" s="103"/>
      <c r="U92" s="24"/>
      <c r="V92" s="24"/>
      <c r="W92" s="24"/>
      <c r="X92" s="97"/>
      <c r="Y92" s="24"/>
      <c r="Z92" s="24"/>
      <c r="AA92" s="24"/>
      <c r="AB92" s="24"/>
      <c r="AC92" s="24"/>
      <c r="AD92" s="24"/>
      <c r="AE92" s="24"/>
      <c r="AF92" s="24"/>
      <c r="AG92" s="24"/>
      <c r="AH92" s="24"/>
      <c r="AI92" s="24"/>
      <c r="AL92"/>
    </row>
    <row r="93" spans="1:38" x14ac:dyDescent="0.2">
      <c r="A93" s="24"/>
      <c r="B93" s="24"/>
      <c r="C93" s="103"/>
      <c r="D93" s="103"/>
      <c r="E93" s="103"/>
      <c r="F93" s="24"/>
      <c r="G93" s="24"/>
      <c r="H93" s="103"/>
      <c r="I93" s="103"/>
      <c r="J93" s="103"/>
      <c r="K93" s="24"/>
      <c r="L93" s="24"/>
      <c r="M93" s="103"/>
      <c r="N93" s="103"/>
      <c r="O93" s="103"/>
      <c r="P93" s="24"/>
      <c r="Q93" s="24"/>
      <c r="R93" s="103"/>
      <c r="S93" s="103"/>
      <c r="T93" s="103"/>
      <c r="U93" s="24"/>
      <c r="V93" s="24"/>
      <c r="W93" s="24"/>
      <c r="X93" s="97"/>
      <c r="Y93" s="24"/>
      <c r="Z93" s="24"/>
      <c r="AA93" s="24"/>
      <c r="AB93" s="24"/>
      <c r="AC93" s="24"/>
      <c r="AD93" s="24"/>
      <c r="AE93" s="24"/>
      <c r="AF93" s="24"/>
      <c r="AG93" s="24"/>
      <c r="AH93" s="24"/>
      <c r="AI93" s="24"/>
      <c r="AL93"/>
    </row>
    <row r="94" spans="1:38" x14ac:dyDescent="0.2">
      <c r="A94" s="24"/>
      <c r="B94" s="24"/>
      <c r="C94" s="103"/>
      <c r="D94" s="103"/>
      <c r="E94" s="103"/>
      <c r="F94" s="24"/>
      <c r="G94" s="24"/>
      <c r="H94" s="103"/>
      <c r="I94" s="103"/>
      <c r="J94" s="103"/>
      <c r="K94" s="24"/>
      <c r="L94" s="24"/>
      <c r="M94" s="103"/>
      <c r="N94" s="103"/>
      <c r="O94" s="103"/>
      <c r="P94" s="24"/>
      <c r="Q94" s="24"/>
      <c r="R94" s="103"/>
      <c r="S94" s="103"/>
      <c r="T94" s="103"/>
      <c r="U94" s="24"/>
      <c r="V94" s="24"/>
      <c r="W94" s="24"/>
      <c r="X94" s="97"/>
      <c r="Y94" s="24"/>
      <c r="Z94" s="24"/>
      <c r="AA94" s="24"/>
      <c r="AB94" s="24"/>
      <c r="AC94" s="24"/>
      <c r="AD94" s="24"/>
      <c r="AE94" s="24"/>
      <c r="AF94" s="24"/>
      <c r="AG94" s="24"/>
      <c r="AH94" s="24"/>
      <c r="AI94" s="24"/>
      <c r="AL94"/>
    </row>
    <row r="95" spans="1:38" x14ac:dyDescent="0.2">
      <c r="A95" s="24"/>
      <c r="B95" s="24"/>
      <c r="C95" s="103"/>
      <c r="D95" s="103"/>
      <c r="E95" s="103"/>
      <c r="F95" s="24"/>
      <c r="G95" s="24"/>
      <c r="H95" s="103"/>
      <c r="I95" s="103"/>
      <c r="J95" s="103"/>
      <c r="K95" s="24"/>
      <c r="L95" s="24"/>
      <c r="M95" s="103"/>
      <c r="N95" s="103"/>
      <c r="O95" s="103"/>
      <c r="P95" s="24"/>
      <c r="Q95" s="24"/>
      <c r="R95" s="103"/>
      <c r="S95" s="103"/>
      <c r="T95" s="103"/>
      <c r="U95" s="24"/>
      <c r="V95" s="24"/>
      <c r="W95" s="24"/>
      <c r="X95" s="97"/>
      <c r="Y95" s="24"/>
      <c r="Z95" s="24"/>
      <c r="AA95" s="24"/>
      <c r="AB95" s="24"/>
      <c r="AC95" s="24"/>
      <c r="AD95" s="24"/>
      <c r="AE95" s="24"/>
      <c r="AF95" s="24"/>
      <c r="AG95" s="24"/>
      <c r="AH95" s="24"/>
      <c r="AI95" s="24"/>
      <c r="AL95"/>
    </row>
    <row r="96" spans="1:38" x14ac:dyDescent="0.2">
      <c r="A96" s="24"/>
      <c r="B96" s="24"/>
      <c r="C96" s="103"/>
      <c r="D96" s="103"/>
      <c r="E96" s="103"/>
      <c r="F96" s="24"/>
      <c r="G96" s="24"/>
      <c r="H96" s="103"/>
      <c r="I96" s="103"/>
      <c r="J96" s="103"/>
      <c r="K96" s="24"/>
      <c r="L96" s="24"/>
      <c r="M96" s="103"/>
      <c r="N96" s="103"/>
      <c r="O96" s="103"/>
      <c r="P96" s="24"/>
      <c r="Q96" s="24"/>
      <c r="R96" s="103"/>
      <c r="S96" s="103"/>
      <c r="T96" s="103"/>
      <c r="U96" s="24"/>
      <c r="V96" s="24"/>
      <c r="W96" s="24"/>
      <c r="X96" s="97"/>
      <c r="Y96" s="24"/>
      <c r="Z96" s="24"/>
      <c r="AA96" s="24"/>
      <c r="AB96" s="24"/>
      <c r="AC96" s="24"/>
      <c r="AD96" s="24"/>
      <c r="AE96" s="24"/>
      <c r="AF96" s="24"/>
      <c r="AG96" s="24"/>
      <c r="AH96" s="24"/>
      <c r="AI96" s="24"/>
      <c r="AL96"/>
    </row>
    <row r="97" spans="1:38" x14ac:dyDescent="0.2">
      <c r="A97" s="24"/>
      <c r="B97" s="24"/>
      <c r="C97" s="103"/>
      <c r="D97" s="103"/>
      <c r="E97" s="103"/>
      <c r="F97" s="24"/>
      <c r="G97" s="24"/>
      <c r="H97" s="103"/>
      <c r="I97" s="103"/>
      <c r="J97" s="103"/>
      <c r="K97" s="24"/>
      <c r="L97" s="24"/>
      <c r="M97" s="103"/>
      <c r="N97" s="103"/>
      <c r="O97" s="103"/>
      <c r="P97" s="24"/>
      <c r="Q97" s="24"/>
      <c r="R97" s="103"/>
      <c r="S97" s="103"/>
      <c r="T97" s="103"/>
      <c r="U97" s="24"/>
      <c r="V97" s="24"/>
      <c r="W97" s="24"/>
      <c r="X97" s="97"/>
      <c r="Y97" s="24"/>
      <c r="Z97" s="24"/>
      <c r="AA97" s="24"/>
      <c r="AB97" s="24"/>
      <c r="AC97" s="24"/>
      <c r="AD97" s="24"/>
      <c r="AE97" s="24"/>
      <c r="AF97" s="24"/>
      <c r="AG97" s="24"/>
      <c r="AH97" s="24"/>
      <c r="AI97" s="24"/>
      <c r="AL97"/>
    </row>
    <row r="98" spans="1:38" x14ac:dyDescent="0.2">
      <c r="A98" s="24"/>
      <c r="B98" s="24"/>
      <c r="C98" s="103"/>
      <c r="D98" s="103"/>
      <c r="E98" s="103"/>
      <c r="F98" s="24"/>
      <c r="G98" s="24"/>
      <c r="H98" s="103"/>
      <c r="I98" s="103"/>
      <c r="J98" s="103"/>
      <c r="K98" s="24"/>
      <c r="L98" s="24"/>
      <c r="M98" s="103"/>
      <c r="N98" s="103"/>
      <c r="O98" s="103"/>
      <c r="P98" s="24"/>
      <c r="Q98" s="24"/>
      <c r="R98" s="103"/>
      <c r="S98" s="103"/>
      <c r="T98" s="103"/>
      <c r="U98" s="24"/>
      <c r="V98" s="24"/>
      <c r="W98" s="24"/>
      <c r="X98" s="97"/>
      <c r="Y98" s="24"/>
      <c r="Z98" s="24"/>
      <c r="AA98" s="24"/>
      <c r="AB98" s="24"/>
      <c r="AC98" s="24"/>
      <c r="AD98" s="24"/>
      <c r="AE98" s="24"/>
      <c r="AF98" s="24"/>
      <c r="AG98" s="24"/>
      <c r="AH98" s="24"/>
      <c r="AI98" s="24"/>
      <c r="AL98"/>
    </row>
    <row r="99" spans="1:38" x14ac:dyDescent="0.2">
      <c r="A99" s="24"/>
      <c r="B99" s="24"/>
      <c r="C99" s="24"/>
      <c r="D99" s="24"/>
      <c r="E99" s="24"/>
      <c r="F99" s="24"/>
      <c r="G99" s="24"/>
      <c r="H99" s="24"/>
      <c r="I99" s="24"/>
      <c r="J99" s="24"/>
      <c r="K99" s="24"/>
      <c r="L99" s="24"/>
      <c r="M99" s="24"/>
      <c r="N99" s="24"/>
      <c r="O99" s="24"/>
      <c r="P99" s="24"/>
      <c r="Q99" s="24"/>
      <c r="R99" s="24"/>
      <c r="S99" s="24"/>
      <c r="T99" s="24"/>
      <c r="U99" s="24"/>
      <c r="V99" s="24"/>
      <c r="W99" s="24"/>
      <c r="X99" s="97"/>
      <c r="Y99" s="24"/>
      <c r="Z99" s="24"/>
      <c r="AA99" s="24"/>
      <c r="AB99" s="24"/>
      <c r="AC99" s="24"/>
      <c r="AD99" s="24"/>
      <c r="AE99" s="24"/>
      <c r="AF99" s="24"/>
      <c r="AG99" s="24"/>
      <c r="AH99" s="24"/>
      <c r="AI99" s="24"/>
      <c r="AL99"/>
    </row>
    <row r="100" spans="1:38" x14ac:dyDescent="0.2">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9"/>
      <c r="Y100" s="24"/>
      <c r="Z100" s="24"/>
      <c r="AA100" s="24"/>
      <c r="AB100" s="24"/>
      <c r="AC100" s="24"/>
      <c r="AD100" s="24"/>
      <c r="AE100" s="24"/>
      <c r="AF100" s="24"/>
      <c r="AG100" s="24"/>
      <c r="AH100" s="24"/>
      <c r="AI100" s="24"/>
      <c r="AL100"/>
    </row>
    <row r="101" spans="1:38" x14ac:dyDescent="0.2">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L101"/>
    </row>
    <row r="102" spans="1:38" x14ac:dyDescent="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L102"/>
    </row>
    <row r="103" spans="1:38" x14ac:dyDescent="0.2">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L103"/>
    </row>
    <row r="104" spans="1:38" x14ac:dyDescent="0.2">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L104"/>
    </row>
    <row r="105" spans="1:38" x14ac:dyDescent="0.2">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row>
    <row r="106" spans="1:38" x14ac:dyDescent="0.2">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row>
    <row r="107" spans="1:38" x14ac:dyDescent="0.2">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row>
    <row r="108" spans="1:38" x14ac:dyDescent="0.2">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row>
    <row r="109" spans="1:38" x14ac:dyDescent="0.2">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row>
    <row r="110" spans="1:38" x14ac:dyDescent="0.2">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row>
    <row r="111" spans="1:38" x14ac:dyDescent="0.2">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row>
    <row r="112" spans="1:38" x14ac:dyDescent="0.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row>
    <row r="113" spans="1:35" x14ac:dyDescent="0.2">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row>
    <row r="114" spans="1:35" x14ac:dyDescent="0.2">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row>
    <row r="115" spans="1:35" x14ac:dyDescent="0.2">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row>
    <row r="116" spans="1:35" x14ac:dyDescent="0.2">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row>
    <row r="117" spans="1:35" x14ac:dyDescent="0.2">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row>
    <row r="118" spans="1:35" x14ac:dyDescent="0.2">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row>
    <row r="119" spans="1:35" x14ac:dyDescent="0.2">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row>
    <row r="120" spans="1:35" x14ac:dyDescent="0.2">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30"/>
    </row>
    <row r="121" spans="1:35" x14ac:dyDescent="0.2">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30"/>
    </row>
    <row r="122" spans="1:35" x14ac:dyDescent="0.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30"/>
    </row>
    <row r="123" spans="1:35" x14ac:dyDescent="0.2">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30"/>
    </row>
    <row r="124" spans="1:35" x14ac:dyDescent="0.2">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30"/>
    </row>
    <row r="125" spans="1:35" x14ac:dyDescent="0.2">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30"/>
    </row>
    <row r="126" spans="1:35" x14ac:dyDescent="0.2">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30"/>
    </row>
    <row r="127" spans="1:35" x14ac:dyDescent="0.2">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row>
    <row r="128" spans="1:35" x14ac:dyDescent="0.2">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row>
    <row r="129" spans="1:35" x14ac:dyDescent="0.2">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row>
    <row r="130" spans="1:35" x14ac:dyDescent="0.2">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row>
    <row r="131" spans="1:35" x14ac:dyDescent="0.2">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row>
    <row r="132" spans="1:35" x14ac:dyDescent="0.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row>
    <row r="133" spans="1:35" x14ac:dyDescent="0.2">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row>
    <row r="134" spans="1:35" x14ac:dyDescent="0.2">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row>
  </sheetData>
  <mergeCells count="44">
    <mergeCell ref="I5:L8"/>
    <mergeCell ref="AB13:AD15"/>
    <mergeCell ref="AF13:AH15"/>
    <mergeCell ref="AE13:AE15"/>
    <mergeCell ref="Z13:AA15"/>
    <mergeCell ref="Q2:R4"/>
    <mergeCell ref="S2:T4"/>
    <mergeCell ref="A2:D2"/>
    <mergeCell ref="E2:H2"/>
    <mergeCell ref="I2:L2"/>
    <mergeCell ref="M2:P2"/>
    <mergeCell ref="U1:X1"/>
    <mergeCell ref="U2:V4"/>
    <mergeCell ref="W2:X4"/>
    <mergeCell ref="U5:V5"/>
    <mergeCell ref="W5:X5"/>
    <mergeCell ref="A1:D1"/>
    <mergeCell ref="Q5:R5"/>
    <mergeCell ref="S5:T5"/>
    <mergeCell ref="I1:L1"/>
    <mergeCell ref="E1:H1"/>
    <mergeCell ref="M1:P1"/>
    <mergeCell ref="I4:L4"/>
    <mergeCell ref="M4:P4"/>
    <mergeCell ref="A3:P3"/>
    <mergeCell ref="Q1:T1"/>
    <mergeCell ref="M5:P8"/>
    <mergeCell ref="A4:D4"/>
    <mergeCell ref="E4:H4"/>
    <mergeCell ref="A5:D8"/>
    <mergeCell ref="E5:H8"/>
    <mergeCell ref="Q6:R8"/>
    <mergeCell ref="AK3:AL3"/>
    <mergeCell ref="AQ20:AV21"/>
    <mergeCell ref="AQ3:AU3"/>
    <mergeCell ref="AN3:AO3"/>
    <mergeCell ref="C91:E98"/>
    <mergeCell ref="H91:J98"/>
    <mergeCell ref="M91:O98"/>
    <mergeCell ref="R91:T98"/>
    <mergeCell ref="U6:V8"/>
    <mergeCell ref="W6:X8"/>
    <mergeCell ref="E12:E17"/>
    <mergeCell ref="S6:T8"/>
  </mergeCells>
  <pageMargins left="0.7" right="0.7" top="0.75" bottom="0.75" header="0.3" footer="0.3"/>
  <pageSetup orientation="portrait" horizontalDpi="0" verticalDpi="0"/>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3B952-77BA-3F45-B4C8-2F45376EDF7C}">
  <dimension ref="A1:HF94"/>
  <sheetViews>
    <sheetView topLeftCell="A2" zoomScale="94" workbookViewId="0">
      <selection activeCell="F18" sqref="F18:J19"/>
    </sheetView>
  </sheetViews>
  <sheetFormatPr baseColWidth="10" defaultColWidth="0" defaultRowHeight="15" zeroHeight="1" x14ac:dyDescent="0.2"/>
  <cols>
    <col min="1" max="1" width="12.33203125" bestFit="1" customWidth="1"/>
    <col min="2" max="2" width="9.6640625" bestFit="1" customWidth="1"/>
    <col min="3" max="3" width="11.83203125" bestFit="1" customWidth="1"/>
    <col min="4" max="4" width="13.1640625" bestFit="1" customWidth="1"/>
    <col min="5" max="5" width="13.33203125" bestFit="1" customWidth="1"/>
    <col min="6" max="6" width="32.6640625" customWidth="1"/>
    <col min="7" max="7" width="12.6640625" customWidth="1"/>
    <col min="8" max="8" width="13.33203125" customWidth="1"/>
    <col min="9" max="9" width="13.83203125" bestFit="1" customWidth="1"/>
    <col min="10" max="10" width="22" customWidth="1"/>
    <col min="11" max="11" width="31" bestFit="1" customWidth="1"/>
    <col min="12" max="12" width="11.6640625" bestFit="1" customWidth="1"/>
    <col min="13" max="13" width="13.6640625" bestFit="1" customWidth="1"/>
    <col min="14" max="14" width="17.1640625" bestFit="1" customWidth="1"/>
    <col min="15" max="15" width="20.33203125" bestFit="1" customWidth="1"/>
    <col min="16" max="16" width="15.33203125" bestFit="1" customWidth="1"/>
    <col min="17" max="17" width="14.5" bestFit="1" customWidth="1"/>
    <col min="18" max="18" width="13.33203125" bestFit="1" customWidth="1"/>
    <col min="19" max="19" width="8.1640625" bestFit="1" customWidth="1"/>
    <col min="20" max="20" width="7.33203125" bestFit="1" customWidth="1"/>
    <col min="21" max="21" width="4.5" hidden="1" customWidth="1"/>
    <col min="22" max="22" width="9.1640625" hidden="1" customWidth="1"/>
    <col min="23" max="23" width="12.83203125" hidden="1" customWidth="1"/>
    <col min="24" max="24" width="14.1640625" hidden="1" customWidth="1"/>
    <col min="25" max="25" width="7.5" hidden="1" customWidth="1"/>
    <col min="26" max="26" width="9.83203125" hidden="1" customWidth="1"/>
    <col min="27" max="27" width="9.1640625" hidden="1" customWidth="1"/>
    <col min="28" max="28" width="7" hidden="1" customWidth="1"/>
    <col min="29" max="29" width="8.83203125" hidden="1" customWidth="1"/>
    <col min="30" max="30" width="8.5" hidden="1" customWidth="1"/>
    <col min="31" max="31" width="8.1640625" hidden="1" customWidth="1"/>
    <col min="32" max="32" width="9.5" hidden="1" customWidth="1"/>
    <col min="33" max="33" width="7" hidden="1" customWidth="1"/>
    <col min="34" max="34" width="6" hidden="1" customWidth="1"/>
    <col min="35" max="35" width="9.33203125" hidden="1" customWidth="1"/>
    <col min="36" max="36" width="9.1640625" hidden="1" customWidth="1"/>
    <col min="37" max="37" width="11.1640625" hidden="1" customWidth="1"/>
    <col min="38" max="38" width="8.83203125" hidden="1" customWidth="1"/>
    <col min="39" max="39" width="8.1640625" hidden="1" customWidth="1"/>
    <col min="40" max="40" width="7.5" hidden="1" customWidth="1"/>
    <col min="41" max="41" width="8.33203125" hidden="1" customWidth="1"/>
    <col min="42" max="42" width="9.33203125" hidden="1" customWidth="1"/>
    <col min="43" max="43" width="6.5" hidden="1" customWidth="1"/>
    <col min="44" max="44" width="9.5" hidden="1" customWidth="1"/>
    <col min="45" max="45" width="8.33203125" hidden="1" customWidth="1"/>
    <col min="46" max="46" width="9.83203125" hidden="1" customWidth="1"/>
    <col min="47" max="47" width="12.83203125" hidden="1" customWidth="1"/>
    <col min="48" max="48" width="14.83203125" hidden="1" customWidth="1"/>
    <col min="49" max="49" width="7.6640625" hidden="1" customWidth="1"/>
    <col min="50" max="50" width="18.1640625" hidden="1" customWidth="1"/>
    <col min="51" max="51" width="6.1640625" hidden="1" customWidth="1"/>
    <col min="52" max="52" width="17.1640625" hidden="1" customWidth="1"/>
    <col min="53" max="53" width="6.5" hidden="1" customWidth="1"/>
    <col min="54" max="54" width="9" hidden="1" customWidth="1"/>
    <col min="55" max="55" width="5.5" hidden="1" customWidth="1"/>
    <col min="56" max="56" width="8.6640625" hidden="1" customWidth="1"/>
    <col min="57" max="57" width="6.33203125" hidden="1" customWidth="1"/>
    <col min="58" max="58" width="7.83203125" hidden="1" customWidth="1"/>
    <col min="59" max="59" width="9.83203125" hidden="1" customWidth="1"/>
    <col min="60" max="60" width="10.6640625" hidden="1" customWidth="1"/>
    <col min="61" max="61" width="8" hidden="1" customWidth="1"/>
    <col min="62" max="62" width="5.83203125" hidden="1" customWidth="1"/>
    <col min="63" max="63" width="6.6640625" hidden="1" customWidth="1"/>
    <col min="64" max="64" width="6.5" hidden="1" customWidth="1"/>
    <col min="65" max="65" width="6.1640625" hidden="1" customWidth="1"/>
    <col min="66" max="66" width="7.1640625" hidden="1" customWidth="1"/>
    <col min="67" max="67" width="8.1640625" hidden="1" customWidth="1"/>
    <col min="68" max="68" width="8" hidden="1" customWidth="1"/>
    <col min="69" max="69" width="5.1640625" hidden="1" customWidth="1"/>
    <col min="70" max="70" width="8.33203125" hidden="1" customWidth="1"/>
    <col min="71" max="71" width="8.5" hidden="1" customWidth="1"/>
    <col min="72" max="72" width="16.6640625" hidden="1" customWidth="1"/>
    <col min="73" max="73" width="9.1640625" hidden="1" customWidth="1"/>
    <col min="74" max="74" width="7.5" hidden="1" customWidth="1"/>
    <col min="75" max="75" width="5.5" hidden="1" customWidth="1"/>
    <col min="76" max="76" width="7.5" hidden="1" customWidth="1"/>
    <col min="77" max="77" width="7.1640625" hidden="1" customWidth="1"/>
    <col min="78" max="78" width="8.83203125" hidden="1" customWidth="1"/>
    <col min="79" max="79" width="13.1640625" hidden="1" customWidth="1"/>
    <col min="80" max="80" width="13.5" hidden="1" customWidth="1"/>
    <col min="81" max="81" width="8.6640625" hidden="1" customWidth="1"/>
    <col min="82" max="83" width="7.1640625" hidden="1" customWidth="1"/>
    <col min="84" max="84" width="6.6640625" hidden="1" customWidth="1"/>
    <col min="85" max="85" width="14" hidden="1" customWidth="1"/>
    <col min="86" max="86" width="14.33203125" hidden="1" customWidth="1"/>
    <col min="87" max="87" width="11.5" hidden="1" customWidth="1"/>
    <col min="88" max="88" width="6.1640625" hidden="1" customWidth="1"/>
    <col min="89" max="89" width="5.1640625" hidden="1" customWidth="1"/>
    <col min="90" max="90" width="7.33203125" hidden="1" customWidth="1"/>
    <col min="91" max="91" width="4.5" hidden="1" customWidth="1"/>
    <col min="92" max="92" width="9.1640625" hidden="1" customWidth="1"/>
    <col min="93" max="93" width="12.83203125" hidden="1" customWidth="1"/>
    <col min="94" max="94" width="14.1640625" hidden="1" customWidth="1"/>
    <col min="95" max="95" width="7.5" hidden="1" customWidth="1"/>
    <col min="96" max="96" width="9.83203125" hidden="1" customWidth="1"/>
    <col min="97" max="97" width="9.1640625" hidden="1" customWidth="1"/>
    <col min="98" max="98" width="7" hidden="1" customWidth="1"/>
    <col min="99" max="99" width="8.83203125" hidden="1" customWidth="1"/>
    <col min="100" max="100" width="8.5" hidden="1" customWidth="1"/>
    <col min="101" max="101" width="8.1640625" hidden="1" customWidth="1"/>
    <col min="102" max="102" width="9.5" hidden="1" customWidth="1"/>
    <col min="103" max="103" width="7" hidden="1" customWidth="1"/>
    <col min="104" max="104" width="6" hidden="1" customWidth="1"/>
    <col min="105" max="105" width="9.33203125" hidden="1" customWidth="1"/>
    <col min="106" max="106" width="9.1640625" hidden="1" customWidth="1"/>
    <col min="107" max="107" width="11.1640625" hidden="1" customWidth="1"/>
    <col min="108" max="108" width="8.83203125" hidden="1" customWidth="1"/>
    <col min="109" max="109" width="8.1640625" hidden="1" customWidth="1"/>
    <col min="110" max="110" width="7.5" hidden="1" customWidth="1"/>
    <col min="111" max="111" width="8.33203125" hidden="1" customWidth="1"/>
    <col min="112" max="112" width="9.33203125" hidden="1" customWidth="1"/>
    <col min="113" max="113" width="6.5" hidden="1" customWidth="1"/>
    <col min="114" max="114" width="9.5" hidden="1" customWidth="1"/>
    <col min="115" max="115" width="8.33203125" hidden="1" customWidth="1"/>
    <col min="116" max="116" width="9.83203125" hidden="1" customWidth="1"/>
    <col min="117" max="117" width="12.83203125" hidden="1" customWidth="1"/>
    <col min="118" max="118" width="14.83203125" hidden="1" customWidth="1"/>
    <col min="119" max="119" width="7.6640625" hidden="1" customWidth="1"/>
    <col min="120" max="120" width="18.1640625" hidden="1" customWidth="1"/>
    <col min="121" max="121" width="5.6640625" hidden="1" customWidth="1"/>
    <col min="122" max="122" width="17.1640625" hidden="1" customWidth="1"/>
    <col min="123" max="123" width="6.5" hidden="1" customWidth="1"/>
    <col min="124" max="124" width="9" hidden="1" customWidth="1"/>
    <col min="125" max="125" width="5.5" hidden="1" customWidth="1"/>
    <col min="126" max="126" width="8.6640625" hidden="1" customWidth="1"/>
    <col min="127" max="127" width="6.33203125" hidden="1" customWidth="1"/>
    <col min="128" max="128" width="7.83203125" hidden="1" customWidth="1"/>
    <col min="129" max="129" width="9.83203125" hidden="1" customWidth="1"/>
    <col min="130" max="130" width="10.6640625" hidden="1" customWidth="1"/>
    <col min="131" max="131" width="8" hidden="1" customWidth="1"/>
    <col min="132" max="132" width="5.83203125" hidden="1" customWidth="1"/>
    <col min="133" max="133" width="6.6640625" hidden="1" customWidth="1"/>
    <col min="134" max="134" width="6.5" hidden="1" customWidth="1"/>
    <col min="135" max="135" width="6.1640625" hidden="1" customWidth="1"/>
    <col min="136" max="136" width="7.1640625" hidden="1" customWidth="1"/>
    <col min="137" max="137" width="8.1640625" hidden="1" customWidth="1"/>
    <col min="138" max="138" width="8" hidden="1" customWidth="1"/>
    <col min="139" max="139" width="5.1640625" hidden="1" customWidth="1"/>
    <col min="140" max="140" width="8.33203125" hidden="1" customWidth="1"/>
    <col min="141" max="141" width="8.5" hidden="1" customWidth="1"/>
    <col min="142" max="142" width="11.83203125" hidden="1" customWidth="1"/>
    <col min="143" max="143" width="9.1640625" hidden="1" customWidth="1"/>
    <col min="144" max="144" width="7.5" hidden="1" customWidth="1"/>
    <col min="145" max="145" width="5.5" hidden="1" customWidth="1"/>
    <col min="146" max="146" width="7.5" hidden="1" customWidth="1"/>
    <col min="147" max="147" width="7.1640625" hidden="1" customWidth="1"/>
    <col min="148" max="148" width="8.83203125" hidden="1" customWidth="1"/>
    <col min="149" max="149" width="13.1640625" hidden="1" customWidth="1"/>
    <col min="150" max="150" width="13.5" hidden="1" customWidth="1"/>
    <col min="151" max="151" width="8.6640625" hidden="1" customWidth="1"/>
    <col min="152" max="153" width="7.1640625" hidden="1" customWidth="1"/>
    <col min="154" max="154" width="6.6640625" hidden="1" customWidth="1"/>
    <col min="155" max="155" width="14" hidden="1" customWidth="1"/>
    <col min="156" max="156" width="14.33203125" hidden="1" customWidth="1"/>
    <col min="157" max="157" width="11.5" hidden="1" customWidth="1"/>
    <col min="158" max="158" width="6.1640625" hidden="1" customWidth="1"/>
    <col min="159" max="159" width="5.1640625" hidden="1" customWidth="1"/>
    <col min="160" max="160" width="7.33203125" hidden="1" customWidth="1"/>
    <col min="161" max="161" width="4.5" hidden="1" customWidth="1"/>
    <col min="162" max="162" width="9.1640625" hidden="1" customWidth="1"/>
    <col min="163" max="163" width="12.83203125" hidden="1" customWidth="1"/>
    <col min="164" max="164" width="14.1640625" hidden="1" customWidth="1"/>
    <col min="165" max="165" width="7.5" hidden="1" customWidth="1"/>
    <col min="166" max="166" width="9.83203125" hidden="1" customWidth="1"/>
    <col min="167" max="167" width="9.1640625" hidden="1" customWidth="1"/>
    <col min="168" max="168" width="7" hidden="1" customWidth="1"/>
    <col min="169" max="169" width="8.83203125" hidden="1" customWidth="1"/>
    <col min="170" max="170" width="8.5" hidden="1" customWidth="1"/>
    <col min="171" max="171" width="8.1640625" hidden="1" customWidth="1"/>
    <col min="172" max="172" width="9.5" hidden="1" customWidth="1"/>
    <col min="173" max="173" width="7" hidden="1" customWidth="1"/>
    <col min="174" max="174" width="6" hidden="1" customWidth="1"/>
    <col min="175" max="175" width="9.33203125" hidden="1" customWidth="1"/>
    <col min="176" max="176" width="9.1640625" hidden="1" customWidth="1"/>
    <col min="177" max="177" width="11.1640625" hidden="1" customWidth="1"/>
    <col min="178" max="178" width="8.83203125" hidden="1" customWidth="1"/>
    <col min="179" max="179" width="8.1640625" hidden="1" customWidth="1"/>
    <col min="180" max="180" width="7.5" hidden="1" customWidth="1"/>
    <col min="181" max="181" width="8.33203125" hidden="1" customWidth="1"/>
    <col min="182" max="182" width="9.33203125" hidden="1" customWidth="1"/>
    <col min="183" max="183" width="6.5" hidden="1" customWidth="1"/>
    <col min="184" max="184" width="9.5" hidden="1" customWidth="1"/>
    <col min="185" max="185" width="8.33203125" hidden="1" customWidth="1"/>
    <col min="186" max="186" width="9.83203125" hidden="1" customWidth="1"/>
    <col min="187" max="187" width="12.83203125" hidden="1" customWidth="1"/>
    <col min="188" max="188" width="14.83203125" hidden="1" customWidth="1"/>
    <col min="189" max="189" width="7.6640625" hidden="1" customWidth="1"/>
    <col min="190" max="190" width="18.1640625" hidden="1" customWidth="1"/>
    <col min="191" max="191" width="5.6640625" hidden="1" customWidth="1"/>
    <col min="192" max="192" width="17.1640625" hidden="1" customWidth="1"/>
    <col min="193" max="193" width="6.5" hidden="1" customWidth="1"/>
    <col min="194" max="194" width="9" hidden="1" customWidth="1"/>
    <col min="195" max="195" width="5.5" hidden="1" customWidth="1"/>
    <col min="196" max="196" width="8.6640625" hidden="1" customWidth="1"/>
    <col min="197" max="197" width="6.33203125" hidden="1" customWidth="1"/>
    <col min="198" max="198" width="7.83203125" hidden="1" customWidth="1"/>
    <col min="199" max="199" width="9.83203125" hidden="1" customWidth="1"/>
    <col min="200" max="200" width="10.6640625" hidden="1" customWidth="1"/>
    <col min="201" max="201" width="8" hidden="1" customWidth="1"/>
    <col min="202" max="202" width="5.83203125" hidden="1" customWidth="1"/>
    <col min="203" max="203" width="6.6640625" hidden="1" customWidth="1"/>
    <col min="204" max="204" width="6.5" hidden="1" customWidth="1"/>
    <col min="205" max="205" width="6.1640625" hidden="1" customWidth="1"/>
    <col min="206" max="206" width="7.1640625" hidden="1" customWidth="1"/>
    <col min="207" max="207" width="8.1640625" hidden="1" customWidth="1"/>
    <col min="208" max="208" width="8" hidden="1" customWidth="1"/>
    <col min="209" max="209" width="5.1640625" hidden="1" customWidth="1"/>
    <col min="210" max="210" width="8.33203125" hidden="1" customWidth="1"/>
    <col min="211" max="211" width="8.5" hidden="1" customWidth="1"/>
    <col min="212" max="212" width="15.83203125" hidden="1" customWidth="1"/>
    <col min="213" max="213" width="20.83203125" hidden="1" customWidth="1"/>
    <col min="214" max="214" width="16.1640625" hidden="1" customWidth="1"/>
    <col min="215" max="16384" width="10.83203125" hidden="1"/>
  </cols>
  <sheetData>
    <row r="1" spans="1:13" x14ac:dyDescent="0.2">
      <c r="A1" s="162" t="s">
        <v>991</v>
      </c>
      <c r="B1" s="162"/>
      <c r="C1" s="162"/>
      <c r="D1" s="162"/>
      <c r="E1" s="162"/>
    </row>
    <row r="2" spans="1:13" x14ac:dyDescent="0.2">
      <c r="A2" s="162"/>
      <c r="B2" s="162"/>
      <c r="C2" s="162"/>
      <c r="D2" s="162"/>
      <c r="E2" s="162"/>
    </row>
    <row r="3" spans="1:13" x14ac:dyDescent="0.2">
      <c r="A3" s="3" t="s">
        <v>838</v>
      </c>
      <c r="B3" t="s">
        <v>873</v>
      </c>
      <c r="C3" t="s">
        <v>844</v>
      </c>
      <c r="D3" t="s">
        <v>1021</v>
      </c>
      <c r="E3" t="s">
        <v>1022</v>
      </c>
    </row>
    <row r="4" spans="1:13" x14ac:dyDescent="0.2">
      <c r="A4" s="4" t="s">
        <v>847</v>
      </c>
      <c r="B4">
        <v>43</v>
      </c>
      <c r="C4" s="10">
        <v>12.544883720930237</v>
      </c>
      <c r="D4" s="10">
        <v>4.2699999999999996</v>
      </c>
      <c r="E4" s="10">
        <v>14.99</v>
      </c>
    </row>
    <row r="5" spans="1:13" x14ac:dyDescent="0.2">
      <c r="A5" s="4" t="s">
        <v>848</v>
      </c>
      <c r="B5">
        <v>80</v>
      </c>
      <c r="C5" s="10">
        <v>21.388250000000006</v>
      </c>
      <c r="D5" s="10">
        <v>15.75</v>
      </c>
      <c r="E5" s="10">
        <v>29.99</v>
      </c>
    </row>
    <row r="6" spans="1:13" x14ac:dyDescent="0.2">
      <c r="A6" s="4" t="s">
        <v>849</v>
      </c>
      <c r="B6">
        <v>28</v>
      </c>
      <c r="C6" s="10">
        <v>39.385357142857153</v>
      </c>
      <c r="D6" s="10">
        <v>30.99</v>
      </c>
      <c r="E6" s="10">
        <v>50</v>
      </c>
    </row>
    <row r="7" spans="1:13" x14ac:dyDescent="0.2">
      <c r="A7" s="4" t="s">
        <v>850</v>
      </c>
      <c r="B7">
        <v>8</v>
      </c>
      <c r="C7" s="10">
        <v>106.36875000000001</v>
      </c>
      <c r="D7" s="10">
        <v>59</v>
      </c>
      <c r="E7" s="10">
        <v>239.99</v>
      </c>
    </row>
    <row r="8" spans="1:13" x14ac:dyDescent="0.2">
      <c r="M8" s="19"/>
    </row>
    <row r="9" spans="1:13" x14ac:dyDescent="0.2">
      <c r="M9" s="19"/>
    </row>
    <row r="10" spans="1:13" x14ac:dyDescent="0.2">
      <c r="M10" s="19"/>
    </row>
    <row r="11" spans="1:13" x14ac:dyDescent="0.2">
      <c r="M11" s="19"/>
    </row>
    <row r="12" spans="1:13" x14ac:dyDescent="0.2">
      <c r="M12" s="19"/>
    </row>
    <row r="13" spans="1:13" x14ac:dyDescent="0.2"/>
    <row r="14" spans="1:13" x14ac:dyDescent="0.2"/>
    <row r="15" spans="1:13" x14ac:dyDescent="0.2"/>
    <row r="16" spans="1:13" x14ac:dyDescent="0.2"/>
    <row r="17" spans="1:10" x14ac:dyDescent="0.2"/>
    <row r="18" spans="1:10" x14ac:dyDescent="0.2">
      <c r="A18" s="162" t="s">
        <v>996</v>
      </c>
      <c r="B18" s="162"/>
      <c r="C18" s="162"/>
      <c r="D18" s="162"/>
      <c r="F18" s="161" t="s">
        <v>995</v>
      </c>
      <c r="G18" s="161"/>
      <c r="H18" s="161"/>
      <c r="I18" s="161"/>
      <c r="J18" s="161"/>
    </row>
    <row r="19" spans="1:10" x14ac:dyDescent="0.2">
      <c r="A19" s="162"/>
      <c r="B19" s="162"/>
      <c r="C19" s="162"/>
      <c r="D19" s="162"/>
      <c r="F19" s="161"/>
      <c r="G19" s="161"/>
      <c r="H19" s="161"/>
      <c r="I19" s="161"/>
      <c r="J19" s="161"/>
    </row>
    <row r="20" spans="1:10" ht="48" x14ac:dyDescent="0.2">
      <c r="A20" s="3" t="s">
        <v>838</v>
      </c>
      <c r="B20" t="s">
        <v>845</v>
      </c>
      <c r="C20" s="11" t="s">
        <v>852</v>
      </c>
      <c r="D20" s="10" t="s">
        <v>844</v>
      </c>
      <c r="F20" s="15" t="s">
        <v>858</v>
      </c>
      <c r="G20" s="13" t="s">
        <v>856</v>
      </c>
      <c r="H20" s="13" t="s">
        <v>857</v>
      </c>
      <c r="I20" s="13" t="s">
        <v>855</v>
      </c>
      <c r="J20" s="13" t="s">
        <v>854</v>
      </c>
    </row>
    <row r="21" spans="1:10" x14ac:dyDescent="0.2">
      <c r="A21" s="4" t="s">
        <v>777</v>
      </c>
      <c r="B21">
        <v>34925</v>
      </c>
      <c r="C21" s="11">
        <v>4.7</v>
      </c>
      <c r="D21" s="10">
        <v>26.99</v>
      </c>
      <c r="F21" s="71" t="str">
        <f>_xlfn.TEXTBEFORE(A21," ",5)</f>
        <v>Paladone Playstation Controller Icons Light</v>
      </c>
      <c r="G21" s="37">
        <f>(B21/MAX('Gaming Merchandise Dataset'!F:F))*0.5</f>
        <v>0.5</v>
      </c>
      <c r="H21" s="37">
        <f t="shared" ref="H21:H30" si="0">IF(B21&gt;100,C21*0.06,C21*0.06*(B21/100))</f>
        <v>0.28199999999999997</v>
      </c>
      <c r="I21" s="37">
        <f>0.2*(1-(D21/MAX('Gaming Merchandise Dataset'!H:H)))</f>
        <v>0.1775073961415059</v>
      </c>
      <c r="J21" s="25">
        <f>SUM(Table15[[#This Row],[Normalized review score (50%)]:[Normalized Price Score (20%)]])</f>
        <v>0.95950739614150593</v>
      </c>
    </row>
    <row r="22" spans="1:10" x14ac:dyDescent="0.2">
      <c r="A22" s="4" t="s">
        <v>19</v>
      </c>
      <c r="B22">
        <v>15386</v>
      </c>
      <c r="C22" s="11">
        <v>4.4000000000000004</v>
      </c>
      <c r="D22" s="10">
        <v>77</v>
      </c>
      <c r="F22" s="4" t="str">
        <f t="shared" ref="F22:F30" si="1">_xlfn.TEXTBEFORE(A22," ",5)</f>
        <v>Razer Tartarus V2 Gaming Keypad:</v>
      </c>
      <c r="G22" s="37">
        <f>(B22/MAX('Gaming Merchandise Dataset'!F:F))*0.5</f>
        <v>0.22027201145311381</v>
      </c>
      <c r="H22" s="37">
        <f t="shared" si="0"/>
        <v>0.26400000000000001</v>
      </c>
      <c r="I22" s="37">
        <f>0.2*(1-(D22/MAX('Gaming Merchandise Dataset'!H:H)))</f>
        <v>0.13583065961081711</v>
      </c>
      <c r="J22" s="25">
        <f>SUM(Table15[[#This Row],[Normalized review score (50%)]:[Normalized Price Score (20%)]])</f>
        <v>0.62010267106393091</v>
      </c>
    </row>
    <row r="23" spans="1:10" x14ac:dyDescent="0.2">
      <c r="A23" s="4" t="s">
        <v>805</v>
      </c>
      <c r="B23">
        <v>8456</v>
      </c>
      <c r="C23" s="11">
        <v>4.4000000000000004</v>
      </c>
      <c r="D23" s="10">
        <v>239.99</v>
      </c>
      <c r="F23" s="71" t="str">
        <f t="shared" si="1"/>
        <v>X Rocker XL Floor Gaming</v>
      </c>
      <c r="G23" s="37">
        <f>(B23/MAX('Gaming Merchandise Dataset'!F:F))*0.5</f>
        <v>0.12105941302791697</v>
      </c>
      <c r="H23" s="37">
        <f t="shared" si="0"/>
        <v>0.26400000000000001</v>
      </c>
      <c r="I23" s="37">
        <f>0.2*(1-(D23/MAX('Gaming Merchandise Dataset'!H:H)))</f>
        <v>0</v>
      </c>
      <c r="J23" s="25">
        <f>SUM(Table15[[#This Row],[Normalized review score (50%)]:[Normalized Price Score (20%)]])</f>
        <v>0.38505941302791696</v>
      </c>
    </row>
    <row r="24" spans="1:10" x14ac:dyDescent="0.2">
      <c r="A24" s="4" t="s">
        <v>764</v>
      </c>
      <c r="B24">
        <v>7534</v>
      </c>
      <c r="C24" s="11">
        <v>4.5999999999999996</v>
      </c>
      <c r="D24" s="10">
        <v>17.989999999999998</v>
      </c>
      <c r="F24" s="4" t="str">
        <f t="shared" si="1"/>
        <v>Paladone Gameboy Heat Changing Coffee</v>
      </c>
      <c r="G24" s="37">
        <f>(B24/MAX('Gaming Merchandise Dataset'!F:F))*0.5</f>
        <v>0.10785969935576235</v>
      </c>
      <c r="H24" s="37">
        <f t="shared" si="0"/>
        <v>0.27599999999999997</v>
      </c>
      <c r="I24" s="37">
        <f>0.2*(1-(D24/MAX('Gaming Merchandise Dataset'!H:H)))</f>
        <v>0.18500770865452729</v>
      </c>
      <c r="J24" s="25">
        <f>SUM(Table15[[#This Row],[Normalized review score (50%)]:[Normalized Price Score (20%)]])</f>
        <v>0.56886740801028957</v>
      </c>
    </row>
    <row r="25" spans="1:10" x14ac:dyDescent="0.2">
      <c r="A25" s="4" t="s">
        <v>492</v>
      </c>
      <c r="B25">
        <v>5840</v>
      </c>
      <c r="C25" s="11">
        <v>4.5999999999999996</v>
      </c>
      <c r="D25" s="10">
        <v>34.99</v>
      </c>
      <c r="F25" s="4" t="str">
        <f t="shared" si="1"/>
        <v>Cable Guy Crash Bandicoot Controller</v>
      </c>
      <c r="G25" s="37">
        <f>(B25/MAX('Gaming Merchandise Dataset'!F:F))*0.5</f>
        <v>8.3607730851825338E-2</v>
      </c>
      <c r="H25" s="37">
        <f t="shared" si="0"/>
        <v>0.27599999999999997</v>
      </c>
      <c r="I25" s="37">
        <f>0.2*(1-(D25/MAX('Gaming Merchandise Dataset'!H:H)))</f>
        <v>0.17084045168548689</v>
      </c>
      <c r="J25" s="25">
        <f>SUM(Table15[[#This Row],[Normalized review score (50%)]:[Normalized Price Score (20%)]])</f>
        <v>0.53044818253731219</v>
      </c>
    </row>
    <row r="26" spans="1:10" x14ac:dyDescent="0.2">
      <c r="A26" s="4" t="s">
        <v>750</v>
      </c>
      <c r="B26">
        <v>4754</v>
      </c>
      <c r="C26" s="11">
        <v>4.4000000000000004</v>
      </c>
      <c r="D26" s="10">
        <v>95.7</v>
      </c>
      <c r="F26" s="4" t="str">
        <f t="shared" si="1"/>
        <v>ASUS WiFi 6 Router (RT-AX57)</v>
      </c>
      <c r="G26" s="37">
        <f>(B26/MAX('Gaming Merchandise Dataset'!F:F))*0.5</f>
        <v>6.8060128847530418E-2</v>
      </c>
      <c r="H26" s="37">
        <f t="shared" si="0"/>
        <v>0.26400000000000001</v>
      </c>
      <c r="I26" s="37">
        <f>0.2*(1-(D26/MAX('Gaming Merchandise Dataset'!H:H)))</f>
        <v>0.1202466769448727</v>
      </c>
      <c r="J26" s="25">
        <f>SUM(Table15[[#This Row],[Normalized review score (50%)]:[Normalized Price Score (20%)]])</f>
        <v>0.45230680579240312</v>
      </c>
    </row>
    <row r="27" spans="1:10" x14ac:dyDescent="0.2">
      <c r="A27" s="4" t="s">
        <v>102</v>
      </c>
      <c r="B27">
        <v>4157</v>
      </c>
      <c r="C27" s="11">
        <v>4.5</v>
      </c>
      <c r="D27" s="10">
        <v>30.99</v>
      </c>
      <c r="F27" s="4" t="str">
        <f t="shared" si="1"/>
        <v>Paladone Playstation Controller Digital Alarm</v>
      </c>
      <c r="G27" s="37">
        <f>(B27/MAX('Gaming Merchandise Dataset'!F:F))*0.5</f>
        <v>5.9513242662848964E-2</v>
      </c>
      <c r="H27" s="37">
        <f t="shared" si="0"/>
        <v>0.27</v>
      </c>
      <c r="I27" s="37">
        <f>0.2*(1-(D27/MAX('Gaming Merchandise Dataset'!H:H)))</f>
        <v>0.1741739239134964</v>
      </c>
      <c r="J27" s="25">
        <f>SUM(Table15[[#This Row],[Normalized review score (50%)]:[Normalized Price Score (20%)]])</f>
        <v>0.50368716657634538</v>
      </c>
    </row>
    <row r="28" spans="1:10" x14ac:dyDescent="0.2">
      <c r="A28" s="4" t="s">
        <v>88</v>
      </c>
      <c r="B28">
        <v>3854</v>
      </c>
      <c r="C28" s="11">
        <v>4.5999999999999996</v>
      </c>
      <c r="D28" s="10">
        <v>29.99</v>
      </c>
      <c r="F28" s="4" t="str">
        <f t="shared" si="1"/>
        <v>Paladone Super Mario Bros Mushroom</v>
      </c>
      <c r="G28" s="37">
        <f>(B28/MAX('Gaming Merchandise Dataset'!F:F))*0.5</f>
        <v>5.5175375805297064E-2</v>
      </c>
      <c r="H28" s="37">
        <f t="shared" si="0"/>
        <v>0.27599999999999997</v>
      </c>
      <c r="I28" s="37">
        <f>0.2*(1-(D28/MAX('Gaming Merchandise Dataset'!H:H)))</f>
        <v>0.1750072919704988</v>
      </c>
      <c r="J28" s="25">
        <f>SUM(Table15[[#This Row],[Normalized review score (50%)]:[Normalized Price Score (20%)]])</f>
        <v>0.5061826677757959</v>
      </c>
    </row>
    <row r="29" spans="1:10" x14ac:dyDescent="0.2">
      <c r="A29" s="4" t="s">
        <v>662</v>
      </c>
      <c r="B29">
        <v>3746</v>
      </c>
      <c r="C29" s="11">
        <v>4.7</v>
      </c>
      <c r="D29" s="10">
        <v>29.99</v>
      </c>
      <c r="F29" s="4" t="str">
        <f t="shared" si="1"/>
        <v>Paladone Xbox Icons Light, Dynamic</v>
      </c>
      <c r="G29" s="37">
        <f>(B29/MAX('Gaming Merchandise Dataset'!F:F))*0.5</f>
        <v>5.3629205440229061E-2</v>
      </c>
      <c r="H29" s="37">
        <f t="shared" si="0"/>
        <v>0.28199999999999997</v>
      </c>
      <c r="I29" s="37">
        <f>0.2*(1-(D29/MAX('Gaming Merchandise Dataset'!H:H)))</f>
        <v>0.1750072919704988</v>
      </c>
      <c r="J29" s="25">
        <f>SUM(Table15[[#This Row],[Normalized review score (50%)]:[Normalized Price Score (20%)]])</f>
        <v>0.51063649741072781</v>
      </c>
    </row>
    <row r="30" spans="1:10" x14ac:dyDescent="0.2">
      <c r="A30" s="4" t="s">
        <v>320</v>
      </c>
      <c r="B30">
        <v>3594</v>
      </c>
      <c r="C30" s="11">
        <v>4.5999999999999996</v>
      </c>
      <c r="D30" s="10">
        <v>27.9</v>
      </c>
      <c r="F30" s="71" t="str">
        <f t="shared" si="1"/>
        <v>Cable Guys - Halo Figures</v>
      </c>
      <c r="G30" s="37">
        <f>(B30/MAX('Gaming Merchandise Dataset'!F:F))*0.5</f>
        <v>5.1453113815318537E-2</v>
      </c>
      <c r="H30" s="37">
        <f t="shared" si="0"/>
        <v>0.27599999999999997</v>
      </c>
      <c r="I30" s="37">
        <f>0.2*(1-(D30/MAX('Gaming Merchandise Dataset'!H:H)))</f>
        <v>0.17674903120963376</v>
      </c>
      <c r="J30" s="25">
        <f>SUM(Table15[[#This Row],[Normalized review score (50%)]:[Normalized Price Score (20%)]])</f>
        <v>0.50420214502495231</v>
      </c>
    </row>
    <row r="31" spans="1:10" x14ac:dyDescent="0.2">
      <c r="A31" s="4" t="s">
        <v>839</v>
      </c>
      <c r="B31">
        <v>92246</v>
      </c>
      <c r="C31" s="11">
        <v>4.55</v>
      </c>
      <c r="D31" s="10">
        <v>61.153000000000006</v>
      </c>
      <c r="F31" s="34" t="s">
        <v>992</v>
      </c>
      <c r="G31" s="16">
        <f>AVERAGE(G21:G30)</f>
        <v>0.13206299212598424</v>
      </c>
      <c r="H31" s="35">
        <f t="shared" ref="H31:J31" si="2">AVERAGE(H21:H30)</f>
        <v>0.27300000000000002</v>
      </c>
      <c r="I31" s="16">
        <f t="shared" si="2"/>
        <v>0.14903704321013375</v>
      </c>
      <c r="J31" s="16">
        <f t="shared" si="2"/>
        <v>0.55410003533611796</v>
      </c>
    </row>
    <row r="32" spans="1:10" x14ac:dyDescent="0.2"/>
    <row r="33" spans="1:19" x14ac:dyDescent="0.2"/>
    <row r="34" spans="1:19" x14ac:dyDescent="0.2">
      <c r="I34" s="36"/>
    </row>
    <row r="35" spans="1:19" x14ac:dyDescent="0.2"/>
    <row r="36" spans="1:19" x14ac:dyDescent="0.2"/>
    <row r="37" spans="1:19" ht="16" thickBot="1" x14ac:dyDescent="0.25"/>
    <row r="38" spans="1:19" ht="15" customHeight="1" thickBot="1" x14ac:dyDescent="0.25">
      <c r="A38" s="53" t="s">
        <v>846</v>
      </c>
      <c r="B38" s="54" t="s">
        <v>847</v>
      </c>
      <c r="C38" s="132" t="s">
        <v>1020</v>
      </c>
      <c r="D38" s="132"/>
      <c r="E38" s="132"/>
      <c r="F38" s="132"/>
      <c r="G38" s="132"/>
      <c r="H38" s="132"/>
      <c r="I38" s="133"/>
      <c r="K38" s="53" t="s">
        <v>846</v>
      </c>
      <c r="L38" s="54" t="s">
        <v>849</v>
      </c>
      <c r="M38" s="132" t="s">
        <v>999</v>
      </c>
      <c r="N38" s="132"/>
      <c r="O38" s="132"/>
      <c r="P38" s="132"/>
      <c r="Q38" s="132"/>
      <c r="R38" s="132"/>
      <c r="S38" s="133"/>
    </row>
    <row r="39" spans="1:19" ht="15" customHeight="1" thickBot="1" x14ac:dyDescent="0.25">
      <c r="A39" s="41"/>
      <c r="C39" s="134"/>
      <c r="D39" s="134"/>
      <c r="E39" s="134"/>
      <c r="F39" s="134"/>
      <c r="G39" s="134"/>
      <c r="H39" s="134"/>
      <c r="I39" s="135"/>
      <c r="K39" s="41"/>
      <c r="M39" s="134"/>
      <c r="N39" s="134"/>
      <c r="O39" s="134"/>
      <c r="P39" s="134"/>
      <c r="Q39" s="134"/>
      <c r="R39" s="134"/>
      <c r="S39" s="135"/>
    </row>
    <row r="40" spans="1:19" ht="16" thickBot="1" x14ac:dyDescent="0.25">
      <c r="A40" s="61" t="s">
        <v>838</v>
      </c>
      <c r="B40" s="65" t="s">
        <v>845</v>
      </c>
      <c r="C40" s="66" t="s">
        <v>994</v>
      </c>
      <c r="D40" s="66" t="s">
        <v>840</v>
      </c>
      <c r="E40" s="54" t="s">
        <v>997</v>
      </c>
      <c r="F40" t="s">
        <v>861</v>
      </c>
      <c r="G40" s="40" t="s">
        <v>863</v>
      </c>
      <c r="H40" s="40" t="s">
        <v>862</v>
      </c>
      <c r="I40" s="42" t="s">
        <v>866</v>
      </c>
      <c r="K40" s="61" t="s">
        <v>838</v>
      </c>
      <c r="L40" s="65" t="s">
        <v>845</v>
      </c>
      <c r="M40" s="66" t="s">
        <v>994</v>
      </c>
      <c r="N40" s="66" t="s">
        <v>1023</v>
      </c>
      <c r="O40" s="67" t="s">
        <v>997</v>
      </c>
      <c r="P40" t="s">
        <v>861</v>
      </c>
      <c r="Q40" s="40" t="s">
        <v>863</v>
      </c>
      <c r="R40" s="40" t="s">
        <v>862</v>
      </c>
      <c r="S40" s="42" t="s">
        <v>866</v>
      </c>
    </row>
    <row r="41" spans="1:19" x14ac:dyDescent="0.2">
      <c r="A41" s="62" t="s">
        <v>913</v>
      </c>
      <c r="B41" s="57">
        <v>612</v>
      </c>
      <c r="C41" s="58">
        <v>12.99</v>
      </c>
      <c r="D41" s="58">
        <v>4.5999999999999996</v>
      </c>
      <c r="E41" s="59">
        <v>21.929135802469148</v>
      </c>
      <c r="F41">
        <f t="shared" ref="F41:F48" si="3">MIN(1,B41/100)</f>
        <v>1</v>
      </c>
      <c r="G41" s="40">
        <f>D41*Table2[[#This Row],[Review Weight]]</f>
        <v>4.5999999999999996</v>
      </c>
      <c r="H41" s="40">
        <f t="shared" ref="H41:H48" si="4">C41/E41</f>
        <v>0.59236260457365442</v>
      </c>
      <c r="I41" s="42">
        <f t="shared" ref="I41:I48" si="5">G41/H41</f>
        <v>7.7655138330529692</v>
      </c>
      <c r="K41" s="72" t="s">
        <v>896</v>
      </c>
      <c r="L41" s="57">
        <v>6</v>
      </c>
      <c r="M41" s="58">
        <v>45.99</v>
      </c>
      <c r="N41" s="58">
        <v>5</v>
      </c>
      <c r="O41" s="59">
        <v>21.929135802469148</v>
      </c>
      <c r="P41">
        <f t="shared" ref="P41:P68" si="6">MIN(1,L41/100)</f>
        <v>0.06</v>
      </c>
      <c r="Q41" s="40">
        <f>N41*Table510[[#This Row],[Review Weight]]</f>
        <v>0.3</v>
      </c>
      <c r="R41" s="40">
        <f t="shared" ref="R41:R68" si="7">M41/O41</f>
        <v>2.0972098679247395</v>
      </c>
      <c r="S41" s="42">
        <f t="shared" ref="S41:S68" si="8">Q41/R41</f>
        <v>0.14304720027703294</v>
      </c>
    </row>
    <row r="42" spans="1:19" x14ac:dyDescent="0.2">
      <c r="A42" s="63" t="s">
        <v>920</v>
      </c>
      <c r="B42" s="41">
        <v>2474</v>
      </c>
      <c r="C42">
        <v>13.99</v>
      </c>
      <c r="D42">
        <v>4.5999999999999996</v>
      </c>
      <c r="E42" s="55">
        <v>21.929135802469148</v>
      </c>
      <c r="F42">
        <f t="shared" si="3"/>
        <v>1</v>
      </c>
      <c r="G42" s="40">
        <f>D42*Table2[[#This Row],[Review Weight]]</f>
        <v>4.5999999999999996</v>
      </c>
      <c r="H42" s="40">
        <f t="shared" si="4"/>
        <v>0.63796403679641456</v>
      </c>
      <c r="I42" s="42">
        <f t="shared" si="5"/>
        <v>7.2104377906617643</v>
      </c>
      <c r="K42" s="63" t="s">
        <v>975</v>
      </c>
      <c r="L42" s="41">
        <v>1</v>
      </c>
      <c r="M42">
        <v>39.979999999999997</v>
      </c>
      <c r="N42">
        <v>5</v>
      </c>
      <c r="O42" s="55">
        <v>21.929135802469148</v>
      </c>
      <c r="P42" s="38">
        <f t="shared" si="6"/>
        <v>0.01</v>
      </c>
      <c r="Q42" s="39">
        <f>N42*Table510[[#This Row],[Review Weight]]</f>
        <v>0.05</v>
      </c>
      <c r="R42" s="39">
        <f t="shared" si="7"/>
        <v>1.823145260265951</v>
      </c>
      <c r="S42" s="45">
        <f t="shared" si="8"/>
        <v>2.7425132319246058E-2</v>
      </c>
    </row>
    <row r="43" spans="1:19" x14ac:dyDescent="0.2">
      <c r="A43" s="63" t="s">
        <v>923</v>
      </c>
      <c r="B43" s="41">
        <v>322</v>
      </c>
      <c r="C43">
        <v>9.99</v>
      </c>
      <c r="D43">
        <v>4.7</v>
      </c>
      <c r="E43" s="55">
        <v>21.929135802469148</v>
      </c>
      <c r="F43">
        <f t="shared" si="3"/>
        <v>1</v>
      </c>
      <c r="G43" s="40">
        <f>D43*Table2[[#This Row],[Review Weight]]</f>
        <v>4.7</v>
      </c>
      <c r="H43" s="40">
        <f t="shared" si="4"/>
        <v>0.45555830790537399</v>
      </c>
      <c r="I43" s="42">
        <f t="shared" si="5"/>
        <v>10.317010837998497</v>
      </c>
      <c r="K43" s="63" t="s">
        <v>979</v>
      </c>
      <c r="L43" s="41">
        <v>3</v>
      </c>
      <c r="M43">
        <v>39.979999999999997</v>
      </c>
      <c r="N43">
        <v>5</v>
      </c>
      <c r="O43" s="55">
        <v>21.929135802469148</v>
      </c>
      <c r="P43" s="38">
        <f t="shared" si="6"/>
        <v>0.03</v>
      </c>
      <c r="Q43" s="39">
        <f>N43*Table510[[#This Row],[Review Weight]]</f>
        <v>0.15</v>
      </c>
      <c r="R43" s="39">
        <f t="shared" si="7"/>
        <v>1.823145260265951</v>
      </c>
      <c r="S43" s="45">
        <f t="shared" si="8"/>
        <v>8.2275396957738167E-2</v>
      </c>
    </row>
    <row r="44" spans="1:19" x14ac:dyDescent="0.2">
      <c r="A44" s="63" t="s">
        <v>927</v>
      </c>
      <c r="B44" s="41">
        <v>2938</v>
      </c>
      <c r="C44">
        <v>9.99</v>
      </c>
      <c r="D44">
        <v>4.5999999999999996</v>
      </c>
      <c r="E44" s="55">
        <v>32.235555555555564</v>
      </c>
      <c r="F44">
        <f t="shared" si="3"/>
        <v>1</v>
      </c>
      <c r="G44" s="40">
        <f>D44*Table2[[#This Row],[Review Weight]]</f>
        <v>4.5999999999999996</v>
      </c>
      <c r="H44" s="40">
        <f t="shared" si="4"/>
        <v>0.30990624569143793</v>
      </c>
      <c r="I44" s="42">
        <f t="shared" si="5"/>
        <v>14.843198754309869</v>
      </c>
      <c r="K44" s="63" t="s">
        <v>968</v>
      </c>
      <c r="L44" s="41">
        <v>21</v>
      </c>
      <c r="M44">
        <v>34.85</v>
      </c>
      <c r="N44">
        <v>4.5999999999999996</v>
      </c>
      <c r="O44" s="55">
        <v>31.466571428571434</v>
      </c>
      <c r="P44" s="38">
        <f t="shared" si="6"/>
        <v>0.21</v>
      </c>
      <c r="Q44" s="39">
        <f>N44*Table510[[#This Row],[Review Weight]]</f>
        <v>0.96599999999999986</v>
      </c>
      <c r="R44" s="39">
        <f t="shared" si="7"/>
        <v>1.1075245385125256</v>
      </c>
      <c r="S44" s="45">
        <f t="shared" si="8"/>
        <v>0.87221543758967002</v>
      </c>
    </row>
    <row r="45" spans="1:19" x14ac:dyDescent="0.2">
      <c r="A45" s="63" t="s">
        <v>938</v>
      </c>
      <c r="B45" s="41">
        <v>440</v>
      </c>
      <c r="C45">
        <v>14.99</v>
      </c>
      <c r="D45">
        <v>4.4000000000000004</v>
      </c>
      <c r="E45" s="55">
        <v>15.7925</v>
      </c>
      <c r="F45">
        <f t="shared" si="3"/>
        <v>1</v>
      </c>
      <c r="G45" s="40">
        <f>D45*Table2[[#This Row],[Review Weight]]</f>
        <v>4.4000000000000004</v>
      </c>
      <c r="H45" s="40">
        <f t="shared" si="4"/>
        <v>0.94918473959157823</v>
      </c>
      <c r="I45" s="42">
        <f t="shared" si="5"/>
        <v>4.6355570380253512</v>
      </c>
      <c r="K45" s="63" t="s">
        <v>901</v>
      </c>
      <c r="L45" s="41">
        <v>5840</v>
      </c>
      <c r="M45">
        <v>34.99</v>
      </c>
      <c r="N45">
        <v>4.5999999999999996</v>
      </c>
      <c r="O45" s="55">
        <v>31.466571428571434</v>
      </c>
      <c r="P45" s="38">
        <f t="shared" si="6"/>
        <v>1</v>
      </c>
      <c r="Q45" s="39">
        <f>N45*Table510[[#This Row],[Review Weight]]</f>
        <v>4.5999999999999996</v>
      </c>
      <c r="R45" s="39">
        <f t="shared" si="7"/>
        <v>1.1119737045208973</v>
      </c>
      <c r="S45" s="45">
        <f t="shared" si="8"/>
        <v>4.1367884701751523</v>
      </c>
    </row>
    <row r="46" spans="1:19" x14ac:dyDescent="0.2">
      <c r="A46" s="63" t="s">
        <v>951</v>
      </c>
      <c r="B46" s="41">
        <v>503</v>
      </c>
      <c r="C46">
        <v>4.2699999999999996</v>
      </c>
      <c r="D46">
        <v>4.3</v>
      </c>
      <c r="E46" s="55">
        <v>21.929135802469148</v>
      </c>
      <c r="F46">
        <f t="shared" si="3"/>
        <v>1</v>
      </c>
      <c r="G46" s="40">
        <f>D46*Table2[[#This Row],[Review Weight]]</f>
        <v>4.3</v>
      </c>
      <c r="H46" s="40">
        <f t="shared" si="4"/>
        <v>0.19471811559118585</v>
      </c>
      <c r="I46" s="42">
        <f t="shared" si="5"/>
        <v>22.083204672275723</v>
      </c>
      <c r="K46" s="63" t="s">
        <v>983</v>
      </c>
      <c r="L46" s="41">
        <v>2</v>
      </c>
      <c r="M46">
        <v>39.979999999999997</v>
      </c>
      <c r="N46">
        <v>5</v>
      </c>
      <c r="O46" s="55">
        <v>21.929135802469148</v>
      </c>
      <c r="P46" s="38">
        <f t="shared" si="6"/>
        <v>0.02</v>
      </c>
      <c r="Q46" s="39">
        <f>N46*Table510[[#This Row],[Review Weight]]</f>
        <v>0.1</v>
      </c>
      <c r="R46" s="39">
        <f t="shared" si="7"/>
        <v>1.823145260265951</v>
      </c>
      <c r="S46" s="45">
        <f t="shared" si="8"/>
        <v>5.4850264638492116E-2</v>
      </c>
    </row>
    <row r="47" spans="1:19" x14ac:dyDescent="0.2">
      <c r="A47" s="63" t="s">
        <v>972</v>
      </c>
      <c r="B47" s="41">
        <v>265</v>
      </c>
      <c r="C47">
        <v>13.89</v>
      </c>
      <c r="D47">
        <v>4.7</v>
      </c>
      <c r="E47" s="55">
        <v>31.466571428571434</v>
      </c>
      <c r="F47">
        <f t="shared" si="3"/>
        <v>1</v>
      </c>
      <c r="G47" s="40">
        <f>D47*Table2[[#This Row],[Review Weight]]</f>
        <v>4.7</v>
      </c>
      <c r="H47" s="40">
        <f t="shared" si="4"/>
        <v>0.44142082754487749</v>
      </c>
      <c r="I47" s="42">
        <f t="shared" si="5"/>
        <v>10.647435976550449</v>
      </c>
      <c r="K47" s="63" t="s">
        <v>982</v>
      </c>
      <c r="L47" s="41">
        <v>13</v>
      </c>
      <c r="M47">
        <v>33.99</v>
      </c>
      <c r="N47">
        <v>4.8</v>
      </c>
      <c r="O47" s="55">
        <v>31.466571428571434</v>
      </c>
      <c r="P47" s="38">
        <f t="shared" si="6"/>
        <v>0.13</v>
      </c>
      <c r="Q47" s="39">
        <f>N47*Table510[[#This Row],[Review Weight]]</f>
        <v>0.624</v>
      </c>
      <c r="R47" s="39">
        <f t="shared" si="7"/>
        <v>1.0801939473182423</v>
      </c>
      <c r="S47" s="45">
        <f t="shared" si="8"/>
        <v>0.57767403858277655</v>
      </c>
    </row>
    <row r="48" spans="1:19" ht="16" thickBot="1" x14ac:dyDescent="0.25">
      <c r="A48" s="64" t="s">
        <v>962</v>
      </c>
      <c r="B48" s="60">
        <v>868</v>
      </c>
      <c r="C48" s="27">
        <v>11.99</v>
      </c>
      <c r="D48" s="27">
        <v>4.5999999999999996</v>
      </c>
      <c r="E48" s="56">
        <v>10.99</v>
      </c>
      <c r="F48" s="27">
        <f t="shared" si="3"/>
        <v>1</v>
      </c>
      <c r="G48" s="43">
        <f>D48*Table2[[#This Row],[Review Weight]]</f>
        <v>4.5999999999999996</v>
      </c>
      <c r="H48" s="43">
        <f t="shared" si="4"/>
        <v>1.0909918107370338</v>
      </c>
      <c r="I48" s="44">
        <f t="shared" si="5"/>
        <v>4.2163469557964968</v>
      </c>
      <c r="K48" s="63" t="s">
        <v>985</v>
      </c>
      <c r="L48" s="41">
        <v>258</v>
      </c>
      <c r="M48">
        <v>35.99</v>
      </c>
      <c r="N48">
        <v>4.8</v>
      </c>
      <c r="O48" s="55">
        <v>32.235555555555564</v>
      </c>
      <c r="P48" s="38">
        <f t="shared" si="6"/>
        <v>1</v>
      </c>
      <c r="Q48" s="39">
        <f>N48*Table510[[#This Row],[Review Weight]]</f>
        <v>4.8</v>
      </c>
      <c r="R48" s="39">
        <f t="shared" si="7"/>
        <v>1.1164690472907759</v>
      </c>
      <c r="S48" s="45">
        <f t="shared" si="8"/>
        <v>4.2992683152727622</v>
      </c>
    </row>
    <row r="49" spans="1:19" x14ac:dyDescent="0.2">
      <c r="K49" s="63" t="s">
        <v>914</v>
      </c>
      <c r="L49" s="41">
        <v>458</v>
      </c>
      <c r="M49">
        <v>32.99</v>
      </c>
      <c r="N49">
        <v>4.8</v>
      </c>
      <c r="O49" s="55">
        <v>32.235555555555564</v>
      </c>
      <c r="P49" s="38">
        <f t="shared" si="6"/>
        <v>1</v>
      </c>
      <c r="Q49" s="39">
        <f>N49*Table510[[#This Row],[Review Weight]]</f>
        <v>4.8</v>
      </c>
      <c r="R49" s="39">
        <f t="shared" si="7"/>
        <v>1.0234041086446986</v>
      </c>
      <c r="S49" s="45">
        <f t="shared" si="8"/>
        <v>4.6902293624330609</v>
      </c>
    </row>
    <row r="50" spans="1:19" x14ac:dyDescent="0.2">
      <c r="K50" s="63" t="s">
        <v>916</v>
      </c>
      <c r="L50" s="41">
        <v>519</v>
      </c>
      <c r="M50">
        <v>39.9</v>
      </c>
      <c r="N50">
        <v>4.8</v>
      </c>
      <c r="O50" s="55">
        <v>31.466571428571434</v>
      </c>
      <c r="P50" s="38">
        <f t="shared" si="6"/>
        <v>1</v>
      </c>
      <c r="Q50" s="39">
        <f>N50*Table510[[#This Row],[Review Weight]]</f>
        <v>4.8</v>
      </c>
      <c r="R50" s="39">
        <f t="shared" si="7"/>
        <v>1.268012312385933</v>
      </c>
      <c r="S50" s="45">
        <f t="shared" si="8"/>
        <v>3.7854522019334058</v>
      </c>
    </row>
    <row r="51" spans="1:19" ht="16" thickBot="1" x14ac:dyDescent="0.25">
      <c r="K51" s="63" t="s">
        <v>917</v>
      </c>
      <c r="L51" s="41">
        <v>650</v>
      </c>
      <c r="M51">
        <v>49.99</v>
      </c>
      <c r="N51">
        <v>4.4000000000000004</v>
      </c>
      <c r="O51" s="55">
        <v>32.235555555555564</v>
      </c>
      <c r="P51" s="38">
        <f t="shared" si="6"/>
        <v>1</v>
      </c>
      <c r="Q51" s="39">
        <f>N51*Table510[[#This Row],[Review Weight]]</f>
        <v>4.4000000000000004</v>
      </c>
      <c r="R51" s="39">
        <f t="shared" si="7"/>
        <v>1.5507720943058041</v>
      </c>
      <c r="S51" s="45">
        <f t="shared" si="8"/>
        <v>2.8372963481585214</v>
      </c>
    </row>
    <row r="52" spans="1:19" ht="16" thickBot="1" x14ac:dyDescent="0.25">
      <c r="A52" s="53" t="s">
        <v>846</v>
      </c>
      <c r="B52" s="54" t="s">
        <v>848</v>
      </c>
      <c r="C52" s="132" t="s">
        <v>998</v>
      </c>
      <c r="D52" s="132"/>
      <c r="E52" s="132"/>
      <c r="F52" s="132"/>
      <c r="G52" s="132"/>
      <c r="H52" s="132"/>
      <c r="I52" s="133"/>
      <c r="K52" s="63" t="s">
        <v>919</v>
      </c>
      <c r="L52" s="41">
        <v>2739</v>
      </c>
      <c r="M52">
        <v>44.99</v>
      </c>
      <c r="N52">
        <v>4.7</v>
      </c>
      <c r="O52" s="55">
        <v>27.597999999999995</v>
      </c>
      <c r="P52" s="38">
        <f t="shared" si="6"/>
        <v>1</v>
      </c>
      <c r="Q52" s="39">
        <f>N52*Table510[[#This Row],[Review Weight]]</f>
        <v>4.7</v>
      </c>
      <c r="R52" s="39">
        <f t="shared" si="7"/>
        <v>1.6301905935212699</v>
      </c>
      <c r="S52" s="45">
        <f t="shared" si="8"/>
        <v>2.8830984663258499</v>
      </c>
    </row>
    <row r="53" spans="1:19" ht="16" thickBot="1" x14ac:dyDescent="0.25">
      <c r="A53" s="41"/>
      <c r="C53" s="134"/>
      <c r="D53" s="134"/>
      <c r="E53" s="134"/>
      <c r="F53" s="134"/>
      <c r="G53" s="134"/>
      <c r="H53" s="134"/>
      <c r="I53" s="135"/>
      <c r="K53" s="63" t="s">
        <v>928</v>
      </c>
      <c r="L53" s="41">
        <v>178</v>
      </c>
      <c r="M53">
        <v>39.99</v>
      </c>
      <c r="N53">
        <v>4.7</v>
      </c>
      <c r="O53" s="55">
        <v>32.235555555555564</v>
      </c>
      <c r="P53" s="38">
        <f t="shared" si="6"/>
        <v>1</v>
      </c>
      <c r="Q53" s="39">
        <f>N53*Table510[[#This Row],[Review Weight]]</f>
        <v>4.7</v>
      </c>
      <c r="R53" s="39">
        <f t="shared" si="7"/>
        <v>1.2405556321522127</v>
      </c>
      <c r="S53" s="45">
        <f t="shared" si="8"/>
        <v>3.7886249340112816</v>
      </c>
    </row>
    <row r="54" spans="1:19" ht="16" thickBot="1" x14ac:dyDescent="0.25">
      <c r="A54" s="61" t="s">
        <v>838</v>
      </c>
      <c r="B54" s="65" t="s">
        <v>845</v>
      </c>
      <c r="C54" s="66" t="s">
        <v>994</v>
      </c>
      <c r="D54" s="66" t="s">
        <v>840</v>
      </c>
      <c r="E54" s="67" t="s">
        <v>997</v>
      </c>
      <c r="F54" t="s">
        <v>861</v>
      </c>
      <c r="G54" s="40" t="s">
        <v>863</v>
      </c>
      <c r="H54" s="40" t="s">
        <v>862</v>
      </c>
      <c r="I54" s="42" t="s">
        <v>866</v>
      </c>
      <c r="K54" s="63" t="s">
        <v>930</v>
      </c>
      <c r="L54" s="41">
        <v>741</v>
      </c>
      <c r="M54">
        <v>39.99</v>
      </c>
      <c r="N54">
        <v>4.5999999999999996</v>
      </c>
      <c r="O54" s="55">
        <v>21.929135802469148</v>
      </c>
      <c r="P54" s="38">
        <f t="shared" si="6"/>
        <v>1</v>
      </c>
      <c r="Q54" s="39">
        <f>N54*Table510[[#This Row],[Review Weight]]</f>
        <v>4.5999999999999996</v>
      </c>
      <c r="R54" s="39">
        <f t="shared" si="7"/>
        <v>1.8236012745881787</v>
      </c>
      <c r="S54" s="45">
        <f t="shared" si="8"/>
        <v>2.5224812375933503</v>
      </c>
    </row>
    <row r="55" spans="1:19" x14ac:dyDescent="0.2">
      <c r="A55" s="62" t="s">
        <v>900</v>
      </c>
      <c r="B55" s="57">
        <v>1255</v>
      </c>
      <c r="C55" s="58">
        <v>29.75</v>
      </c>
      <c r="D55" s="58">
        <v>4.5</v>
      </c>
      <c r="E55" s="59">
        <v>31.466571428571434</v>
      </c>
      <c r="F55">
        <f t="shared" ref="F55:F91" si="9">MIN(1,B55/100)</f>
        <v>1</v>
      </c>
      <c r="G55" s="40">
        <f>D55*Table5[[#This Row],[Review Weight]]</f>
        <v>4.5</v>
      </c>
      <c r="H55" s="40">
        <f t="shared" ref="H55:H91" si="10">C55/E55</f>
        <v>0.94544777677898528</v>
      </c>
      <c r="I55" s="42">
        <f>G55/H55</f>
        <v>4.7596494597839145</v>
      </c>
      <c r="K55" s="63" t="s">
        <v>931</v>
      </c>
      <c r="L55" s="41">
        <v>1718</v>
      </c>
      <c r="M55">
        <v>34.99</v>
      </c>
      <c r="N55">
        <v>4.5999999999999996</v>
      </c>
      <c r="O55" s="55">
        <v>32.235555555555564</v>
      </c>
      <c r="P55" s="38">
        <f t="shared" si="6"/>
        <v>1</v>
      </c>
      <c r="Q55" s="39">
        <f>N55*Table510[[#This Row],[Review Weight]]</f>
        <v>4.5999999999999996</v>
      </c>
      <c r="R55" s="39">
        <f t="shared" si="7"/>
        <v>1.0854474010754169</v>
      </c>
      <c r="S55" s="45">
        <f t="shared" si="8"/>
        <v>4.2378838398272523</v>
      </c>
    </row>
    <row r="56" spans="1:19" x14ac:dyDescent="0.2">
      <c r="A56" s="63" t="s">
        <v>902</v>
      </c>
      <c r="B56" s="41">
        <v>3594</v>
      </c>
      <c r="C56">
        <v>27.9</v>
      </c>
      <c r="D56">
        <v>4.5999999999999996</v>
      </c>
      <c r="E56" s="55">
        <v>31.466571428571434</v>
      </c>
      <c r="F56" s="38">
        <f t="shared" si="9"/>
        <v>1</v>
      </c>
      <c r="G56" s="39">
        <f>D56*Table5[[#This Row],[Review Weight]]</f>
        <v>4.5999999999999996</v>
      </c>
      <c r="H56" s="39">
        <f t="shared" si="10"/>
        <v>0.88665522595407353</v>
      </c>
      <c r="I56" s="45">
        <f t="shared" ref="I56:I91" si="11">G56/H56</f>
        <v>5.1880368663594476</v>
      </c>
      <c r="K56" s="63" t="s">
        <v>932</v>
      </c>
      <c r="L56" s="41">
        <v>536</v>
      </c>
      <c r="M56">
        <v>39.99</v>
      </c>
      <c r="N56">
        <v>4.7</v>
      </c>
      <c r="O56" s="55">
        <v>32.235555555555564</v>
      </c>
      <c r="P56" s="38">
        <f t="shared" si="6"/>
        <v>1</v>
      </c>
      <c r="Q56" s="39">
        <f>N56*Table510[[#This Row],[Review Weight]]</f>
        <v>4.7</v>
      </c>
      <c r="R56" s="39">
        <f t="shared" si="7"/>
        <v>1.2405556321522127</v>
      </c>
      <c r="S56" s="45">
        <f t="shared" si="8"/>
        <v>3.7886249340112816</v>
      </c>
    </row>
    <row r="57" spans="1:19" x14ac:dyDescent="0.2">
      <c r="A57" s="63" t="s">
        <v>904</v>
      </c>
      <c r="B57" s="41">
        <v>637</v>
      </c>
      <c r="C57">
        <v>24.99</v>
      </c>
      <c r="D57">
        <v>4.5</v>
      </c>
      <c r="E57" s="55">
        <v>31.466571428571434</v>
      </c>
      <c r="F57" s="38">
        <f t="shared" si="9"/>
        <v>1</v>
      </c>
      <c r="G57" s="39">
        <f>D57*Table5[[#This Row],[Review Weight]]</f>
        <v>4.5</v>
      </c>
      <c r="H57" s="39">
        <f t="shared" si="10"/>
        <v>0.7941761324943476</v>
      </c>
      <c r="I57" s="45">
        <f t="shared" si="11"/>
        <v>5.6662493568856123</v>
      </c>
      <c r="K57" s="63" t="s">
        <v>974</v>
      </c>
      <c r="L57" s="41">
        <v>240</v>
      </c>
      <c r="M57">
        <v>39.99</v>
      </c>
      <c r="N57">
        <v>4.5999999999999996</v>
      </c>
      <c r="O57" s="55">
        <v>31.466571428571434</v>
      </c>
      <c r="P57" s="38">
        <f t="shared" si="6"/>
        <v>1</v>
      </c>
      <c r="Q57" s="39">
        <f>N57*Table510[[#This Row],[Review Weight]]</f>
        <v>4.5999999999999996</v>
      </c>
      <c r="R57" s="39">
        <f t="shared" si="7"/>
        <v>1.2708724905341722</v>
      </c>
      <c r="S57" s="45">
        <f t="shared" si="8"/>
        <v>3.6195606044368236</v>
      </c>
    </row>
    <row r="58" spans="1:19" x14ac:dyDescent="0.2">
      <c r="A58" s="63" t="s">
        <v>905</v>
      </c>
      <c r="B58" s="41">
        <v>2471</v>
      </c>
      <c r="C58">
        <v>23.99</v>
      </c>
      <c r="D58">
        <v>4.8</v>
      </c>
      <c r="E58" s="55">
        <v>29.532285714285713</v>
      </c>
      <c r="F58" s="38">
        <f t="shared" si="9"/>
        <v>1</v>
      </c>
      <c r="G58" s="39">
        <f>D58*Table5[[#This Row],[Review Weight]]</f>
        <v>4.8</v>
      </c>
      <c r="H58" s="39">
        <f t="shared" si="10"/>
        <v>0.81233129843367546</v>
      </c>
      <c r="I58" s="45">
        <f t="shared" si="11"/>
        <v>5.9089191925206928</v>
      </c>
      <c r="K58" s="63" t="s">
        <v>970</v>
      </c>
      <c r="L58" s="41">
        <v>4</v>
      </c>
      <c r="M58">
        <v>50</v>
      </c>
      <c r="N58">
        <v>4.7</v>
      </c>
      <c r="O58" s="55">
        <v>24.543999999999997</v>
      </c>
      <c r="P58" s="38">
        <f t="shared" si="6"/>
        <v>0.04</v>
      </c>
      <c r="Q58" s="39">
        <f>N58*Table510[[#This Row],[Review Weight]]</f>
        <v>0.188</v>
      </c>
      <c r="R58" s="39">
        <f t="shared" si="7"/>
        <v>2.037157757496741</v>
      </c>
      <c r="S58" s="45">
        <f t="shared" si="8"/>
        <v>9.2285439999999982E-2</v>
      </c>
    </row>
    <row r="59" spans="1:19" x14ac:dyDescent="0.2">
      <c r="A59" s="63" t="s">
        <v>906</v>
      </c>
      <c r="B59" s="41">
        <v>1062</v>
      </c>
      <c r="C59">
        <v>24.99</v>
      </c>
      <c r="D59">
        <v>4.8</v>
      </c>
      <c r="E59" s="55">
        <v>31.466571428571434</v>
      </c>
      <c r="F59" s="38">
        <f t="shared" si="9"/>
        <v>1</v>
      </c>
      <c r="G59" s="39">
        <f>D59*Table5[[#This Row],[Review Weight]]</f>
        <v>4.8</v>
      </c>
      <c r="H59" s="39">
        <f t="shared" si="10"/>
        <v>0.7941761324943476</v>
      </c>
      <c r="I59" s="45">
        <f t="shared" si="11"/>
        <v>6.0439993140113195</v>
      </c>
      <c r="K59" s="63" t="s">
        <v>971</v>
      </c>
      <c r="L59" s="41">
        <v>3</v>
      </c>
      <c r="M59">
        <v>39.950000000000003</v>
      </c>
      <c r="N59">
        <v>4</v>
      </c>
      <c r="O59" s="55">
        <v>31.466571428571434</v>
      </c>
      <c r="P59" s="38">
        <f t="shared" si="6"/>
        <v>0.03</v>
      </c>
      <c r="Q59" s="39">
        <f>N59*Table510[[#This Row],[Review Weight]]</f>
        <v>0.12</v>
      </c>
      <c r="R59" s="39">
        <f t="shared" si="7"/>
        <v>1.269601300246066</v>
      </c>
      <c r="S59" s="45">
        <f t="shared" si="8"/>
        <v>9.4517861612730208E-2</v>
      </c>
    </row>
    <row r="60" spans="1:19" x14ac:dyDescent="0.2">
      <c r="A60" s="63" t="s">
        <v>907</v>
      </c>
      <c r="B60" s="41">
        <v>756</v>
      </c>
      <c r="C60">
        <v>24.99</v>
      </c>
      <c r="D60">
        <v>4.8</v>
      </c>
      <c r="E60" s="55">
        <v>31.466571428571434</v>
      </c>
      <c r="F60" s="38">
        <f t="shared" si="9"/>
        <v>1</v>
      </c>
      <c r="G60" s="39">
        <f>D60*Table5[[#This Row],[Review Weight]]</f>
        <v>4.8</v>
      </c>
      <c r="H60" s="39">
        <f t="shared" si="10"/>
        <v>0.7941761324943476</v>
      </c>
      <c r="I60" s="45">
        <f t="shared" si="11"/>
        <v>6.0439993140113195</v>
      </c>
      <c r="K60" s="63" t="s">
        <v>934</v>
      </c>
      <c r="L60" s="41">
        <v>45</v>
      </c>
      <c r="M60">
        <v>44.99</v>
      </c>
      <c r="N60">
        <v>4.4000000000000004</v>
      </c>
      <c r="O60" s="55">
        <v>31.466571428571434</v>
      </c>
      <c r="P60" s="38">
        <f t="shared" si="6"/>
        <v>0.45</v>
      </c>
      <c r="Q60" s="39">
        <f>N60*Table510[[#This Row],[Review Weight]]</f>
        <v>1.9800000000000002</v>
      </c>
      <c r="R60" s="39">
        <f t="shared" si="7"/>
        <v>1.4297712765474471</v>
      </c>
      <c r="S60" s="45">
        <f t="shared" si="8"/>
        <v>1.3848368843870069</v>
      </c>
    </row>
    <row r="61" spans="1:19" x14ac:dyDescent="0.2">
      <c r="A61" s="63" t="s">
        <v>908</v>
      </c>
      <c r="B61" s="41">
        <v>1972</v>
      </c>
      <c r="C61">
        <v>24.99</v>
      </c>
      <c r="D61">
        <v>4.8</v>
      </c>
      <c r="E61" s="55">
        <v>24.99</v>
      </c>
      <c r="F61" s="38">
        <f t="shared" si="9"/>
        <v>1</v>
      </c>
      <c r="G61" s="39">
        <f>D61*Table5[[#This Row],[Review Weight]]</f>
        <v>4.8</v>
      </c>
      <c r="H61" s="39">
        <f t="shared" si="10"/>
        <v>1</v>
      </c>
      <c r="I61" s="45">
        <f t="shared" si="11"/>
        <v>4.8</v>
      </c>
      <c r="K61" s="63" t="s">
        <v>936</v>
      </c>
      <c r="L61" s="41">
        <v>2239</v>
      </c>
      <c r="M61">
        <v>35</v>
      </c>
      <c r="N61">
        <v>4.5999999999999996</v>
      </c>
      <c r="O61" s="55">
        <v>32.235555555555564</v>
      </c>
      <c r="P61" s="38">
        <f t="shared" si="6"/>
        <v>1</v>
      </c>
      <c r="Q61" s="39">
        <f>N61*Table510[[#This Row],[Review Weight]]</f>
        <v>4.5999999999999996</v>
      </c>
      <c r="R61" s="39">
        <f t="shared" si="7"/>
        <v>1.0857576175375703</v>
      </c>
      <c r="S61" s="45">
        <f t="shared" si="8"/>
        <v>4.2366730158730173</v>
      </c>
    </row>
    <row r="62" spans="1:19" x14ac:dyDescent="0.2">
      <c r="A62" s="63" t="s">
        <v>909</v>
      </c>
      <c r="B62" s="41">
        <v>2349</v>
      </c>
      <c r="C62">
        <v>22.99</v>
      </c>
      <c r="D62">
        <v>4.8</v>
      </c>
      <c r="E62" s="55">
        <v>31.466571428571434</v>
      </c>
      <c r="F62" s="38">
        <f t="shared" si="9"/>
        <v>1</v>
      </c>
      <c r="G62" s="39">
        <f>D62*Table5[[#This Row],[Review Weight]]</f>
        <v>4.8</v>
      </c>
      <c r="H62" s="39">
        <f t="shared" si="10"/>
        <v>0.73061661808903766</v>
      </c>
      <c r="I62" s="45">
        <f t="shared" si="11"/>
        <v>6.5697930777356621</v>
      </c>
      <c r="K62" s="63" t="s">
        <v>939</v>
      </c>
      <c r="L62" s="41">
        <v>4157</v>
      </c>
      <c r="M62">
        <v>30.99</v>
      </c>
      <c r="N62">
        <v>4.5</v>
      </c>
      <c r="O62" s="55">
        <v>21.929135802469148</v>
      </c>
      <c r="P62" s="38">
        <f t="shared" si="6"/>
        <v>1</v>
      </c>
      <c r="Q62" s="39">
        <f>N62*Table510[[#This Row],[Review Weight]]</f>
        <v>4.5</v>
      </c>
      <c r="R62" s="39">
        <f t="shared" si="7"/>
        <v>1.4131883845833373</v>
      </c>
      <c r="S62" s="45">
        <f t="shared" si="8"/>
        <v>3.1842888386934871</v>
      </c>
    </row>
    <row r="63" spans="1:19" x14ac:dyDescent="0.2">
      <c r="A63" s="63" t="s">
        <v>910</v>
      </c>
      <c r="B63" s="41">
        <v>1125</v>
      </c>
      <c r="C63">
        <v>19.989999999999998</v>
      </c>
      <c r="D63">
        <v>4.7</v>
      </c>
      <c r="E63" s="55">
        <v>31.466571428571434</v>
      </c>
      <c r="F63" s="38">
        <f t="shared" si="9"/>
        <v>1</v>
      </c>
      <c r="G63" s="39">
        <f>D63*Table5[[#This Row],[Review Weight]]</f>
        <v>4.7</v>
      </c>
      <c r="H63" s="39">
        <f t="shared" si="10"/>
        <v>0.6352773464810727</v>
      </c>
      <c r="I63" s="45">
        <f t="shared" si="11"/>
        <v>7.3983434574430094</v>
      </c>
      <c r="K63" s="63" t="s">
        <v>977</v>
      </c>
      <c r="L63" s="41">
        <v>12</v>
      </c>
      <c r="M63">
        <v>32.24</v>
      </c>
      <c r="N63">
        <v>4.7</v>
      </c>
      <c r="O63" s="55">
        <v>31.466571428571434</v>
      </c>
      <c r="P63" s="38">
        <f t="shared" si="6"/>
        <v>0.12</v>
      </c>
      <c r="Q63" s="39">
        <f>N63*Table510[[#This Row],[Review Weight]]</f>
        <v>0.56399999999999995</v>
      </c>
      <c r="R63" s="39">
        <f t="shared" si="7"/>
        <v>1.0245793722135961</v>
      </c>
      <c r="S63" s="45">
        <f t="shared" si="8"/>
        <v>0.55046979794399153</v>
      </c>
    </row>
    <row r="64" spans="1:19" x14ac:dyDescent="0.2">
      <c r="A64" s="63" t="s">
        <v>911</v>
      </c>
      <c r="B64" s="41">
        <v>2629</v>
      </c>
      <c r="C64">
        <v>22.99</v>
      </c>
      <c r="D64">
        <v>4.5999999999999996</v>
      </c>
      <c r="E64" s="55">
        <v>31.466571428571434</v>
      </c>
      <c r="F64" s="38">
        <f t="shared" si="9"/>
        <v>1</v>
      </c>
      <c r="G64" s="39">
        <f>D64*Table5[[#This Row],[Review Weight]]</f>
        <v>4.5999999999999996</v>
      </c>
      <c r="H64" s="39">
        <f t="shared" si="10"/>
        <v>0.73061661808903766</v>
      </c>
      <c r="I64" s="45">
        <f t="shared" si="11"/>
        <v>6.296051699496676</v>
      </c>
      <c r="K64" s="63" t="s">
        <v>973</v>
      </c>
      <c r="L64" s="41">
        <v>1</v>
      </c>
      <c r="M64">
        <v>39.979999999999997</v>
      </c>
      <c r="N64">
        <v>5</v>
      </c>
      <c r="O64" s="55">
        <v>21.929135802469148</v>
      </c>
      <c r="P64" s="38">
        <f t="shared" si="6"/>
        <v>0.01</v>
      </c>
      <c r="Q64" s="39">
        <f>N64*Table510[[#This Row],[Review Weight]]</f>
        <v>0.05</v>
      </c>
      <c r="R64" s="39">
        <f t="shared" si="7"/>
        <v>1.823145260265951</v>
      </c>
      <c r="S64" s="45">
        <f t="shared" si="8"/>
        <v>2.7425132319246058E-2</v>
      </c>
    </row>
    <row r="65" spans="1:19" x14ac:dyDescent="0.2">
      <c r="A65" s="63" t="s">
        <v>981</v>
      </c>
      <c r="B65" s="41">
        <v>256</v>
      </c>
      <c r="C65">
        <v>24.99</v>
      </c>
      <c r="D65">
        <v>4.3</v>
      </c>
      <c r="E65" s="55">
        <v>31.466571428571434</v>
      </c>
      <c r="F65" s="38">
        <f t="shared" si="9"/>
        <v>1</v>
      </c>
      <c r="G65" s="39">
        <f>D65*Table5[[#This Row],[Review Weight]]</f>
        <v>4.3</v>
      </c>
      <c r="H65" s="39">
        <f t="shared" si="10"/>
        <v>0.7941761324943476</v>
      </c>
      <c r="I65" s="45">
        <f t="shared" si="11"/>
        <v>5.4144160521351408</v>
      </c>
      <c r="K65" s="63" t="s">
        <v>954</v>
      </c>
      <c r="L65" s="41">
        <v>18</v>
      </c>
      <c r="M65">
        <v>32.15</v>
      </c>
      <c r="N65">
        <v>4.5</v>
      </c>
      <c r="O65" s="55">
        <v>32.235555555555564</v>
      </c>
      <c r="P65" s="38">
        <f t="shared" si="6"/>
        <v>0.18</v>
      </c>
      <c r="Q65" s="39">
        <f>N65*Table510[[#This Row],[Review Weight]]</f>
        <v>0.80999999999999994</v>
      </c>
      <c r="R65" s="39">
        <f t="shared" si="7"/>
        <v>0.99734592582379678</v>
      </c>
      <c r="S65" s="45">
        <f t="shared" si="8"/>
        <v>0.8121555209953345</v>
      </c>
    </row>
    <row r="66" spans="1:19" x14ac:dyDescent="0.2">
      <c r="A66" s="63" t="s">
        <v>912</v>
      </c>
      <c r="B66" s="41">
        <v>865</v>
      </c>
      <c r="C66">
        <v>15.98</v>
      </c>
      <c r="D66">
        <v>4.5999999999999996</v>
      </c>
      <c r="E66" s="55">
        <v>32.235555555555564</v>
      </c>
      <c r="F66" s="38">
        <f t="shared" si="9"/>
        <v>1</v>
      </c>
      <c r="G66" s="39">
        <f>D66*Table5[[#This Row],[Review Weight]]</f>
        <v>4.5999999999999996</v>
      </c>
      <c r="H66" s="39">
        <f t="shared" si="10"/>
        <v>0.49572590652143927</v>
      </c>
      <c r="I66" s="45">
        <f t="shared" si="11"/>
        <v>9.2793213739396485</v>
      </c>
      <c r="K66" s="63" t="s">
        <v>961</v>
      </c>
      <c r="L66" s="41">
        <v>15</v>
      </c>
      <c r="M66">
        <v>49.24</v>
      </c>
      <c r="N66">
        <v>4.0999999999999996</v>
      </c>
      <c r="O66" s="55">
        <v>31.466571428571434</v>
      </c>
      <c r="P66" s="38">
        <f t="shared" si="6"/>
        <v>0.15</v>
      </c>
      <c r="Q66" s="39">
        <f>N66*Table510[[#This Row],[Review Weight]]</f>
        <v>0.61499999999999988</v>
      </c>
      <c r="R66" s="39">
        <f t="shared" si="7"/>
        <v>1.5648352446587306</v>
      </c>
      <c r="S66" s="45">
        <f t="shared" si="8"/>
        <v>0.39301262040153184</v>
      </c>
    </row>
    <row r="67" spans="1:19" x14ac:dyDescent="0.2">
      <c r="A67" s="63" t="s">
        <v>984</v>
      </c>
      <c r="B67" s="41">
        <v>244</v>
      </c>
      <c r="C67">
        <v>24.99</v>
      </c>
      <c r="D67">
        <v>4.7</v>
      </c>
      <c r="E67" s="55">
        <v>21.929135802469148</v>
      </c>
      <c r="F67" s="38">
        <f t="shared" si="9"/>
        <v>1</v>
      </c>
      <c r="G67" s="39">
        <f>D67*Table5[[#This Row],[Review Weight]]</f>
        <v>4.7</v>
      </c>
      <c r="H67" s="39">
        <f t="shared" si="10"/>
        <v>1.1395797912467762</v>
      </c>
      <c r="I67" s="45">
        <f t="shared" si="11"/>
        <v>4.124327261768908</v>
      </c>
      <c r="K67" s="63" t="s">
        <v>978</v>
      </c>
      <c r="L67" s="41">
        <v>27</v>
      </c>
      <c r="M67">
        <v>46.99</v>
      </c>
      <c r="N67">
        <v>4.9000000000000004</v>
      </c>
      <c r="O67" s="55">
        <v>21.929135802469148</v>
      </c>
      <c r="P67" s="38">
        <f t="shared" si="6"/>
        <v>0.27</v>
      </c>
      <c r="Q67" s="39">
        <f>N67*Table510[[#This Row],[Review Weight]]</f>
        <v>1.3230000000000002</v>
      </c>
      <c r="R67" s="39">
        <f t="shared" si="7"/>
        <v>2.1428113001474998</v>
      </c>
      <c r="S67" s="45">
        <f t="shared" si="8"/>
        <v>0.61741320848407499</v>
      </c>
    </row>
    <row r="68" spans="1:19" ht="16" thickBot="1" x14ac:dyDescent="0.25">
      <c r="A68" s="63" t="s">
        <v>986</v>
      </c>
      <c r="B68" s="41">
        <v>276</v>
      </c>
      <c r="C68">
        <v>19.75</v>
      </c>
      <c r="D68">
        <v>4.5999999999999996</v>
      </c>
      <c r="E68" s="55">
        <v>21.929135802469148</v>
      </c>
      <c r="F68" s="38">
        <f t="shared" si="9"/>
        <v>1</v>
      </c>
      <c r="G68" s="39">
        <f>D68*Table5[[#This Row],[Review Weight]]</f>
        <v>4.5999999999999996</v>
      </c>
      <c r="H68" s="39">
        <f t="shared" si="10"/>
        <v>0.90062828639951309</v>
      </c>
      <c r="I68" s="45">
        <f t="shared" si="11"/>
        <v>5.1075455539928134</v>
      </c>
      <c r="K68" s="64" t="s">
        <v>980</v>
      </c>
      <c r="L68" s="60">
        <v>243</v>
      </c>
      <c r="M68" s="27">
        <v>32.69</v>
      </c>
      <c r="N68" s="27">
        <v>4.8</v>
      </c>
      <c r="O68" s="56">
        <v>32.235555555555564</v>
      </c>
      <c r="P68" s="46">
        <f t="shared" si="6"/>
        <v>1</v>
      </c>
      <c r="Q68" s="47">
        <f>N68*Table510[[#This Row],[Review Weight]]</f>
        <v>4.8</v>
      </c>
      <c r="R68" s="47">
        <f t="shared" si="7"/>
        <v>1.0140976147800906</v>
      </c>
      <c r="S68" s="48">
        <f t="shared" si="8"/>
        <v>4.7332721525441031</v>
      </c>
    </row>
    <row r="69" spans="1:19" x14ac:dyDescent="0.2">
      <c r="A69" s="63" t="s">
        <v>915</v>
      </c>
      <c r="B69" s="41">
        <v>885</v>
      </c>
      <c r="C69">
        <v>24.99</v>
      </c>
      <c r="D69">
        <v>4.7</v>
      </c>
      <c r="E69" s="55">
        <v>21.929135802469148</v>
      </c>
      <c r="F69" s="38">
        <f t="shared" si="9"/>
        <v>1</v>
      </c>
      <c r="G69" s="39">
        <f>D69*Table5[[#This Row],[Review Weight]]</f>
        <v>4.7</v>
      </c>
      <c r="H69" s="39">
        <f t="shared" si="10"/>
        <v>1.1395797912467762</v>
      </c>
      <c r="I69" s="45">
        <f t="shared" si="11"/>
        <v>4.124327261768908</v>
      </c>
    </row>
    <row r="70" spans="1:19" x14ac:dyDescent="0.2">
      <c r="A70" s="63" t="s">
        <v>918</v>
      </c>
      <c r="B70" s="41">
        <v>374</v>
      </c>
      <c r="C70">
        <v>21.04</v>
      </c>
      <c r="D70">
        <v>4.7</v>
      </c>
      <c r="E70" s="55">
        <v>27.597999999999995</v>
      </c>
      <c r="F70" s="38">
        <f t="shared" si="9"/>
        <v>1</v>
      </c>
      <c r="G70" s="39">
        <f>D70*Table5[[#This Row],[Review Weight]]</f>
        <v>4.7</v>
      </c>
      <c r="H70" s="39">
        <f t="shared" si="10"/>
        <v>0.76237408507862903</v>
      </c>
      <c r="I70" s="45">
        <f t="shared" si="11"/>
        <v>6.1649524714828887</v>
      </c>
    </row>
    <row r="71" spans="1:19" ht="16" thickBot="1" x14ac:dyDescent="0.25">
      <c r="A71" s="63" t="s">
        <v>921</v>
      </c>
      <c r="B71" s="41">
        <v>789</v>
      </c>
      <c r="C71">
        <v>24.8</v>
      </c>
      <c r="D71">
        <v>4.8</v>
      </c>
      <c r="E71" s="55">
        <v>21.929135802469148</v>
      </c>
      <c r="F71" s="38">
        <f t="shared" si="9"/>
        <v>1</v>
      </c>
      <c r="G71" s="39">
        <f>D71*Table5[[#This Row],[Review Weight]]</f>
        <v>4.8</v>
      </c>
      <c r="H71" s="39">
        <f t="shared" si="10"/>
        <v>1.130915519124452</v>
      </c>
      <c r="I71" s="45">
        <f t="shared" si="11"/>
        <v>4.244348864994028</v>
      </c>
    </row>
    <row r="72" spans="1:19" ht="15" customHeight="1" thickBot="1" x14ac:dyDescent="0.25">
      <c r="A72" s="63" t="s">
        <v>922</v>
      </c>
      <c r="B72" s="41">
        <v>2016</v>
      </c>
      <c r="C72">
        <v>17.95</v>
      </c>
      <c r="D72">
        <v>4.7</v>
      </c>
      <c r="E72" s="55">
        <v>21.929135802469148</v>
      </c>
      <c r="F72" s="38">
        <f t="shared" si="9"/>
        <v>1</v>
      </c>
      <c r="G72" s="39">
        <f>D72*Table5[[#This Row],[Review Weight]]</f>
        <v>4.7</v>
      </c>
      <c r="H72" s="39">
        <f t="shared" si="10"/>
        <v>0.81854570839854479</v>
      </c>
      <c r="I72" s="45">
        <f t="shared" si="11"/>
        <v>5.7418907115100275</v>
      </c>
      <c r="K72" s="53" t="s">
        <v>846</v>
      </c>
      <c r="L72" s="54" t="s">
        <v>850</v>
      </c>
      <c r="M72" s="136" t="s">
        <v>1000</v>
      </c>
      <c r="N72" s="136"/>
      <c r="O72" s="136"/>
      <c r="P72" s="136"/>
      <c r="Q72" s="136"/>
      <c r="R72" s="136"/>
      <c r="S72" s="137"/>
    </row>
    <row r="73" spans="1:19" ht="15" customHeight="1" thickBot="1" x14ac:dyDescent="0.25">
      <c r="A73" s="63" t="s">
        <v>925</v>
      </c>
      <c r="B73" s="41">
        <v>1055</v>
      </c>
      <c r="C73">
        <v>26.99</v>
      </c>
      <c r="D73">
        <v>4.8</v>
      </c>
      <c r="E73" s="55">
        <v>32.235555555555564</v>
      </c>
      <c r="F73" s="38">
        <f t="shared" si="9"/>
        <v>1</v>
      </c>
      <c r="G73" s="39">
        <f>D73*Table5[[#This Row],[Review Weight]]</f>
        <v>4.8</v>
      </c>
      <c r="H73" s="39">
        <f t="shared" si="10"/>
        <v>0.83727423135254353</v>
      </c>
      <c r="I73" s="45">
        <f t="shared" si="11"/>
        <v>5.7328887242188475</v>
      </c>
      <c r="K73" s="41"/>
      <c r="M73" s="138"/>
      <c r="N73" s="138"/>
      <c r="O73" s="138"/>
      <c r="P73" s="138"/>
      <c r="Q73" s="138"/>
      <c r="R73" s="138"/>
      <c r="S73" s="139"/>
    </row>
    <row r="74" spans="1:19" ht="16" thickBot="1" x14ac:dyDescent="0.25">
      <c r="A74" s="63" t="s">
        <v>929</v>
      </c>
      <c r="B74" s="41">
        <v>729</v>
      </c>
      <c r="C74">
        <v>20.88</v>
      </c>
      <c r="D74">
        <v>4.5</v>
      </c>
      <c r="E74" s="55">
        <v>21.929135802469148</v>
      </c>
      <c r="F74" s="38">
        <f t="shared" si="9"/>
        <v>1</v>
      </c>
      <c r="G74" s="39">
        <f>D74*Table5[[#This Row],[Review Weight]]</f>
        <v>4.5</v>
      </c>
      <c r="H74" s="39">
        <f t="shared" si="10"/>
        <v>0.95215790481123208</v>
      </c>
      <c r="I74" s="45">
        <f t="shared" si="11"/>
        <v>4.7261068539804194</v>
      </c>
      <c r="K74" s="61" t="s">
        <v>838</v>
      </c>
      <c r="L74" s="65" t="s">
        <v>845</v>
      </c>
      <c r="M74" s="66" t="s">
        <v>994</v>
      </c>
      <c r="N74" s="66" t="s">
        <v>1023</v>
      </c>
      <c r="O74" s="67" t="s">
        <v>997</v>
      </c>
      <c r="P74" t="s">
        <v>861</v>
      </c>
      <c r="Q74" s="40" t="s">
        <v>863</v>
      </c>
      <c r="R74" s="40" t="s">
        <v>862</v>
      </c>
      <c r="S74" s="42" t="s">
        <v>866</v>
      </c>
    </row>
    <row r="75" spans="1:19" x14ac:dyDescent="0.2">
      <c r="A75" s="63" t="s">
        <v>933</v>
      </c>
      <c r="B75" s="41">
        <v>268</v>
      </c>
      <c r="C75">
        <v>25.56</v>
      </c>
      <c r="D75">
        <v>4.2</v>
      </c>
      <c r="E75" s="55">
        <v>32.235555555555564</v>
      </c>
      <c r="F75" s="38">
        <f t="shared" si="9"/>
        <v>1</v>
      </c>
      <c r="G75" s="39">
        <f>D75*Table5[[#This Row],[Review Weight]]</f>
        <v>4.2</v>
      </c>
      <c r="H75" s="39">
        <f t="shared" si="10"/>
        <v>0.79291327726457994</v>
      </c>
      <c r="I75" s="45">
        <f t="shared" si="11"/>
        <v>5.2969222743870645</v>
      </c>
      <c r="K75" s="62" t="s">
        <v>899</v>
      </c>
      <c r="L75" s="57">
        <v>4754</v>
      </c>
      <c r="M75" s="58">
        <v>95.7</v>
      </c>
      <c r="N75" s="58">
        <v>4.4000000000000004</v>
      </c>
      <c r="O75" s="59">
        <v>67.334000000000003</v>
      </c>
      <c r="P75">
        <f t="shared" ref="P75:P82" si="12">MIN(1,L75/100)</f>
        <v>1</v>
      </c>
      <c r="Q75" s="40">
        <f>N75*Table51011[[#This Row],[Review Weight]]</f>
        <v>4.4000000000000004</v>
      </c>
      <c r="R75" s="40">
        <f t="shared" ref="R75:R82" si="13">M75/O75</f>
        <v>1.4212730567024088</v>
      </c>
      <c r="S75" s="42">
        <f t="shared" ref="S75:S82" si="14">Q75/R75</f>
        <v>3.0958160919540236</v>
      </c>
    </row>
    <row r="76" spans="1:19" x14ac:dyDescent="0.2">
      <c r="A76" s="63" t="s">
        <v>937</v>
      </c>
      <c r="B76" s="41">
        <v>7534</v>
      </c>
      <c r="C76">
        <v>17.989999999999998</v>
      </c>
      <c r="D76">
        <v>4.5999999999999996</v>
      </c>
      <c r="E76" s="55">
        <v>21.929135802469148</v>
      </c>
      <c r="F76" s="38">
        <f t="shared" si="9"/>
        <v>1</v>
      </c>
      <c r="G76" s="39">
        <f>D76*Table5[[#This Row],[Review Weight]]</f>
        <v>4.5999999999999996</v>
      </c>
      <c r="H76" s="39">
        <f t="shared" si="10"/>
        <v>0.82036976568745512</v>
      </c>
      <c r="I76" s="45">
        <f t="shared" si="11"/>
        <v>5.6072276093028393</v>
      </c>
      <c r="K76" s="63" t="s">
        <v>903</v>
      </c>
      <c r="L76" s="41">
        <v>909</v>
      </c>
      <c r="M76">
        <v>154.99</v>
      </c>
      <c r="N76">
        <v>4</v>
      </c>
      <c r="O76" s="55">
        <v>67.334000000000003</v>
      </c>
      <c r="P76" s="38">
        <f t="shared" si="12"/>
        <v>1</v>
      </c>
      <c r="Q76" s="39">
        <f>N76*Table51011[[#This Row],[Review Weight]]</f>
        <v>4</v>
      </c>
      <c r="R76" s="39">
        <f t="shared" si="13"/>
        <v>2.3018088929812577</v>
      </c>
      <c r="S76" s="45">
        <f t="shared" si="14"/>
        <v>1.7377637266920445</v>
      </c>
    </row>
    <row r="77" spans="1:19" x14ac:dyDescent="0.2">
      <c r="A77" s="63" t="s">
        <v>940</v>
      </c>
      <c r="B77" s="41">
        <v>34925</v>
      </c>
      <c r="C77">
        <v>26.99</v>
      </c>
      <c r="D77">
        <v>4.7</v>
      </c>
      <c r="E77" s="55">
        <v>32.235555555555564</v>
      </c>
      <c r="F77" s="38">
        <f t="shared" si="9"/>
        <v>1</v>
      </c>
      <c r="G77" s="39">
        <f>D77*Table5[[#This Row],[Review Weight]]</f>
        <v>4.7</v>
      </c>
      <c r="H77" s="39">
        <f t="shared" si="10"/>
        <v>0.83727423135254353</v>
      </c>
      <c r="I77" s="45">
        <f t="shared" si="11"/>
        <v>5.6134535424642893</v>
      </c>
      <c r="K77" s="63" t="s">
        <v>926</v>
      </c>
      <c r="L77" s="41">
        <v>765</v>
      </c>
      <c r="M77">
        <v>96.17</v>
      </c>
      <c r="N77">
        <v>4.5999999999999996</v>
      </c>
      <c r="O77" s="55">
        <v>31.466571428571434</v>
      </c>
      <c r="P77" s="38">
        <f t="shared" si="12"/>
        <v>1</v>
      </c>
      <c r="Q77" s="39">
        <f>N77*Table51011[[#This Row],[Review Weight]]</f>
        <v>4.5999999999999996</v>
      </c>
      <c r="R77" s="39">
        <f t="shared" si="13"/>
        <v>3.0562592501793282</v>
      </c>
      <c r="S77" s="45">
        <f t="shared" si="14"/>
        <v>1.5051079190124632</v>
      </c>
    </row>
    <row r="78" spans="1:19" x14ac:dyDescent="0.2">
      <c r="A78" s="63" t="s">
        <v>941</v>
      </c>
      <c r="B78" s="41">
        <v>2068</v>
      </c>
      <c r="C78">
        <v>29.99</v>
      </c>
      <c r="D78">
        <v>4.7</v>
      </c>
      <c r="E78" s="55">
        <v>32.235555555555564</v>
      </c>
      <c r="F78" s="38">
        <f t="shared" si="9"/>
        <v>1</v>
      </c>
      <c r="G78" s="39">
        <f>D78*Table5[[#This Row],[Review Weight]]</f>
        <v>4.7</v>
      </c>
      <c r="H78" s="39">
        <f t="shared" si="10"/>
        <v>0.93033916999862099</v>
      </c>
      <c r="I78" s="45">
        <f t="shared" si="11"/>
        <v>5.0519210107072743</v>
      </c>
      <c r="K78" s="63" t="s">
        <v>969</v>
      </c>
      <c r="L78" s="41">
        <v>200</v>
      </c>
      <c r="M78">
        <v>59.99</v>
      </c>
      <c r="N78">
        <v>4.7</v>
      </c>
      <c r="O78" s="55">
        <v>32.235555555555564</v>
      </c>
      <c r="P78" s="38">
        <f t="shared" si="12"/>
        <v>1</v>
      </c>
      <c r="Q78" s="39">
        <f>N78*Table51011[[#This Row],[Review Weight]]</f>
        <v>4.7</v>
      </c>
      <c r="R78" s="39">
        <f t="shared" si="13"/>
        <v>1.8609885564593958</v>
      </c>
      <c r="S78" s="45">
        <f t="shared" si="14"/>
        <v>2.5255394417588124</v>
      </c>
    </row>
    <row r="79" spans="1:19" x14ac:dyDescent="0.2">
      <c r="A79" s="63" t="s">
        <v>942</v>
      </c>
      <c r="B79" s="41">
        <v>3854</v>
      </c>
      <c r="C79">
        <v>29.99</v>
      </c>
      <c r="D79">
        <v>4.5999999999999996</v>
      </c>
      <c r="E79" s="55">
        <v>21.929135802469148</v>
      </c>
      <c r="F79" s="38">
        <f t="shared" si="9"/>
        <v>1</v>
      </c>
      <c r="G79" s="39">
        <f>D79*Table5[[#This Row],[Review Weight]]</f>
        <v>4.5999999999999996</v>
      </c>
      <c r="H79" s="39">
        <f t="shared" si="10"/>
        <v>1.367586952360577</v>
      </c>
      <c r="I79" s="45">
        <f t="shared" si="11"/>
        <v>3.3635886859405826</v>
      </c>
      <c r="K79" s="63" t="s">
        <v>976</v>
      </c>
      <c r="L79" s="41">
        <v>4</v>
      </c>
      <c r="M79">
        <v>59</v>
      </c>
      <c r="N79">
        <v>4.7</v>
      </c>
      <c r="O79" s="55">
        <v>67.334000000000003</v>
      </c>
      <c r="P79" s="38">
        <f t="shared" si="12"/>
        <v>0.04</v>
      </c>
      <c r="Q79" s="39">
        <f>N79*Table51011[[#This Row],[Review Weight]]</f>
        <v>0.188</v>
      </c>
      <c r="R79" s="39">
        <f t="shared" si="13"/>
        <v>0.87622894822823527</v>
      </c>
      <c r="S79" s="45">
        <f t="shared" si="14"/>
        <v>0.21455579661016952</v>
      </c>
    </row>
    <row r="80" spans="1:19" x14ac:dyDescent="0.2">
      <c r="A80" s="63" t="s">
        <v>943</v>
      </c>
      <c r="B80" s="41">
        <v>259</v>
      </c>
      <c r="C80">
        <v>27.99</v>
      </c>
      <c r="D80">
        <v>4.3</v>
      </c>
      <c r="E80" s="55">
        <v>21.929135802469148</v>
      </c>
      <c r="F80" s="38">
        <f t="shared" si="9"/>
        <v>1</v>
      </c>
      <c r="G80" s="39">
        <f>D80*Table5[[#This Row],[Review Weight]]</f>
        <v>4.3</v>
      </c>
      <c r="H80" s="39">
        <f t="shared" si="10"/>
        <v>1.2763840879150568</v>
      </c>
      <c r="I80" s="45">
        <f t="shared" si="11"/>
        <v>3.3688918881964036</v>
      </c>
      <c r="K80" s="63" t="s">
        <v>935</v>
      </c>
      <c r="L80" s="41">
        <v>74</v>
      </c>
      <c r="M80">
        <v>68.11</v>
      </c>
      <c r="N80">
        <v>4.4000000000000004</v>
      </c>
      <c r="O80" s="55">
        <v>31.466571428571434</v>
      </c>
      <c r="P80" s="38">
        <f t="shared" si="12"/>
        <v>0.74</v>
      </c>
      <c r="Q80" s="39">
        <f>N80*Table51011[[#This Row],[Review Weight]]</f>
        <v>3.2560000000000002</v>
      </c>
      <c r="R80" s="39">
        <f t="shared" si="13"/>
        <v>2.1645192630728296</v>
      </c>
      <c r="S80" s="45">
        <f t="shared" si="14"/>
        <v>1.5042601170375658</v>
      </c>
    </row>
    <row r="81" spans="1:19" x14ac:dyDescent="0.2">
      <c r="A81" s="63" t="s">
        <v>944</v>
      </c>
      <c r="B81" s="41">
        <v>3746</v>
      </c>
      <c r="C81">
        <v>29.99</v>
      </c>
      <c r="D81">
        <v>4.7</v>
      </c>
      <c r="E81" s="55">
        <v>21.929135802469148</v>
      </c>
      <c r="F81" s="38">
        <f t="shared" si="9"/>
        <v>1</v>
      </c>
      <c r="G81" s="39">
        <f>D81*Table5[[#This Row],[Review Weight]]</f>
        <v>4.7</v>
      </c>
      <c r="H81" s="39">
        <f t="shared" si="10"/>
        <v>1.367586952360577</v>
      </c>
      <c r="I81" s="45">
        <f t="shared" si="11"/>
        <v>3.4367101791132044</v>
      </c>
      <c r="K81" s="63" t="s">
        <v>953</v>
      </c>
      <c r="L81" s="41">
        <v>15386</v>
      </c>
      <c r="M81">
        <v>77</v>
      </c>
      <c r="N81">
        <v>4.4000000000000004</v>
      </c>
      <c r="O81" s="55">
        <v>31.466571428571434</v>
      </c>
      <c r="P81" s="38">
        <f t="shared" si="12"/>
        <v>1</v>
      </c>
      <c r="Q81" s="39">
        <f>N81*Table51011[[#This Row],[Review Weight]]</f>
        <v>4.4000000000000004</v>
      </c>
      <c r="R81" s="39">
        <f t="shared" si="13"/>
        <v>2.4470413046044324</v>
      </c>
      <c r="S81" s="45">
        <f t="shared" si="14"/>
        <v>1.7980897959183679</v>
      </c>
    </row>
    <row r="82" spans="1:19" ht="16" thickBot="1" x14ac:dyDescent="0.25">
      <c r="A82" s="63" t="s">
        <v>945</v>
      </c>
      <c r="B82" s="41">
        <v>379</v>
      </c>
      <c r="C82">
        <v>20.99</v>
      </c>
      <c r="D82">
        <v>4.5</v>
      </c>
      <c r="E82" s="55">
        <v>31.466571428571434</v>
      </c>
      <c r="F82" s="38">
        <f t="shared" si="9"/>
        <v>1</v>
      </c>
      <c r="G82" s="39">
        <f>D82*Table5[[#This Row],[Review Weight]]</f>
        <v>4.5</v>
      </c>
      <c r="H82" s="39">
        <f t="shared" si="10"/>
        <v>0.66705710368372773</v>
      </c>
      <c r="I82" s="45">
        <f t="shared" si="11"/>
        <v>6.7460491390458053</v>
      </c>
      <c r="K82" s="64" t="s">
        <v>963</v>
      </c>
      <c r="L82" s="60">
        <v>8456</v>
      </c>
      <c r="M82" s="27">
        <v>239.99</v>
      </c>
      <c r="N82" s="27">
        <v>4.4000000000000004</v>
      </c>
      <c r="O82" s="56">
        <v>21.929135802469148</v>
      </c>
      <c r="P82" s="46">
        <f t="shared" si="12"/>
        <v>1</v>
      </c>
      <c r="Q82" s="47">
        <f>N82*Table51011[[#This Row],[Review Weight]]</f>
        <v>4.4000000000000004</v>
      </c>
      <c r="R82" s="47">
        <f t="shared" si="13"/>
        <v>10.943887719140211</v>
      </c>
      <c r="S82" s="48">
        <f t="shared" si="14"/>
        <v>0.40205090849978853</v>
      </c>
    </row>
    <row r="83" spans="1:19" x14ac:dyDescent="0.2">
      <c r="A83" s="63" t="s">
        <v>946</v>
      </c>
      <c r="B83" s="41">
        <v>565</v>
      </c>
      <c r="C83">
        <v>29.99</v>
      </c>
      <c r="D83">
        <v>4.3</v>
      </c>
      <c r="E83" s="55">
        <v>21.929135802469148</v>
      </c>
      <c r="F83" s="38">
        <f t="shared" si="9"/>
        <v>1</v>
      </c>
      <c r="G83" s="39">
        <f>D83*Table5[[#This Row],[Review Weight]]</f>
        <v>4.3</v>
      </c>
      <c r="H83" s="39">
        <f t="shared" si="10"/>
        <v>1.367586952360577</v>
      </c>
      <c r="I83" s="45">
        <f t="shared" si="11"/>
        <v>3.1442242064227188</v>
      </c>
    </row>
    <row r="84" spans="1:19" x14ac:dyDescent="0.2">
      <c r="A84" s="63" t="s">
        <v>947</v>
      </c>
      <c r="B84" s="41">
        <v>1043</v>
      </c>
      <c r="C84">
        <v>16.2</v>
      </c>
      <c r="D84">
        <v>4.7</v>
      </c>
      <c r="E84" s="55">
        <v>15.7925</v>
      </c>
      <c r="F84" s="38">
        <f t="shared" si="9"/>
        <v>1</v>
      </c>
      <c r="G84" s="39">
        <f>D84*Table5[[#This Row],[Review Weight]]</f>
        <v>4.7</v>
      </c>
      <c r="H84" s="39">
        <f t="shared" si="10"/>
        <v>1.0258033876840271</v>
      </c>
      <c r="I84" s="45">
        <f t="shared" si="11"/>
        <v>4.5817746913580253</v>
      </c>
    </row>
    <row r="85" spans="1:19" x14ac:dyDescent="0.2">
      <c r="A85" s="63" t="s">
        <v>948</v>
      </c>
      <c r="B85" s="41">
        <v>2325</v>
      </c>
      <c r="C85">
        <v>19.98</v>
      </c>
      <c r="D85">
        <v>4.4000000000000004</v>
      </c>
      <c r="E85" s="55">
        <v>21.929135802469148</v>
      </c>
      <c r="F85" s="38">
        <f t="shared" si="9"/>
        <v>1</v>
      </c>
      <c r="G85" s="39">
        <f>D85*Table5[[#This Row],[Review Weight]]</f>
        <v>4.4000000000000004</v>
      </c>
      <c r="H85" s="39">
        <f t="shared" si="10"/>
        <v>0.91111661581074799</v>
      </c>
      <c r="I85" s="45">
        <f t="shared" si="11"/>
        <v>4.8292391156588712</v>
      </c>
    </row>
    <row r="86" spans="1:19" x14ac:dyDescent="0.2">
      <c r="A86" s="63" t="s">
        <v>956</v>
      </c>
      <c r="B86" s="41">
        <v>394</v>
      </c>
      <c r="C86">
        <v>16.989999999999998</v>
      </c>
      <c r="D86">
        <v>4.7</v>
      </c>
      <c r="E86" s="55">
        <v>21.929135802469148</v>
      </c>
      <c r="F86" s="38">
        <f t="shared" si="9"/>
        <v>1</v>
      </c>
      <c r="G86" s="39">
        <f>D86*Table5[[#This Row],[Review Weight]]</f>
        <v>4.7</v>
      </c>
      <c r="H86" s="39">
        <f t="shared" si="10"/>
        <v>0.77476833346469498</v>
      </c>
      <c r="I86" s="45">
        <f t="shared" si="11"/>
        <v>6.0663295039202474</v>
      </c>
    </row>
    <row r="87" spans="1:19" x14ac:dyDescent="0.2">
      <c r="A87" s="63" t="s">
        <v>957</v>
      </c>
      <c r="B87" s="41">
        <v>266</v>
      </c>
      <c r="C87">
        <v>29.99</v>
      </c>
      <c r="D87">
        <v>4.5999999999999996</v>
      </c>
      <c r="E87" s="55">
        <v>32.235555555555564</v>
      </c>
      <c r="F87" s="38">
        <f t="shared" si="9"/>
        <v>1</v>
      </c>
      <c r="G87" s="39">
        <f>D87*Table5[[#This Row],[Review Weight]]</f>
        <v>4.5999999999999996</v>
      </c>
      <c r="H87" s="39">
        <f t="shared" si="10"/>
        <v>0.93033916999862099</v>
      </c>
      <c r="I87" s="45">
        <f t="shared" si="11"/>
        <v>4.9444333296283958</v>
      </c>
    </row>
    <row r="88" spans="1:19" x14ac:dyDescent="0.2">
      <c r="A88" s="63" t="s">
        <v>958</v>
      </c>
      <c r="B88" s="41">
        <v>1171</v>
      </c>
      <c r="C88">
        <v>20.98</v>
      </c>
      <c r="D88">
        <v>4.4000000000000004</v>
      </c>
      <c r="E88" s="55">
        <v>32.235555555555564</v>
      </c>
      <c r="F88" s="38">
        <f t="shared" si="9"/>
        <v>1</v>
      </c>
      <c r="G88" s="39">
        <f>D88*Table5[[#This Row],[Review Weight]]</f>
        <v>4.4000000000000004</v>
      </c>
      <c r="H88" s="39">
        <f t="shared" si="10"/>
        <v>0.65083413759823505</v>
      </c>
      <c r="I88" s="45">
        <f t="shared" si="11"/>
        <v>6.7605550259506426</v>
      </c>
    </row>
    <row r="89" spans="1:19" x14ac:dyDescent="0.2">
      <c r="A89" s="63" t="s">
        <v>959</v>
      </c>
      <c r="B89" s="41">
        <v>386</v>
      </c>
      <c r="C89">
        <v>23.99</v>
      </c>
      <c r="D89">
        <v>4.7</v>
      </c>
      <c r="E89" s="55">
        <v>21.929135802469148</v>
      </c>
      <c r="F89" s="38">
        <f t="shared" si="9"/>
        <v>1</v>
      </c>
      <c r="G89" s="39">
        <f>D89*Table5[[#This Row],[Review Weight]]</f>
        <v>4.7</v>
      </c>
      <c r="H89" s="39">
        <f t="shared" si="10"/>
        <v>1.0939783590240162</v>
      </c>
      <c r="I89" s="45">
        <f t="shared" si="11"/>
        <v>4.2962458637601078</v>
      </c>
    </row>
    <row r="90" spans="1:19" x14ac:dyDescent="0.2">
      <c r="A90" s="63" t="s">
        <v>960</v>
      </c>
      <c r="B90" s="41">
        <v>335</v>
      </c>
      <c r="C90">
        <v>23.64</v>
      </c>
      <c r="D90">
        <v>4.2</v>
      </c>
      <c r="E90" s="55">
        <v>21.929135802469148</v>
      </c>
      <c r="F90" s="38">
        <f t="shared" si="9"/>
        <v>1</v>
      </c>
      <c r="G90" s="39">
        <f>D90*Table5[[#This Row],[Review Weight]]</f>
        <v>4.2</v>
      </c>
      <c r="H90" s="39">
        <f t="shared" si="10"/>
        <v>1.0780178577460502</v>
      </c>
      <c r="I90" s="45">
        <f t="shared" si="11"/>
        <v>3.8960393557686301</v>
      </c>
    </row>
    <row r="91" spans="1:19" ht="16" thickBot="1" x14ac:dyDescent="0.25">
      <c r="A91" s="64" t="s">
        <v>964</v>
      </c>
      <c r="B91" s="60">
        <v>1232</v>
      </c>
      <c r="C91" s="27">
        <v>19.98</v>
      </c>
      <c r="D91" s="27">
        <v>4.7</v>
      </c>
      <c r="E91" s="56">
        <v>21.929135802469148</v>
      </c>
      <c r="F91" s="46">
        <f t="shared" si="9"/>
        <v>1</v>
      </c>
      <c r="G91" s="47">
        <f>D91*Table5[[#This Row],[Review Weight]]</f>
        <v>4.7</v>
      </c>
      <c r="H91" s="47">
        <f t="shared" si="10"/>
        <v>0.91111661581074799</v>
      </c>
      <c r="I91" s="48">
        <f t="shared" si="11"/>
        <v>5.1585054189992485</v>
      </c>
    </row>
    <row r="92" spans="1:19" x14ac:dyDescent="0.2"/>
    <row r="93" spans="1:19" x14ac:dyDescent="0.2"/>
    <row r="94" spans="1:19" x14ac:dyDescent="0.2"/>
  </sheetData>
  <mergeCells count="7">
    <mergeCell ref="C38:I39"/>
    <mergeCell ref="C52:I53"/>
    <mergeCell ref="M38:S39"/>
    <mergeCell ref="M72:S73"/>
    <mergeCell ref="A1:E2"/>
    <mergeCell ref="A18:D19"/>
    <mergeCell ref="F18:J19"/>
  </mergeCells>
  <phoneticPr fontId="20" type="noConversion"/>
  <conditionalFormatting sqref="I41:I48 I55:I91">
    <cfRule type="colorScale" priority="3">
      <colorScale>
        <cfvo type="min"/>
        <cfvo type="percentile" val="50"/>
        <cfvo type="num" val="5"/>
        <color rgb="FFFF7128"/>
        <color rgb="FFFFEB84"/>
        <color rgb="FF00B050"/>
      </colorScale>
    </cfRule>
  </conditionalFormatting>
  <conditionalFormatting sqref="S41:S68">
    <cfRule type="colorScale" priority="2">
      <colorScale>
        <cfvo type="min"/>
        <cfvo type="percentile" val="50"/>
        <cfvo type="num" val="5"/>
        <color rgb="FFFF7128"/>
        <color rgb="FFFFEB84"/>
        <color rgb="FF00B050"/>
      </colorScale>
    </cfRule>
  </conditionalFormatting>
  <conditionalFormatting sqref="S75:S82">
    <cfRule type="colorScale" priority="1">
      <colorScale>
        <cfvo type="min"/>
        <cfvo type="percentile" val="50"/>
        <cfvo type="num" val="5"/>
        <color rgb="FFFF7128"/>
        <color rgb="FFFFEB84"/>
        <color rgb="FF00B050"/>
      </colorScale>
    </cfRule>
  </conditionalFormatting>
  <pageMargins left="0.7" right="0.7" top="0.75" bottom="0.75" header="0.3" footer="0.3"/>
  <drawing r:id="rId7"/>
  <tableParts count="5">
    <tablePart r:id="rId8"/>
    <tablePart r:id="rId9"/>
    <tablePart r:id="rId10"/>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20AF3-3D4F-CB42-B3BB-633B42D49A6A}">
  <dimension ref="A1:Z65"/>
  <sheetViews>
    <sheetView topLeftCell="D13" zoomScale="91" zoomScaleNormal="135" workbookViewId="0">
      <selection activeCell="O37" sqref="O37"/>
    </sheetView>
  </sheetViews>
  <sheetFormatPr baseColWidth="10" defaultColWidth="0" defaultRowHeight="15" zeroHeight="1" x14ac:dyDescent="0.2"/>
  <cols>
    <col min="1" max="1" width="23" bestFit="1" customWidth="1"/>
    <col min="2" max="2" width="24" bestFit="1" customWidth="1"/>
    <col min="3" max="3" width="18.33203125" customWidth="1"/>
    <col min="4" max="4" width="17" customWidth="1"/>
    <col min="5" max="5" width="9.6640625" bestFit="1" customWidth="1"/>
    <col min="6" max="6" width="24" bestFit="1" customWidth="1"/>
    <col min="7" max="7" width="23" bestFit="1" customWidth="1"/>
    <col min="8" max="8" width="24" bestFit="1" customWidth="1"/>
    <col min="9" max="9" width="9.6640625" bestFit="1" customWidth="1"/>
    <col min="10" max="10" width="28.33203125" bestFit="1" customWidth="1"/>
    <col min="11" max="11" width="13.83203125" bestFit="1" customWidth="1"/>
    <col min="12" max="13" width="10.83203125" customWidth="1"/>
    <col min="14" max="14" width="23" bestFit="1" customWidth="1"/>
    <col min="15" max="15" width="15.5" bestFit="1" customWidth="1"/>
    <col min="16" max="16" width="14.1640625" bestFit="1" customWidth="1"/>
    <col min="17" max="17" width="16.83203125" bestFit="1" customWidth="1"/>
    <col min="18" max="18" width="12.33203125" bestFit="1" customWidth="1"/>
    <col min="19" max="19" width="14.1640625" bestFit="1" customWidth="1"/>
    <col min="20" max="20" width="18.1640625" hidden="1" customWidth="1"/>
    <col min="21" max="21" width="13.1640625" hidden="1" customWidth="1"/>
    <col min="22" max="22" width="15.5" hidden="1" customWidth="1"/>
    <col min="23" max="23" width="23.5" hidden="1" customWidth="1"/>
    <col min="24" max="24" width="12.5" hidden="1" customWidth="1"/>
    <col min="25" max="26" width="12.1640625" hidden="1" customWidth="1"/>
    <col min="27" max="16384" width="10.83203125" hidden="1"/>
  </cols>
  <sheetData>
    <row r="1" spans="1:15" x14ac:dyDescent="0.2">
      <c r="A1" s="102" t="s">
        <v>853</v>
      </c>
      <c r="B1" s="102"/>
      <c r="C1" s="102"/>
      <c r="D1" s="102"/>
      <c r="E1" s="102"/>
      <c r="G1" s="140" t="s">
        <v>1007</v>
      </c>
      <c r="H1" s="140"/>
      <c r="I1" s="140"/>
      <c r="J1" s="140"/>
    </row>
    <row r="2" spans="1:15" x14ac:dyDescent="0.2">
      <c r="A2" s="102"/>
      <c r="B2" s="102"/>
      <c r="C2" s="102"/>
      <c r="D2" s="102"/>
      <c r="E2" s="102"/>
      <c r="G2" s="140"/>
      <c r="H2" s="140"/>
      <c r="I2" s="140"/>
      <c r="J2" s="140"/>
    </row>
    <row r="3" spans="1:15" s="13" customFormat="1" ht="64" x14ac:dyDescent="0.2">
      <c r="A3" s="21" t="s">
        <v>838</v>
      </c>
      <c r="B3" s="13" t="s">
        <v>845</v>
      </c>
      <c r="C3" s="13" t="s">
        <v>852</v>
      </c>
      <c r="D3" s="13" t="s">
        <v>844</v>
      </c>
      <c r="E3" s="13" t="s">
        <v>867</v>
      </c>
      <c r="G3" s="4" t="s">
        <v>868</v>
      </c>
      <c r="H3" t="s">
        <v>870</v>
      </c>
      <c r="I3" t="s">
        <v>869</v>
      </c>
      <c r="J3" t="s">
        <v>871</v>
      </c>
    </row>
    <row r="4" spans="1:15" x14ac:dyDescent="0.2">
      <c r="A4" s="4" t="s">
        <v>46</v>
      </c>
      <c r="B4" s="12">
        <v>50054</v>
      </c>
      <c r="C4" s="11">
        <v>4.6222222222222227</v>
      </c>
      <c r="D4" s="10">
        <v>32.235555555555564</v>
      </c>
      <c r="E4" s="12">
        <v>18</v>
      </c>
      <c r="G4" s="22" t="s">
        <v>46</v>
      </c>
      <c r="H4" s="23">
        <f t="shared" ref="H4:H14" si="0">B4/$B$15</f>
        <v>0.33998301918831719</v>
      </c>
      <c r="I4" s="23">
        <f t="shared" ref="I4:I14" si="1">(E4/$E$15)</f>
        <v>0.11688311688311688</v>
      </c>
      <c r="J4" s="14">
        <f>(H4+I4)/2</f>
        <v>0.22843306803571703</v>
      </c>
      <c r="N4" s="4"/>
      <c r="O4" s="20"/>
    </row>
    <row r="5" spans="1:15" x14ac:dyDescent="0.2">
      <c r="A5" s="4" t="s">
        <v>62</v>
      </c>
      <c r="B5" s="12">
        <v>43640</v>
      </c>
      <c r="C5" s="11">
        <v>4.7024691358024677</v>
      </c>
      <c r="D5" s="10">
        <v>21.929135802469148</v>
      </c>
      <c r="E5" s="12">
        <v>81</v>
      </c>
      <c r="G5" s="4" t="s">
        <v>62</v>
      </c>
      <c r="H5" s="23">
        <f t="shared" si="0"/>
        <v>0.29641704873492952</v>
      </c>
      <c r="I5" s="23">
        <f t="shared" si="1"/>
        <v>0.52597402597402598</v>
      </c>
      <c r="J5" s="14">
        <f t="shared" ref="J5:J14" si="2">(H5+I5)/2</f>
        <v>0.41119553735447778</v>
      </c>
      <c r="N5" s="4"/>
      <c r="O5" s="20"/>
    </row>
    <row r="6" spans="1:15" x14ac:dyDescent="0.2">
      <c r="A6" s="4" t="s">
        <v>26</v>
      </c>
      <c r="B6" s="12">
        <v>38875</v>
      </c>
      <c r="C6" s="11">
        <v>4.5657142857142849</v>
      </c>
      <c r="D6" s="10">
        <v>31.466571428571434</v>
      </c>
      <c r="E6" s="12">
        <v>35</v>
      </c>
      <c r="G6" s="22" t="s">
        <v>26</v>
      </c>
      <c r="H6" s="23">
        <f t="shared" si="0"/>
        <v>0.26405162166751572</v>
      </c>
      <c r="I6" s="23">
        <f t="shared" si="1"/>
        <v>0.22727272727272727</v>
      </c>
      <c r="J6" s="14">
        <f t="shared" si="2"/>
        <v>0.24566217447012151</v>
      </c>
      <c r="N6" s="4"/>
      <c r="O6" s="20"/>
    </row>
    <row r="7" spans="1:15" x14ac:dyDescent="0.2">
      <c r="A7" s="4" t="s">
        <v>136</v>
      </c>
      <c r="B7" s="12">
        <v>5887</v>
      </c>
      <c r="C7" s="11">
        <v>4.42</v>
      </c>
      <c r="D7" s="10">
        <v>67.334000000000003</v>
      </c>
      <c r="E7" s="12">
        <v>5</v>
      </c>
      <c r="G7" s="4" t="s">
        <v>136</v>
      </c>
      <c r="H7" s="23">
        <f t="shared" si="0"/>
        <v>3.998641535065376E-2</v>
      </c>
      <c r="I7" s="23">
        <f t="shared" si="1"/>
        <v>3.2467532467532464E-2</v>
      </c>
      <c r="J7" s="14">
        <f t="shared" si="2"/>
        <v>3.6226973909093116E-2</v>
      </c>
      <c r="N7" s="4"/>
      <c r="O7" s="20"/>
    </row>
    <row r="8" spans="1:15" x14ac:dyDescent="0.2">
      <c r="A8" s="4" t="s">
        <v>115</v>
      </c>
      <c r="B8" s="12">
        <v>4344</v>
      </c>
      <c r="C8" s="11">
        <v>4.5600000000000005</v>
      </c>
      <c r="D8" s="10">
        <v>27.597999999999995</v>
      </c>
      <c r="E8" s="12">
        <v>5</v>
      </c>
      <c r="G8" s="22" t="s">
        <v>115</v>
      </c>
      <c r="H8" s="23">
        <f t="shared" si="0"/>
        <v>2.9505858380030565E-2</v>
      </c>
      <c r="I8" s="23">
        <f t="shared" si="1"/>
        <v>3.2467532467532464E-2</v>
      </c>
      <c r="J8" s="14">
        <f t="shared" si="2"/>
        <v>3.0986695423781515E-2</v>
      </c>
      <c r="N8" s="4"/>
      <c r="O8" s="20"/>
    </row>
    <row r="9" spans="1:15" x14ac:dyDescent="0.2">
      <c r="A9" s="4" t="s">
        <v>763</v>
      </c>
      <c r="B9" s="12">
        <v>1972</v>
      </c>
      <c r="C9" s="11">
        <v>4.8</v>
      </c>
      <c r="D9" s="10">
        <v>24.99</v>
      </c>
      <c r="E9" s="12">
        <v>1</v>
      </c>
      <c r="G9" s="4" t="s">
        <v>763</v>
      </c>
      <c r="H9" s="23">
        <f t="shared" si="0"/>
        <v>1.3394464255391408E-2</v>
      </c>
      <c r="I9" s="23">
        <f t="shared" si="1"/>
        <v>6.4935064935064939E-3</v>
      </c>
      <c r="J9" s="14">
        <f t="shared" si="2"/>
        <v>9.9439853744489499E-3</v>
      </c>
      <c r="N9" s="4"/>
      <c r="O9" s="20"/>
    </row>
    <row r="10" spans="1:15" x14ac:dyDescent="0.2">
      <c r="A10" s="4" t="s">
        <v>194</v>
      </c>
      <c r="B10" s="12">
        <v>1501</v>
      </c>
      <c r="C10" s="11">
        <v>4.6749999999999998</v>
      </c>
      <c r="D10" s="10">
        <v>15.7925</v>
      </c>
      <c r="E10" s="12">
        <v>4</v>
      </c>
      <c r="G10" s="22" t="s">
        <v>194</v>
      </c>
      <c r="H10" s="23">
        <f t="shared" si="0"/>
        <v>1.0195279334352183E-2</v>
      </c>
      <c r="I10" s="23">
        <f t="shared" si="1"/>
        <v>2.5974025974025976E-2</v>
      </c>
      <c r="J10" s="14">
        <f t="shared" si="2"/>
        <v>1.8084652654189078E-2</v>
      </c>
      <c r="N10" s="4"/>
      <c r="O10" s="20"/>
    </row>
    <row r="11" spans="1:15" x14ac:dyDescent="0.2">
      <c r="A11" s="4" t="s">
        <v>36</v>
      </c>
      <c r="B11" s="12">
        <v>893</v>
      </c>
      <c r="C11" s="11">
        <v>4.5</v>
      </c>
      <c r="D11" s="10">
        <v>10.99</v>
      </c>
      <c r="E11" s="12">
        <v>2</v>
      </c>
      <c r="G11" s="4" t="s">
        <v>36</v>
      </c>
      <c r="H11" s="23">
        <f t="shared" si="0"/>
        <v>6.065545933095602E-3</v>
      </c>
      <c r="I11" s="23">
        <f t="shared" si="1"/>
        <v>1.2987012987012988E-2</v>
      </c>
      <c r="J11" s="14">
        <f t="shared" si="2"/>
        <v>9.5262794600542954E-3</v>
      </c>
      <c r="N11" s="4"/>
      <c r="O11" s="20"/>
    </row>
    <row r="12" spans="1:15" x14ac:dyDescent="0.2">
      <c r="A12" s="4" t="s">
        <v>174</v>
      </c>
      <c r="B12" s="12">
        <v>29</v>
      </c>
      <c r="C12" s="11">
        <v>4.9000000000000004</v>
      </c>
      <c r="D12" s="10">
        <v>8.9499999999999993</v>
      </c>
      <c r="E12" s="12">
        <v>1</v>
      </c>
      <c r="G12" s="22" t="s">
        <v>174</v>
      </c>
      <c r="H12" s="23">
        <f t="shared" si="0"/>
        <v>1.9697741552046188E-4</v>
      </c>
      <c r="I12" s="23">
        <f t="shared" si="1"/>
        <v>6.4935064935064939E-3</v>
      </c>
      <c r="J12" s="14">
        <f t="shared" si="2"/>
        <v>3.3452419545134779E-3</v>
      </c>
      <c r="N12" s="4"/>
      <c r="O12" s="20"/>
    </row>
    <row r="13" spans="1:15" x14ac:dyDescent="0.2">
      <c r="A13" s="4" t="s">
        <v>368</v>
      </c>
      <c r="B13" s="12">
        <v>24</v>
      </c>
      <c r="C13" s="11">
        <v>4.5</v>
      </c>
      <c r="D13" s="10">
        <v>14.95</v>
      </c>
      <c r="E13" s="12">
        <v>1</v>
      </c>
      <c r="G13" s="4" t="s">
        <v>368</v>
      </c>
      <c r="H13" s="23">
        <f t="shared" si="0"/>
        <v>1.63015792154865E-4</v>
      </c>
      <c r="I13" s="23">
        <f t="shared" si="1"/>
        <v>6.4935064935064939E-3</v>
      </c>
      <c r="J13" s="14">
        <f t="shared" si="2"/>
        <v>3.3282611428306795E-3</v>
      </c>
      <c r="N13" s="4"/>
      <c r="O13" s="20"/>
    </row>
    <row r="14" spans="1:15" x14ac:dyDescent="0.2">
      <c r="A14" s="4" t="s">
        <v>408</v>
      </c>
      <c r="B14" s="12">
        <v>6</v>
      </c>
      <c r="C14" s="11">
        <v>5</v>
      </c>
      <c r="D14" s="10">
        <v>14.98</v>
      </c>
      <c r="E14" s="12">
        <v>1</v>
      </c>
      <c r="G14" s="22" t="s">
        <v>408</v>
      </c>
      <c r="H14" s="23">
        <f t="shared" si="0"/>
        <v>4.0753948038716251E-5</v>
      </c>
      <c r="I14" s="23">
        <f t="shared" si="1"/>
        <v>6.4935064935064939E-3</v>
      </c>
      <c r="J14" s="14">
        <f t="shared" si="2"/>
        <v>3.2671302207726051E-3</v>
      </c>
      <c r="N14" s="4"/>
      <c r="O14" s="20"/>
    </row>
    <row r="15" spans="1:15" x14ac:dyDescent="0.2">
      <c r="A15" s="4" t="s">
        <v>839</v>
      </c>
      <c r="B15">
        <v>147225</v>
      </c>
      <c r="C15" s="11">
        <v>4.6474025974025954</v>
      </c>
      <c r="D15" s="10">
        <v>26.50331168831163</v>
      </c>
      <c r="E15">
        <v>154</v>
      </c>
      <c r="N15" s="4"/>
      <c r="O15" s="20"/>
    </row>
    <row r="16" spans="1:15" x14ac:dyDescent="0.2"/>
    <row r="17" spans="1:15" x14ac:dyDescent="0.2"/>
    <row r="18" spans="1:15" x14ac:dyDescent="0.2">
      <c r="A18" s="141" t="s">
        <v>1010</v>
      </c>
      <c r="B18" s="141"/>
      <c r="C18" s="141"/>
      <c r="D18" s="141"/>
      <c r="E18" s="141"/>
      <c r="F18" s="141"/>
      <c r="G18" s="141"/>
      <c r="H18" s="141"/>
      <c r="I18" s="141"/>
      <c r="J18" s="141"/>
      <c r="K18" s="141"/>
      <c r="N18" s="4"/>
      <c r="O18" s="20"/>
    </row>
    <row r="19" spans="1:15" x14ac:dyDescent="0.2">
      <c r="A19" s="141"/>
      <c r="B19" s="141"/>
      <c r="C19" s="141"/>
      <c r="D19" s="141"/>
      <c r="E19" s="141"/>
      <c r="F19" s="141"/>
      <c r="G19" s="141"/>
      <c r="H19" s="141"/>
      <c r="I19" s="141"/>
      <c r="J19" s="141"/>
      <c r="K19" s="141"/>
    </row>
    <row r="20" spans="1:15" x14ac:dyDescent="0.2">
      <c r="B20" s="3" t="s">
        <v>843</v>
      </c>
    </row>
    <row r="21" spans="1:15" x14ac:dyDescent="0.2">
      <c r="B21" t="s">
        <v>847</v>
      </c>
      <c r="D21" t="s">
        <v>848</v>
      </c>
      <c r="F21" t="s">
        <v>849</v>
      </c>
      <c r="H21" t="s">
        <v>850</v>
      </c>
      <c r="J21" t="s">
        <v>1008</v>
      </c>
      <c r="K21" t="s">
        <v>872</v>
      </c>
    </row>
    <row r="22" spans="1:15" ht="16" x14ac:dyDescent="0.2">
      <c r="A22" s="21" t="s">
        <v>838</v>
      </c>
      <c r="B22" t="s">
        <v>1009</v>
      </c>
      <c r="C22" t="s">
        <v>873</v>
      </c>
      <c r="D22" t="s">
        <v>1009</v>
      </c>
      <c r="E22" t="s">
        <v>873</v>
      </c>
      <c r="F22" t="s">
        <v>1009</v>
      </c>
      <c r="G22" t="s">
        <v>873</v>
      </c>
      <c r="H22" t="s">
        <v>1009</v>
      </c>
      <c r="I22" t="s">
        <v>873</v>
      </c>
    </row>
    <row r="23" spans="1:15" x14ac:dyDescent="0.2">
      <c r="A23" s="4" t="s">
        <v>368</v>
      </c>
      <c r="B23" s="14">
        <v>1</v>
      </c>
      <c r="C23">
        <v>1</v>
      </c>
      <c r="D23" s="14">
        <v>0</v>
      </c>
      <c r="F23" s="14">
        <v>0</v>
      </c>
      <c r="H23" s="14">
        <v>0</v>
      </c>
      <c r="J23" s="14">
        <v>1</v>
      </c>
      <c r="K23">
        <v>1</v>
      </c>
    </row>
    <row r="24" spans="1:15" x14ac:dyDescent="0.2">
      <c r="A24" s="4" t="s">
        <v>36</v>
      </c>
      <c r="B24" s="14">
        <v>1</v>
      </c>
      <c r="C24">
        <v>2</v>
      </c>
      <c r="D24" s="14">
        <v>0</v>
      </c>
      <c r="F24" s="14">
        <v>0</v>
      </c>
      <c r="H24" s="14">
        <v>0</v>
      </c>
      <c r="J24" s="14">
        <v>1</v>
      </c>
      <c r="K24">
        <v>2</v>
      </c>
    </row>
    <row r="25" spans="1:15" x14ac:dyDescent="0.2">
      <c r="A25" s="4" t="s">
        <v>763</v>
      </c>
      <c r="B25" s="14">
        <v>0</v>
      </c>
      <c r="D25" s="14">
        <v>1</v>
      </c>
      <c r="E25">
        <v>1</v>
      </c>
      <c r="F25" s="14">
        <v>0</v>
      </c>
      <c r="H25" s="14">
        <v>0</v>
      </c>
      <c r="J25" s="14">
        <v>1</v>
      </c>
      <c r="K25">
        <v>1</v>
      </c>
    </row>
    <row r="26" spans="1:15" x14ac:dyDescent="0.2">
      <c r="A26" s="4" t="s">
        <v>136</v>
      </c>
      <c r="B26" s="14">
        <v>0.2</v>
      </c>
      <c r="C26">
        <v>1</v>
      </c>
      <c r="D26" s="14">
        <v>0.2</v>
      </c>
      <c r="E26">
        <v>1</v>
      </c>
      <c r="F26" s="14">
        <v>0</v>
      </c>
      <c r="H26" s="14">
        <v>0.6</v>
      </c>
      <c r="I26">
        <v>3</v>
      </c>
      <c r="J26" s="14">
        <v>1</v>
      </c>
      <c r="K26">
        <v>5</v>
      </c>
    </row>
    <row r="27" spans="1:15" x14ac:dyDescent="0.2">
      <c r="A27" s="4" t="s">
        <v>62</v>
      </c>
      <c r="B27" s="14">
        <v>0.40740740740740738</v>
      </c>
      <c r="C27">
        <v>33</v>
      </c>
      <c r="D27" s="14">
        <v>0.48148148148148145</v>
      </c>
      <c r="E27">
        <v>39</v>
      </c>
      <c r="F27" s="14">
        <v>9.8765432098765427E-2</v>
      </c>
      <c r="G27">
        <v>8</v>
      </c>
      <c r="H27" s="14">
        <v>1.2345679012345678E-2</v>
      </c>
      <c r="I27">
        <v>1</v>
      </c>
      <c r="J27" s="14">
        <v>1</v>
      </c>
      <c r="K27">
        <v>81</v>
      </c>
    </row>
    <row r="28" spans="1:15" x14ac:dyDescent="0.2">
      <c r="A28" s="4" t="s">
        <v>408</v>
      </c>
      <c r="B28" s="14">
        <v>1</v>
      </c>
      <c r="C28">
        <v>1</v>
      </c>
      <c r="D28" s="14">
        <v>0</v>
      </c>
      <c r="F28" s="14">
        <v>0</v>
      </c>
      <c r="H28" s="14">
        <v>0</v>
      </c>
      <c r="J28" s="14">
        <v>1</v>
      </c>
      <c r="K28">
        <v>1</v>
      </c>
    </row>
    <row r="29" spans="1:15" x14ac:dyDescent="0.2">
      <c r="A29" s="4" t="s">
        <v>174</v>
      </c>
      <c r="B29" s="14">
        <v>1</v>
      </c>
      <c r="C29">
        <v>1</v>
      </c>
      <c r="D29" s="14">
        <v>0</v>
      </c>
      <c r="F29" s="14">
        <v>0</v>
      </c>
      <c r="H29" s="14">
        <v>0</v>
      </c>
      <c r="J29" s="14">
        <v>1</v>
      </c>
      <c r="K29">
        <v>1</v>
      </c>
    </row>
    <row r="30" spans="1:15" x14ac:dyDescent="0.2">
      <c r="A30" s="4" t="s">
        <v>194</v>
      </c>
      <c r="B30" s="14">
        <v>0.25</v>
      </c>
      <c r="C30">
        <v>1</v>
      </c>
      <c r="D30" s="14">
        <v>0.75</v>
      </c>
      <c r="E30">
        <v>3</v>
      </c>
      <c r="F30" s="14">
        <v>0</v>
      </c>
      <c r="H30" s="14">
        <v>0</v>
      </c>
      <c r="J30" s="14">
        <v>1</v>
      </c>
      <c r="K30">
        <v>4</v>
      </c>
    </row>
    <row r="31" spans="1:15" x14ac:dyDescent="0.2">
      <c r="A31" s="4" t="s">
        <v>46</v>
      </c>
      <c r="B31" s="14">
        <v>5.5555555555555552E-2</v>
      </c>
      <c r="C31">
        <v>1</v>
      </c>
      <c r="D31" s="14">
        <v>0.3888888888888889</v>
      </c>
      <c r="E31">
        <v>7</v>
      </c>
      <c r="F31" s="14">
        <v>0.5</v>
      </c>
      <c r="G31">
        <v>9</v>
      </c>
      <c r="H31" s="14">
        <v>5.5555555555555552E-2</v>
      </c>
      <c r="I31">
        <v>1</v>
      </c>
      <c r="J31" s="14">
        <v>1</v>
      </c>
      <c r="K31">
        <v>18</v>
      </c>
    </row>
    <row r="32" spans="1:15" x14ac:dyDescent="0.2">
      <c r="A32" s="4" t="s">
        <v>115</v>
      </c>
      <c r="B32" s="14">
        <v>0</v>
      </c>
      <c r="D32" s="14">
        <v>0.8</v>
      </c>
      <c r="E32">
        <v>4</v>
      </c>
      <c r="F32" s="14">
        <v>0.2</v>
      </c>
      <c r="G32">
        <v>1</v>
      </c>
      <c r="H32" s="14">
        <v>0</v>
      </c>
      <c r="J32" s="14">
        <v>1</v>
      </c>
      <c r="K32">
        <v>5</v>
      </c>
    </row>
    <row r="33" spans="1:11" x14ac:dyDescent="0.2">
      <c r="A33" s="4" t="s">
        <v>26</v>
      </c>
      <c r="B33" s="14">
        <v>5.7142857142857141E-2</v>
      </c>
      <c r="C33">
        <v>2</v>
      </c>
      <c r="D33" s="14">
        <v>0.6</v>
      </c>
      <c r="E33">
        <v>21</v>
      </c>
      <c r="F33" s="14">
        <v>0.25714285714285712</v>
      </c>
      <c r="G33">
        <v>9</v>
      </c>
      <c r="H33" s="14">
        <v>8.5714285714285715E-2</v>
      </c>
      <c r="I33">
        <v>3</v>
      </c>
      <c r="J33" s="14">
        <v>1</v>
      </c>
      <c r="K33">
        <v>35</v>
      </c>
    </row>
    <row r="34" spans="1:11" x14ac:dyDescent="0.2">
      <c r="A34" s="4" t="s">
        <v>839</v>
      </c>
      <c r="B34" s="14">
        <v>0.2792207792207792</v>
      </c>
      <c r="C34">
        <v>43</v>
      </c>
      <c r="D34" s="14">
        <v>0.4935064935064935</v>
      </c>
      <c r="E34">
        <v>76</v>
      </c>
      <c r="F34" s="14">
        <v>0.17532467532467533</v>
      </c>
      <c r="G34">
        <v>27</v>
      </c>
      <c r="H34" s="14">
        <v>5.1948051948051951E-2</v>
      </c>
      <c r="I34">
        <v>8</v>
      </c>
      <c r="J34" s="14">
        <v>1</v>
      </c>
      <c r="K34">
        <v>154</v>
      </c>
    </row>
    <row r="35" spans="1:11" x14ac:dyDescent="0.2"/>
    <row r="36" spans="1:11" x14ac:dyDescent="0.2"/>
    <row r="37" spans="1:11" x14ac:dyDescent="0.2"/>
    <row r="38" spans="1:11" x14ac:dyDescent="0.2"/>
    <row r="39" spans="1:11" ht="32" x14ac:dyDescent="0.2">
      <c r="A39" t="s">
        <v>874</v>
      </c>
      <c r="B39" t="s">
        <v>875</v>
      </c>
      <c r="C39" s="13" t="s">
        <v>876</v>
      </c>
      <c r="D39" s="73" t="s">
        <v>1011</v>
      </c>
    </row>
    <row r="40" spans="1:11" x14ac:dyDescent="0.2">
      <c r="A40" t="s">
        <v>46</v>
      </c>
      <c r="B40" s="20">
        <f t="shared" ref="B40:B50" si="3">(INDEX($B$4:$B$14,(MATCH(A40,$A$4:$A$14,0)))/(INDEX($E$4:$E$14,MATCH(A40,$A$4:$A$14,0))))</f>
        <v>2780.7777777777778</v>
      </c>
      <c r="C40" t="str">
        <f t="shared" ref="C40:C50" si="4">IF(B40&gt;($D$40+100),"High Engagement",IF(B40&lt;($D$40-100),"Low Engagement","Normal Engagement"))</f>
        <v>High Engagement</v>
      </c>
      <c r="D40" s="74">
        <f>AVERAGE($B$4:$B$14)/AVERAGE($E$4:$E$14)</f>
        <v>956.0064935064936</v>
      </c>
    </row>
    <row r="41" spans="1:11" x14ac:dyDescent="0.2">
      <c r="A41" t="s">
        <v>763</v>
      </c>
      <c r="B41" s="20">
        <f t="shared" si="3"/>
        <v>1972</v>
      </c>
      <c r="C41" t="str">
        <f t="shared" si="4"/>
        <v>High Engagement</v>
      </c>
    </row>
    <row r="42" spans="1:11" x14ac:dyDescent="0.2">
      <c r="A42" t="s">
        <v>136</v>
      </c>
      <c r="B42" s="20">
        <f t="shared" si="3"/>
        <v>1177.4000000000001</v>
      </c>
      <c r="C42" t="str">
        <f t="shared" si="4"/>
        <v>High Engagement</v>
      </c>
    </row>
    <row r="43" spans="1:11" x14ac:dyDescent="0.2">
      <c r="A43" t="s">
        <v>26</v>
      </c>
      <c r="B43" s="20">
        <f t="shared" si="3"/>
        <v>1110.7142857142858</v>
      </c>
      <c r="C43" t="str">
        <f t="shared" si="4"/>
        <v>High Engagement</v>
      </c>
    </row>
    <row r="44" spans="1:11" x14ac:dyDescent="0.2">
      <c r="A44" t="s">
        <v>115</v>
      </c>
      <c r="B44" s="20">
        <f t="shared" si="3"/>
        <v>868.8</v>
      </c>
      <c r="C44" t="str">
        <f t="shared" si="4"/>
        <v>Normal Engagement</v>
      </c>
    </row>
    <row r="45" spans="1:11" x14ac:dyDescent="0.2">
      <c r="A45" t="s">
        <v>62</v>
      </c>
      <c r="B45" s="20">
        <f t="shared" si="3"/>
        <v>538.76543209876547</v>
      </c>
      <c r="C45" t="str">
        <f t="shared" si="4"/>
        <v>Low Engagement</v>
      </c>
    </row>
    <row r="46" spans="1:11" x14ac:dyDescent="0.2">
      <c r="A46" t="s">
        <v>36</v>
      </c>
      <c r="B46" s="20">
        <f t="shared" si="3"/>
        <v>446.5</v>
      </c>
      <c r="C46" t="str">
        <f t="shared" si="4"/>
        <v>Low Engagement</v>
      </c>
    </row>
    <row r="47" spans="1:11" x14ac:dyDescent="0.2">
      <c r="A47" t="s">
        <v>194</v>
      </c>
      <c r="B47" s="20">
        <f t="shared" si="3"/>
        <v>375.25</v>
      </c>
      <c r="C47" t="str">
        <f t="shared" si="4"/>
        <v>Low Engagement</v>
      </c>
    </row>
    <row r="48" spans="1:11" x14ac:dyDescent="0.2">
      <c r="A48" t="s">
        <v>174</v>
      </c>
      <c r="B48" s="20">
        <f t="shared" si="3"/>
        <v>29</v>
      </c>
      <c r="C48" t="str">
        <f t="shared" si="4"/>
        <v>Low Engagement</v>
      </c>
    </row>
    <row r="49" spans="1:11" x14ac:dyDescent="0.2">
      <c r="A49" t="s">
        <v>368</v>
      </c>
      <c r="B49" s="20">
        <f t="shared" si="3"/>
        <v>24</v>
      </c>
      <c r="C49" t="str">
        <f t="shared" si="4"/>
        <v>Low Engagement</v>
      </c>
    </row>
    <row r="50" spans="1:11" x14ac:dyDescent="0.2">
      <c r="A50" t="s">
        <v>408</v>
      </c>
      <c r="B50" s="20">
        <f t="shared" si="3"/>
        <v>6</v>
      </c>
      <c r="C50" t="str">
        <f t="shared" si="4"/>
        <v>Low Engagement</v>
      </c>
    </row>
    <row r="51" spans="1:11" x14ac:dyDescent="0.2"/>
    <row r="52" spans="1:11" x14ac:dyDescent="0.2"/>
    <row r="53" spans="1:11" x14ac:dyDescent="0.2"/>
    <row r="54" spans="1:11" x14ac:dyDescent="0.2"/>
    <row r="55" spans="1:11" x14ac:dyDescent="0.2"/>
    <row r="56" spans="1:11" x14ac:dyDescent="0.2"/>
    <row r="57" spans="1:11" x14ac:dyDescent="0.2"/>
    <row r="58" spans="1:11" x14ac:dyDescent="0.2"/>
    <row r="59" spans="1:11" x14ac:dyDescent="0.2"/>
    <row r="60" spans="1:11" x14ac:dyDescent="0.2"/>
    <row r="61" spans="1:11" x14ac:dyDescent="0.2"/>
    <row r="62" spans="1:11" x14ac:dyDescent="0.2"/>
    <row r="63" spans="1:11" x14ac:dyDescent="0.2"/>
    <row r="64" spans="1:11" ht="15" customHeight="1" x14ac:dyDescent="0.35">
      <c r="F64" s="49"/>
      <c r="G64" s="49"/>
      <c r="H64" s="49"/>
      <c r="I64" s="49"/>
      <c r="J64" s="49"/>
      <c r="K64" s="49"/>
    </row>
    <row r="65" spans="6:11" ht="15" hidden="1" customHeight="1" x14ac:dyDescent="0.35">
      <c r="F65" s="49"/>
      <c r="G65" s="49"/>
      <c r="H65" s="49"/>
      <c r="I65" s="49"/>
      <c r="J65" s="49"/>
      <c r="K65" s="49"/>
    </row>
  </sheetData>
  <mergeCells count="3">
    <mergeCell ref="G1:J2"/>
    <mergeCell ref="A1:E2"/>
    <mergeCell ref="A18:K19"/>
  </mergeCells>
  <pageMargins left="0.7" right="0.7" top="0.75" bottom="0.75" header="0.3" footer="0.3"/>
  <drawing r:id="rId3"/>
  <tableParts count="3">
    <tablePart r:id="rId4"/>
    <tablePart r:id="rId5"/>
    <tablePart r:id="rId6"/>
  </tableParts>
  <extLst>
    <ext xmlns:x14="http://schemas.microsoft.com/office/spreadsheetml/2009/9/main" uri="{78C0D931-6437-407d-A8EE-F0AAD7539E65}">
      <x14:conditionalFormattings>
        <x14:conditionalFormatting xmlns:xm="http://schemas.microsoft.com/office/excel/2006/main" pivot="1">
          <x14:cfRule type="iconSet" priority="3" id="{2106C67F-F01F-A248-A0B7-08BB1FB5A850}">
            <x14:iconSet iconSet="3Stars">
              <x14:cfvo type="percent">
                <xm:f>0</xm:f>
              </x14:cfvo>
              <x14:cfvo type="percent">
                <xm:f>33</xm:f>
              </x14:cfvo>
              <x14:cfvo type="percent">
                <xm:f>67</xm:f>
              </x14:cfvo>
            </x14:iconSet>
          </x14:cfRule>
          <xm:sqref>C4:C14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4D658-7222-4146-959A-0B506BA72D2F}">
  <dimension ref="A1:BA118"/>
  <sheetViews>
    <sheetView topLeftCell="C38" zoomScale="86" workbookViewId="0">
      <selection activeCell="M17" sqref="M17"/>
    </sheetView>
  </sheetViews>
  <sheetFormatPr baseColWidth="10" defaultColWidth="0" defaultRowHeight="15" zeroHeight="1" x14ac:dyDescent="0.2"/>
  <cols>
    <col min="1" max="1" width="18.1640625" bestFit="1" customWidth="1"/>
    <col min="2" max="2" width="15.6640625" bestFit="1" customWidth="1"/>
    <col min="3" max="3" width="23.33203125" bestFit="1" customWidth="1"/>
    <col min="4" max="4" width="25.1640625" bestFit="1" customWidth="1"/>
    <col min="5" max="5" width="14.6640625" bestFit="1" customWidth="1"/>
    <col min="6" max="6" width="21.83203125" bestFit="1" customWidth="1"/>
    <col min="7" max="7" width="25.1640625" bestFit="1" customWidth="1"/>
    <col min="8" max="8" width="14.6640625" bestFit="1" customWidth="1"/>
    <col min="9" max="9" width="17" bestFit="1" customWidth="1"/>
    <col min="10" max="10" width="20.33203125" customWidth="1"/>
    <col min="11" max="11" width="26.1640625" customWidth="1"/>
    <col min="12" max="12" width="16.83203125" customWidth="1"/>
    <col min="13" max="13" width="17.5" bestFit="1" customWidth="1"/>
    <col min="14" max="14" width="16.6640625" bestFit="1" customWidth="1"/>
    <col min="15" max="15" width="17.83203125" bestFit="1" customWidth="1"/>
    <col min="16" max="16" width="14.1640625" bestFit="1" customWidth="1"/>
    <col min="17" max="17" width="17.5" bestFit="1" customWidth="1"/>
    <col min="18" max="18" width="16.6640625" hidden="1" customWidth="1"/>
    <col min="19" max="19" width="17.83203125" hidden="1" customWidth="1"/>
    <col min="20" max="20" width="14.1640625" hidden="1" customWidth="1"/>
    <col min="21" max="21" width="17.5" hidden="1" customWidth="1"/>
    <col min="22" max="22" width="18.1640625" hidden="1" customWidth="1"/>
    <col min="23" max="23" width="17.83203125" hidden="1" customWidth="1"/>
    <col min="24" max="24" width="14.1640625" hidden="1" customWidth="1"/>
    <col min="25" max="25" width="17.5" hidden="1" customWidth="1"/>
    <col min="26" max="26" width="16.6640625" hidden="1" customWidth="1"/>
    <col min="27" max="27" width="17.83203125" hidden="1" customWidth="1"/>
    <col min="28" max="28" width="14.1640625" hidden="1" customWidth="1"/>
    <col min="29" max="29" width="17.5" hidden="1" customWidth="1"/>
    <col min="30" max="30" width="16.6640625" hidden="1" customWidth="1"/>
    <col min="31" max="31" width="17.83203125" hidden="1" customWidth="1"/>
    <col min="32" max="32" width="14.1640625" hidden="1" customWidth="1"/>
    <col min="33" max="33" width="17.5" hidden="1" customWidth="1"/>
    <col min="34" max="34" width="23.5" hidden="1" customWidth="1"/>
    <col min="35" max="35" width="17.83203125" hidden="1" customWidth="1"/>
    <col min="36" max="36" width="14.1640625" hidden="1" customWidth="1"/>
    <col min="37" max="37" width="17.5" hidden="1" customWidth="1"/>
    <col min="38" max="38" width="16.6640625" hidden="1" customWidth="1"/>
    <col min="39" max="39" width="17.83203125" hidden="1" customWidth="1"/>
    <col min="40" max="40" width="14.1640625" hidden="1" customWidth="1"/>
    <col min="41" max="41" width="17.5" hidden="1" customWidth="1"/>
    <col min="42" max="42" width="16.6640625" hidden="1" customWidth="1"/>
    <col min="43" max="43" width="17.83203125" hidden="1" customWidth="1"/>
    <col min="44" max="44" width="14.1640625" hidden="1" customWidth="1"/>
    <col min="45" max="45" width="17.5" hidden="1" customWidth="1"/>
    <col min="46" max="46" width="16.6640625" hidden="1" customWidth="1"/>
    <col min="47" max="47" width="17.83203125" hidden="1" customWidth="1"/>
    <col min="48" max="48" width="14.1640625" hidden="1" customWidth="1"/>
    <col min="49" max="49" width="17.5" hidden="1" customWidth="1"/>
    <col min="50" max="50" width="19.83203125" hidden="1" customWidth="1"/>
    <col min="51" max="51" width="21" hidden="1" customWidth="1"/>
    <col min="52" max="52" width="17.5" hidden="1" customWidth="1"/>
    <col min="53" max="53" width="21.83203125" hidden="1" customWidth="1"/>
    <col min="54" max="16384" width="10.83203125" hidden="1"/>
  </cols>
  <sheetData>
    <row r="1" spans="1:14" ht="15" customHeight="1" x14ac:dyDescent="0.3">
      <c r="A1" s="142" t="s">
        <v>1004</v>
      </c>
      <c r="B1" s="142"/>
      <c r="C1" s="142"/>
      <c r="D1" s="142"/>
      <c r="E1" s="142"/>
      <c r="F1" s="142"/>
      <c r="H1" s="106" t="s">
        <v>885</v>
      </c>
      <c r="I1" s="106"/>
      <c r="J1" s="106"/>
      <c r="K1" s="106"/>
      <c r="L1" s="106"/>
      <c r="M1" s="50"/>
    </row>
    <row r="2" spans="1:14" ht="15" customHeight="1" x14ac:dyDescent="0.3">
      <c r="A2" s="142"/>
      <c r="B2" s="142"/>
      <c r="C2" s="142"/>
      <c r="D2" s="142"/>
      <c r="E2" s="142"/>
      <c r="F2" s="142"/>
      <c r="H2" s="106"/>
      <c r="I2" s="106"/>
      <c r="J2" s="106"/>
      <c r="K2" s="106"/>
      <c r="L2" s="106"/>
      <c r="M2" s="50"/>
    </row>
    <row r="3" spans="1:14" ht="32" x14ac:dyDescent="0.2">
      <c r="A3" s="3" t="s">
        <v>838</v>
      </c>
      <c r="B3" s="12" t="s">
        <v>1001</v>
      </c>
      <c r="C3" s="11" t="s">
        <v>877</v>
      </c>
      <c r="D3" s="11" t="s">
        <v>1002</v>
      </c>
      <c r="E3" s="10" t="s">
        <v>994</v>
      </c>
      <c r="F3" t="s">
        <v>1003</v>
      </c>
      <c r="H3" s="52" t="s">
        <v>879</v>
      </c>
      <c r="I3" s="52" t="s">
        <v>880</v>
      </c>
      <c r="J3" s="52" t="s">
        <v>881</v>
      </c>
      <c r="K3" s="52" t="s">
        <v>882</v>
      </c>
      <c r="L3" s="52" t="s">
        <v>884</v>
      </c>
    </row>
    <row r="4" spans="1:14" ht="16" x14ac:dyDescent="0.2">
      <c r="A4" s="4" t="s">
        <v>51</v>
      </c>
      <c r="B4" s="12">
        <v>66482</v>
      </c>
      <c r="C4" s="11">
        <v>3499.0526315789475</v>
      </c>
      <c r="D4" s="11">
        <v>4.4736842105263168</v>
      </c>
      <c r="E4" s="10">
        <v>25.085789473684212</v>
      </c>
      <c r="F4">
        <v>19</v>
      </c>
      <c r="H4" s="4" t="s">
        <v>51</v>
      </c>
      <c r="I4" s="11">
        <f t="shared" ref="I4:I13" si="0">IF(((C4/$C$31)*0.5)*0.5&lt;0.5,((C4/$C$31)*0.5)*0.5,0.5)</f>
        <v>0.41083086764998861</v>
      </c>
      <c r="J4" s="20">
        <f t="shared" ref="J4:J14" si="1">IF(C4&gt;3000,$D$31*0.05,D4*0.05*(C4/3000))</f>
        <v>0.22783582089552243</v>
      </c>
      <c r="K4">
        <f>0.25*(1-E4/MAX('Gaming Merchandise Dataset'!H:H))</f>
        <v>0.22386788045993145</v>
      </c>
      <c r="L4" s="51">
        <f t="shared" ref="L4:L14" si="2">SUM(I4:K4)</f>
        <v>0.86253456900544245</v>
      </c>
      <c r="N4" s="6"/>
    </row>
    <row r="5" spans="1:14" ht="16" x14ac:dyDescent="0.2">
      <c r="A5" s="4" t="s">
        <v>20</v>
      </c>
      <c r="B5" s="12">
        <v>15386</v>
      </c>
      <c r="C5" s="11">
        <v>15386</v>
      </c>
      <c r="D5" s="11">
        <v>4.4000000000000004</v>
      </c>
      <c r="E5" s="10">
        <v>77</v>
      </c>
      <c r="F5">
        <v>1</v>
      </c>
      <c r="H5" s="71" t="s">
        <v>20</v>
      </c>
      <c r="I5" s="75">
        <f t="shared" si="0"/>
        <v>0.5</v>
      </c>
      <c r="J5" s="76">
        <f t="shared" si="1"/>
        <v>0.22783582089552243</v>
      </c>
      <c r="K5">
        <f>0.25*(1-E5/MAX('Gaming Merchandise Dataset'!H:H))</f>
        <v>0.16978832451352138</v>
      </c>
      <c r="L5" s="77">
        <f t="shared" si="2"/>
        <v>0.89762414540904389</v>
      </c>
      <c r="N5" s="6"/>
    </row>
    <row r="6" spans="1:14" ht="16" x14ac:dyDescent="0.2">
      <c r="A6" s="4" t="s">
        <v>94</v>
      </c>
      <c r="B6" s="12">
        <v>12118</v>
      </c>
      <c r="C6" s="11">
        <v>1101.6363636363637</v>
      </c>
      <c r="D6" s="11">
        <v>4.6999999999999993</v>
      </c>
      <c r="E6" s="10">
        <v>24.535454545454549</v>
      </c>
      <c r="F6">
        <v>11</v>
      </c>
      <c r="H6" s="4" t="s">
        <v>94</v>
      </c>
      <c r="I6" s="11">
        <f t="shared" si="0"/>
        <v>0.12934536023348586</v>
      </c>
      <c r="J6" s="20">
        <f t="shared" si="1"/>
        <v>8.6294848484848488E-2</v>
      </c>
      <c r="K6">
        <f>0.25*(1-E6/MAX('Gaming Merchandise Dataset'!H:H))</f>
        <v>0.22444116989723056</v>
      </c>
      <c r="L6" s="51">
        <f t="shared" si="2"/>
        <v>0.4400813786155649</v>
      </c>
      <c r="N6" s="6"/>
    </row>
    <row r="7" spans="1:14" ht="16" x14ac:dyDescent="0.2">
      <c r="A7" s="4" t="s">
        <v>293</v>
      </c>
      <c r="B7" s="12">
        <v>10689</v>
      </c>
      <c r="C7" s="11">
        <v>3563</v>
      </c>
      <c r="D7" s="11">
        <v>4.5666666666666664</v>
      </c>
      <c r="E7" s="10">
        <v>30.88</v>
      </c>
      <c r="F7">
        <v>3</v>
      </c>
      <c r="H7" s="4" t="s">
        <v>293</v>
      </c>
      <c r="I7" s="11">
        <f t="shared" si="0"/>
        <v>0.41833905789990189</v>
      </c>
      <c r="J7" s="78">
        <f t="shared" si="1"/>
        <v>0.22783582089552243</v>
      </c>
      <c r="K7">
        <f>0.25*(1-E7/MAX('Gaming Merchandise Dataset'!H:H))</f>
        <v>0.21783199299970832</v>
      </c>
      <c r="L7" s="79">
        <f t="shared" si="2"/>
        <v>0.86400687179513269</v>
      </c>
      <c r="N7" s="6"/>
    </row>
    <row r="8" spans="1:14" x14ac:dyDescent="0.2">
      <c r="A8" s="4" t="s">
        <v>806</v>
      </c>
      <c r="B8" s="12">
        <v>8456</v>
      </c>
      <c r="C8" s="11">
        <v>8456</v>
      </c>
      <c r="D8" s="11">
        <v>4.4000000000000004</v>
      </c>
      <c r="E8" s="10">
        <v>239.99</v>
      </c>
      <c r="F8">
        <v>1</v>
      </c>
      <c r="H8" s="71" t="s">
        <v>806</v>
      </c>
      <c r="I8" s="75">
        <f t="shared" si="0"/>
        <v>0.5</v>
      </c>
      <c r="J8" s="76">
        <f t="shared" si="1"/>
        <v>0.22783582089552243</v>
      </c>
      <c r="K8">
        <f>0.25*(1-E8/MAX('Gaming Merchandise Dataset'!H:H))</f>
        <v>0</v>
      </c>
      <c r="L8" s="77">
        <f t="shared" si="2"/>
        <v>0.72783582089552246</v>
      </c>
    </row>
    <row r="9" spans="1:14" x14ac:dyDescent="0.2">
      <c r="A9" s="4" t="s">
        <v>751</v>
      </c>
      <c r="B9" s="12">
        <v>4754</v>
      </c>
      <c r="C9" s="11">
        <v>4754</v>
      </c>
      <c r="D9" s="11">
        <v>4.4000000000000004</v>
      </c>
      <c r="E9" s="10">
        <v>95.7</v>
      </c>
      <c r="F9">
        <v>1</v>
      </c>
      <c r="H9" s="4" t="s">
        <v>751</v>
      </c>
      <c r="I9" s="11">
        <f t="shared" si="0"/>
        <v>0.5</v>
      </c>
      <c r="J9" s="78">
        <f t="shared" si="1"/>
        <v>0.22783582089552243</v>
      </c>
      <c r="K9">
        <f>0.25*(1-E9/MAX('Gaming Merchandise Dataset'!H:H))</f>
        <v>0.15030834618109087</v>
      </c>
      <c r="L9" s="79">
        <f t="shared" si="2"/>
        <v>0.87814416707661336</v>
      </c>
    </row>
    <row r="10" spans="1:14" x14ac:dyDescent="0.2">
      <c r="A10" s="4" t="s">
        <v>110</v>
      </c>
      <c r="B10" s="12">
        <v>3113</v>
      </c>
      <c r="C10" s="11">
        <v>1556.5</v>
      </c>
      <c r="D10" s="11">
        <v>4.7</v>
      </c>
      <c r="E10" s="10">
        <v>33.015000000000001</v>
      </c>
      <c r="F10">
        <v>2</v>
      </c>
      <c r="H10" s="4" t="s">
        <v>110</v>
      </c>
      <c r="I10" s="11">
        <f t="shared" si="0"/>
        <v>0.1827518225150708</v>
      </c>
      <c r="J10" s="20">
        <f t="shared" si="1"/>
        <v>0.12192583333333334</v>
      </c>
      <c r="K10">
        <f>0.25*(1-E10/MAX('Gaming Merchandise Dataset'!H:H))</f>
        <v>0.21560794199758324</v>
      </c>
      <c r="L10" s="51">
        <f t="shared" si="2"/>
        <v>0.52028559784598738</v>
      </c>
    </row>
    <row r="11" spans="1:14" x14ac:dyDescent="0.2">
      <c r="A11" s="4" t="s">
        <v>630</v>
      </c>
      <c r="B11" s="12">
        <v>2938</v>
      </c>
      <c r="C11" s="11">
        <v>2938</v>
      </c>
      <c r="D11" s="11">
        <v>4.5999999999999996</v>
      </c>
      <c r="E11" s="10">
        <v>9.99</v>
      </c>
      <c r="F11">
        <v>1</v>
      </c>
      <c r="H11" s="4" t="s">
        <v>630</v>
      </c>
      <c r="I11" s="11">
        <f t="shared" si="0"/>
        <v>0.34495654002523485</v>
      </c>
      <c r="J11" s="20">
        <f t="shared" si="1"/>
        <v>0.22524666666666662</v>
      </c>
      <c r="K11">
        <f>0.25*(1-E11/MAX('Gaming Merchandise Dataset'!H:H))</f>
        <v>0.23959331638818285</v>
      </c>
      <c r="L11" s="51">
        <f t="shared" si="2"/>
        <v>0.80979652308008432</v>
      </c>
    </row>
    <row r="12" spans="1:14" x14ac:dyDescent="0.2">
      <c r="A12" s="4" t="s">
        <v>180</v>
      </c>
      <c r="B12" s="12">
        <v>2474</v>
      </c>
      <c r="C12" s="11">
        <v>2474</v>
      </c>
      <c r="D12" s="11">
        <v>4.5999999999999996</v>
      </c>
      <c r="E12" s="10">
        <v>13.99</v>
      </c>
      <c r="F12">
        <v>1</v>
      </c>
      <c r="H12" s="4" t="s">
        <v>180</v>
      </c>
      <c r="I12" s="11">
        <f t="shared" si="0"/>
        <v>0.29047735875508202</v>
      </c>
      <c r="J12" s="20">
        <f t="shared" si="1"/>
        <v>0.1896733333333333</v>
      </c>
      <c r="K12">
        <f>0.25*(1-E12/MAX('Gaming Merchandise Dataset'!H:H))</f>
        <v>0.23542647610317097</v>
      </c>
      <c r="L12" s="51">
        <f t="shared" si="2"/>
        <v>0.71557716819158634</v>
      </c>
    </row>
    <row r="13" spans="1:14" x14ac:dyDescent="0.2">
      <c r="A13" s="4" t="s">
        <v>648</v>
      </c>
      <c r="B13" s="12">
        <v>2016</v>
      </c>
      <c r="C13" s="11">
        <v>2016</v>
      </c>
      <c r="D13" s="11">
        <v>4.7</v>
      </c>
      <c r="E13" s="10">
        <v>17.95</v>
      </c>
      <c r="F13">
        <v>1</v>
      </c>
      <c r="H13" s="4" t="s">
        <v>648</v>
      </c>
      <c r="I13" s="11">
        <f t="shared" si="0"/>
        <v>0.23670264965652602</v>
      </c>
      <c r="J13" s="20">
        <f t="shared" si="1"/>
        <v>0.15792000000000003</v>
      </c>
      <c r="K13">
        <f>0.25*(1-E13/MAX('Gaming Merchandise Dataset'!H:H))</f>
        <v>0.2313013042210092</v>
      </c>
      <c r="L13" s="51">
        <f t="shared" si="2"/>
        <v>0.62592395387753519</v>
      </c>
    </row>
    <row r="14" spans="1:14" x14ac:dyDescent="0.2">
      <c r="A14" s="4" t="s">
        <v>802</v>
      </c>
      <c r="B14" s="12">
        <v>1232</v>
      </c>
      <c r="C14" s="11">
        <v>1232</v>
      </c>
      <c r="D14" s="11">
        <v>4.7</v>
      </c>
      <c r="E14" s="10">
        <v>19.98</v>
      </c>
      <c r="F14">
        <v>1</v>
      </c>
      <c r="H14" s="4" t="s">
        <v>1005</v>
      </c>
      <c r="I14" s="11">
        <f>AVERAGE(I4:I13)</f>
        <v>0.35134036567352905</v>
      </c>
      <c r="J14" s="20">
        <f t="shared" si="1"/>
        <v>9.6506666666666671E-2</v>
      </c>
      <c r="K14">
        <f>0.25*(1-E14/MAX('Gaming Merchandise Dataset'!H:H))</f>
        <v>0.2291866327763657</v>
      </c>
      <c r="L14" s="51">
        <f t="shared" si="2"/>
        <v>0.67703366511656138</v>
      </c>
    </row>
    <row r="15" spans="1:14" x14ac:dyDescent="0.2">
      <c r="A15" s="4" t="s">
        <v>692</v>
      </c>
      <c r="B15" s="12">
        <v>1213</v>
      </c>
      <c r="C15" s="11">
        <v>1213</v>
      </c>
      <c r="D15" s="11">
        <v>4.8</v>
      </c>
      <c r="E15" s="10">
        <v>22.99</v>
      </c>
      <c r="F15">
        <v>1</v>
      </c>
    </row>
    <row r="16" spans="1:14" x14ac:dyDescent="0.2">
      <c r="A16" s="4" t="s">
        <v>788</v>
      </c>
      <c r="B16" s="12">
        <v>1171</v>
      </c>
      <c r="C16" s="11">
        <v>1171</v>
      </c>
      <c r="D16" s="11">
        <v>4.4000000000000004</v>
      </c>
      <c r="E16" s="10">
        <v>20.98</v>
      </c>
      <c r="F16">
        <v>1</v>
      </c>
    </row>
    <row r="17" spans="1:12" x14ac:dyDescent="0.2">
      <c r="A17" s="4" t="s">
        <v>732</v>
      </c>
      <c r="B17" s="12">
        <v>1055</v>
      </c>
      <c r="C17" s="11">
        <v>1055</v>
      </c>
      <c r="D17" s="11">
        <v>4.8</v>
      </c>
      <c r="E17" s="10">
        <v>26.99</v>
      </c>
      <c r="F17">
        <v>1</v>
      </c>
    </row>
    <row r="18" spans="1:12" x14ac:dyDescent="0.2">
      <c r="A18" s="4" t="s">
        <v>823</v>
      </c>
      <c r="B18" s="12">
        <v>909</v>
      </c>
      <c r="C18" s="11">
        <v>909</v>
      </c>
      <c r="D18" s="11">
        <v>4</v>
      </c>
      <c r="E18" s="10">
        <v>154.99</v>
      </c>
      <c r="F18">
        <v>1</v>
      </c>
    </row>
    <row r="19" spans="1:12" ht="16" x14ac:dyDescent="0.2">
      <c r="A19" s="4" t="s">
        <v>561</v>
      </c>
      <c r="B19" s="12">
        <v>885</v>
      </c>
      <c r="C19" s="11">
        <v>885</v>
      </c>
      <c r="D19" s="11">
        <v>4.7</v>
      </c>
      <c r="E19" s="10">
        <v>24.99</v>
      </c>
      <c r="F19">
        <v>1</v>
      </c>
      <c r="J19" s="80" t="s">
        <v>879</v>
      </c>
      <c r="K19" t="s">
        <v>884</v>
      </c>
      <c r="L19">
        <f>0.2*(1-(D21/MAX('Gaming Merchandise Dataset'!H:H)))</f>
        <v>0.19616650693778909</v>
      </c>
    </row>
    <row r="20" spans="1:12" x14ac:dyDescent="0.2">
      <c r="A20" s="4" t="s">
        <v>573</v>
      </c>
      <c r="B20" s="12">
        <v>868</v>
      </c>
      <c r="C20" s="11">
        <v>868</v>
      </c>
      <c r="D20" s="11">
        <v>4.5999999999999996</v>
      </c>
      <c r="E20" s="10">
        <v>11.99</v>
      </c>
      <c r="F20">
        <v>1</v>
      </c>
      <c r="J20" s="81" t="s">
        <v>20</v>
      </c>
      <c r="K20" s="51">
        <v>0.89762414540904389</v>
      </c>
    </row>
    <row r="21" spans="1:12" x14ac:dyDescent="0.2">
      <c r="A21" s="4" t="s">
        <v>688</v>
      </c>
      <c r="B21" s="12">
        <v>865</v>
      </c>
      <c r="C21" s="11">
        <v>865</v>
      </c>
      <c r="D21" s="11">
        <v>4.5999999999999996</v>
      </c>
      <c r="E21" s="10">
        <v>15.98</v>
      </c>
      <c r="F21">
        <v>1</v>
      </c>
      <c r="J21" s="81" t="s">
        <v>751</v>
      </c>
      <c r="K21" s="51">
        <v>0.87814416707661336</v>
      </c>
      <c r="L21" s="10"/>
    </row>
    <row r="22" spans="1:12" x14ac:dyDescent="0.2">
      <c r="A22" s="4" t="s">
        <v>85</v>
      </c>
      <c r="B22" s="12">
        <v>789</v>
      </c>
      <c r="C22" s="11">
        <v>789</v>
      </c>
      <c r="D22" s="11">
        <v>4.8</v>
      </c>
      <c r="E22" s="10">
        <v>24.8</v>
      </c>
      <c r="F22">
        <v>1</v>
      </c>
      <c r="J22" s="82" t="s">
        <v>293</v>
      </c>
      <c r="K22" s="51">
        <v>0.86400687179513269</v>
      </c>
      <c r="L22" s="10"/>
    </row>
    <row r="23" spans="1:12" x14ac:dyDescent="0.2">
      <c r="A23" s="4" t="s">
        <v>42</v>
      </c>
      <c r="B23" s="12">
        <v>779</v>
      </c>
      <c r="C23" s="11">
        <v>389.5</v>
      </c>
      <c r="D23" s="11">
        <v>4.75</v>
      </c>
      <c r="E23" s="10">
        <v>36.340000000000003</v>
      </c>
      <c r="F23">
        <v>2</v>
      </c>
      <c r="J23" s="83" t="s">
        <v>51</v>
      </c>
      <c r="K23" s="51">
        <v>0.86253456900544245</v>
      </c>
    </row>
    <row r="24" spans="1:12" x14ac:dyDescent="0.2">
      <c r="A24" s="4" t="s">
        <v>536</v>
      </c>
      <c r="B24" s="12">
        <v>765</v>
      </c>
      <c r="C24" s="11">
        <v>765</v>
      </c>
      <c r="D24" s="11">
        <v>4.5999999999999996</v>
      </c>
      <c r="E24" s="10">
        <v>96.17</v>
      </c>
      <c r="F24">
        <v>1</v>
      </c>
      <c r="J24" s="82" t="s">
        <v>630</v>
      </c>
      <c r="K24" s="51">
        <v>0.80979652308008432</v>
      </c>
    </row>
    <row r="25" spans="1:12" x14ac:dyDescent="0.2">
      <c r="A25" s="4" t="s">
        <v>184</v>
      </c>
      <c r="B25" s="12">
        <v>729</v>
      </c>
      <c r="C25" s="11">
        <v>729</v>
      </c>
      <c r="D25" s="11">
        <v>4.5</v>
      </c>
      <c r="E25" s="10">
        <v>20.88</v>
      </c>
      <c r="F25">
        <v>1</v>
      </c>
      <c r="J25" s="84" t="s">
        <v>806</v>
      </c>
      <c r="K25" s="51">
        <v>0.72783582089552246</v>
      </c>
      <c r="L25" s="10"/>
    </row>
    <row r="26" spans="1:12" x14ac:dyDescent="0.2">
      <c r="A26" s="4" t="s">
        <v>459</v>
      </c>
      <c r="B26" s="12">
        <v>677</v>
      </c>
      <c r="C26" s="11">
        <v>338.5</v>
      </c>
      <c r="D26" s="11">
        <v>4.6500000000000004</v>
      </c>
      <c r="E26" s="10">
        <v>48.49</v>
      </c>
      <c r="F26">
        <v>2</v>
      </c>
      <c r="J26" s="83" t="s">
        <v>180</v>
      </c>
      <c r="K26" s="51">
        <v>0.71557716819158634</v>
      </c>
    </row>
    <row r="27" spans="1:12" x14ac:dyDescent="0.2">
      <c r="A27" s="4" t="s">
        <v>216</v>
      </c>
      <c r="B27" s="12">
        <v>638</v>
      </c>
      <c r="C27" s="11">
        <v>91.142857142857139</v>
      </c>
      <c r="D27" s="11">
        <v>4.4285714285714288</v>
      </c>
      <c r="E27" s="10">
        <v>46.800000000000004</v>
      </c>
      <c r="F27">
        <v>7</v>
      </c>
      <c r="J27" s="82" t="s">
        <v>648</v>
      </c>
      <c r="K27" s="51">
        <v>0.62592395387753519</v>
      </c>
    </row>
    <row r="28" spans="1:12" x14ac:dyDescent="0.2">
      <c r="A28" s="4" t="s">
        <v>701</v>
      </c>
      <c r="B28" s="12">
        <v>612</v>
      </c>
      <c r="C28" s="11">
        <v>612</v>
      </c>
      <c r="D28" s="11">
        <v>4.5999999999999996</v>
      </c>
      <c r="E28" s="10">
        <v>12.99</v>
      </c>
      <c r="F28">
        <v>1</v>
      </c>
      <c r="J28" s="83" t="s">
        <v>110</v>
      </c>
      <c r="K28" s="51">
        <v>0.52028559784598738</v>
      </c>
    </row>
    <row r="29" spans="1:12" x14ac:dyDescent="0.2">
      <c r="A29" s="4" t="s">
        <v>32</v>
      </c>
      <c r="B29" s="12">
        <v>528</v>
      </c>
      <c r="C29" s="11">
        <v>264</v>
      </c>
      <c r="D29" s="11">
        <v>4.3499999999999996</v>
      </c>
      <c r="E29" s="10">
        <v>7.13</v>
      </c>
      <c r="F29">
        <v>2</v>
      </c>
      <c r="J29" s="83" t="s">
        <v>94</v>
      </c>
      <c r="K29" s="51">
        <v>0.4400813786155649</v>
      </c>
    </row>
    <row r="30" spans="1:12" x14ac:dyDescent="0.2">
      <c r="A30" s="4" t="s">
        <v>745</v>
      </c>
      <c r="B30" s="12">
        <v>519</v>
      </c>
      <c r="C30" s="11">
        <v>519</v>
      </c>
      <c r="D30" s="11">
        <v>4.8</v>
      </c>
      <c r="E30" s="10">
        <v>39.9</v>
      </c>
      <c r="F30">
        <v>1</v>
      </c>
    </row>
    <row r="31" spans="1:12" x14ac:dyDescent="0.2">
      <c r="A31" s="4" t="s">
        <v>839</v>
      </c>
      <c r="B31" s="12">
        <v>142660</v>
      </c>
      <c r="C31" s="11">
        <v>2129.2537313432836</v>
      </c>
      <c r="D31" s="11">
        <v>4.5567164179104482</v>
      </c>
      <c r="E31" s="10">
        <v>35.297910447761204</v>
      </c>
      <c r="F31">
        <v>67</v>
      </c>
    </row>
    <row r="32" spans="1:12" x14ac:dyDescent="0.2"/>
    <row r="33" spans="1:9" x14ac:dyDescent="0.2"/>
    <row r="34" spans="1:9" x14ac:dyDescent="0.2"/>
    <row r="35" spans="1:9" x14ac:dyDescent="0.2"/>
    <row r="36" spans="1:9" x14ac:dyDescent="0.2">
      <c r="A36" s="3" t="s">
        <v>4</v>
      </c>
      <c r="B36" t="s">
        <v>860</v>
      </c>
      <c r="C36" s="143" t="s">
        <v>1006</v>
      </c>
      <c r="D36" s="143"/>
      <c r="E36" s="143"/>
      <c r="F36" s="143"/>
    </row>
    <row r="37" spans="1:9" x14ac:dyDescent="0.2">
      <c r="C37" s="143"/>
      <c r="D37" s="143"/>
      <c r="E37" s="143"/>
      <c r="F37" s="143"/>
    </row>
    <row r="38" spans="1:9" x14ac:dyDescent="0.2">
      <c r="A38" s="3" t="s">
        <v>838</v>
      </c>
      <c r="B38" s="10" t="s">
        <v>1021</v>
      </c>
      <c r="C38" s="10" t="s">
        <v>1022</v>
      </c>
      <c r="D38" s="10" t="s">
        <v>1024</v>
      </c>
      <c r="E38" t="s">
        <v>845</v>
      </c>
      <c r="F38" t="s">
        <v>886</v>
      </c>
    </row>
    <row r="39" spans="1:9" x14ac:dyDescent="0.2">
      <c r="A39" s="4" t="s">
        <v>848</v>
      </c>
      <c r="B39" s="10">
        <v>15.98</v>
      </c>
      <c r="C39" s="10">
        <v>29.99</v>
      </c>
      <c r="D39" s="10">
        <v>23.897407407407407</v>
      </c>
      <c r="E39">
        <v>82652</v>
      </c>
      <c r="F39">
        <v>27</v>
      </c>
    </row>
    <row r="40" spans="1:9" x14ac:dyDescent="0.2">
      <c r="A40" s="5" t="s">
        <v>802</v>
      </c>
      <c r="B40" s="10">
        <v>19.98</v>
      </c>
      <c r="C40" s="10">
        <v>19.98</v>
      </c>
      <c r="D40" s="10">
        <v>19.98</v>
      </c>
      <c r="E40">
        <v>1232</v>
      </c>
      <c r="F40">
        <v>1</v>
      </c>
    </row>
    <row r="41" spans="1:9" x14ac:dyDescent="0.2">
      <c r="A41" s="5" t="s">
        <v>732</v>
      </c>
      <c r="B41" s="10">
        <v>26.99</v>
      </c>
      <c r="C41" s="10">
        <v>26.99</v>
      </c>
      <c r="D41" s="10">
        <v>26.99</v>
      </c>
      <c r="E41">
        <v>1055</v>
      </c>
      <c r="F41">
        <v>1</v>
      </c>
      <c r="H41" s="2" t="s">
        <v>838</v>
      </c>
      <c r="I41" s="2" t="s">
        <v>840</v>
      </c>
    </row>
    <row r="42" spans="1:9" x14ac:dyDescent="0.2">
      <c r="A42" s="5" t="s">
        <v>692</v>
      </c>
      <c r="B42" s="10">
        <v>22.99</v>
      </c>
      <c r="C42" s="10">
        <v>22.99</v>
      </c>
      <c r="D42" s="10">
        <v>22.99</v>
      </c>
      <c r="E42">
        <v>1213</v>
      </c>
      <c r="F42">
        <v>1</v>
      </c>
      <c r="H42" s="4" t="s">
        <v>751</v>
      </c>
      <c r="I42">
        <v>4.4000000000000004</v>
      </c>
    </row>
    <row r="43" spans="1:9" x14ac:dyDescent="0.2">
      <c r="A43" s="5" t="s">
        <v>51</v>
      </c>
      <c r="B43" s="10">
        <v>16.2</v>
      </c>
      <c r="C43" s="10">
        <v>29.99</v>
      </c>
      <c r="D43" s="10">
        <v>25.139999999999997</v>
      </c>
      <c r="E43">
        <v>56060</v>
      </c>
      <c r="F43">
        <v>8</v>
      </c>
      <c r="H43" s="4" t="s">
        <v>806</v>
      </c>
      <c r="I43">
        <v>4.4000000000000004</v>
      </c>
    </row>
    <row r="44" spans="1:9" x14ac:dyDescent="0.2">
      <c r="A44" s="5" t="s">
        <v>561</v>
      </c>
      <c r="B44" s="10">
        <v>24.99</v>
      </c>
      <c r="C44" s="10">
        <v>24.99</v>
      </c>
      <c r="D44" s="10">
        <v>24.99</v>
      </c>
      <c r="E44">
        <v>885</v>
      </c>
      <c r="F44">
        <v>1</v>
      </c>
      <c r="H44" s="4" t="s">
        <v>20</v>
      </c>
      <c r="I44">
        <v>4.4000000000000004</v>
      </c>
    </row>
    <row r="45" spans="1:9" x14ac:dyDescent="0.2">
      <c r="A45" s="5" t="s">
        <v>788</v>
      </c>
      <c r="B45" s="10">
        <v>20.98</v>
      </c>
      <c r="C45" s="10">
        <v>20.98</v>
      </c>
      <c r="D45" s="10">
        <v>20.98</v>
      </c>
      <c r="E45">
        <v>1171</v>
      </c>
      <c r="F45">
        <v>1</v>
      </c>
      <c r="H45" s="4" t="s">
        <v>51</v>
      </c>
      <c r="I45">
        <v>4.4736842105263168</v>
      </c>
    </row>
    <row r="46" spans="1:9" x14ac:dyDescent="0.2">
      <c r="A46" s="5" t="s">
        <v>184</v>
      </c>
      <c r="B46" s="10">
        <v>20.88</v>
      </c>
      <c r="C46" s="10">
        <v>20.88</v>
      </c>
      <c r="D46" s="10">
        <v>20.88</v>
      </c>
      <c r="E46">
        <v>729</v>
      </c>
      <c r="F46">
        <v>1</v>
      </c>
      <c r="H46" s="4" t="s">
        <v>293</v>
      </c>
      <c r="I46">
        <v>4.5666666666666664</v>
      </c>
    </row>
    <row r="47" spans="1:9" x14ac:dyDescent="0.2">
      <c r="A47" s="5" t="s">
        <v>648</v>
      </c>
      <c r="B47" s="10">
        <v>17.95</v>
      </c>
      <c r="C47" s="10">
        <v>17.95</v>
      </c>
      <c r="D47" s="10">
        <v>17.95</v>
      </c>
      <c r="E47">
        <v>2016</v>
      </c>
      <c r="F47">
        <v>1</v>
      </c>
      <c r="H47" s="4" t="s">
        <v>180</v>
      </c>
      <c r="I47">
        <v>4.5999999999999996</v>
      </c>
    </row>
    <row r="48" spans="1:9" x14ac:dyDescent="0.2">
      <c r="A48" s="5" t="s">
        <v>85</v>
      </c>
      <c r="B48" s="10">
        <v>24.8</v>
      </c>
      <c r="C48" s="10">
        <v>24.8</v>
      </c>
      <c r="D48" s="10">
        <v>24.8</v>
      </c>
      <c r="E48">
        <v>789</v>
      </c>
      <c r="F48">
        <v>1</v>
      </c>
      <c r="H48" s="4" t="s">
        <v>630</v>
      </c>
      <c r="I48">
        <v>4.5999999999999996</v>
      </c>
    </row>
    <row r="49" spans="1:9" x14ac:dyDescent="0.2">
      <c r="A49" s="5" t="s">
        <v>688</v>
      </c>
      <c r="B49" s="10">
        <v>15.98</v>
      </c>
      <c r="C49" s="10">
        <v>15.98</v>
      </c>
      <c r="D49" s="10">
        <v>15.98</v>
      </c>
      <c r="E49">
        <v>865</v>
      </c>
      <c r="F49">
        <v>1</v>
      </c>
      <c r="H49" s="4" t="s">
        <v>110</v>
      </c>
      <c r="I49">
        <v>4.7</v>
      </c>
    </row>
    <row r="50" spans="1:9" x14ac:dyDescent="0.2">
      <c r="A50" s="5" t="s">
        <v>94</v>
      </c>
      <c r="B50" s="10">
        <v>19.989999999999998</v>
      </c>
      <c r="C50" s="10">
        <v>24.99</v>
      </c>
      <c r="D50" s="10">
        <v>23.865000000000002</v>
      </c>
      <c r="E50">
        <v>11788</v>
      </c>
      <c r="F50">
        <v>8</v>
      </c>
      <c r="H50" s="4" t="s">
        <v>648</v>
      </c>
      <c r="I50">
        <v>4.7</v>
      </c>
    </row>
    <row r="51" spans="1:9" x14ac:dyDescent="0.2">
      <c r="A51" s="5" t="s">
        <v>293</v>
      </c>
      <c r="B51" s="10">
        <v>27.9</v>
      </c>
      <c r="C51" s="10">
        <v>29.75</v>
      </c>
      <c r="D51" s="10">
        <v>28.824999999999999</v>
      </c>
      <c r="E51">
        <v>4849</v>
      </c>
      <c r="F51">
        <v>2</v>
      </c>
      <c r="H51" s="4" t="s">
        <v>94</v>
      </c>
      <c r="I51">
        <v>4.708333333333333</v>
      </c>
    </row>
    <row r="52" spans="1:9" x14ac:dyDescent="0.2">
      <c r="A52" s="4" t="s">
        <v>850</v>
      </c>
      <c r="B52" s="10">
        <v>77</v>
      </c>
      <c r="C52" s="10">
        <v>239.99</v>
      </c>
      <c r="D52" s="10">
        <v>132.77000000000004</v>
      </c>
      <c r="E52">
        <v>30270</v>
      </c>
      <c r="F52">
        <v>5</v>
      </c>
    </row>
    <row r="53" spans="1:9" x14ac:dyDescent="0.2">
      <c r="A53" s="5" t="s">
        <v>806</v>
      </c>
      <c r="B53" s="10">
        <v>239.99</v>
      </c>
      <c r="C53" s="10">
        <v>239.99</v>
      </c>
      <c r="D53" s="10">
        <v>239.99</v>
      </c>
      <c r="E53">
        <v>8456</v>
      </c>
      <c r="F53">
        <v>1</v>
      </c>
    </row>
    <row r="54" spans="1:9" x14ac:dyDescent="0.2">
      <c r="A54" s="5" t="s">
        <v>20</v>
      </c>
      <c r="B54" s="10">
        <v>77</v>
      </c>
      <c r="C54" s="10">
        <v>77</v>
      </c>
      <c r="D54" s="10">
        <v>77</v>
      </c>
      <c r="E54">
        <v>15386</v>
      </c>
      <c r="F54">
        <v>1</v>
      </c>
    </row>
    <row r="55" spans="1:9" x14ac:dyDescent="0.2">
      <c r="A55" s="5" t="s">
        <v>536</v>
      </c>
      <c r="B55" s="10">
        <v>96.17</v>
      </c>
      <c r="C55" s="10">
        <v>96.17</v>
      </c>
      <c r="D55" s="10">
        <v>96.17</v>
      </c>
      <c r="E55">
        <v>765</v>
      </c>
      <c r="F55">
        <v>1</v>
      </c>
    </row>
    <row r="56" spans="1:9" x14ac:dyDescent="0.2">
      <c r="A56" s="5" t="s">
        <v>823</v>
      </c>
      <c r="B56" s="10">
        <v>154.99</v>
      </c>
      <c r="C56" s="10">
        <v>154.99</v>
      </c>
      <c r="D56" s="10">
        <v>154.99</v>
      </c>
      <c r="E56">
        <v>909</v>
      </c>
      <c r="F56">
        <v>1</v>
      </c>
    </row>
    <row r="57" spans="1:9" x14ac:dyDescent="0.2">
      <c r="A57" s="5" t="s">
        <v>751</v>
      </c>
      <c r="B57" s="10">
        <v>95.7</v>
      </c>
      <c r="C57" s="10">
        <v>95.7</v>
      </c>
      <c r="D57" s="10">
        <v>95.7</v>
      </c>
      <c r="E57">
        <v>4754</v>
      </c>
      <c r="F57">
        <v>1</v>
      </c>
    </row>
    <row r="58" spans="1:9" x14ac:dyDescent="0.2">
      <c r="A58" s="4" t="s">
        <v>849</v>
      </c>
      <c r="B58" s="10">
        <v>30.99</v>
      </c>
      <c r="C58" s="10">
        <v>49.99</v>
      </c>
      <c r="D58" s="10">
        <v>38.981111111111112</v>
      </c>
      <c r="E58">
        <v>19139</v>
      </c>
      <c r="F58">
        <v>9</v>
      </c>
    </row>
    <row r="59" spans="1:9" x14ac:dyDescent="0.2">
      <c r="A59" s="5" t="s">
        <v>459</v>
      </c>
      <c r="B59" s="10">
        <v>49.99</v>
      </c>
      <c r="C59" s="10">
        <v>49.99</v>
      </c>
      <c r="D59" s="10">
        <v>49.99</v>
      </c>
      <c r="E59">
        <v>650</v>
      </c>
      <c r="F59">
        <v>1</v>
      </c>
    </row>
    <row r="60" spans="1:9" x14ac:dyDescent="0.2">
      <c r="A60" s="5" t="s">
        <v>51</v>
      </c>
      <c r="B60" s="10">
        <v>30.99</v>
      </c>
      <c r="C60" s="10">
        <v>39.99</v>
      </c>
      <c r="D60" s="10">
        <v>35.2425</v>
      </c>
      <c r="E60">
        <v>8855</v>
      </c>
      <c r="F60">
        <v>4</v>
      </c>
    </row>
    <row r="61" spans="1:9" x14ac:dyDescent="0.2">
      <c r="A61" s="5" t="s">
        <v>42</v>
      </c>
      <c r="B61" s="10">
        <v>39.99</v>
      </c>
      <c r="C61" s="10">
        <v>39.99</v>
      </c>
      <c r="D61" s="10">
        <v>39.99</v>
      </c>
      <c r="E61">
        <v>536</v>
      </c>
      <c r="F61">
        <v>1</v>
      </c>
    </row>
    <row r="62" spans="1:9" x14ac:dyDescent="0.2">
      <c r="A62" s="5" t="s">
        <v>110</v>
      </c>
      <c r="B62" s="10">
        <v>44.99</v>
      </c>
      <c r="C62" s="10">
        <v>44.99</v>
      </c>
      <c r="D62" s="10">
        <v>44.99</v>
      </c>
      <c r="E62">
        <v>2739</v>
      </c>
      <c r="F62">
        <v>1</v>
      </c>
    </row>
    <row r="63" spans="1:9" x14ac:dyDescent="0.2">
      <c r="A63" s="5" t="s">
        <v>745</v>
      </c>
      <c r="B63" s="10">
        <v>39.9</v>
      </c>
      <c r="C63" s="10">
        <v>39.9</v>
      </c>
      <c r="D63" s="10">
        <v>39.9</v>
      </c>
      <c r="E63">
        <v>519</v>
      </c>
      <c r="F63">
        <v>1</v>
      </c>
    </row>
    <row r="64" spans="1:9" x14ac:dyDescent="0.2">
      <c r="A64" s="5" t="s">
        <v>293</v>
      </c>
      <c r="B64" s="10">
        <v>34.99</v>
      </c>
      <c r="C64" s="10">
        <v>34.99</v>
      </c>
      <c r="D64" s="10">
        <v>34.99</v>
      </c>
      <c r="E64">
        <v>5840</v>
      </c>
      <c r="F64">
        <v>1</v>
      </c>
    </row>
    <row r="65" spans="1:6" x14ac:dyDescent="0.2">
      <c r="A65" s="4" t="s">
        <v>847</v>
      </c>
      <c r="B65" s="10">
        <v>4.2699999999999996</v>
      </c>
      <c r="C65" s="10">
        <v>13.99</v>
      </c>
      <c r="D65" s="10">
        <v>10.646000000000001</v>
      </c>
      <c r="E65">
        <v>7395</v>
      </c>
      <c r="F65">
        <v>5</v>
      </c>
    </row>
    <row r="66" spans="1:6" x14ac:dyDescent="0.2">
      <c r="A66" s="5" t="s">
        <v>32</v>
      </c>
      <c r="B66" s="10">
        <v>4.2699999999999996</v>
      </c>
      <c r="C66" s="10">
        <v>4.2699999999999996</v>
      </c>
      <c r="D66" s="10">
        <v>4.2699999999999996</v>
      </c>
      <c r="E66">
        <v>503</v>
      </c>
      <c r="F66">
        <v>1</v>
      </c>
    </row>
    <row r="67" spans="1:6" x14ac:dyDescent="0.2">
      <c r="A67" s="5" t="s">
        <v>701</v>
      </c>
      <c r="B67" s="10">
        <v>12.99</v>
      </c>
      <c r="C67" s="10">
        <v>12.99</v>
      </c>
      <c r="D67" s="10">
        <v>12.99</v>
      </c>
      <c r="E67">
        <v>612</v>
      </c>
      <c r="F67">
        <v>1</v>
      </c>
    </row>
    <row r="68" spans="1:6" x14ac:dyDescent="0.2">
      <c r="A68" s="5" t="s">
        <v>630</v>
      </c>
      <c r="B68" s="10">
        <v>9.99</v>
      </c>
      <c r="C68" s="10">
        <v>9.99</v>
      </c>
      <c r="D68" s="10">
        <v>9.99</v>
      </c>
      <c r="E68">
        <v>2938</v>
      </c>
      <c r="F68">
        <v>1</v>
      </c>
    </row>
    <row r="69" spans="1:6" x14ac:dyDescent="0.2">
      <c r="A69" s="5" t="s">
        <v>573</v>
      </c>
      <c r="B69" s="10">
        <v>11.99</v>
      </c>
      <c r="C69" s="10">
        <v>11.99</v>
      </c>
      <c r="D69" s="10">
        <v>11.99</v>
      </c>
      <c r="E69">
        <v>868</v>
      </c>
      <c r="F69">
        <v>1</v>
      </c>
    </row>
    <row r="70" spans="1:6" x14ac:dyDescent="0.2">
      <c r="A70" s="5" t="s">
        <v>180</v>
      </c>
      <c r="B70" s="10">
        <v>13.99</v>
      </c>
      <c r="C70" s="10">
        <v>13.99</v>
      </c>
      <c r="D70" s="10">
        <v>13.99</v>
      </c>
      <c r="E70">
        <v>2474</v>
      </c>
      <c r="F70">
        <v>1</v>
      </c>
    </row>
    <row r="71" spans="1:6" x14ac:dyDescent="0.2">
      <c r="A71" s="4" t="s">
        <v>839</v>
      </c>
      <c r="B71" s="10">
        <v>4.2699999999999996</v>
      </c>
      <c r="C71" s="10">
        <v>239.99</v>
      </c>
      <c r="D71" s="10">
        <v>37.242173913043487</v>
      </c>
      <c r="E71">
        <v>139456</v>
      </c>
      <c r="F71">
        <v>46</v>
      </c>
    </row>
    <row r="72" spans="1:6" x14ac:dyDescent="0.2"/>
    <row r="106" spans="1:2" hidden="1" x14ac:dyDescent="0.2">
      <c r="A106" t="s">
        <v>883</v>
      </c>
    </row>
    <row r="107" spans="1:2" hidden="1" x14ac:dyDescent="0.2">
      <c r="A107" s="3" t="s">
        <v>838</v>
      </c>
      <c r="B107" t="s">
        <v>878</v>
      </c>
    </row>
    <row r="108" spans="1:2" hidden="1" x14ac:dyDescent="0.2">
      <c r="A108" s="4" t="s">
        <v>573</v>
      </c>
      <c r="B108" s="10">
        <v>11.99</v>
      </c>
    </row>
    <row r="109" spans="1:2" hidden="1" x14ac:dyDescent="0.2">
      <c r="A109" s="4" t="s">
        <v>139</v>
      </c>
      <c r="B109" s="10">
        <v>11.99</v>
      </c>
    </row>
    <row r="110" spans="1:2" hidden="1" x14ac:dyDescent="0.2">
      <c r="A110" s="4" t="s">
        <v>380</v>
      </c>
      <c r="B110" s="10">
        <v>9.99</v>
      </c>
    </row>
    <row r="111" spans="1:2" hidden="1" x14ac:dyDescent="0.2">
      <c r="A111" s="4" t="s">
        <v>680</v>
      </c>
      <c r="B111" s="10">
        <v>9.99</v>
      </c>
    </row>
    <row r="112" spans="1:2" hidden="1" x14ac:dyDescent="0.2">
      <c r="A112" s="4" t="s">
        <v>630</v>
      </c>
      <c r="B112" s="10">
        <v>9.99</v>
      </c>
    </row>
    <row r="113" spans="1:2" hidden="1" x14ac:dyDescent="0.2">
      <c r="A113" s="4" t="s">
        <v>170</v>
      </c>
      <c r="B113" s="10">
        <v>8.9499999999999993</v>
      </c>
    </row>
    <row r="114" spans="1:2" hidden="1" x14ac:dyDescent="0.2">
      <c r="A114" s="4" t="s">
        <v>147</v>
      </c>
      <c r="B114" s="10">
        <v>7.99</v>
      </c>
    </row>
    <row r="115" spans="1:2" hidden="1" x14ac:dyDescent="0.2">
      <c r="A115" s="4" t="s">
        <v>32</v>
      </c>
      <c r="B115" s="10">
        <v>7.13</v>
      </c>
    </row>
    <row r="116" spans="1:2" hidden="1" x14ac:dyDescent="0.2">
      <c r="A116" s="4" t="s">
        <v>582</v>
      </c>
      <c r="B116" s="10">
        <v>6.99</v>
      </c>
    </row>
    <row r="117" spans="1:2" hidden="1" x14ac:dyDescent="0.2">
      <c r="A117" s="4" t="s">
        <v>708</v>
      </c>
      <c r="B117" s="10">
        <v>4.99</v>
      </c>
    </row>
    <row r="118" spans="1:2" hidden="1" x14ac:dyDescent="0.2">
      <c r="A118" s="4" t="s">
        <v>839</v>
      </c>
      <c r="B118" s="10">
        <v>8.8299999999999983</v>
      </c>
    </row>
  </sheetData>
  <mergeCells count="3">
    <mergeCell ref="H1:L2"/>
    <mergeCell ref="A1:F2"/>
    <mergeCell ref="C36:F37"/>
  </mergeCells>
  <pageMargins left="0.7" right="0.7" top="0.75" bottom="0.75" header="0.3" footer="0.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0"/>
  <sheetViews>
    <sheetView tabSelected="1" topLeftCell="Q1" workbookViewId="0">
      <selection activeCell="AB2" sqref="AB2"/>
    </sheetView>
  </sheetViews>
  <sheetFormatPr baseColWidth="10" defaultColWidth="0" defaultRowHeight="15" zeroHeight="1" x14ac:dyDescent="0.2"/>
  <cols>
    <col min="1" max="1" width="10.5" customWidth="1"/>
    <col min="2" max="2" width="20.5" customWidth="1"/>
    <col min="3" max="3" width="15.33203125" customWidth="1"/>
    <col min="4" max="4" width="12.33203125" customWidth="1"/>
    <col min="5" max="5" width="9.5" customWidth="1"/>
    <col min="6" max="6" width="14.1640625" customWidth="1"/>
    <col min="7" max="7" width="15.1640625" customWidth="1"/>
    <col min="8" max="8" width="13.5" style="8" customWidth="1"/>
    <col min="9" max="9" width="13.83203125" customWidth="1"/>
    <col min="10" max="10" width="8.83203125" customWidth="1"/>
    <col min="11" max="11" width="8.1640625" customWidth="1"/>
    <col min="12" max="12" width="12.83203125" customWidth="1"/>
    <col min="13" max="13" width="23" bestFit="1" customWidth="1"/>
    <col min="14" max="14" width="33.1640625" bestFit="1" customWidth="1"/>
    <col min="15" max="15" width="33.33203125" bestFit="1" customWidth="1"/>
    <col min="16" max="16" width="24.33203125" bestFit="1" customWidth="1"/>
    <col min="17" max="17" width="27.5" bestFit="1" customWidth="1"/>
    <col min="18" max="18" width="18.1640625" bestFit="1" customWidth="1"/>
    <col min="19" max="19" width="27.5" bestFit="1" customWidth="1"/>
    <col min="20" max="20" width="17.1640625" customWidth="1"/>
    <col min="21" max="21" width="19" customWidth="1"/>
    <col min="22" max="22" width="15.1640625" customWidth="1"/>
    <col min="23" max="23" width="22" customWidth="1"/>
    <col min="24" max="24" width="30.83203125" bestFit="1" customWidth="1"/>
    <col min="25" max="25" width="14.83203125" bestFit="1" customWidth="1"/>
    <col min="26" max="26" width="24.6640625" customWidth="1"/>
    <col min="27" max="27" width="20.83203125" style="20" bestFit="1" customWidth="1"/>
    <col min="28" max="28" width="22.33203125" customWidth="1"/>
    <col min="29" max="29" width="41.33203125" bestFit="1" customWidth="1"/>
    <col min="30" max="16384" width="8.83203125" hidden="1"/>
  </cols>
  <sheetData>
    <row r="1" spans="1:29" x14ac:dyDescent="0.2">
      <c r="A1" t="s">
        <v>993</v>
      </c>
      <c r="B1" s="1" t="s">
        <v>0</v>
      </c>
      <c r="C1" s="1" t="s">
        <v>1</v>
      </c>
      <c r="D1" s="1" t="s">
        <v>2</v>
      </c>
      <c r="E1" s="1" t="s">
        <v>3</v>
      </c>
      <c r="F1" s="1" t="s">
        <v>4</v>
      </c>
      <c r="G1" s="1" t="s">
        <v>5</v>
      </c>
      <c r="H1" s="7" t="s">
        <v>6</v>
      </c>
      <c r="I1" s="1" t="s">
        <v>7</v>
      </c>
      <c r="J1" s="1" t="s">
        <v>8</v>
      </c>
      <c r="K1" s="1" t="s">
        <v>9</v>
      </c>
      <c r="L1" s="1" t="s">
        <v>10</v>
      </c>
      <c r="M1" s="1" t="s">
        <v>11</v>
      </c>
      <c r="N1" s="1" t="s">
        <v>12</v>
      </c>
      <c r="O1" s="1" t="s">
        <v>13</v>
      </c>
      <c r="P1" s="1" t="s">
        <v>14</v>
      </c>
      <c r="Q1" s="1" t="s">
        <v>15</v>
      </c>
      <c r="R1" s="1" t="s">
        <v>16</v>
      </c>
      <c r="S1" s="1" t="s">
        <v>17</v>
      </c>
      <c r="T1" s="1" t="s">
        <v>18</v>
      </c>
      <c r="U1" s="9" t="s">
        <v>846</v>
      </c>
      <c r="V1" s="17" t="s">
        <v>861</v>
      </c>
      <c r="W1" s="17" t="s">
        <v>859</v>
      </c>
      <c r="X1" s="9" t="s">
        <v>864</v>
      </c>
      <c r="Y1" s="9" t="s">
        <v>862</v>
      </c>
      <c r="Z1" s="9" t="s">
        <v>865</v>
      </c>
      <c r="AA1" s="26" t="s">
        <v>893</v>
      </c>
      <c r="AB1" s="9" t="s">
        <v>894</v>
      </c>
      <c r="AC1" s="9" t="s">
        <v>895</v>
      </c>
    </row>
    <row r="2" spans="1:29" x14ac:dyDescent="0.2">
      <c r="A2" s="1">
        <v>1</v>
      </c>
      <c r="B2" t="s">
        <v>19</v>
      </c>
      <c r="C2" t="s">
        <v>20</v>
      </c>
      <c r="D2" t="s">
        <v>21</v>
      </c>
      <c r="E2">
        <v>4.4000000000000004</v>
      </c>
      <c r="F2">
        <v>15386</v>
      </c>
      <c r="G2" t="s">
        <v>22</v>
      </c>
      <c r="H2" s="8">
        <v>77</v>
      </c>
      <c r="I2" t="s">
        <v>23</v>
      </c>
      <c r="J2" t="s">
        <v>24</v>
      </c>
      <c r="K2" t="s">
        <v>25</v>
      </c>
      <c r="L2">
        <v>497</v>
      </c>
      <c r="M2" t="s">
        <v>26</v>
      </c>
      <c r="N2" t="s">
        <v>27</v>
      </c>
      <c r="O2" t="s">
        <v>28</v>
      </c>
      <c r="P2" t="s">
        <v>29</v>
      </c>
      <c r="Q2" t="s">
        <v>30</v>
      </c>
      <c r="T2">
        <v>5</v>
      </c>
      <c r="U2" t="str">
        <f t="shared" ref="U2:U33" si="0">IF(H2&lt;=15,"Budget",
   IF(H2&lt;=30,"Economy",
   IF(H2&lt;=50,"Mid-range",
   IF(H2&lt;=100,"Premium", IF(H2 &gt;100, "Premium")))))</f>
        <v>Premium</v>
      </c>
      <c r="V2">
        <f t="shared" ref="V2:V33" si="1">MIN(1,F2/100)</f>
        <v>1</v>
      </c>
      <c r="W2" s="18">
        <f t="shared" ref="W2:W33" si="2">IFERROR((E2*V2)/(H2/X2), "N/A")</f>
        <v>1.7980897959183679</v>
      </c>
      <c r="X2" s="8">
        <f t="shared" ref="X2:X33" si="3">IFERROR(AVERAGEIF(M:M,M2,H:H), "N/A")</f>
        <v>31.466571428571434</v>
      </c>
      <c r="Y2">
        <f>IFERROR(H2/X2, "N/A")</f>
        <v>2.4470413046044324</v>
      </c>
      <c r="Z2">
        <f>E2*V2</f>
        <v>4.4000000000000004</v>
      </c>
      <c r="AA2">
        <f>IF(E2&gt;=4,E2,"Low Review Score")</f>
        <v>4.4000000000000004</v>
      </c>
      <c r="AB2" t="str">
        <f>IF(F2&lt;=500,"&lt;500 Reviews",
   IF(F2&lt;=1000,"&lt;1000 Reviews",
   IF(F2&lt;=2000,"&lt;2000 Reviews",
   IF(F2&lt;=2500,"&lt;2500 Reviews", IF(F2 &gt;2500, "&gt;2500 Reviews")))))</f>
        <v>&gt;2500 Reviews</v>
      </c>
      <c r="AC2" t="str">
        <f>_xlfn.TEXTBEFORE(B2," ",5)</f>
        <v>Razer Tartarus V2 Gaming Keypad:</v>
      </c>
    </row>
    <row r="3" spans="1:29" x14ac:dyDescent="0.2">
      <c r="A3" s="1">
        <v>2</v>
      </c>
      <c r="B3" t="s">
        <v>31</v>
      </c>
      <c r="C3" t="s">
        <v>32</v>
      </c>
      <c r="E3">
        <v>4.4000000000000004</v>
      </c>
      <c r="F3">
        <v>25</v>
      </c>
      <c r="G3" t="s">
        <v>22</v>
      </c>
      <c r="H3" s="8">
        <v>9.99</v>
      </c>
      <c r="I3" t="s">
        <v>33</v>
      </c>
      <c r="J3" t="s">
        <v>34</v>
      </c>
      <c r="K3" t="s">
        <v>35</v>
      </c>
      <c r="L3">
        <v>0</v>
      </c>
      <c r="M3" t="s">
        <v>36</v>
      </c>
      <c r="N3" t="s">
        <v>37</v>
      </c>
      <c r="O3" t="s">
        <v>38</v>
      </c>
      <c r="P3" t="s">
        <v>39</v>
      </c>
      <c r="Q3" t="s">
        <v>40</v>
      </c>
      <c r="T3">
        <v>5</v>
      </c>
      <c r="U3" t="str">
        <f t="shared" si="0"/>
        <v>Budget</v>
      </c>
      <c r="V3">
        <f t="shared" si="1"/>
        <v>0.25</v>
      </c>
      <c r="W3" s="18">
        <f t="shared" si="2"/>
        <v>1.2101101101101102</v>
      </c>
      <c r="X3" s="8">
        <f t="shared" si="3"/>
        <v>10.99</v>
      </c>
      <c r="Y3">
        <f t="shared" ref="Y3:Y66" si="4">IFERROR(H3/X3, "N/A")</f>
        <v>0.90900818926296634</v>
      </c>
      <c r="Z3">
        <f t="shared" ref="Z3:Z66" si="5">E3*V3</f>
        <v>1.1000000000000001</v>
      </c>
      <c r="AA3">
        <f t="shared" ref="AA3:AA66" si="6">IF(E3&gt;=4,E3,"Low Review Score")</f>
        <v>4.4000000000000004</v>
      </c>
      <c r="AB3" t="str">
        <f t="shared" ref="AB3:AB66" si="7">IF(F3&lt;=500,"&lt;500 Reviews",
   IF(F3&lt;=1000,"&lt;1000 Reviews",
   IF(F3&lt;=2000,"&lt;2000 Reviews",
   IF(F3&lt;=2500,"&lt;2500 Reviews", IF(F3 &gt;2500, "&gt;2500 Reviews")))))</f>
        <v>&lt;500 Reviews</v>
      </c>
      <c r="AC3" t="str">
        <f t="shared" ref="AC3:AC66" si="8">_xlfn.TEXTBEFORE(B3," ",5)</f>
        <v>Neon Gaming Decor for Boys</v>
      </c>
    </row>
    <row r="4" spans="1:29" x14ac:dyDescent="0.2">
      <c r="A4" s="1">
        <v>4</v>
      </c>
      <c r="B4" t="s">
        <v>41</v>
      </c>
      <c r="C4" t="s">
        <v>42</v>
      </c>
      <c r="E4">
        <v>4.7</v>
      </c>
      <c r="F4">
        <v>536</v>
      </c>
      <c r="G4" t="s">
        <v>22</v>
      </c>
      <c r="H4" s="8">
        <v>39.99</v>
      </c>
      <c r="I4" t="s">
        <v>43</v>
      </c>
      <c r="J4" t="s">
        <v>44</v>
      </c>
      <c r="K4" t="s">
        <v>45</v>
      </c>
      <c r="L4">
        <v>0</v>
      </c>
      <c r="M4" t="s">
        <v>46</v>
      </c>
      <c r="N4" t="s">
        <v>47</v>
      </c>
      <c r="O4" t="s">
        <v>48</v>
      </c>
      <c r="P4" t="s">
        <v>49</v>
      </c>
      <c r="T4">
        <v>4</v>
      </c>
      <c r="U4" t="str">
        <f t="shared" si="0"/>
        <v>Mid-range</v>
      </c>
      <c r="V4">
        <f t="shared" si="1"/>
        <v>1</v>
      </c>
      <c r="W4" s="18">
        <f t="shared" si="2"/>
        <v>3.7886249340112816</v>
      </c>
      <c r="X4" s="8">
        <f t="shared" si="3"/>
        <v>32.235555555555564</v>
      </c>
      <c r="Y4">
        <f t="shared" si="4"/>
        <v>1.2405556321522127</v>
      </c>
      <c r="Z4">
        <f t="shared" si="5"/>
        <v>4.7</v>
      </c>
      <c r="AA4">
        <f t="shared" si="6"/>
        <v>4.7</v>
      </c>
      <c r="AB4" t="str">
        <f t="shared" si="7"/>
        <v>&lt;1000 Reviews</v>
      </c>
      <c r="AC4" t="str">
        <f t="shared" si="8"/>
        <v>Neon Sign King Boo The</v>
      </c>
    </row>
    <row r="5" spans="1:29" x14ac:dyDescent="0.2">
      <c r="A5" s="1">
        <v>5</v>
      </c>
      <c r="B5" t="s">
        <v>50</v>
      </c>
      <c r="C5" t="s">
        <v>51</v>
      </c>
      <c r="D5" t="s">
        <v>52</v>
      </c>
      <c r="E5">
        <v>4.5</v>
      </c>
      <c r="F5">
        <v>379</v>
      </c>
      <c r="G5" t="s">
        <v>22</v>
      </c>
      <c r="H5" s="8">
        <v>20.99</v>
      </c>
      <c r="I5" t="s">
        <v>53</v>
      </c>
      <c r="J5" t="s">
        <v>54</v>
      </c>
      <c r="K5" t="s">
        <v>55</v>
      </c>
      <c r="L5">
        <v>612</v>
      </c>
      <c r="M5" t="s">
        <v>26</v>
      </c>
      <c r="N5" t="s">
        <v>56</v>
      </c>
      <c r="O5" t="s">
        <v>28</v>
      </c>
      <c r="P5" t="s">
        <v>57</v>
      </c>
      <c r="T5">
        <v>4</v>
      </c>
      <c r="U5" t="str">
        <f t="shared" si="0"/>
        <v>Economy</v>
      </c>
      <c r="V5">
        <f t="shared" si="1"/>
        <v>1</v>
      </c>
      <c r="W5" s="18">
        <f t="shared" si="2"/>
        <v>6.7460491390458053</v>
      </c>
      <c r="X5" s="8">
        <f t="shared" si="3"/>
        <v>31.466571428571434</v>
      </c>
      <c r="Y5">
        <f t="shared" si="4"/>
        <v>0.66705710368372773</v>
      </c>
      <c r="Z5">
        <f t="shared" si="5"/>
        <v>4.5</v>
      </c>
      <c r="AA5">
        <f t="shared" si="6"/>
        <v>4.5</v>
      </c>
      <c r="AB5" t="str">
        <f t="shared" si="7"/>
        <v>&lt;500 Reviews</v>
      </c>
      <c r="AC5" t="str">
        <f t="shared" si="8"/>
        <v>Paladone Xbox Light Up Headphone</v>
      </c>
    </row>
    <row r="6" spans="1:29" x14ac:dyDescent="0.2">
      <c r="A6" s="1">
        <v>6</v>
      </c>
      <c r="B6" t="s">
        <v>58</v>
      </c>
      <c r="C6" t="s">
        <v>51</v>
      </c>
      <c r="E6">
        <v>4.3</v>
      </c>
      <c r="F6">
        <v>565</v>
      </c>
      <c r="G6" t="s">
        <v>22</v>
      </c>
      <c r="H6" s="8">
        <v>29.99</v>
      </c>
      <c r="I6" t="s">
        <v>59</v>
      </c>
      <c r="J6" t="s">
        <v>60</v>
      </c>
      <c r="K6" t="s">
        <v>61</v>
      </c>
      <c r="L6">
        <v>0</v>
      </c>
      <c r="M6" t="s">
        <v>62</v>
      </c>
      <c r="N6" t="s">
        <v>63</v>
      </c>
      <c r="O6" t="s">
        <v>64</v>
      </c>
      <c r="P6" t="s">
        <v>65</v>
      </c>
      <c r="T6">
        <v>4</v>
      </c>
      <c r="U6" t="str">
        <f t="shared" si="0"/>
        <v>Economy</v>
      </c>
      <c r="V6">
        <f t="shared" si="1"/>
        <v>1</v>
      </c>
      <c r="W6" s="18">
        <f t="shared" si="2"/>
        <v>3.1442242064227188</v>
      </c>
      <c r="X6" s="8">
        <f t="shared" si="3"/>
        <v>21.929135802469148</v>
      </c>
      <c r="Y6">
        <f t="shared" si="4"/>
        <v>1.367586952360577</v>
      </c>
      <c r="Z6">
        <f t="shared" si="5"/>
        <v>4.3</v>
      </c>
      <c r="AA6">
        <f t="shared" si="6"/>
        <v>4.3</v>
      </c>
      <c r="AB6" t="str">
        <f t="shared" si="7"/>
        <v>&lt;1000 Reviews</v>
      </c>
      <c r="AC6" t="str">
        <f t="shared" si="8"/>
        <v>Paladone Yoshi Egg Light 8</v>
      </c>
    </row>
    <row r="7" spans="1:29" x14ac:dyDescent="0.2">
      <c r="A7" s="1">
        <v>7</v>
      </c>
      <c r="B7" t="s">
        <v>66</v>
      </c>
      <c r="C7" t="s">
        <v>51</v>
      </c>
      <c r="D7" t="s">
        <v>67</v>
      </c>
      <c r="E7">
        <v>4.2</v>
      </c>
      <c r="F7">
        <v>335</v>
      </c>
      <c r="G7" t="s">
        <v>22</v>
      </c>
      <c r="H7" s="8">
        <v>23.64</v>
      </c>
      <c r="I7" t="s">
        <v>68</v>
      </c>
      <c r="J7" t="s">
        <v>69</v>
      </c>
      <c r="K7" t="s">
        <v>70</v>
      </c>
      <c r="L7">
        <v>1119</v>
      </c>
      <c r="M7" t="s">
        <v>62</v>
      </c>
      <c r="N7" t="s">
        <v>71</v>
      </c>
      <c r="O7" t="s">
        <v>72</v>
      </c>
      <c r="P7" t="s">
        <v>73</v>
      </c>
      <c r="Q7" t="s">
        <v>74</v>
      </c>
      <c r="R7" t="s">
        <v>75</v>
      </c>
      <c r="T7">
        <v>6</v>
      </c>
      <c r="U7" t="str">
        <f t="shared" si="0"/>
        <v>Economy</v>
      </c>
      <c r="V7">
        <f t="shared" si="1"/>
        <v>1</v>
      </c>
      <c r="W7" s="18">
        <f t="shared" si="2"/>
        <v>3.8960393557686301</v>
      </c>
      <c r="X7" s="8">
        <f t="shared" si="3"/>
        <v>21.929135802469148</v>
      </c>
      <c r="Y7">
        <f t="shared" si="4"/>
        <v>1.0780178577460502</v>
      </c>
      <c r="Z7">
        <f t="shared" si="5"/>
        <v>4.2</v>
      </c>
      <c r="AA7">
        <f t="shared" si="6"/>
        <v>4.2</v>
      </c>
      <c r="AB7" t="str">
        <f t="shared" si="7"/>
        <v>&lt;500 Reviews</v>
      </c>
      <c r="AC7" t="str">
        <f t="shared" si="8"/>
        <v>Super Mario Warp Pipe Travel</v>
      </c>
    </row>
    <row r="8" spans="1:29" x14ac:dyDescent="0.2">
      <c r="A8" s="1">
        <v>8</v>
      </c>
      <c r="B8" t="s">
        <v>76</v>
      </c>
      <c r="C8" t="s">
        <v>77</v>
      </c>
      <c r="E8">
        <v>4.7</v>
      </c>
      <c r="F8">
        <v>45</v>
      </c>
      <c r="G8" t="s">
        <v>22</v>
      </c>
      <c r="H8" s="8">
        <v>21.99</v>
      </c>
      <c r="I8" t="s">
        <v>78</v>
      </c>
      <c r="J8" t="s">
        <v>79</v>
      </c>
      <c r="K8" t="s">
        <v>80</v>
      </c>
      <c r="L8">
        <v>0</v>
      </c>
      <c r="M8" t="s">
        <v>62</v>
      </c>
      <c r="N8" t="s">
        <v>71</v>
      </c>
      <c r="O8" t="s">
        <v>81</v>
      </c>
      <c r="P8" t="s">
        <v>82</v>
      </c>
      <c r="Q8" t="s">
        <v>83</v>
      </c>
      <c r="T8">
        <v>5</v>
      </c>
      <c r="U8" t="str">
        <f t="shared" si="0"/>
        <v>Economy</v>
      </c>
      <c r="V8">
        <f t="shared" si="1"/>
        <v>0.45</v>
      </c>
      <c r="W8" s="18">
        <f t="shared" si="2"/>
        <v>2.1091460764994205</v>
      </c>
      <c r="X8" s="8">
        <f t="shared" si="3"/>
        <v>21.929135802469148</v>
      </c>
      <c r="Y8">
        <f t="shared" si="4"/>
        <v>1.0027754945784957</v>
      </c>
      <c r="Z8">
        <f t="shared" si="5"/>
        <v>2.1150000000000002</v>
      </c>
      <c r="AA8">
        <f t="shared" si="6"/>
        <v>4.7</v>
      </c>
      <c r="AB8" t="str">
        <f t="shared" si="7"/>
        <v>&lt;500 Reviews</v>
      </c>
      <c r="AC8" t="str">
        <f t="shared" si="8"/>
        <v>Gamer Gifts, Gifts For Gamers,</v>
      </c>
    </row>
    <row r="9" spans="1:29" x14ac:dyDescent="0.2">
      <c r="A9" s="1">
        <v>9</v>
      </c>
      <c r="B9" t="s">
        <v>84</v>
      </c>
      <c r="C9" t="s">
        <v>85</v>
      </c>
      <c r="E9">
        <v>4.8</v>
      </c>
      <c r="F9">
        <v>789</v>
      </c>
      <c r="G9" t="s">
        <v>22</v>
      </c>
      <c r="H9" s="8">
        <v>24.8</v>
      </c>
      <c r="I9" t="s">
        <v>78</v>
      </c>
      <c r="J9" t="s">
        <v>86</v>
      </c>
      <c r="K9" t="s">
        <v>87</v>
      </c>
      <c r="L9">
        <v>0</v>
      </c>
      <c r="M9" t="s">
        <v>62</v>
      </c>
      <c r="N9" t="s">
        <v>71</v>
      </c>
      <c r="O9" t="s">
        <v>81</v>
      </c>
      <c r="P9" t="s">
        <v>82</v>
      </c>
      <c r="Q9" t="s">
        <v>83</v>
      </c>
      <c r="T9">
        <v>5</v>
      </c>
      <c r="U9" t="str">
        <f t="shared" si="0"/>
        <v>Economy</v>
      </c>
      <c r="V9">
        <f t="shared" si="1"/>
        <v>1</v>
      </c>
      <c r="W9" s="18">
        <f t="shared" si="2"/>
        <v>4.244348864994028</v>
      </c>
      <c r="X9" s="8">
        <f t="shared" si="3"/>
        <v>21.929135802469148</v>
      </c>
      <c r="Y9">
        <f t="shared" si="4"/>
        <v>1.130915519124452</v>
      </c>
      <c r="Z9">
        <f t="shared" si="5"/>
        <v>4.8</v>
      </c>
      <c r="AA9">
        <f t="shared" si="6"/>
        <v>4.8</v>
      </c>
      <c r="AB9" t="str">
        <f t="shared" si="7"/>
        <v>&lt;1000 Reviews</v>
      </c>
      <c r="AC9" t="str">
        <f t="shared" si="8"/>
        <v>JENVIO Gamer Gifts for Men</v>
      </c>
    </row>
    <row r="10" spans="1:29" x14ac:dyDescent="0.2">
      <c r="A10" s="1">
        <v>12</v>
      </c>
      <c r="B10" t="s">
        <v>88</v>
      </c>
      <c r="C10" t="s">
        <v>51</v>
      </c>
      <c r="E10">
        <v>4.5999999999999996</v>
      </c>
      <c r="F10">
        <v>3854</v>
      </c>
      <c r="G10" t="s">
        <v>22</v>
      </c>
      <c r="H10" s="8">
        <v>29.99</v>
      </c>
      <c r="I10" t="s">
        <v>89</v>
      </c>
      <c r="J10" t="s">
        <v>90</v>
      </c>
      <c r="K10" t="s">
        <v>91</v>
      </c>
      <c r="L10">
        <v>0</v>
      </c>
      <c r="M10" t="s">
        <v>62</v>
      </c>
      <c r="N10" t="s">
        <v>63</v>
      </c>
      <c r="O10" t="s">
        <v>92</v>
      </c>
      <c r="T10">
        <v>3</v>
      </c>
      <c r="U10" t="str">
        <f t="shared" si="0"/>
        <v>Economy</v>
      </c>
      <c r="V10">
        <f t="shared" si="1"/>
        <v>1</v>
      </c>
      <c r="W10" s="18">
        <f t="shared" si="2"/>
        <v>3.3635886859405826</v>
      </c>
      <c r="X10" s="8">
        <f t="shared" si="3"/>
        <v>21.929135802469148</v>
      </c>
      <c r="Y10">
        <f t="shared" si="4"/>
        <v>1.367586952360577</v>
      </c>
      <c r="Z10">
        <f t="shared" si="5"/>
        <v>4.5999999999999996</v>
      </c>
      <c r="AA10">
        <f t="shared" si="6"/>
        <v>4.5999999999999996</v>
      </c>
      <c r="AB10" t="str">
        <f t="shared" si="7"/>
        <v>&gt;2500 Reviews</v>
      </c>
      <c r="AC10" t="str">
        <f t="shared" si="8"/>
        <v>Paladone Super Mario Bros Mushroom</v>
      </c>
    </row>
    <row r="11" spans="1:29" x14ac:dyDescent="0.2">
      <c r="A11" s="1">
        <v>13</v>
      </c>
      <c r="B11" t="s">
        <v>93</v>
      </c>
      <c r="C11" t="s">
        <v>94</v>
      </c>
      <c r="D11" t="s">
        <v>95</v>
      </c>
      <c r="E11">
        <v>4.8</v>
      </c>
      <c r="F11">
        <v>1062</v>
      </c>
      <c r="G11" t="s">
        <v>22</v>
      </c>
      <c r="H11" s="8">
        <v>24.99</v>
      </c>
      <c r="I11" t="s">
        <v>96</v>
      </c>
      <c r="J11" t="s">
        <v>97</v>
      </c>
      <c r="K11" t="s">
        <v>98</v>
      </c>
      <c r="L11">
        <v>751</v>
      </c>
      <c r="M11" t="s">
        <v>26</v>
      </c>
      <c r="N11" t="s">
        <v>99</v>
      </c>
      <c r="O11" t="s">
        <v>100</v>
      </c>
      <c r="P11" t="s">
        <v>101</v>
      </c>
      <c r="Q11" t="s">
        <v>28</v>
      </c>
      <c r="R11" t="s">
        <v>29</v>
      </c>
      <c r="S11" t="s">
        <v>30</v>
      </c>
      <c r="T11">
        <v>7</v>
      </c>
      <c r="U11" t="str">
        <f t="shared" si="0"/>
        <v>Economy</v>
      </c>
      <c r="V11">
        <f t="shared" si="1"/>
        <v>1</v>
      </c>
      <c r="W11" s="18">
        <f t="shared" si="2"/>
        <v>6.0439993140113195</v>
      </c>
      <c r="X11" s="8">
        <f t="shared" si="3"/>
        <v>31.466571428571434</v>
      </c>
      <c r="Y11">
        <f t="shared" si="4"/>
        <v>0.7941761324943476</v>
      </c>
      <c r="Z11">
        <f t="shared" si="5"/>
        <v>4.8</v>
      </c>
      <c r="AA11">
        <f t="shared" si="6"/>
        <v>4.8</v>
      </c>
      <c r="AB11" t="str">
        <f t="shared" si="7"/>
        <v>&lt;2000 Reviews</v>
      </c>
      <c r="AC11" t="str">
        <f t="shared" si="8"/>
        <v>Exquisite Gaming: Fallout 76: Variant</v>
      </c>
    </row>
    <row r="12" spans="1:29" x14ac:dyDescent="0.2">
      <c r="A12" s="1">
        <v>15</v>
      </c>
      <c r="B12" t="s">
        <v>102</v>
      </c>
      <c r="C12" t="s">
        <v>51</v>
      </c>
      <c r="D12" t="s">
        <v>103</v>
      </c>
      <c r="E12">
        <v>4.5</v>
      </c>
      <c r="F12">
        <v>4157</v>
      </c>
      <c r="G12" t="s">
        <v>22</v>
      </c>
      <c r="H12" s="8">
        <v>30.99</v>
      </c>
      <c r="I12" t="s">
        <v>104</v>
      </c>
      <c r="J12" t="s">
        <v>105</v>
      </c>
      <c r="K12" t="s">
        <v>106</v>
      </c>
      <c r="L12">
        <v>656</v>
      </c>
      <c r="M12" t="s">
        <v>62</v>
      </c>
      <c r="N12" t="s">
        <v>63</v>
      </c>
      <c r="O12" t="s">
        <v>107</v>
      </c>
      <c r="P12" t="s">
        <v>108</v>
      </c>
      <c r="T12">
        <v>4</v>
      </c>
      <c r="U12" t="str">
        <f t="shared" si="0"/>
        <v>Mid-range</v>
      </c>
      <c r="V12">
        <f t="shared" si="1"/>
        <v>1</v>
      </c>
      <c r="W12" s="18">
        <f t="shared" si="2"/>
        <v>3.1842888386934871</v>
      </c>
      <c r="X12" s="8">
        <f t="shared" si="3"/>
        <v>21.929135802469148</v>
      </c>
      <c r="Y12">
        <f t="shared" si="4"/>
        <v>1.4131883845833373</v>
      </c>
      <c r="Z12">
        <f t="shared" si="5"/>
        <v>4.5</v>
      </c>
      <c r="AA12">
        <f t="shared" si="6"/>
        <v>4.5</v>
      </c>
      <c r="AB12" t="str">
        <f t="shared" si="7"/>
        <v>&gt;2500 Reviews</v>
      </c>
      <c r="AC12" t="str">
        <f t="shared" si="8"/>
        <v>Paladone Playstation Controller Digital Alarm</v>
      </c>
    </row>
    <row r="13" spans="1:29" x14ac:dyDescent="0.2">
      <c r="A13" s="1">
        <v>16</v>
      </c>
      <c r="B13" t="s">
        <v>109</v>
      </c>
      <c r="C13" t="s">
        <v>110</v>
      </c>
      <c r="D13" t="s">
        <v>111</v>
      </c>
      <c r="E13">
        <v>4.7</v>
      </c>
      <c r="F13">
        <v>374</v>
      </c>
      <c r="G13" t="s">
        <v>22</v>
      </c>
      <c r="H13" s="8">
        <v>21.04</v>
      </c>
      <c r="I13" t="s">
        <v>112</v>
      </c>
      <c r="J13" t="s">
        <v>113</v>
      </c>
      <c r="K13" t="s">
        <v>114</v>
      </c>
      <c r="L13">
        <v>1361</v>
      </c>
      <c r="M13" t="s">
        <v>115</v>
      </c>
      <c r="N13" t="s">
        <v>116</v>
      </c>
      <c r="O13" t="s">
        <v>117</v>
      </c>
      <c r="T13">
        <v>3</v>
      </c>
      <c r="U13" t="str">
        <f t="shared" si="0"/>
        <v>Economy</v>
      </c>
      <c r="V13">
        <f t="shared" si="1"/>
        <v>1</v>
      </c>
      <c r="W13" s="18">
        <f t="shared" si="2"/>
        <v>6.1649524714828887</v>
      </c>
      <c r="X13" s="8">
        <f t="shared" si="3"/>
        <v>27.597999999999995</v>
      </c>
      <c r="Y13">
        <f t="shared" si="4"/>
        <v>0.76237408507862903</v>
      </c>
      <c r="Z13">
        <f t="shared" si="5"/>
        <v>4.7</v>
      </c>
      <c r="AA13">
        <f t="shared" si="6"/>
        <v>4.7</v>
      </c>
      <c r="AB13" t="str">
        <f t="shared" si="7"/>
        <v>&lt;500 Reviews</v>
      </c>
      <c r="AC13" t="str">
        <f t="shared" si="8"/>
        <v>Hasbro Gaming Monopoly: Disney Star</v>
      </c>
    </row>
    <row r="14" spans="1:29" x14ac:dyDescent="0.2">
      <c r="A14" s="1">
        <v>17</v>
      </c>
      <c r="B14" t="s">
        <v>118</v>
      </c>
      <c r="C14" t="s">
        <v>119</v>
      </c>
      <c r="D14" t="s">
        <v>120</v>
      </c>
      <c r="E14">
        <v>4.7</v>
      </c>
      <c r="F14">
        <v>178</v>
      </c>
      <c r="G14" t="s">
        <v>22</v>
      </c>
      <c r="H14" s="8">
        <v>39.99</v>
      </c>
      <c r="I14" t="s">
        <v>43</v>
      </c>
      <c r="J14" t="s">
        <v>121</v>
      </c>
      <c r="K14" t="s">
        <v>122</v>
      </c>
      <c r="L14">
        <v>241</v>
      </c>
      <c r="M14" t="s">
        <v>46</v>
      </c>
      <c r="N14" t="s">
        <v>47</v>
      </c>
      <c r="O14" t="s">
        <v>48</v>
      </c>
      <c r="P14" t="s">
        <v>49</v>
      </c>
      <c r="T14">
        <v>4</v>
      </c>
      <c r="U14" t="str">
        <f t="shared" si="0"/>
        <v>Mid-range</v>
      </c>
      <c r="V14">
        <f t="shared" si="1"/>
        <v>1</v>
      </c>
      <c r="W14" s="18">
        <f t="shared" si="2"/>
        <v>3.7886249340112816</v>
      </c>
      <c r="X14" s="8">
        <f t="shared" si="3"/>
        <v>32.235555555555564</v>
      </c>
      <c r="Y14">
        <f t="shared" si="4"/>
        <v>1.2405556321522127</v>
      </c>
      <c r="Z14">
        <f t="shared" si="5"/>
        <v>4.7</v>
      </c>
      <c r="AA14">
        <f t="shared" si="6"/>
        <v>4.7</v>
      </c>
      <c r="AB14" t="str">
        <f t="shared" si="7"/>
        <v>&lt;500 Reviews</v>
      </c>
      <c r="AC14" t="str">
        <f t="shared" si="8"/>
        <v>Majora's Mask LED Sign LoZ</v>
      </c>
    </row>
    <row r="15" spans="1:29" x14ac:dyDescent="0.2">
      <c r="A15" s="1">
        <v>18</v>
      </c>
      <c r="B15" t="s">
        <v>123</v>
      </c>
      <c r="C15" t="s">
        <v>124</v>
      </c>
      <c r="D15" t="s">
        <v>125</v>
      </c>
      <c r="E15">
        <v>4.7</v>
      </c>
      <c r="F15">
        <v>45</v>
      </c>
      <c r="G15" t="s">
        <v>22</v>
      </c>
      <c r="H15" s="8">
        <v>14.99</v>
      </c>
      <c r="I15" t="s">
        <v>126</v>
      </c>
      <c r="J15" t="s">
        <v>127</v>
      </c>
      <c r="K15" t="s">
        <v>128</v>
      </c>
      <c r="L15">
        <v>2094</v>
      </c>
      <c r="M15" t="s">
        <v>62</v>
      </c>
      <c r="N15" t="s">
        <v>129</v>
      </c>
      <c r="O15" t="s">
        <v>130</v>
      </c>
      <c r="T15">
        <v>3</v>
      </c>
      <c r="U15" t="str">
        <f t="shared" si="0"/>
        <v>Budget</v>
      </c>
      <c r="V15">
        <f t="shared" si="1"/>
        <v>0.45</v>
      </c>
      <c r="W15" s="18">
        <f t="shared" si="2"/>
        <v>3.0940708620561872</v>
      </c>
      <c r="X15" s="8">
        <f t="shared" si="3"/>
        <v>21.929135802469148</v>
      </c>
      <c r="Y15">
        <f t="shared" si="4"/>
        <v>0.68356546901917481</v>
      </c>
      <c r="Z15">
        <f t="shared" si="5"/>
        <v>2.1150000000000002</v>
      </c>
      <c r="AA15">
        <f t="shared" si="6"/>
        <v>4.7</v>
      </c>
      <c r="AB15" t="str">
        <f t="shared" si="7"/>
        <v>&lt;500 Reviews</v>
      </c>
      <c r="AC15" t="str">
        <f t="shared" si="8"/>
        <v>Kirby Poster Wall Art,Watercolor Kirby</v>
      </c>
    </row>
    <row r="16" spans="1:29" x14ac:dyDescent="0.2">
      <c r="A16" s="1">
        <v>20</v>
      </c>
      <c r="B16" t="s">
        <v>131</v>
      </c>
      <c r="C16" t="s">
        <v>132</v>
      </c>
      <c r="E16">
        <v>4.3</v>
      </c>
      <c r="F16">
        <v>59</v>
      </c>
      <c r="G16" t="s">
        <v>22</v>
      </c>
      <c r="H16" s="8">
        <v>21.99</v>
      </c>
      <c r="I16" t="s">
        <v>133</v>
      </c>
      <c r="J16" t="s">
        <v>134</v>
      </c>
      <c r="K16" t="s">
        <v>135</v>
      </c>
      <c r="L16">
        <v>0</v>
      </c>
      <c r="M16" t="s">
        <v>136</v>
      </c>
      <c r="N16" t="s">
        <v>137</v>
      </c>
      <c r="T16">
        <v>2</v>
      </c>
      <c r="U16" t="str">
        <f t="shared" si="0"/>
        <v>Economy</v>
      </c>
      <c r="V16">
        <f t="shared" si="1"/>
        <v>0.59</v>
      </c>
      <c r="W16" s="18">
        <f t="shared" si="2"/>
        <v>7.7683655297862675</v>
      </c>
      <c r="X16" s="8">
        <f t="shared" si="3"/>
        <v>67.334000000000003</v>
      </c>
      <c r="Y16">
        <f t="shared" si="4"/>
        <v>0.32658092494133717</v>
      </c>
      <c r="Z16">
        <f t="shared" si="5"/>
        <v>2.5369999999999999</v>
      </c>
      <c r="AA16">
        <f t="shared" si="6"/>
        <v>4.3</v>
      </c>
      <c r="AB16" t="str">
        <f t="shared" si="7"/>
        <v>&lt;500 Reviews</v>
      </c>
      <c r="AC16" t="str">
        <f t="shared" si="8"/>
        <v>Gamer Gifts for Teenage Boys,</v>
      </c>
    </row>
    <row r="17" spans="1:29" x14ac:dyDescent="0.2">
      <c r="A17" s="1">
        <v>24</v>
      </c>
      <c r="B17" t="s">
        <v>138</v>
      </c>
      <c r="C17" t="s">
        <v>139</v>
      </c>
      <c r="E17">
        <v>4.8</v>
      </c>
      <c r="F17">
        <v>94</v>
      </c>
      <c r="G17" t="s">
        <v>22</v>
      </c>
      <c r="H17" s="8">
        <v>11.99</v>
      </c>
      <c r="I17" t="s">
        <v>140</v>
      </c>
      <c r="J17" t="s">
        <v>141</v>
      </c>
      <c r="K17" t="s">
        <v>142</v>
      </c>
      <c r="L17">
        <v>0</v>
      </c>
      <c r="M17" t="s">
        <v>62</v>
      </c>
      <c r="N17" t="s">
        <v>63</v>
      </c>
      <c r="O17" t="s">
        <v>143</v>
      </c>
      <c r="P17" t="s">
        <v>144</v>
      </c>
      <c r="Q17" t="s">
        <v>145</v>
      </c>
      <c r="T17">
        <v>5</v>
      </c>
      <c r="U17" t="str">
        <f t="shared" si="0"/>
        <v>Budget</v>
      </c>
      <c r="V17">
        <f t="shared" si="1"/>
        <v>0.94</v>
      </c>
      <c r="W17" s="18">
        <f t="shared" si="2"/>
        <v>8.2522319216631175</v>
      </c>
      <c r="X17" s="8">
        <f t="shared" si="3"/>
        <v>21.929135802469148</v>
      </c>
      <c r="Y17">
        <f t="shared" si="4"/>
        <v>0.54676117235089428</v>
      </c>
      <c r="Z17">
        <f t="shared" si="5"/>
        <v>4.5119999999999996</v>
      </c>
      <c r="AA17">
        <f t="shared" si="6"/>
        <v>4.8</v>
      </c>
      <c r="AB17" t="str">
        <f t="shared" si="7"/>
        <v>&lt;500 Reviews</v>
      </c>
      <c r="AC17" t="str">
        <f t="shared" si="8"/>
        <v>Fallout Shelter Vintage Look Reproduction</v>
      </c>
    </row>
    <row r="18" spans="1:29" x14ac:dyDescent="0.2">
      <c r="A18" s="1">
        <v>26</v>
      </c>
      <c r="B18" t="s">
        <v>146</v>
      </c>
      <c r="C18" t="s">
        <v>147</v>
      </c>
      <c r="E18">
        <v>4.7</v>
      </c>
      <c r="F18">
        <v>19</v>
      </c>
      <c r="G18" t="s">
        <v>22</v>
      </c>
      <c r="H18" s="8">
        <v>7.99</v>
      </c>
      <c r="I18" t="s">
        <v>148</v>
      </c>
      <c r="J18" t="s">
        <v>149</v>
      </c>
      <c r="K18" t="s">
        <v>150</v>
      </c>
      <c r="L18">
        <v>0</v>
      </c>
      <c r="M18" t="s">
        <v>62</v>
      </c>
      <c r="N18" t="s">
        <v>71</v>
      </c>
      <c r="O18" t="s">
        <v>81</v>
      </c>
      <c r="P18" t="s">
        <v>151</v>
      </c>
      <c r="Q18" t="s">
        <v>152</v>
      </c>
      <c r="R18" t="s">
        <v>153</v>
      </c>
      <c r="T18">
        <v>6</v>
      </c>
      <c r="U18" t="str">
        <f t="shared" si="0"/>
        <v>Budget</v>
      </c>
      <c r="V18">
        <f t="shared" si="1"/>
        <v>0.19</v>
      </c>
      <c r="W18" s="18">
        <f t="shared" si="2"/>
        <v>2.4509034132171399</v>
      </c>
      <c r="X18" s="8">
        <f t="shared" si="3"/>
        <v>21.929135802469148</v>
      </c>
      <c r="Y18">
        <f t="shared" si="4"/>
        <v>0.36435544345985366</v>
      </c>
      <c r="Z18">
        <f t="shared" si="5"/>
        <v>0.89300000000000002</v>
      </c>
      <c r="AA18">
        <f t="shared" si="6"/>
        <v>4.7</v>
      </c>
      <c r="AB18" t="str">
        <f t="shared" si="7"/>
        <v>&lt;500 Reviews</v>
      </c>
      <c r="AC18" t="str">
        <f t="shared" si="8"/>
        <v>ABXY Silicone Gaming Coasters -</v>
      </c>
    </row>
    <row r="19" spans="1:29" x14ac:dyDescent="0.2">
      <c r="A19" s="1">
        <v>27</v>
      </c>
      <c r="B19" t="s">
        <v>154</v>
      </c>
      <c r="C19" t="s">
        <v>94</v>
      </c>
      <c r="D19" t="s">
        <v>155</v>
      </c>
      <c r="E19">
        <v>4.5</v>
      </c>
      <c r="F19">
        <v>637</v>
      </c>
      <c r="G19" t="s">
        <v>22</v>
      </c>
      <c r="H19" s="8">
        <v>24.99</v>
      </c>
      <c r="I19" t="s">
        <v>156</v>
      </c>
      <c r="J19" t="s">
        <v>157</v>
      </c>
      <c r="K19" t="s">
        <v>158</v>
      </c>
      <c r="L19">
        <v>955</v>
      </c>
      <c r="M19" t="s">
        <v>26</v>
      </c>
      <c r="N19" t="s">
        <v>99</v>
      </c>
      <c r="O19" t="s">
        <v>159</v>
      </c>
      <c r="P19" t="s">
        <v>160</v>
      </c>
      <c r="Q19" t="s">
        <v>28</v>
      </c>
      <c r="R19" t="s">
        <v>29</v>
      </c>
      <c r="S19" t="s">
        <v>30</v>
      </c>
      <c r="T19">
        <v>7</v>
      </c>
      <c r="U19" t="str">
        <f t="shared" si="0"/>
        <v>Economy</v>
      </c>
      <c r="V19">
        <f t="shared" si="1"/>
        <v>1</v>
      </c>
      <c r="W19" s="18">
        <f t="shared" si="2"/>
        <v>5.6662493568856123</v>
      </c>
      <c r="X19" s="8">
        <f t="shared" si="3"/>
        <v>31.466571428571434</v>
      </c>
      <c r="Y19">
        <f t="shared" si="4"/>
        <v>0.7941761324943476</v>
      </c>
      <c r="Z19">
        <f t="shared" si="5"/>
        <v>4.5</v>
      </c>
      <c r="AA19">
        <f t="shared" si="6"/>
        <v>4.5</v>
      </c>
      <c r="AB19" t="str">
        <f t="shared" si="7"/>
        <v>&lt;1000 Reviews</v>
      </c>
      <c r="AC19" t="str">
        <f t="shared" si="8"/>
        <v>Exquisite Gaming: Borderlands 3: Claptrap</v>
      </c>
    </row>
    <row r="20" spans="1:29" x14ac:dyDescent="0.2">
      <c r="A20" s="1">
        <v>28</v>
      </c>
      <c r="B20" t="s">
        <v>161</v>
      </c>
      <c r="C20" t="s">
        <v>94</v>
      </c>
      <c r="D20" t="s">
        <v>162</v>
      </c>
      <c r="E20">
        <v>4.8</v>
      </c>
      <c r="F20">
        <v>2349</v>
      </c>
      <c r="G20" t="s">
        <v>22</v>
      </c>
      <c r="H20" s="8">
        <v>22.99</v>
      </c>
      <c r="I20" t="s">
        <v>163</v>
      </c>
      <c r="J20" t="s">
        <v>164</v>
      </c>
      <c r="K20" t="s">
        <v>165</v>
      </c>
      <c r="L20">
        <v>1003</v>
      </c>
      <c r="M20" t="s">
        <v>26</v>
      </c>
      <c r="N20" t="s">
        <v>99</v>
      </c>
      <c r="O20" t="s">
        <v>166</v>
      </c>
      <c r="P20" t="s">
        <v>167</v>
      </c>
      <c r="Q20" t="s">
        <v>168</v>
      </c>
      <c r="T20">
        <v>5</v>
      </c>
      <c r="U20" t="str">
        <f t="shared" si="0"/>
        <v>Economy</v>
      </c>
      <c r="V20">
        <f t="shared" si="1"/>
        <v>1</v>
      </c>
      <c r="W20" s="18">
        <f t="shared" si="2"/>
        <v>6.5697930777356621</v>
      </c>
      <c r="X20" s="8">
        <f t="shared" si="3"/>
        <v>31.466571428571434</v>
      </c>
      <c r="Y20">
        <f t="shared" si="4"/>
        <v>0.73061661808903766</v>
      </c>
      <c r="Z20">
        <f t="shared" si="5"/>
        <v>4.8</v>
      </c>
      <c r="AA20">
        <f t="shared" si="6"/>
        <v>4.8</v>
      </c>
      <c r="AB20" t="str">
        <f t="shared" si="7"/>
        <v>&lt;2500 Reviews</v>
      </c>
      <c r="AC20" t="str">
        <f t="shared" si="8"/>
        <v>Exquisite Gaming: Sonic - Mobile</v>
      </c>
    </row>
    <row r="21" spans="1:29" x14ac:dyDescent="0.2">
      <c r="A21" s="1">
        <v>29</v>
      </c>
      <c r="B21" t="s">
        <v>169</v>
      </c>
      <c r="C21" t="s">
        <v>170</v>
      </c>
      <c r="D21" t="s">
        <v>169</v>
      </c>
      <c r="E21">
        <v>4.9000000000000004</v>
      </c>
      <c r="F21">
        <v>29</v>
      </c>
      <c r="G21" t="s">
        <v>22</v>
      </c>
      <c r="H21" s="8">
        <v>8.9499999999999993</v>
      </c>
      <c r="I21" t="s">
        <v>171</v>
      </c>
      <c r="J21" t="s">
        <v>172</v>
      </c>
      <c r="K21" t="s">
        <v>173</v>
      </c>
      <c r="L21">
        <v>170</v>
      </c>
      <c r="M21" t="s">
        <v>174</v>
      </c>
      <c r="N21" t="s">
        <v>175</v>
      </c>
      <c r="O21" t="s">
        <v>176</v>
      </c>
      <c r="P21" t="s">
        <v>177</v>
      </c>
      <c r="Q21" t="s">
        <v>178</v>
      </c>
      <c r="T21">
        <v>5</v>
      </c>
      <c r="U21" t="str">
        <f t="shared" si="0"/>
        <v>Budget</v>
      </c>
      <c r="V21">
        <f t="shared" si="1"/>
        <v>0.28999999999999998</v>
      </c>
      <c r="W21" s="18">
        <f t="shared" si="2"/>
        <v>1.421</v>
      </c>
      <c r="X21" s="8">
        <f t="shared" si="3"/>
        <v>8.9499999999999993</v>
      </c>
      <c r="Y21">
        <f t="shared" si="4"/>
        <v>1</v>
      </c>
      <c r="Z21">
        <f t="shared" si="5"/>
        <v>1.421</v>
      </c>
      <c r="AA21">
        <f t="shared" si="6"/>
        <v>4.9000000000000004</v>
      </c>
      <c r="AB21" t="str">
        <f t="shared" si="7"/>
        <v>&lt;500 Reviews</v>
      </c>
      <c r="AC21" t="str">
        <f t="shared" si="8"/>
        <v>Friends Merchandise Mouse Pad for</v>
      </c>
    </row>
    <row r="22" spans="1:29" x14ac:dyDescent="0.2">
      <c r="A22" s="1">
        <v>30</v>
      </c>
      <c r="B22" t="s">
        <v>179</v>
      </c>
      <c r="C22" t="s">
        <v>180</v>
      </c>
      <c r="E22">
        <v>4.5999999999999996</v>
      </c>
      <c r="F22">
        <v>2474</v>
      </c>
      <c r="G22" t="s">
        <v>22</v>
      </c>
      <c r="H22" s="8">
        <v>13.99</v>
      </c>
      <c r="I22" t="s">
        <v>126</v>
      </c>
      <c r="J22" t="s">
        <v>181</v>
      </c>
      <c r="K22" t="s">
        <v>182</v>
      </c>
      <c r="L22">
        <v>0</v>
      </c>
      <c r="M22" t="s">
        <v>62</v>
      </c>
      <c r="N22" t="s">
        <v>129</v>
      </c>
      <c r="O22" t="s">
        <v>130</v>
      </c>
      <c r="T22">
        <v>3</v>
      </c>
      <c r="U22" t="str">
        <f t="shared" si="0"/>
        <v>Budget</v>
      </c>
      <c r="V22">
        <f t="shared" si="1"/>
        <v>1</v>
      </c>
      <c r="W22" s="18">
        <f t="shared" si="2"/>
        <v>7.2104377906617643</v>
      </c>
      <c r="X22" s="8">
        <f t="shared" si="3"/>
        <v>21.929135802469148</v>
      </c>
      <c r="Y22">
        <f t="shared" si="4"/>
        <v>0.63796403679641456</v>
      </c>
      <c r="Z22">
        <f t="shared" si="5"/>
        <v>4.5999999999999996</v>
      </c>
      <c r="AA22">
        <f t="shared" si="6"/>
        <v>4.5999999999999996</v>
      </c>
      <c r="AB22" t="str">
        <f t="shared" si="7"/>
        <v>&lt;2500 Reviews</v>
      </c>
      <c r="AC22" t="str">
        <f t="shared" si="8"/>
        <v>HAUS AND HUES Retro Video</v>
      </c>
    </row>
    <row r="23" spans="1:29" x14ac:dyDescent="0.2">
      <c r="A23" s="1">
        <v>31</v>
      </c>
      <c r="B23" t="s">
        <v>183</v>
      </c>
      <c r="C23" t="s">
        <v>184</v>
      </c>
      <c r="D23" t="s">
        <v>185</v>
      </c>
      <c r="E23">
        <v>4.5</v>
      </c>
      <c r="F23">
        <v>729</v>
      </c>
      <c r="G23" t="s">
        <v>22</v>
      </c>
      <c r="H23" s="8">
        <v>20.88</v>
      </c>
      <c r="I23" t="s">
        <v>186</v>
      </c>
      <c r="J23" t="s">
        <v>187</v>
      </c>
      <c r="K23" t="s">
        <v>188</v>
      </c>
      <c r="L23">
        <v>835</v>
      </c>
      <c r="M23" t="s">
        <v>62</v>
      </c>
      <c r="N23" t="s">
        <v>71</v>
      </c>
      <c r="O23" t="s">
        <v>81</v>
      </c>
      <c r="P23" t="s">
        <v>82</v>
      </c>
      <c r="Q23" t="s">
        <v>189</v>
      </c>
      <c r="T23">
        <v>5</v>
      </c>
      <c r="U23" t="str">
        <f t="shared" si="0"/>
        <v>Economy</v>
      </c>
      <c r="V23">
        <f t="shared" si="1"/>
        <v>1</v>
      </c>
      <c r="W23" s="18">
        <f t="shared" si="2"/>
        <v>4.7261068539804194</v>
      </c>
      <c r="X23" s="8">
        <f t="shared" si="3"/>
        <v>21.929135802469148</v>
      </c>
      <c r="Y23">
        <f t="shared" si="4"/>
        <v>0.95215790481123208</v>
      </c>
      <c r="Z23">
        <f t="shared" si="5"/>
        <v>4.5</v>
      </c>
      <c r="AA23">
        <f t="shared" si="6"/>
        <v>4.5</v>
      </c>
      <c r="AB23" t="str">
        <f t="shared" si="7"/>
        <v>&lt;1000 Reviews</v>
      </c>
      <c r="AC23" t="str">
        <f t="shared" si="8"/>
        <v>Medieval GOT Dragon D&amp;D Game</v>
      </c>
    </row>
    <row r="24" spans="1:29" x14ac:dyDescent="0.2">
      <c r="A24" s="1">
        <v>32</v>
      </c>
      <c r="B24" t="s">
        <v>190</v>
      </c>
      <c r="C24" t="s">
        <v>51</v>
      </c>
      <c r="E24">
        <v>4.4000000000000004</v>
      </c>
      <c r="F24">
        <v>440</v>
      </c>
      <c r="G24" t="s">
        <v>22</v>
      </c>
      <c r="H24" s="8">
        <v>14.99</v>
      </c>
      <c r="I24" t="s">
        <v>191</v>
      </c>
      <c r="J24" t="s">
        <v>192</v>
      </c>
      <c r="K24" t="s">
        <v>193</v>
      </c>
      <c r="L24">
        <v>0</v>
      </c>
      <c r="M24" t="s">
        <v>194</v>
      </c>
      <c r="N24" t="s">
        <v>195</v>
      </c>
      <c r="O24" t="s">
        <v>196</v>
      </c>
      <c r="T24">
        <v>3</v>
      </c>
      <c r="U24" t="str">
        <f t="shared" si="0"/>
        <v>Budget</v>
      </c>
      <c r="V24">
        <f t="shared" si="1"/>
        <v>1</v>
      </c>
      <c r="W24" s="18">
        <f t="shared" si="2"/>
        <v>4.6355570380253512</v>
      </c>
      <c r="X24" s="8">
        <f t="shared" si="3"/>
        <v>15.7925</v>
      </c>
      <c r="Y24">
        <f t="shared" si="4"/>
        <v>0.94918473959157823</v>
      </c>
      <c r="Z24">
        <f t="shared" si="5"/>
        <v>4.4000000000000004</v>
      </c>
      <c r="AA24">
        <f t="shared" si="6"/>
        <v>4.4000000000000004</v>
      </c>
      <c r="AB24" t="str">
        <f t="shared" si="7"/>
        <v>&lt;500 Reviews</v>
      </c>
      <c r="AC24" t="str">
        <f t="shared" si="8"/>
        <v>Paladone Minecraft Water Bottle with</v>
      </c>
    </row>
    <row r="25" spans="1:29" x14ac:dyDescent="0.2">
      <c r="A25" s="1">
        <v>33</v>
      </c>
      <c r="B25" t="s">
        <v>197</v>
      </c>
      <c r="C25" t="s">
        <v>51</v>
      </c>
      <c r="E25">
        <v>4.5999999999999996</v>
      </c>
      <c r="F25">
        <v>741</v>
      </c>
      <c r="G25" t="s">
        <v>22</v>
      </c>
      <c r="H25" s="8">
        <v>39.99</v>
      </c>
      <c r="I25" t="s">
        <v>59</v>
      </c>
      <c r="J25" t="s">
        <v>198</v>
      </c>
      <c r="K25" t="s">
        <v>199</v>
      </c>
      <c r="L25">
        <v>0</v>
      </c>
      <c r="M25" t="s">
        <v>62</v>
      </c>
      <c r="N25" t="s">
        <v>63</v>
      </c>
      <c r="O25" t="s">
        <v>64</v>
      </c>
      <c r="P25" t="s">
        <v>65</v>
      </c>
      <c r="T25">
        <v>4</v>
      </c>
      <c r="U25" t="str">
        <f t="shared" si="0"/>
        <v>Mid-range</v>
      </c>
      <c r="V25">
        <f t="shared" si="1"/>
        <v>1</v>
      </c>
      <c r="W25" s="18">
        <f t="shared" si="2"/>
        <v>2.5224812375933503</v>
      </c>
      <c r="X25" s="8">
        <f t="shared" si="3"/>
        <v>21.929135802469148</v>
      </c>
      <c r="Y25">
        <f t="shared" si="4"/>
        <v>1.8236012745881787</v>
      </c>
      <c r="Z25">
        <f t="shared" si="5"/>
        <v>4.5999999999999996</v>
      </c>
      <c r="AA25">
        <f t="shared" si="6"/>
        <v>4.5999999999999996</v>
      </c>
      <c r="AB25" t="str">
        <f t="shared" si="7"/>
        <v>&lt;1000 Reviews</v>
      </c>
      <c r="AC25" t="str">
        <f t="shared" si="8"/>
        <v>Minecraft Cute Fox Night Light,</v>
      </c>
    </row>
    <row r="26" spans="1:29" x14ac:dyDescent="0.2">
      <c r="A26" s="1">
        <v>34</v>
      </c>
      <c r="B26" t="s">
        <v>200</v>
      </c>
      <c r="C26" t="s">
        <v>201</v>
      </c>
      <c r="D26" t="s">
        <v>202</v>
      </c>
      <c r="E26">
        <v>4.5999999999999996</v>
      </c>
      <c r="F26">
        <v>21</v>
      </c>
      <c r="G26" t="s">
        <v>22</v>
      </c>
      <c r="H26" s="8">
        <v>34.85</v>
      </c>
      <c r="I26" t="s">
        <v>203</v>
      </c>
      <c r="J26" t="s">
        <v>204</v>
      </c>
      <c r="K26" t="s">
        <v>205</v>
      </c>
      <c r="L26">
        <v>1202</v>
      </c>
      <c r="M26" t="s">
        <v>26</v>
      </c>
      <c r="N26" t="s">
        <v>99</v>
      </c>
      <c r="O26" t="s">
        <v>206</v>
      </c>
      <c r="T26">
        <v>3</v>
      </c>
      <c r="U26" t="str">
        <f t="shared" si="0"/>
        <v>Mid-range</v>
      </c>
      <c r="V26">
        <f t="shared" si="1"/>
        <v>0.21</v>
      </c>
      <c r="W26" s="18">
        <f t="shared" si="2"/>
        <v>0.87221543758967002</v>
      </c>
      <c r="X26" s="8">
        <f t="shared" si="3"/>
        <v>31.466571428571434</v>
      </c>
      <c r="Y26">
        <f t="shared" si="4"/>
        <v>1.1075245385125256</v>
      </c>
      <c r="Z26">
        <f t="shared" si="5"/>
        <v>0.96599999999999986</v>
      </c>
      <c r="AA26">
        <f t="shared" si="6"/>
        <v>4.5999999999999996</v>
      </c>
      <c r="AB26" t="str">
        <f t="shared" si="7"/>
        <v>&lt;500 Reviews</v>
      </c>
      <c r="AC26" t="str">
        <f t="shared" si="8"/>
        <v>Bandai Deluxe Edition Action Figure</v>
      </c>
    </row>
    <row r="27" spans="1:29" x14ac:dyDescent="0.2">
      <c r="A27" s="1">
        <v>35</v>
      </c>
      <c r="B27" t="s">
        <v>207</v>
      </c>
      <c r="C27" t="s">
        <v>208</v>
      </c>
      <c r="E27">
        <v>4.7</v>
      </c>
      <c r="F27">
        <v>200</v>
      </c>
      <c r="G27" t="s">
        <v>22</v>
      </c>
      <c r="H27" s="8">
        <v>59.99</v>
      </c>
      <c r="I27" t="s">
        <v>43</v>
      </c>
      <c r="J27" t="s">
        <v>209</v>
      </c>
      <c r="K27" t="s">
        <v>210</v>
      </c>
      <c r="L27">
        <v>0</v>
      </c>
      <c r="M27" t="s">
        <v>46</v>
      </c>
      <c r="N27" t="s">
        <v>47</v>
      </c>
      <c r="O27" t="s">
        <v>48</v>
      </c>
      <c r="P27" t="s">
        <v>49</v>
      </c>
      <c r="T27">
        <v>4</v>
      </c>
      <c r="U27" t="str">
        <f t="shared" si="0"/>
        <v>Premium</v>
      </c>
      <c r="V27">
        <f t="shared" si="1"/>
        <v>1</v>
      </c>
      <c r="W27" s="18">
        <f t="shared" si="2"/>
        <v>2.5255394417588124</v>
      </c>
      <c r="X27" s="8">
        <f t="shared" si="3"/>
        <v>32.235555555555564</v>
      </c>
      <c r="Y27">
        <f t="shared" si="4"/>
        <v>1.8609885564593958</v>
      </c>
      <c r="Z27">
        <f t="shared" si="5"/>
        <v>4.7</v>
      </c>
      <c r="AA27">
        <f t="shared" si="6"/>
        <v>4.7</v>
      </c>
      <c r="AB27" t="str">
        <f t="shared" si="7"/>
        <v>&lt;500 Reviews</v>
      </c>
      <c r="AC27" t="str">
        <f t="shared" si="8"/>
        <v>Neon Sign Sword &amp; Shield</v>
      </c>
    </row>
    <row r="28" spans="1:29" x14ac:dyDescent="0.2">
      <c r="A28" s="1">
        <v>36</v>
      </c>
      <c r="B28" t="s">
        <v>211</v>
      </c>
      <c r="C28" t="s">
        <v>51</v>
      </c>
      <c r="D28" t="s">
        <v>212</v>
      </c>
      <c r="E28">
        <v>4.7</v>
      </c>
      <c r="F28">
        <v>2068</v>
      </c>
      <c r="G28" t="s">
        <v>22</v>
      </c>
      <c r="H28" s="8">
        <v>29.99</v>
      </c>
      <c r="I28" t="s">
        <v>43</v>
      </c>
      <c r="J28" t="s">
        <v>213</v>
      </c>
      <c r="K28" t="s">
        <v>214</v>
      </c>
      <c r="L28">
        <v>588</v>
      </c>
      <c r="M28" t="s">
        <v>46</v>
      </c>
      <c r="N28" t="s">
        <v>47</v>
      </c>
      <c r="O28" t="s">
        <v>48</v>
      </c>
      <c r="P28" t="s">
        <v>49</v>
      </c>
      <c r="T28">
        <v>4</v>
      </c>
      <c r="U28" t="str">
        <f t="shared" si="0"/>
        <v>Economy</v>
      </c>
      <c r="V28">
        <f t="shared" si="1"/>
        <v>1</v>
      </c>
      <c r="W28" s="18">
        <f t="shared" si="2"/>
        <v>5.0519210107072743</v>
      </c>
      <c r="X28" s="8">
        <f t="shared" si="3"/>
        <v>32.235555555555564</v>
      </c>
      <c r="Y28">
        <f t="shared" si="4"/>
        <v>0.93033916999862099</v>
      </c>
      <c r="Z28">
        <f t="shared" si="5"/>
        <v>4.7</v>
      </c>
      <c r="AA28">
        <f t="shared" si="6"/>
        <v>4.7</v>
      </c>
      <c r="AB28" t="str">
        <f t="shared" si="7"/>
        <v>&lt;2500 Reviews</v>
      </c>
      <c r="AC28" t="str">
        <f t="shared" si="8"/>
        <v>Paladone Playstation Heritage Icons Light,</v>
      </c>
    </row>
    <row r="29" spans="1:29" x14ac:dyDescent="0.2">
      <c r="A29" s="1">
        <v>37</v>
      </c>
      <c r="B29" t="s">
        <v>215</v>
      </c>
      <c r="C29" t="s">
        <v>216</v>
      </c>
      <c r="E29">
        <v>4.4000000000000004</v>
      </c>
      <c r="F29">
        <v>45</v>
      </c>
      <c r="G29" t="s">
        <v>22</v>
      </c>
      <c r="H29" s="8">
        <v>44.99</v>
      </c>
      <c r="I29" t="s">
        <v>217</v>
      </c>
      <c r="J29" t="s">
        <v>218</v>
      </c>
      <c r="K29" t="s">
        <v>219</v>
      </c>
      <c r="L29">
        <v>0</v>
      </c>
      <c r="M29" t="s">
        <v>26</v>
      </c>
      <c r="N29" t="s">
        <v>220</v>
      </c>
      <c r="O29" t="s">
        <v>28</v>
      </c>
      <c r="P29" t="s">
        <v>221</v>
      </c>
      <c r="T29">
        <v>4</v>
      </c>
      <c r="U29" t="str">
        <f t="shared" si="0"/>
        <v>Mid-range</v>
      </c>
      <c r="V29">
        <f t="shared" si="1"/>
        <v>0.45</v>
      </c>
      <c r="W29" s="18">
        <f t="shared" si="2"/>
        <v>1.3848368843870069</v>
      </c>
      <c r="X29" s="8">
        <f t="shared" si="3"/>
        <v>31.466571428571434</v>
      </c>
      <c r="Y29">
        <f t="shared" si="4"/>
        <v>1.4297712765474471</v>
      </c>
      <c r="Z29">
        <f t="shared" si="5"/>
        <v>1.9800000000000002</v>
      </c>
      <c r="AA29">
        <f t="shared" si="6"/>
        <v>4.4000000000000004</v>
      </c>
      <c r="AB29" t="str">
        <f t="shared" si="7"/>
        <v>&lt;500 Reviews</v>
      </c>
      <c r="AC29" t="str">
        <f t="shared" si="8"/>
        <v>Numskull Teenage Mutant Ninja Turtles</v>
      </c>
    </row>
    <row r="30" spans="1:29" x14ac:dyDescent="0.2">
      <c r="A30" s="1">
        <v>38</v>
      </c>
      <c r="B30" t="s">
        <v>222</v>
      </c>
      <c r="C30" t="s">
        <v>51</v>
      </c>
      <c r="E30">
        <v>4.4000000000000004</v>
      </c>
      <c r="F30">
        <v>2325</v>
      </c>
      <c r="G30" t="s">
        <v>22</v>
      </c>
      <c r="H30" s="8">
        <v>19.98</v>
      </c>
      <c r="I30" t="s">
        <v>223</v>
      </c>
      <c r="J30" t="s">
        <v>224</v>
      </c>
      <c r="K30" t="s">
        <v>225</v>
      </c>
      <c r="L30">
        <v>0</v>
      </c>
      <c r="M30" t="s">
        <v>62</v>
      </c>
      <c r="N30" t="s">
        <v>71</v>
      </c>
      <c r="O30" t="s">
        <v>81</v>
      </c>
      <c r="P30" t="s">
        <v>226</v>
      </c>
      <c r="Q30" t="s">
        <v>227</v>
      </c>
      <c r="R30" t="s">
        <v>228</v>
      </c>
      <c r="T30">
        <v>6</v>
      </c>
      <c r="U30" t="str">
        <f t="shared" si="0"/>
        <v>Economy</v>
      </c>
      <c r="V30">
        <f t="shared" si="1"/>
        <v>1</v>
      </c>
      <c r="W30" s="18">
        <f t="shared" si="2"/>
        <v>4.8292391156588712</v>
      </c>
      <c r="X30" s="8">
        <f t="shared" si="3"/>
        <v>21.929135802469148</v>
      </c>
      <c r="Y30">
        <f t="shared" si="4"/>
        <v>0.91111661581074799</v>
      </c>
      <c r="Z30">
        <f t="shared" si="5"/>
        <v>4.4000000000000004</v>
      </c>
      <c r="AA30">
        <f t="shared" si="6"/>
        <v>4.4000000000000004</v>
      </c>
      <c r="AB30" t="str">
        <f t="shared" si="7"/>
        <v>&lt;2500 Reviews</v>
      </c>
      <c r="AC30" t="str">
        <f t="shared" si="8"/>
        <v>PlayStation Controller Mug - Coffee</v>
      </c>
    </row>
    <row r="31" spans="1:29" x14ac:dyDescent="0.2">
      <c r="A31" s="1">
        <v>39</v>
      </c>
      <c r="B31" t="s">
        <v>229</v>
      </c>
      <c r="C31" t="s">
        <v>51</v>
      </c>
      <c r="D31" t="s">
        <v>230</v>
      </c>
      <c r="E31">
        <v>4.5999999999999996</v>
      </c>
      <c r="F31">
        <v>2239</v>
      </c>
      <c r="G31" t="s">
        <v>22</v>
      </c>
      <c r="H31" s="8">
        <v>35</v>
      </c>
      <c r="I31" t="s">
        <v>231</v>
      </c>
      <c r="J31" t="s">
        <v>232</v>
      </c>
      <c r="K31" t="s">
        <v>233</v>
      </c>
      <c r="L31">
        <v>335</v>
      </c>
      <c r="M31" t="s">
        <v>46</v>
      </c>
      <c r="N31" t="s">
        <v>47</v>
      </c>
      <c r="O31" t="s">
        <v>234</v>
      </c>
      <c r="P31" t="s">
        <v>235</v>
      </c>
      <c r="T31">
        <v>4</v>
      </c>
      <c r="U31" t="str">
        <f t="shared" si="0"/>
        <v>Mid-range</v>
      </c>
      <c r="V31">
        <f t="shared" si="1"/>
        <v>1</v>
      </c>
      <c r="W31" s="18">
        <f t="shared" si="2"/>
        <v>4.2366730158730173</v>
      </c>
      <c r="X31" s="8">
        <f t="shared" si="3"/>
        <v>32.235555555555564</v>
      </c>
      <c r="Y31">
        <f t="shared" si="4"/>
        <v>1.0857576175375703</v>
      </c>
      <c r="Z31">
        <f t="shared" si="5"/>
        <v>4.5999999999999996</v>
      </c>
      <c r="AA31">
        <f t="shared" si="6"/>
        <v>4.5999999999999996</v>
      </c>
      <c r="AB31" t="str">
        <f t="shared" si="7"/>
        <v>&lt;2500 Reviews</v>
      </c>
      <c r="AC31" t="str">
        <f t="shared" si="8"/>
        <v>Pac Man and Ghosts Light,</v>
      </c>
    </row>
    <row r="32" spans="1:29" x14ac:dyDescent="0.2">
      <c r="A32" s="1">
        <v>43</v>
      </c>
      <c r="B32" t="s">
        <v>236</v>
      </c>
      <c r="C32" t="s">
        <v>237</v>
      </c>
      <c r="D32" t="s">
        <v>236</v>
      </c>
      <c r="E32">
        <v>4.8</v>
      </c>
      <c r="F32">
        <v>9</v>
      </c>
      <c r="G32" t="s">
        <v>22</v>
      </c>
      <c r="H32" s="8">
        <v>21.6</v>
      </c>
      <c r="I32" t="s">
        <v>238</v>
      </c>
      <c r="J32" t="s">
        <v>239</v>
      </c>
      <c r="K32" t="s">
        <v>240</v>
      </c>
      <c r="L32">
        <v>93</v>
      </c>
      <c r="M32" t="s">
        <v>26</v>
      </c>
      <c r="N32" t="s">
        <v>99</v>
      </c>
      <c r="O32" t="s">
        <v>159</v>
      </c>
      <c r="P32" t="s">
        <v>241</v>
      </c>
      <c r="Q32" t="s">
        <v>242</v>
      </c>
      <c r="T32">
        <v>5</v>
      </c>
      <c r="U32" t="str">
        <f t="shared" si="0"/>
        <v>Economy</v>
      </c>
      <c r="V32">
        <f t="shared" si="1"/>
        <v>0.09</v>
      </c>
      <c r="W32" s="18">
        <f t="shared" si="2"/>
        <v>0.62933142857142865</v>
      </c>
      <c r="X32" s="8">
        <f t="shared" si="3"/>
        <v>31.466571428571434</v>
      </c>
      <c r="Y32">
        <f t="shared" si="4"/>
        <v>0.68644275557734735</v>
      </c>
      <c r="Z32">
        <f t="shared" si="5"/>
        <v>0.432</v>
      </c>
      <c r="AA32">
        <f t="shared" si="6"/>
        <v>4.8</v>
      </c>
      <c r="AB32" t="str">
        <f t="shared" si="7"/>
        <v>&lt;500 Reviews</v>
      </c>
      <c r="AC32" t="str">
        <f t="shared" si="8"/>
        <v>Nintendo Metroid Notebook in Presentation</v>
      </c>
    </row>
    <row r="33" spans="1:29" x14ac:dyDescent="0.2">
      <c r="A33" s="1">
        <v>46</v>
      </c>
      <c r="B33" t="s">
        <v>243</v>
      </c>
      <c r="C33" t="s">
        <v>244</v>
      </c>
      <c r="D33" t="s">
        <v>245</v>
      </c>
      <c r="E33">
        <v>5</v>
      </c>
      <c r="F33">
        <v>6</v>
      </c>
      <c r="G33" t="s">
        <v>22</v>
      </c>
      <c r="H33" s="8">
        <v>45.99</v>
      </c>
      <c r="I33" t="s">
        <v>186</v>
      </c>
      <c r="J33" t="s">
        <v>246</v>
      </c>
      <c r="K33" t="s">
        <v>247</v>
      </c>
      <c r="L33">
        <v>314</v>
      </c>
      <c r="M33" t="s">
        <v>62</v>
      </c>
      <c r="N33" t="s">
        <v>71</v>
      </c>
      <c r="O33" t="s">
        <v>81</v>
      </c>
      <c r="P33" t="s">
        <v>82</v>
      </c>
      <c r="Q33" t="s">
        <v>189</v>
      </c>
      <c r="T33">
        <v>5</v>
      </c>
      <c r="U33" t="str">
        <f t="shared" si="0"/>
        <v>Mid-range</v>
      </c>
      <c r="V33">
        <f t="shared" si="1"/>
        <v>0.06</v>
      </c>
      <c r="W33" s="18">
        <f t="shared" si="2"/>
        <v>0.14304720027703294</v>
      </c>
      <c r="X33" s="8">
        <f t="shared" si="3"/>
        <v>21.929135802469148</v>
      </c>
      <c r="Y33">
        <f t="shared" si="4"/>
        <v>2.0972098679247395</v>
      </c>
      <c r="Z33">
        <f t="shared" si="5"/>
        <v>0.3</v>
      </c>
      <c r="AA33">
        <f t="shared" si="6"/>
        <v>5</v>
      </c>
      <c r="AB33" t="str">
        <f t="shared" si="7"/>
        <v>&lt;500 Reviews</v>
      </c>
      <c r="AC33" t="str">
        <f t="shared" si="8"/>
        <v>3D Printed Deep Rock Galactic</v>
      </c>
    </row>
    <row r="34" spans="1:29" x14ac:dyDescent="0.2">
      <c r="A34" s="1">
        <v>49</v>
      </c>
      <c r="B34" t="s">
        <v>248</v>
      </c>
      <c r="C34" t="s">
        <v>216</v>
      </c>
      <c r="D34" t="s">
        <v>249</v>
      </c>
      <c r="E34">
        <v>4.7</v>
      </c>
      <c r="F34">
        <v>4</v>
      </c>
      <c r="G34" t="s">
        <v>22</v>
      </c>
      <c r="H34" s="8">
        <v>50</v>
      </c>
      <c r="J34" t="s">
        <v>250</v>
      </c>
      <c r="K34" t="s">
        <v>251</v>
      </c>
      <c r="L34">
        <v>81</v>
      </c>
      <c r="M34" t="s">
        <v>965</v>
      </c>
      <c r="T34">
        <v>1</v>
      </c>
      <c r="U34" t="str">
        <f t="shared" ref="U34:U65" si="9">IF(H34&lt;=15,"Budget",
   IF(H34&lt;=30,"Economy",
   IF(H34&lt;=50,"Mid-range",
   IF(H34&lt;=100,"Premium", IF(H34 &gt;100, "Premium")))))</f>
        <v>Mid-range</v>
      </c>
      <c r="V34">
        <f t="shared" ref="V34:V65" si="10">MIN(1,F34/100)</f>
        <v>0.04</v>
      </c>
      <c r="W34" s="18">
        <f t="shared" ref="W34:W65" si="11">IFERROR((E34*V34)/(H34/X34), "N/A")</f>
        <v>9.2285439999999982E-2</v>
      </c>
      <c r="X34" s="8">
        <f t="shared" ref="X34:X65" si="12">IFERROR(AVERAGEIF(M:M,M34,H:H), "N/A")</f>
        <v>24.543999999999997</v>
      </c>
      <c r="Y34">
        <f t="shared" si="4"/>
        <v>2.037157757496741</v>
      </c>
      <c r="Z34">
        <f t="shared" si="5"/>
        <v>0.188</v>
      </c>
      <c r="AA34">
        <f t="shared" si="6"/>
        <v>4.7</v>
      </c>
      <c r="AB34" t="str">
        <f t="shared" si="7"/>
        <v>&lt;500 Reviews</v>
      </c>
      <c r="AC34" t="str">
        <f t="shared" si="8"/>
        <v>Numskull Official Hogwarts Legacy Gaming</v>
      </c>
    </row>
    <row r="35" spans="1:29" x14ac:dyDescent="0.2">
      <c r="A35" s="1">
        <v>50</v>
      </c>
      <c r="B35" t="s">
        <v>252</v>
      </c>
      <c r="C35" t="s">
        <v>216</v>
      </c>
      <c r="E35">
        <v>4</v>
      </c>
      <c r="F35">
        <v>3</v>
      </c>
      <c r="G35" t="s">
        <v>22</v>
      </c>
      <c r="H35" s="8">
        <v>39.950000000000003</v>
      </c>
      <c r="I35" t="s">
        <v>253</v>
      </c>
      <c r="J35" t="s">
        <v>254</v>
      </c>
      <c r="K35" t="s">
        <v>255</v>
      </c>
      <c r="L35">
        <v>0</v>
      </c>
      <c r="M35" t="s">
        <v>26</v>
      </c>
      <c r="N35" t="s">
        <v>220</v>
      </c>
      <c r="O35" t="s">
        <v>168</v>
      </c>
      <c r="T35">
        <v>3</v>
      </c>
      <c r="U35" t="str">
        <f t="shared" si="9"/>
        <v>Mid-range</v>
      </c>
      <c r="V35">
        <f t="shared" si="10"/>
        <v>0.03</v>
      </c>
      <c r="W35" s="18">
        <f t="shared" si="11"/>
        <v>9.4517861612730208E-2</v>
      </c>
      <c r="X35" s="8">
        <f t="shared" si="12"/>
        <v>31.466571428571434</v>
      </c>
      <c r="Y35">
        <f t="shared" si="4"/>
        <v>1.269601300246066</v>
      </c>
      <c r="Z35">
        <f t="shared" si="5"/>
        <v>0.12</v>
      </c>
      <c r="AA35">
        <f t="shared" si="6"/>
        <v>4</v>
      </c>
      <c r="AB35" t="str">
        <f t="shared" si="7"/>
        <v>&lt;500 Reviews</v>
      </c>
      <c r="AC35" t="str">
        <f t="shared" si="8"/>
        <v>Numskull Star Trek Blue Gaming</v>
      </c>
    </row>
    <row r="36" spans="1:29" x14ac:dyDescent="0.2">
      <c r="A36" s="1">
        <v>53</v>
      </c>
      <c r="B36" t="s">
        <v>256</v>
      </c>
      <c r="C36" t="s">
        <v>257</v>
      </c>
      <c r="D36" t="s">
        <v>258</v>
      </c>
      <c r="E36">
        <v>4.7</v>
      </c>
      <c r="F36">
        <v>265</v>
      </c>
      <c r="G36" t="s">
        <v>22</v>
      </c>
      <c r="H36" s="8">
        <v>13.89</v>
      </c>
      <c r="I36" t="s">
        <v>23</v>
      </c>
      <c r="J36" t="s">
        <v>259</v>
      </c>
      <c r="K36" t="s">
        <v>260</v>
      </c>
      <c r="L36">
        <v>2396</v>
      </c>
      <c r="M36" t="s">
        <v>26</v>
      </c>
      <c r="N36" t="s">
        <v>27</v>
      </c>
      <c r="O36" t="s">
        <v>28</v>
      </c>
      <c r="P36" t="s">
        <v>29</v>
      </c>
      <c r="Q36" t="s">
        <v>30</v>
      </c>
      <c r="T36">
        <v>5</v>
      </c>
      <c r="U36" t="str">
        <f t="shared" si="9"/>
        <v>Budget</v>
      </c>
      <c r="V36">
        <f t="shared" si="10"/>
        <v>1</v>
      </c>
      <c r="W36" s="18">
        <f t="shared" si="11"/>
        <v>10.647435976550449</v>
      </c>
      <c r="X36" s="8">
        <f t="shared" si="12"/>
        <v>31.466571428571434</v>
      </c>
      <c r="Y36">
        <f t="shared" si="4"/>
        <v>0.44142082754487749</v>
      </c>
      <c r="Z36">
        <f t="shared" si="5"/>
        <v>4.7</v>
      </c>
      <c r="AA36">
        <f t="shared" si="6"/>
        <v>4.7</v>
      </c>
      <c r="AB36" t="str">
        <f t="shared" si="7"/>
        <v>&lt;500 Reviews</v>
      </c>
      <c r="AC36" t="str">
        <f t="shared" si="8"/>
        <v>SteelSeries QcK Diablo III Gaming</v>
      </c>
    </row>
    <row r="37" spans="1:29" x14ac:dyDescent="0.2">
      <c r="A37" s="1">
        <v>54</v>
      </c>
      <c r="B37" t="s">
        <v>261</v>
      </c>
      <c r="C37" t="s">
        <v>262</v>
      </c>
      <c r="E37">
        <v>4.4000000000000004</v>
      </c>
      <c r="F37">
        <v>49</v>
      </c>
      <c r="G37" t="s">
        <v>22</v>
      </c>
      <c r="H37" s="8">
        <v>25</v>
      </c>
      <c r="I37" t="s">
        <v>263</v>
      </c>
      <c r="J37" t="s">
        <v>264</v>
      </c>
      <c r="K37" t="s">
        <v>265</v>
      </c>
      <c r="L37">
        <v>0</v>
      </c>
      <c r="M37" t="s">
        <v>26</v>
      </c>
      <c r="N37" t="s">
        <v>56</v>
      </c>
      <c r="O37" t="s">
        <v>28</v>
      </c>
      <c r="P37" t="s">
        <v>29</v>
      </c>
      <c r="Q37" t="s">
        <v>30</v>
      </c>
      <c r="T37">
        <v>5</v>
      </c>
      <c r="U37" t="str">
        <f t="shared" si="9"/>
        <v>Economy</v>
      </c>
      <c r="V37">
        <f t="shared" si="10"/>
        <v>0.49</v>
      </c>
      <c r="W37" s="18">
        <f t="shared" si="11"/>
        <v>2.7136771200000007</v>
      </c>
      <c r="X37" s="8">
        <f t="shared" si="12"/>
        <v>31.466571428571434</v>
      </c>
      <c r="Y37">
        <f t="shared" si="4"/>
        <v>0.79449393006637414</v>
      </c>
      <c r="Z37">
        <f t="shared" si="5"/>
        <v>2.1560000000000001</v>
      </c>
      <c r="AA37">
        <f t="shared" si="6"/>
        <v>4.4000000000000004</v>
      </c>
      <c r="AB37" t="str">
        <f t="shared" si="7"/>
        <v>&lt;500 Reviews</v>
      </c>
      <c r="AC37" t="str">
        <f t="shared" si="8"/>
        <v>Xbox Mug Game Console Logo</v>
      </c>
    </row>
    <row r="38" spans="1:29" x14ac:dyDescent="0.2">
      <c r="A38" s="1">
        <v>55</v>
      </c>
      <c r="B38" t="s">
        <v>266</v>
      </c>
      <c r="C38" t="s">
        <v>267</v>
      </c>
      <c r="D38" t="s">
        <v>268</v>
      </c>
      <c r="E38">
        <v>5</v>
      </c>
      <c r="F38">
        <v>1</v>
      </c>
      <c r="G38" t="s">
        <v>22</v>
      </c>
      <c r="H38" s="8">
        <v>15.98</v>
      </c>
      <c r="I38" t="s">
        <v>223</v>
      </c>
      <c r="J38" t="s">
        <v>269</v>
      </c>
      <c r="K38" t="s">
        <v>270</v>
      </c>
      <c r="L38">
        <v>180</v>
      </c>
      <c r="M38" t="s">
        <v>62</v>
      </c>
      <c r="N38" t="s">
        <v>71</v>
      </c>
      <c r="O38" t="s">
        <v>81</v>
      </c>
      <c r="P38" t="s">
        <v>226</v>
      </c>
      <c r="Q38" t="s">
        <v>227</v>
      </c>
      <c r="R38" t="s">
        <v>228</v>
      </c>
      <c r="T38">
        <v>6</v>
      </c>
      <c r="U38" t="str">
        <f t="shared" si="9"/>
        <v>Economy</v>
      </c>
      <c r="V38">
        <f t="shared" si="10"/>
        <v>0.01</v>
      </c>
      <c r="W38" s="18">
        <f t="shared" si="11"/>
        <v>6.8614317279315232E-2</v>
      </c>
      <c r="X38" s="8">
        <f t="shared" si="12"/>
        <v>21.929135802469148</v>
      </c>
      <c r="Y38">
        <f t="shared" si="4"/>
        <v>0.72871088691970731</v>
      </c>
      <c r="Z38">
        <f t="shared" si="5"/>
        <v>0.05</v>
      </c>
      <c r="AA38">
        <f t="shared" si="6"/>
        <v>5</v>
      </c>
      <c r="AB38" t="str">
        <f t="shared" si="7"/>
        <v>&lt;500 Reviews</v>
      </c>
      <c r="AC38" t="str">
        <f t="shared" si="8"/>
        <v>Poster Foundry Far Cry 6</v>
      </c>
    </row>
    <row r="39" spans="1:29" x14ac:dyDescent="0.2">
      <c r="A39" s="1">
        <v>58</v>
      </c>
      <c r="B39" t="s">
        <v>271</v>
      </c>
      <c r="C39" t="s">
        <v>267</v>
      </c>
      <c r="E39">
        <v>4.7</v>
      </c>
      <c r="F39">
        <v>57</v>
      </c>
      <c r="G39" t="s">
        <v>22</v>
      </c>
      <c r="H39" s="8">
        <v>11.99</v>
      </c>
      <c r="I39" t="s">
        <v>126</v>
      </c>
      <c r="J39" t="s">
        <v>272</v>
      </c>
      <c r="K39" t="s">
        <v>273</v>
      </c>
      <c r="L39">
        <v>0</v>
      </c>
      <c r="M39" t="s">
        <v>62</v>
      </c>
      <c r="N39" t="s">
        <v>129</v>
      </c>
      <c r="O39" t="s">
        <v>130</v>
      </c>
      <c r="T39">
        <v>3</v>
      </c>
      <c r="U39" t="str">
        <f t="shared" si="9"/>
        <v>Budget</v>
      </c>
      <c r="V39">
        <f t="shared" si="10"/>
        <v>0.56999999999999995</v>
      </c>
      <c r="W39" s="18">
        <f t="shared" si="11"/>
        <v>4.8997627034874762</v>
      </c>
      <c r="X39" s="8">
        <f t="shared" si="12"/>
        <v>21.929135802469148</v>
      </c>
      <c r="Y39">
        <f t="shared" si="4"/>
        <v>0.54676117235089428</v>
      </c>
      <c r="Z39">
        <f t="shared" si="5"/>
        <v>2.6789999999999998</v>
      </c>
      <c r="AA39">
        <f t="shared" si="6"/>
        <v>4.7</v>
      </c>
      <c r="AB39" t="str">
        <f t="shared" si="7"/>
        <v>&lt;500 Reviews</v>
      </c>
      <c r="AC39" t="str">
        <f t="shared" si="8"/>
        <v>Danganronpa Mai Monokuma Video Game</v>
      </c>
    </row>
    <row r="40" spans="1:29" x14ac:dyDescent="0.2">
      <c r="A40" s="1">
        <v>60</v>
      </c>
      <c r="B40" t="s">
        <v>274</v>
      </c>
      <c r="C40" t="s">
        <v>267</v>
      </c>
      <c r="D40" t="s">
        <v>274</v>
      </c>
      <c r="E40">
        <v>4.5</v>
      </c>
      <c r="F40">
        <v>12</v>
      </c>
      <c r="G40" t="s">
        <v>22</v>
      </c>
      <c r="H40" s="8">
        <v>15.98</v>
      </c>
      <c r="I40" t="s">
        <v>223</v>
      </c>
      <c r="J40" t="s">
        <v>275</v>
      </c>
      <c r="K40" t="s">
        <v>276</v>
      </c>
      <c r="L40">
        <v>192</v>
      </c>
      <c r="M40" t="s">
        <v>62</v>
      </c>
      <c r="N40" t="s">
        <v>71</v>
      </c>
      <c r="O40" t="s">
        <v>81</v>
      </c>
      <c r="P40" t="s">
        <v>226</v>
      </c>
      <c r="Q40" t="s">
        <v>227</v>
      </c>
      <c r="R40" t="s">
        <v>228</v>
      </c>
      <c r="T40">
        <v>6</v>
      </c>
      <c r="U40" t="str">
        <f t="shared" si="9"/>
        <v>Economy</v>
      </c>
      <c r="V40">
        <f t="shared" si="10"/>
        <v>0.12</v>
      </c>
      <c r="W40" s="18">
        <f t="shared" si="11"/>
        <v>0.74103462661660457</v>
      </c>
      <c r="X40" s="8">
        <f t="shared" si="12"/>
        <v>21.929135802469148</v>
      </c>
      <c r="Y40">
        <f t="shared" si="4"/>
        <v>0.72871088691970731</v>
      </c>
      <c r="Z40">
        <f t="shared" si="5"/>
        <v>0.54</v>
      </c>
      <c r="AA40">
        <f t="shared" si="6"/>
        <v>4.5</v>
      </c>
      <c r="AB40" t="str">
        <f t="shared" si="7"/>
        <v>&lt;500 Reviews</v>
      </c>
      <c r="AC40" t="str">
        <f t="shared" si="8"/>
        <v>Super Street Fighter 2 Player</v>
      </c>
    </row>
    <row r="41" spans="1:29" x14ac:dyDescent="0.2">
      <c r="A41" s="1">
        <v>61</v>
      </c>
      <c r="B41" t="s">
        <v>277</v>
      </c>
      <c r="C41" t="s">
        <v>267</v>
      </c>
      <c r="E41">
        <v>5</v>
      </c>
      <c r="F41">
        <v>1</v>
      </c>
      <c r="G41" t="s">
        <v>22</v>
      </c>
      <c r="H41" s="8">
        <v>12.98</v>
      </c>
      <c r="I41" t="s">
        <v>126</v>
      </c>
      <c r="J41" t="s">
        <v>278</v>
      </c>
      <c r="K41" t="s">
        <v>279</v>
      </c>
      <c r="L41">
        <v>0</v>
      </c>
      <c r="M41" t="s">
        <v>62</v>
      </c>
      <c r="N41" t="s">
        <v>129</v>
      </c>
      <c r="O41" t="s">
        <v>130</v>
      </c>
      <c r="T41">
        <v>3</v>
      </c>
      <c r="U41" t="str">
        <f t="shared" si="9"/>
        <v>Budget</v>
      </c>
      <c r="V41">
        <f t="shared" si="10"/>
        <v>0.01</v>
      </c>
      <c r="W41" s="18">
        <f t="shared" si="11"/>
        <v>8.4472788145104574E-2</v>
      </c>
      <c r="X41" s="8">
        <f t="shared" si="12"/>
        <v>21.929135802469148</v>
      </c>
      <c r="Y41">
        <f t="shared" si="4"/>
        <v>0.59190659025142689</v>
      </c>
      <c r="Z41">
        <f t="shared" si="5"/>
        <v>0.05</v>
      </c>
      <c r="AA41">
        <f t="shared" si="6"/>
        <v>5</v>
      </c>
      <c r="AB41" t="str">
        <f t="shared" si="7"/>
        <v>&lt;500 Reviews</v>
      </c>
      <c r="AC41" t="str">
        <f t="shared" si="8"/>
        <v>Street Fighter Akuma Flames Video</v>
      </c>
    </row>
    <row r="42" spans="1:29" x14ac:dyDescent="0.2">
      <c r="A42" s="1">
        <v>64</v>
      </c>
      <c r="B42" t="s">
        <v>280</v>
      </c>
      <c r="C42" t="s">
        <v>281</v>
      </c>
      <c r="E42">
        <v>4.3</v>
      </c>
      <c r="F42">
        <v>37</v>
      </c>
      <c r="G42" t="s">
        <v>22</v>
      </c>
      <c r="H42" s="8">
        <v>15.75</v>
      </c>
      <c r="J42" t="s">
        <v>282</v>
      </c>
      <c r="K42" t="s">
        <v>283</v>
      </c>
      <c r="L42">
        <v>0</v>
      </c>
      <c r="M42" t="s">
        <v>965</v>
      </c>
      <c r="T42">
        <v>1</v>
      </c>
      <c r="U42" t="str">
        <f t="shared" si="9"/>
        <v>Economy</v>
      </c>
      <c r="V42">
        <f t="shared" si="10"/>
        <v>0.37</v>
      </c>
      <c r="W42" s="18">
        <f t="shared" si="11"/>
        <v>2.4793335873015869</v>
      </c>
      <c r="X42" s="8">
        <f t="shared" si="12"/>
        <v>24.543999999999997</v>
      </c>
      <c r="Y42">
        <f t="shared" si="4"/>
        <v>0.64170469361147331</v>
      </c>
      <c r="Z42">
        <f t="shared" si="5"/>
        <v>1.591</v>
      </c>
      <c r="AA42">
        <f t="shared" si="6"/>
        <v>4.3</v>
      </c>
      <c r="AB42" t="str">
        <f t="shared" si="7"/>
        <v>&lt;500 Reviews</v>
      </c>
      <c r="AC42" t="str">
        <f t="shared" si="8"/>
        <v>Dota 2 Gaming Mat Loot</v>
      </c>
    </row>
    <row r="43" spans="1:29" x14ac:dyDescent="0.2">
      <c r="A43" s="1">
        <v>65</v>
      </c>
      <c r="B43" t="s">
        <v>284</v>
      </c>
      <c r="C43" t="s">
        <v>285</v>
      </c>
      <c r="D43" t="s">
        <v>286</v>
      </c>
      <c r="E43">
        <v>4.8</v>
      </c>
      <c r="F43">
        <v>10</v>
      </c>
      <c r="G43" t="s">
        <v>22</v>
      </c>
      <c r="H43" s="8">
        <v>28.98</v>
      </c>
      <c r="I43" t="s">
        <v>287</v>
      </c>
      <c r="J43" t="s">
        <v>288</v>
      </c>
      <c r="K43" t="s">
        <v>289</v>
      </c>
      <c r="L43">
        <v>143</v>
      </c>
      <c r="M43" t="s">
        <v>115</v>
      </c>
      <c r="N43" t="s">
        <v>290</v>
      </c>
      <c r="O43" t="s">
        <v>291</v>
      </c>
      <c r="T43">
        <v>3</v>
      </c>
      <c r="U43" t="str">
        <f t="shared" si="9"/>
        <v>Economy</v>
      </c>
      <c r="V43">
        <f t="shared" si="10"/>
        <v>0.1</v>
      </c>
      <c r="W43" s="18">
        <f t="shared" si="11"/>
        <v>0.4571097308488612</v>
      </c>
      <c r="X43" s="8">
        <f t="shared" si="12"/>
        <v>27.597999999999995</v>
      </c>
      <c r="Y43">
        <f t="shared" si="4"/>
        <v>1.0500760924704691</v>
      </c>
      <c r="Z43">
        <f t="shared" si="5"/>
        <v>0.48</v>
      </c>
      <c r="AA43">
        <f t="shared" si="6"/>
        <v>4.8</v>
      </c>
      <c r="AB43" t="str">
        <f t="shared" si="7"/>
        <v>&lt;500 Reviews</v>
      </c>
      <c r="AC43" t="str">
        <f t="shared" si="8"/>
        <v>TUBBZ Street Fighter E Honda</v>
      </c>
    </row>
    <row r="44" spans="1:29" x14ac:dyDescent="0.2">
      <c r="A44" s="1">
        <v>66</v>
      </c>
      <c r="B44" t="s">
        <v>292</v>
      </c>
      <c r="C44" t="s">
        <v>293</v>
      </c>
      <c r="D44" t="s">
        <v>294</v>
      </c>
      <c r="E44">
        <v>4.5</v>
      </c>
      <c r="F44">
        <v>1255</v>
      </c>
      <c r="G44" t="s">
        <v>22</v>
      </c>
      <c r="H44" s="8">
        <v>29.75</v>
      </c>
      <c r="I44" t="s">
        <v>295</v>
      </c>
      <c r="J44" t="s">
        <v>296</v>
      </c>
      <c r="K44" t="s">
        <v>297</v>
      </c>
      <c r="L44">
        <v>443</v>
      </c>
      <c r="M44" t="s">
        <v>26</v>
      </c>
      <c r="N44" t="s">
        <v>99</v>
      </c>
      <c r="O44" t="s">
        <v>100</v>
      </c>
      <c r="P44" t="s">
        <v>101</v>
      </c>
      <c r="Q44" t="s">
        <v>168</v>
      </c>
      <c r="T44">
        <v>5</v>
      </c>
      <c r="U44" t="str">
        <f t="shared" si="9"/>
        <v>Economy</v>
      </c>
      <c r="V44">
        <f t="shared" si="10"/>
        <v>1</v>
      </c>
      <c r="W44" s="18">
        <f t="shared" si="11"/>
        <v>4.7596494597839145</v>
      </c>
      <c r="X44" s="8">
        <f t="shared" si="12"/>
        <v>31.466571428571434</v>
      </c>
      <c r="Y44">
        <f t="shared" si="4"/>
        <v>0.94544777677898528</v>
      </c>
      <c r="Z44">
        <f t="shared" si="5"/>
        <v>4.5</v>
      </c>
      <c r="AA44">
        <f t="shared" si="6"/>
        <v>4.5</v>
      </c>
      <c r="AB44" t="str">
        <f t="shared" si="7"/>
        <v>&lt;2000 Reviews</v>
      </c>
      <c r="AC44" t="str">
        <f t="shared" si="8"/>
        <v>Cable Guy - Borderlands 3</v>
      </c>
    </row>
    <row r="45" spans="1:29" x14ac:dyDescent="0.2">
      <c r="A45" s="1">
        <v>68</v>
      </c>
      <c r="B45" t="s">
        <v>298</v>
      </c>
      <c r="C45" t="s">
        <v>299</v>
      </c>
      <c r="E45">
        <v>4.5999999999999996</v>
      </c>
      <c r="F45">
        <v>17</v>
      </c>
      <c r="G45" t="s">
        <v>22</v>
      </c>
      <c r="H45" s="8">
        <v>15.99</v>
      </c>
      <c r="I45" t="s">
        <v>300</v>
      </c>
      <c r="J45" t="s">
        <v>301</v>
      </c>
      <c r="K45" t="s">
        <v>302</v>
      </c>
      <c r="L45">
        <v>0</v>
      </c>
      <c r="M45" t="s">
        <v>194</v>
      </c>
      <c r="N45" t="s">
        <v>303</v>
      </c>
      <c r="O45" t="s">
        <v>304</v>
      </c>
      <c r="T45">
        <v>3</v>
      </c>
      <c r="U45" t="str">
        <f t="shared" si="9"/>
        <v>Economy</v>
      </c>
      <c r="V45">
        <f t="shared" si="10"/>
        <v>0.17</v>
      </c>
      <c r="W45" s="18">
        <f t="shared" si="11"/>
        <v>0.77234115071919951</v>
      </c>
      <c r="X45" s="8">
        <f t="shared" si="12"/>
        <v>15.7925</v>
      </c>
      <c r="Y45">
        <f t="shared" si="4"/>
        <v>1.0125059363621973</v>
      </c>
      <c r="Z45">
        <f t="shared" si="5"/>
        <v>0.78200000000000003</v>
      </c>
      <c r="AA45">
        <f t="shared" si="6"/>
        <v>4.5999999999999996</v>
      </c>
      <c r="AB45" t="str">
        <f t="shared" si="7"/>
        <v>&lt;500 Reviews</v>
      </c>
      <c r="AC45" t="str">
        <f t="shared" si="8"/>
        <v>Skinit Decal Gaming Skin Compatible</v>
      </c>
    </row>
    <row r="46" spans="1:29" x14ac:dyDescent="0.2">
      <c r="A46" s="1">
        <v>70</v>
      </c>
      <c r="B46" t="s">
        <v>305</v>
      </c>
      <c r="C46" t="s">
        <v>216</v>
      </c>
      <c r="D46" t="s">
        <v>306</v>
      </c>
      <c r="E46">
        <v>4.4000000000000004</v>
      </c>
      <c r="F46">
        <v>74</v>
      </c>
      <c r="G46" t="s">
        <v>22</v>
      </c>
      <c r="H46" s="8">
        <v>68.11</v>
      </c>
      <c r="I46" t="s">
        <v>307</v>
      </c>
      <c r="J46" t="s">
        <v>308</v>
      </c>
      <c r="K46" t="s">
        <v>309</v>
      </c>
      <c r="L46">
        <v>363</v>
      </c>
      <c r="M46" t="s">
        <v>26</v>
      </c>
      <c r="N46" t="s">
        <v>99</v>
      </c>
      <c r="O46" t="s">
        <v>100</v>
      </c>
      <c r="P46" t="s">
        <v>101</v>
      </c>
      <c r="Q46" t="s">
        <v>310</v>
      </c>
      <c r="T46">
        <v>5</v>
      </c>
      <c r="U46" t="str">
        <f t="shared" si="9"/>
        <v>Premium</v>
      </c>
      <c r="V46">
        <f t="shared" si="10"/>
        <v>0.74</v>
      </c>
      <c r="W46" s="18">
        <f t="shared" si="11"/>
        <v>1.5042601170375658</v>
      </c>
      <c r="X46" s="8">
        <f t="shared" si="12"/>
        <v>31.466571428571434</v>
      </c>
      <c r="Y46">
        <f t="shared" si="4"/>
        <v>2.1645192630728296</v>
      </c>
      <c r="Z46">
        <f t="shared" si="5"/>
        <v>3.2560000000000002</v>
      </c>
      <c r="AA46">
        <f t="shared" si="6"/>
        <v>4.4000000000000004</v>
      </c>
      <c r="AB46" t="str">
        <f t="shared" si="7"/>
        <v>&lt;500 Reviews</v>
      </c>
      <c r="AC46" t="str">
        <f t="shared" si="8"/>
        <v>Official Borderlands 3 Merchandise -</v>
      </c>
    </row>
    <row r="47" spans="1:29" x14ac:dyDescent="0.2">
      <c r="A47" s="1">
        <v>71</v>
      </c>
      <c r="B47" t="s">
        <v>311</v>
      </c>
      <c r="C47" t="s">
        <v>267</v>
      </c>
      <c r="E47">
        <v>4.8</v>
      </c>
      <c r="F47">
        <v>9</v>
      </c>
      <c r="G47" t="s">
        <v>22</v>
      </c>
      <c r="H47" s="8">
        <v>11.99</v>
      </c>
      <c r="I47" t="s">
        <v>126</v>
      </c>
      <c r="J47" t="s">
        <v>312</v>
      </c>
      <c r="K47" t="s">
        <v>313</v>
      </c>
      <c r="L47">
        <v>0</v>
      </c>
      <c r="M47" t="s">
        <v>62</v>
      </c>
      <c r="N47" t="s">
        <v>129</v>
      </c>
      <c r="O47" t="s">
        <v>130</v>
      </c>
      <c r="T47">
        <v>3</v>
      </c>
      <c r="U47" t="str">
        <f t="shared" si="9"/>
        <v>Budget</v>
      </c>
      <c r="V47">
        <f t="shared" si="10"/>
        <v>0.09</v>
      </c>
      <c r="W47" s="18">
        <f t="shared" si="11"/>
        <v>0.79010731164859649</v>
      </c>
      <c r="X47" s="8">
        <f t="shared" si="12"/>
        <v>21.929135802469148</v>
      </c>
      <c r="Y47">
        <f t="shared" si="4"/>
        <v>0.54676117235089428</v>
      </c>
      <c r="Z47">
        <f t="shared" si="5"/>
        <v>0.432</v>
      </c>
      <c r="AA47">
        <f t="shared" si="6"/>
        <v>4.8</v>
      </c>
      <c r="AB47" t="str">
        <f t="shared" si="7"/>
        <v>&lt;500 Reviews</v>
      </c>
      <c r="AC47" t="str">
        <f t="shared" si="8"/>
        <v>Assassins Creed Valhalla Wall Decor</v>
      </c>
    </row>
    <row r="48" spans="1:29" x14ac:dyDescent="0.2">
      <c r="A48" s="1">
        <v>72</v>
      </c>
      <c r="B48" t="s">
        <v>314</v>
      </c>
      <c r="C48" t="s">
        <v>267</v>
      </c>
      <c r="E48">
        <v>5</v>
      </c>
      <c r="F48">
        <v>3</v>
      </c>
      <c r="G48" t="s">
        <v>22</v>
      </c>
      <c r="H48" s="8">
        <v>15.98</v>
      </c>
      <c r="I48" t="s">
        <v>223</v>
      </c>
      <c r="J48" t="s">
        <v>315</v>
      </c>
      <c r="K48" t="s">
        <v>316</v>
      </c>
      <c r="L48">
        <v>0</v>
      </c>
      <c r="M48" t="s">
        <v>62</v>
      </c>
      <c r="N48" t="s">
        <v>71</v>
      </c>
      <c r="O48" t="s">
        <v>81</v>
      </c>
      <c r="P48" t="s">
        <v>226</v>
      </c>
      <c r="Q48" t="s">
        <v>227</v>
      </c>
      <c r="R48" t="s">
        <v>228</v>
      </c>
      <c r="T48">
        <v>6</v>
      </c>
      <c r="U48" t="str">
        <f t="shared" si="9"/>
        <v>Economy</v>
      </c>
      <c r="V48">
        <f t="shared" si="10"/>
        <v>0.03</v>
      </c>
      <c r="W48" s="18">
        <f t="shared" si="11"/>
        <v>0.20584295183794568</v>
      </c>
      <c r="X48" s="8">
        <f t="shared" si="12"/>
        <v>21.929135802469148</v>
      </c>
      <c r="Y48">
        <f t="shared" si="4"/>
        <v>0.72871088691970731</v>
      </c>
      <c r="Z48">
        <f t="shared" si="5"/>
        <v>0.15</v>
      </c>
      <c r="AA48">
        <f t="shared" si="6"/>
        <v>5</v>
      </c>
      <c r="AB48" t="str">
        <f t="shared" si="7"/>
        <v>&lt;500 Reviews</v>
      </c>
      <c r="AC48" t="str">
        <f t="shared" si="8"/>
        <v>Rainbow Six Siege Alternate Logo</v>
      </c>
    </row>
    <row r="49" spans="1:29" x14ac:dyDescent="0.2">
      <c r="A49" s="1">
        <v>73</v>
      </c>
      <c r="B49" t="s">
        <v>317</v>
      </c>
      <c r="C49" t="s">
        <v>267</v>
      </c>
      <c r="D49" t="s">
        <v>317</v>
      </c>
      <c r="E49">
        <v>5</v>
      </c>
      <c r="F49">
        <v>1</v>
      </c>
      <c r="G49" t="s">
        <v>22</v>
      </c>
      <c r="H49" s="8">
        <v>15.98</v>
      </c>
      <c r="I49" t="s">
        <v>223</v>
      </c>
      <c r="J49" t="s">
        <v>318</v>
      </c>
      <c r="K49" t="s">
        <v>319</v>
      </c>
      <c r="L49">
        <v>195</v>
      </c>
      <c r="M49" t="s">
        <v>62</v>
      </c>
      <c r="N49" t="s">
        <v>71</v>
      </c>
      <c r="O49" t="s">
        <v>81</v>
      </c>
      <c r="P49" t="s">
        <v>226</v>
      </c>
      <c r="Q49" t="s">
        <v>227</v>
      </c>
      <c r="R49" t="s">
        <v>228</v>
      </c>
      <c r="T49">
        <v>6</v>
      </c>
      <c r="U49" t="str">
        <f t="shared" si="9"/>
        <v>Economy</v>
      </c>
      <c r="V49">
        <f t="shared" si="10"/>
        <v>0.01</v>
      </c>
      <c r="W49" s="18">
        <f t="shared" si="11"/>
        <v>6.8614317279315232E-2</v>
      </c>
      <c r="X49" s="8">
        <f t="shared" si="12"/>
        <v>21.929135802469148</v>
      </c>
      <c r="Y49">
        <f t="shared" si="4"/>
        <v>0.72871088691970731</v>
      </c>
      <c r="Z49">
        <f t="shared" si="5"/>
        <v>0.05</v>
      </c>
      <c r="AA49">
        <f t="shared" si="6"/>
        <v>5</v>
      </c>
      <c r="AB49" t="str">
        <f t="shared" si="7"/>
        <v>&lt;500 Reviews</v>
      </c>
      <c r="AC49" t="str">
        <f t="shared" si="8"/>
        <v>Street Fighter 2 Chun Li</v>
      </c>
    </row>
    <row r="50" spans="1:29" x14ac:dyDescent="0.2">
      <c r="A50" s="1">
        <v>75</v>
      </c>
      <c r="B50" t="s">
        <v>320</v>
      </c>
      <c r="C50" t="s">
        <v>293</v>
      </c>
      <c r="D50" t="s">
        <v>321</v>
      </c>
      <c r="E50">
        <v>4.5999999999999996</v>
      </c>
      <c r="F50">
        <v>3594</v>
      </c>
      <c r="G50" t="s">
        <v>22</v>
      </c>
      <c r="H50" s="8">
        <v>27.9</v>
      </c>
      <c r="I50" t="s">
        <v>322</v>
      </c>
      <c r="J50" t="s">
        <v>323</v>
      </c>
      <c r="K50" t="s">
        <v>324</v>
      </c>
      <c r="L50">
        <v>687</v>
      </c>
      <c r="M50" t="s">
        <v>26</v>
      </c>
      <c r="N50" t="s">
        <v>325</v>
      </c>
      <c r="O50" t="s">
        <v>28</v>
      </c>
      <c r="P50" t="s">
        <v>326</v>
      </c>
      <c r="Q50" t="s">
        <v>327</v>
      </c>
      <c r="T50">
        <v>5</v>
      </c>
      <c r="U50" t="str">
        <f t="shared" si="9"/>
        <v>Economy</v>
      </c>
      <c r="V50">
        <f t="shared" si="10"/>
        <v>1</v>
      </c>
      <c r="W50" s="18">
        <f t="shared" si="11"/>
        <v>5.1880368663594476</v>
      </c>
      <c r="X50" s="8">
        <f t="shared" si="12"/>
        <v>31.466571428571434</v>
      </c>
      <c r="Y50">
        <f t="shared" si="4"/>
        <v>0.88665522595407353</v>
      </c>
      <c r="Z50">
        <f t="shared" si="5"/>
        <v>4.5999999999999996</v>
      </c>
      <c r="AA50">
        <f t="shared" si="6"/>
        <v>4.5999999999999996</v>
      </c>
      <c r="AB50" t="str">
        <f t="shared" si="7"/>
        <v>&gt;2500 Reviews</v>
      </c>
      <c r="AC50" t="str">
        <f t="shared" si="8"/>
        <v>Cable Guys - Halo Figures</v>
      </c>
    </row>
    <row r="51" spans="1:29" x14ac:dyDescent="0.2">
      <c r="A51" s="1">
        <v>78</v>
      </c>
      <c r="B51" t="s">
        <v>328</v>
      </c>
      <c r="C51" t="s">
        <v>329</v>
      </c>
      <c r="E51">
        <v>4.5999999999999996</v>
      </c>
      <c r="F51">
        <v>15</v>
      </c>
      <c r="G51" t="s">
        <v>22</v>
      </c>
      <c r="H51" s="8">
        <v>16.04</v>
      </c>
      <c r="I51" t="s">
        <v>330</v>
      </c>
      <c r="J51" t="s">
        <v>331</v>
      </c>
      <c r="K51" t="s">
        <v>332</v>
      </c>
      <c r="L51">
        <v>0</v>
      </c>
      <c r="M51" t="s">
        <v>62</v>
      </c>
      <c r="N51" t="s">
        <v>71</v>
      </c>
      <c r="O51" t="s">
        <v>81</v>
      </c>
      <c r="P51" t="s">
        <v>82</v>
      </c>
      <c r="Q51" t="s">
        <v>333</v>
      </c>
      <c r="R51" t="s">
        <v>334</v>
      </c>
      <c r="T51">
        <v>6</v>
      </c>
      <c r="U51" t="str">
        <f t="shared" si="9"/>
        <v>Economy</v>
      </c>
      <c r="V51">
        <f t="shared" si="10"/>
        <v>0.15</v>
      </c>
      <c r="W51" s="18">
        <f t="shared" si="11"/>
        <v>0.94333564237554302</v>
      </c>
      <c r="X51" s="8">
        <f t="shared" si="12"/>
        <v>21.929135802469148</v>
      </c>
      <c r="Y51">
        <f t="shared" si="4"/>
        <v>0.73144697285307292</v>
      </c>
      <c r="Z51">
        <f t="shared" si="5"/>
        <v>0.69</v>
      </c>
      <c r="AA51">
        <f t="shared" si="6"/>
        <v>4.5999999999999996</v>
      </c>
      <c r="AB51" t="str">
        <f t="shared" si="7"/>
        <v>&lt;500 Reviews</v>
      </c>
      <c r="AC51" t="str">
        <f t="shared" si="8"/>
        <v>PlayStation Mug And Socks One</v>
      </c>
    </row>
    <row r="52" spans="1:29" x14ac:dyDescent="0.2">
      <c r="A52" s="1">
        <v>79</v>
      </c>
      <c r="B52" t="s">
        <v>335</v>
      </c>
      <c r="C52" t="s">
        <v>267</v>
      </c>
      <c r="E52">
        <v>5</v>
      </c>
      <c r="F52">
        <v>3</v>
      </c>
      <c r="G52" t="s">
        <v>22</v>
      </c>
      <c r="H52" s="8">
        <v>14.98</v>
      </c>
      <c r="I52" t="s">
        <v>126</v>
      </c>
      <c r="J52" t="s">
        <v>336</v>
      </c>
      <c r="K52" t="s">
        <v>337</v>
      </c>
      <c r="L52">
        <v>0</v>
      </c>
      <c r="M52" t="s">
        <v>62</v>
      </c>
      <c r="N52" t="s">
        <v>129</v>
      </c>
      <c r="O52" t="s">
        <v>130</v>
      </c>
      <c r="T52">
        <v>3</v>
      </c>
      <c r="U52" t="str">
        <f t="shared" si="9"/>
        <v>Budget</v>
      </c>
      <c r="V52">
        <f t="shared" si="10"/>
        <v>0.03</v>
      </c>
      <c r="W52" s="18">
        <f t="shared" si="11"/>
        <v>0.21958413687385661</v>
      </c>
      <c r="X52" s="8">
        <f t="shared" si="12"/>
        <v>21.929135802469148</v>
      </c>
      <c r="Y52">
        <f t="shared" si="4"/>
        <v>0.68310945469694717</v>
      </c>
      <c r="Z52">
        <f t="shared" si="5"/>
        <v>0.15</v>
      </c>
      <c r="AA52">
        <f t="shared" si="6"/>
        <v>5</v>
      </c>
      <c r="AB52" t="str">
        <f t="shared" si="7"/>
        <v>&lt;500 Reviews</v>
      </c>
      <c r="AC52" t="str">
        <f t="shared" si="8"/>
        <v>Rainbow Six Siege Merchandise Ash</v>
      </c>
    </row>
    <row r="53" spans="1:29" x14ac:dyDescent="0.2">
      <c r="A53" s="1">
        <v>81</v>
      </c>
      <c r="B53" t="s">
        <v>338</v>
      </c>
      <c r="C53" t="s">
        <v>339</v>
      </c>
      <c r="E53">
        <v>4.8</v>
      </c>
      <c r="F53">
        <v>9</v>
      </c>
      <c r="G53" t="s">
        <v>22</v>
      </c>
      <c r="H53" s="8">
        <v>16.04</v>
      </c>
      <c r="I53" t="s">
        <v>330</v>
      </c>
      <c r="J53" t="s">
        <v>340</v>
      </c>
      <c r="K53" t="s">
        <v>341</v>
      </c>
      <c r="L53">
        <v>0</v>
      </c>
      <c r="M53" t="s">
        <v>62</v>
      </c>
      <c r="N53" t="s">
        <v>71</v>
      </c>
      <c r="O53" t="s">
        <v>81</v>
      </c>
      <c r="P53" t="s">
        <v>82</v>
      </c>
      <c r="Q53" t="s">
        <v>333</v>
      </c>
      <c r="R53" t="s">
        <v>334</v>
      </c>
      <c r="T53">
        <v>6</v>
      </c>
      <c r="U53" t="str">
        <f t="shared" si="9"/>
        <v>Economy</v>
      </c>
      <c r="V53">
        <f t="shared" si="10"/>
        <v>0.09</v>
      </c>
      <c r="W53" s="18">
        <f t="shared" si="11"/>
        <v>0.59061014131338352</v>
      </c>
      <c r="X53" s="8">
        <f t="shared" si="12"/>
        <v>21.929135802469148</v>
      </c>
      <c r="Y53">
        <f t="shared" si="4"/>
        <v>0.73144697285307292</v>
      </c>
      <c r="Z53">
        <f t="shared" si="5"/>
        <v>0.432</v>
      </c>
      <c r="AA53">
        <f t="shared" si="6"/>
        <v>4.8</v>
      </c>
      <c r="AB53" t="str">
        <f t="shared" si="7"/>
        <v>&lt;500 Reviews</v>
      </c>
      <c r="AC53" t="str">
        <f t="shared" si="8"/>
        <v>Minecraft Cup And Socks One</v>
      </c>
    </row>
    <row r="54" spans="1:29" x14ac:dyDescent="0.2">
      <c r="A54" s="1">
        <v>82</v>
      </c>
      <c r="B54" t="s">
        <v>342</v>
      </c>
      <c r="C54" t="s">
        <v>262</v>
      </c>
      <c r="E54">
        <v>4.5</v>
      </c>
      <c r="F54">
        <v>39</v>
      </c>
      <c r="G54" t="s">
        <v>22</v>
      </c>
      <c r="H54" s="8">
        <v>16.04</v>
      </c>
      <c r="I54" t="s">
        <v>163</v>
      </c>
      <c r="J54" t="s">
        <v>343</v>
      </c>
      <c r="K54" t="s">
        <v>344</v>
      </c>
      <c r="L54">
        <v>0</v>
      </c>
      <c r="M54" t="s">
        <v>26</v>
      </c>
      <c r="N54" t="s">
        <v>99</v>
      </c>
      <c r="O54" t="s">
        <v>166</v>
      </c>
      <c r="P54" t="s">
        <v>167</v>
      </c>
      <c r="Q54" t="s">
        <v>168</v>
      </c>
      <c r="T54">
        <v>5</v>
      </c>
      <c r="U54" t="str">
        <f t="shared" si="9"/>
        <v>Economy</v>
      </c>
      <c r="V54">
        <f t="shared" si="10"/>
        <v>0.39</v>
      </c>
      <c r="W54" s="18">
        <f t="shared" si="11"/>
        <v>3.4428823477021737</v>
      </c>
      <c r="X54" s="8">
        <f t="shared" si="12"/>
        <v>31.466571428571434</v>
      </c>
      <c r="Y54">
        <f t="shared" si="4"/>
        <v>0.50974730553058567</v>
      </c>
      <c r="Z54">
        <f t="shared" si="5"/>
        <v>1.7550000000000001</v>
      </c>
      <c r="AA54">
        <f t="shared" si="6"/>
        <v>4.5</v>
      </c>
      <c r="AB54" t="str">
        <f t="shared" si="7"/>
        <v>&lt;500 Reviews</v>
      </c>
      <c r="AC54" t="str">
        <f t="shared" si="8"/>
        <v>XBOX Mug And Socks One</v>
      </c>
    </row>
    <row r="55" spans="1:29" x14ac:dyDescent="0.2">
      <c r="A55" s="1">
        <v>83</v>
      </c>
      <c r="B55" t="s">
        <v>345</v>
      </c>
      <c r="C55" t="s">
        <v>329</v>
      </c>
      <c r="D55" t="s">
        <v>346</v>
      </c>
      <c r="E55">
        <v>4.8</v>
      </c>
      <c r="F55">
        <v>30</v>
      </c>
      <c r="G55" t="s">
        <v>22</v>
      </c>
      <c r="H55" s="8">
        <v>16.95</v>
      </c>
      <c r="I55" t="s">
        <v>347</v>
      </c>
      <c r="J55" t="s">
        <v>348</v>
      </c>
      <c r="K55" t="s">
        <v>349</v>
      </c>
      <c r="L55">
        <v>83</v>
      </c>
      <c r="M55" t="s">
        <v>26</v>
      </c>
      <c r="N55" t="s">
        <v>99</v>
      </c>
      <c r="O55" t="s">
        <v>350</v>
      </c>
      <c r="T55">
        <v>3</v>
      </c>
      <c r="U55" t="str">
        <f t="shared" si="9"/>
        <v>Economy</v>
      </c>
      <c r="V55">
        <f t="shared" si="10"/>
        <v>0.3</v>
      </c>
      <c r="W55" s="18">
        <f t="shared" si="11"/>
        <v>2.6732662452591662</v>
      </c>
      <c r="X55" s="8">
        <f t="shared" si="12"/>
        <v>31.466571428571434</v>
      </c>
      <c r="Y55">
        <f t="shared" si="4"/>
        <v>0.53866688458500167</v>
      </c>
      <c r="Z55">
        <f t="shared" si="5"/>
        <v>1.44</v>
      </c>
      <c r="AA55">
        <f t="shared" si="6"/>
        <v>4.8</v>
      </c>
      <c r="AB55" t="str">
        <f t="shared" si="7"/>
        <v>&lt;500 Reviews</v>
      </c>
      <c r="AC55" t="str">
        <f t="shared" si="8"/>
        <v>Playstation Classic Unisex Beer Mug</v>
      </c>
    </row>
    <row r="56" spans="1:29" x14ac:dyDescent="0.2">
      <c r="A56" s="1">
        <v>84</v>
      </c>
      <c r="B56" t="s">
        <v>351</v>
      </c>
      <c r="C56" t="s">
        <v>267</v>
      </c>
      <c r="E56">
        <v>5</v>
      </c>
      <c r="F56">
        <v>11</v>
      </c>
      <c r="G56" t="s">
        <v>22</v>
      </c>
      <c r="H56" s="8">
        <v>15.98</v>
      </c>
      <c r="I56" t="s">
        <v>223</v>
      </c>
      <c r="J56" t="s">
        <v>352</v>
      </c>
      <c r="K56" t="s">
        <v>353</v>
      </c>
      <c r="L56">
        <v>0</v>
      </c>
      <c r="M56" t="s">
        <v>62</v>
      </c>
      <c r="N56" t="s">
        <v>71</v>
      </c>
      <c r="O56" t="s">
        <v>81</v>
      </c>
      <c r="P56" t="s">
        <v>226</v>
      </c>
      <c r="Q56" t="s">
        <v>227</v>
      </c>
      <c r="R56" t="s">
        <v>228</v>
      </c>
      <c r="T56">
        <v>6</v>
      </c>
      <c r="U56" t="str">
        <f t="shared" si="9"/>
        <v>Economy</v>
      </c>
      <c r="V56">
        <f t="shared" si="10"/>
        <v>0.11</v>
      </c>
      <c r="W56" s="18">
        <f t="shared" si="11"/>
        <v>0.75475749007246762</v>
      </c>
      <c r="X56" s="8">
        <f t="shared" si="12"/>
        <v>21.929135802469148</v>
      </c>
      <c r="Y56">
        <f t="shared" si="4"/>
        <v>0.72871088691970731</v>
      </c>
      <c r="Z56">
        <f t="shared" si="5"/>
        <v>0.55000000000000004</v>
      </c>
      <c r="AA56">
        <f t="shared" si="6"/>
        <v>5</v>
      </c>
      <c r="AB56" t="str">
        <f t="shared" si="7"/>
        <v>&lt;500 Reviews</v>
      </c>
      <c r="AC56" t="str">
        <f t="shared" si="8"/>
        <v>Mega Man Energy Tank MegaMan</v>
      </c>
    </row>
    <row r="57" spans="1:29" x14ac:dyDescent="0.2">
      <c r="A57" s="1">
        <v>86</v>
      </c>
      <c r="B57" t="s">
        <v>354</v>
      </c>
      <c r="C57" t="s">
        <v>216</v>
      </c>
      <c r="E57">
        <v>4.5999999999999996</v>
      </c>
      <c r="F57">
        <v>240</v>
      </c>
      <c r="G57" t="s">
        <v>22</v>
      </c>
      <c r="H57" s="8">
        <v>39.99</v>
      </c>
      <c r="I57" t="s">
        <v>355</v>
      </c>
      <c r="J57" t="s">
        <v>356</v>
      </c>
      <c r="K57" t="s">
        <v>357</v>
      </c>
      <c r="L57">
        <v>0</v>
      </c>
      <c r="M57" t="s">
        <v>26</v>
      </c>
      <c r="N57" t="s">
        <v>325</v>
      </c>
      <c r="O57" t="s">
        <v>168</v>
      </c>
      <c r="T57">
        <v>3</v>
      </c>
      <c r="U57" t="str">
        <f t="shared" si="9"/>
        <v>Mid-range</v>
      </c>
      <c r="V57">
        <f t="shared" si="10"/>
        <v>1</v>
      </c>
      <c r="W57" s="18">
        <f t="shared" si="11"/>
        <v>3.6195606044368236</v>
      </c>
      <c r="X57" s="8">
        <f t="shared" si="12"/>
        <v>31.466571428571434</v>
      </c>
      <c r="Y57">
        <f t="shared" si="4"/>
        <v>1.2708724905341722</v>
      </c>
      <c r="Z57">
        <f t="shared" si="5"/>
        <v>4.5999999999999996</v>
      </c>
      <c r="AA57">
        <f t="shared" si="6"/>
        <v>4.5999999999999996</v>
      </c>
      <c r="AB57" t="str">
        <f t="shared" si="7"/>
        <v>&lt;500 Reviews</v>
      </c>
      <c r="AC57" t="str">
        <f t="shared" si="8"/>
        <v>Numskull Official Destiny Gaming Locker,</v>
      </c>
    </row>
    <row r="58" spans="1:29" x14ac:dyDescent="0.2">
      <c r="A58" s="1">
        <v>91</v>
      </c>
      <c r="B58" t="s">
        <v>358</v>
      </c>
      <c r="C58" t="s">
        <v>267</v>
      </c>
      <c r="D58" t="s">
        <v>358</v>
      </c>
      <c r="E58">
        <v>5</v>
      </c>
      <c r="F58">
        <v>2</v>
      </c>
      <c r="G58" t="s">
        <v>22</v>
      </c>
      <c r="H58" s="8">
        <v>15.98</v>
      </c>
      <c r="I58" t="s">
        <v>223</v>
      </c>
      <c r="J58" t="s">
        <v>359</v>
      </c>
      <c r="K58" t="s">
        <v>360</v>
      </c>
      <c r="L58">
        <v>188</v>
      </c>
      <c r="M58" t="s">
        <v>62</v>
      </c>
      <c r="N58" t="s">
        <v>71</v>
      </c>
      <c r="O58" t="s">
        <v>81</v>
      </c>
      <c r="P58" t="s">
        <v>226</v>
      </c>
      <c r="Q58" t="s">
        <v>227</v>
      </c>
      <c r="R58" t="s">
        <v>228</v>
      </c>
      <c r="T58">
        <v>6</v>
      </c>
      <c r="U58" t="str">
        <f t="shared" si="9"/>
        <v>Economy</v>
      </c>
      <c r="V58">
        <f t="shared" si="10"/>
        <v>0.02</v>
      </c>
      <c r="W58" s="18">
        <f t="shared" si="11"/>
        <v>0.13722863455863046</v>
      </c>
      <c r="X58" s="8">
        <f t="shared" si="12"/>
        <v>21.929135802469148</v>
      </c>
      <c r="Y58">
        <f t="shared" si="4"/>
        <v>0.72871088691970731</v>
      </c>
      <c r="Z58">
        <f t="shared" si="5"/>
        <v>0.1</v>
      </c>
      <c r="AA58">
        <f t="shared" si="6"/>
        <v>5</v>
      </c>
      <c r="AB58" t="str">
        <f t="shared" si="7"/>
        <v>&lt;500 Reviews</v>
      </c>
      <c r="AC58" t="str">
        <f t="shared" si="8"/>
        <v>Street Fighter 2 Guile Great</v>
      </c>
    </row>
    <row r="59" spans="1:29" x14ac:dyDescent="0.2">
      <c r="A59" s="1">
        <v>92</v>
      </c>
      <c r="B59" t="s">
        <v>361</v>
      </c>
      <c r="C59" t="s">
        <v>267</v>
      </c>
      <c r="E59">
        <v>5</v>
      </c>
      <c r="F59">
        <v>1</v>
      </c>
      <c r="G59" t="s">
        <v>22</v>
      </c>
      <c r="H59" s="8">
        <v>11.99</v>
      </c>
      <c r="I59" t="s">
        <v>126</v>
      </c>
      <c r="J59" t="s">
        <v>362</v>
      </c>
      <c r="K59" t="s">
        <v>363</v>
      </c>
      <c r="L59">
        <v>0</v>
      </c>
      <c r="M59" t="s">
        <v>62</v>
      </c>
      <c r="N59" t="s">
        <v>129</v>
      </c>
      <c r="O59" t="s">
        <v>130</v>
      </c>
      <c r="T59">
        <v>3</v>
      </c>
      <c r="U59" t="str">
        <f t="shared" si="9"/>
        <v>Budget</v>
      </c>
      <c r="V59">
        <f t="shared" si="10"/>
        <v>0.01</v>
      </c>
      <c r="W59" s="18">
        <f t="shared" si="11"/>
        <v>9.1447605514883859E-2</v>
      </c>
      <c r="X59" s="8">
        <f t="shared" si="12"/>
        <v>21.929135802469148</v>
      </c>
      <c r="Y59">
        <f t="shared" si="4"/>
        <v>0.54676117235089428</v>
      </c>
      <c r="Z59">
        <f t="shared" si="5"/>
        <v>0.05</v>
      </c>
      <c r="AA59">
        <f t="shared" si="6"/>
        <v>5</v>
      </c>
      <c r="AB59" t="str">
        <f t="shared" si="7"/>
        <v>&lt;500 Reviews</v>
      </c>
      <c r="AC59" t="str">
        <f t="shared" si="8"/>
        <v>Rainbow Six Siege Merchandise IQ</v>
      </c>
    </row>
    <row r="60" spans="1:29" x14ac:dyDescent="0.2">
      <c r="A60" s="1">
        <v>95</v>
      </c>
      <c r="B60" t="s">
        <v>364</v>
      </c>
      <c r="C60" t="s">
        <v>51</v>
      </c>
      <c r="E60">
        <v>4.5</v>
      </c>
      <c r="F60">
        <v>24</v>
      </c>
      <c r="G60" t="s">
        <v>22</v>
      </c>
      <c r="H60" s="8">
        <v>14.95</v>
      </c>
      <c r="I60" t="s">
        <v>365</v>
      </c>
      <c r="J60" t="s">
        <v>366</v>
      </c>
      <c r="K60" t="s">
        <v>367</v>
      </c>
      <c r="L60">
        <v>0</v>
      </c>
      <c r="M60" t="s">
        <v>368</v>
      </c>
      <c r="N60" t="s">
        <v>369</v>
      </c>
      <c r="O60" t="s">
        <v>370</v>
      </c>
      <c r="T60">
        <v>3</v>
      </c>
      <c r="U60" t="str">
        <f t="shared" si="9"/>
        <v>Budget</v>
      </c>
      <c r="V60">
        <f t="shared" si="10"/>
        <v>0.24</v>
      </c>
      <c r="W60" s="18">
        <f t="shared" si="11"/>
        <v>1.08</v>
      </c>
      <c r="X60" s="8">
        <f t="shared" si="12"/>
        <v>14.95</v>
      </c>
      <c r="Y60">
        <f t="shared" si="4"/>
        <v>1</v>
      </c>
      <c r="Z60">
        <f t="shared" si="5"/>
        <v>1.08</v>
      </c>
      <c r="AA60">
        <f t="shared" si="6"/>
        <v>4.5</v>
      </c>
      <c r="AB60" t="str">
        <f t="shared" si="7"/>
        <v>&lt;500 Reviews</v>
      </c>
      <c r="AC60" t="str">
        <f t="shared" si="8"/>
        <v>Paladone Super Mario Bros. Officially</v>
      </c>
    </row>
    <row r="61" spans="1:29" x14ac:dyDescent="0.2">
      <c r="A61" s="1">
        <v>98</v>
      </c>
      <c r="B61" t="s">
        <v>371</v>
      </c>
      <c r="C61" t="s">
        <v>267</v>
      </c>
      <c r="E61">
        <v>4.7</v>
      </c>
      <c r="F61">
        <v>4</v>
      </c>
      <c r="G61" t="s">
        <v>22</v>
      </c>
      <c r="H61" s="8">
        <v>11.99</v>
      </c>
      <c r="I61" t="s">
        <v>126</v>
      </c>
      <c r="J61" t="s">
        <v>372</v>
      </c>
      <c r="K61" t="s">
        <v>373</v>
      </c>
      <c r="L61">
        <v>0</v>
      </c>
      <c r="M61" t="s">
        <v>62</v>
      </c>
      <c r="N61" t="s">
        <v>129</v>
      </c>
      <c r="O61" t="s">
        <v>130</v>
      </c>
      <c r="T61">
        <v>3</v>
      </c>
      <c r="U61" t="str">
        <f t="shared" si="9"/>
        <v>Budget</v>
      </c>
      <c r="V61">
        <f t="shared" si="10"/>
        <v>0.04</v>
      </c>
      <c r="W61" s="18">
        <f t="shared" si="11"/>
        <v>0.3438429967359633</v>
      </c>
      <c r="X61" s="8">
        <f t="shared" si="12"/>
        <v>21.929135802469148</v>
      </c>
      <c r="Y61">
        <f t="shared" si="4"/>
        <v>0.54676117235089428</v>
      </c>
      <c r="Z61">
        <f t="shared" si="5"/>
        <v>0.188</v>
      </c>
      <c r="AA61">
        <f t="shared" si="6"/>
        <v>4.7</v>
      </c>
      <c r="AB61" t="str">
        <f t="shared" si="7"/>
        <v>&lt;500 Reviews</v>
      </c>
      <c r="AC61" t="str">
        <f t="shared" si="8"/>
        <v>Rainbow Six Siege Merchandise Road</v>
      </c>
    </row>
    <row r="62" spans="1:29" x14ac:dyDescent="0.2">
      <c r="A62" s="1">
        <v>100</v>
      </c>
      <c r="B62" t="s">
        <v>374</v>
      </c>
      <c r="C62" t="s">
        <v>375</v>
      </c>
      <c r="D62" t="s">
        <v>376</v>
      </c>
      <c r="E62">
        <v>3.4</v>
      </c>
      <c r="F62">
        <v>16</v>
      </c>
      <c r="G62" t="s">
        <v>22</v>
      </c>
      <c r="H62" s="8">
        <v>24.99</v>
      </c>
      <c r="J62" t="s">
        <v>377</v>
      </c>
      <c r="K62" t="s">
        <v>378</v>
      </c>
      <c r="L62">
        <v>409</v>
      </c>
      <c r="M62" t="s">
        <v>965</v>
      </c>
      <c r="T62">
        <v>1</v>
      </c>
      <c r="U62" t="str">
        <f t="shared" si="9"/>
        <v>Economy</v>
      </c>
      <c r="V62">
        <f t="shared" si="10"/>
        <v>0.16</v>
      </c>
      <c r="W62" s="18">
        <f t="shared" si="11"/>
        <v>0.53429115646258507</v>
      </c>
      <c r="X62" s="8">
        <f t="shared" si="12"/>
        <v>24.543999999999997</v>
      </c>
      <c r="Y62">
        <f t="shared" si="4"/>
        <v>1.018171447196871</v>
      </c>
      <c r="Z62">
        <f t="shared" si="5"/>
        <v>0.54400000000000004</v>
      </c>
      <c r="AA62" t="str">
        <f t="shared" si="6"/>
        <v>Low Review Score</v>
      </c>
      <c r="AB62" t="str">
        <f t="shared" si="7"/>
        <v>&lt;500 Reviews</v>
      </c>
      <c r="AC62" t="str">
        <f t="shared" si="8"/>
        <v>PlayStation Launch Collection "Crossbody" Shoulder</v>
      </c>
    </row>
    <row r="63" spans="1:29" x14ac:dyDescent="0.2">
      <c r="A63" s="1">
        <v>102</v>
      </c>
      <c r="B63" t="s">
        <v>379</v>
      </c>
      <c r="C63" t="s">
        <v>380</v>
      </c>
      <c r="D63" t="s">
        <v>381</v>
      </c>
      <c r="E63">
        <v>5</v>
      </c>
      <c r="F63">
        <v>1</v>
      </c>
      <c r="G63" t="s">
        <v>22</v>
      </c>
      <c r="H63" s="8">
        <v>9.99</v>
      </c>
      <c r="I63" t="s">
        <v>223</v>
      </c>
      <c r="J63" t="s">
        <v>382</v>
      </c>
      <c r="K63" t="s">
        <v>383</v>
      </c>
      <c r="L63">
        <v>1455</v>
      </c>
      <c r="M63" t="s">
        <v>62</v>
      </c>
      <c r="N63" t="s">
        <v>71</v>
      </c>
      <c r="O63" t="s">
        <v>81</v>
      </c>
      <c r="P63" t="s">
        <v>226</v>
      </c>
      <c r="Q63" t="s">
        <v>227</v>
      </c>
      <c r="R63" t="s">
        <v>228</v>
      </c>
      <c r="T63">
        <v>6</v>
      </c>
      <c r="U63" t="str">
        <f t="shared" si="9"/>
        <v>Budget</v>
      </c>
      <c r="V63">
        <f t="shared" si="10"/>
        <v>0.01</v>
      </c>
      <c r="W63" s="18">
        <f t="shared" si="11"/>
        <v>0.10975543444679253</v>
      </c>
      <c r="X63" s="8">
        <f t="shared" si="12"/>
        <v>21.929135802469148</v>
      </c>
      <c r="Y63">
        <f t="shared" si="4"/>
        <v>0.45555830790537399</v>
      </c>
      <c r="Z63">
        <f t="shared" si="5"/>
        <v>0.05</v>
      </c>
      <c r="AA63">
        <f t="shared" si="6"/>
        <v>5</v>
      </c>
      <c r="AB63" t="str">
        <f t="shared" si="7"/>
        <v>&lt;500 Reviews</v>
      </c>
      <c r="AC63" t="str">
        <f t="shared" si="8"/>
        <v>Limited Edition Gaming Mug -</v>
      </c>
    </row>
    <row r="64" spans="1:29" x14ac:dyDescent="0.2">
      <c r="A64" s="1">
        <v>104</v>
      </c>
      <c r="B64" t="s">
        <v>384</v>
      </c>
      <c r="C64" t="s">
        <v>267</v>
      </c>
      <c r="E64">
        <v>5</v>
      </c>
      <c r="F64">
        <v>2</v>
      </c>
      <c r="G64" t="s">
        <v>22</v>
      </c>
      <c r="H64" s="8">
        <v>15.98</v>
      </c>
      <c r="I64" t="s">
        <v>223</v>
      </c>
      <c r="J64" t="s">
        <v>385</v>
      </c>
      <c r="K64" t="s">
        <v>386</v>
      </c>
      <c r="L64">
        <v>0</v>
      </c>
      <c r="M64" t="s">
        <v>62</v>
      </c>
      <c r="N64" t="s">
        <v>71</v>
      </c>
      <c r="O64" t="s">
        <v>81</v>
      </c>
      <c r="P64" t="s">
        <v>226</v>
      </c>
      <c r="Q64" t="s">
        <v>227</v>
      </c>
      <c r="R64" t="s">
        <v>228</v>
      </c>
      <c r="T64">
        <v>6</v>
      </c>
      <c r="U64" t="str">
        <f t="shared" si="9"/>
        <v>Economy</v>
      </c>
      <c r="V64">
        <f t="shared" si="10"/>
        <v>0.02</v>
      </c>
      <c r="W64" s="18">
        <f t="shared" si="11"/>
        <v>0.13722863455863046</v>
      </c>
      <c r="X64" s="8">
        <f t="shared" si="12"/>
        <v>21.929135802469148</v>
      </c>
      <c r="Y64">
        <f t="shared" si="4"/>
        <v>0.72871088691970731</v>
      </c>
      <c r="Z64">
        <f t="shared" si="5"/>
        <v>0.1</v>
      </c>
      <c r="AA64">
        <f t="shared" si="6"/>
        <v>5</v>
      </c>
      <c r="AB64" t="str">
        <f t="shared" si="7"/>
        <v>&lt;500 Reviews</v>
      </c>
      <c r="AC64" t="str">
        <f t="shared" si="8"/>
        <v>Mega Man 1up Icon MegaMan</v>
      </c>
    </row>
    <row r="65" spans="1:29" x14ac:dyDescent="0.2">
      <c r="A65" s="1">
        <v>107</v>
      </c>
      <c r="B65" t="s">
        <v>387</v>
      </c>
      <c r="C65" t="s">
        <v>267</v>
      </c>
      <c r="E65">
        <v>4.8</v>
      </c>
      <c r="F65">
        <v>14</v>
      </c>
      <c r="G65" t="s">
        <v>22</v>
      </c>
      <c r="H65" s="8">
        <v>14.98</v>
      </c>
      <c r="I65" t="s">
        <v>126</v>
      </c>
      <c r="J65" t="s">
        <v>388</v>
      </c>
      <c r="K65" t="s">
        <v>389</v>
      </c>
      <c r="L65">
        <v>0</v>
      </c>
      <c r="M65" t="s">
        <v>62</v>
      </c>
      <c r="N65" t="s">
        <v>129</v>
      </c>
      <c r="O65" t="s">
        <v>130</v>
      </c>
      <c r="T65">
        <v>3</v>
      </c>
      <c r="U65" t="str">
        <f t="shared" si="9"/>
        <v>Budget</v>
      </c>
      <c r="V65">
        <f t="shared" si="10"/>
        <v>0.14000000000000001</v>
      </c>
      <c r="W65" s="18">
        <f t="shared" si="11"/>
        <v>0.98373693319487765</v>
      </c>
      <c r="X65" s="8">
        <f t="shared" si="12"/>
        <v>21.929135802469148</v>
      </c>
      <c r="Y65">
        <f t="shared" si="4"/>
        <v>0.68310945469694717</v>
      </c>
      <c r="Z65">
        <f t="shared" si="5"/>
        <v>0.67200000000000004</v>
      </c>
      <c r="AA65">
        <f t="shared" si="6"/>
        <v>4.8</v>
      </c>
      <c r="AB65" t="str">
        <f t="shared" si="7"/>
        <v>&lt;500 Reviews</v>
      </c>
      <c r="AC65" t="str">
        <f t="shared" si="8"/>
        <v>Assassins Creed Valhalla Merchandise Eivor</v>
      </c>
    </row>
    <row r="66" spans="1:29" x14ac:dyDescent="0.2">
      <c r="A66" s="1">
        <v>108</v>
      </c>
      <c r="B66" t="s">
        <v>390</v>
      </c>
      <c r="C66" t="s">
        <v>391</v>
      </c>
      <c r="D66" t="s">
        <v>392</v>
      </c>
      <c r="E66">
        <v>4.3</v>
      </c>
      <c r="F66">
        <v>29</v>
      </c>
      <c r="G66" t="s">
        <v>22</v>
      </c>
      <c r="H66" s="8">
        <v>19.989999999999998</v>
      </c>
      <c r="I66" t="s">
        <v>393</v>
      </c>
      <c r="J66" t="s">
        <v>394</v>
      </c>
      <c r="K66" t="s">
        <v>395</v>
      </c>
      <c r="L66">
        <v>995</v>
      </c>
      <c r="M66" t="s">
        <v>26</v>
      </c>
      <c r="N66" t="s">
        <v>27</v>
      </c>
      <c r="O66" t="s">
        <v>28</v>
      </c>
      <c r="P66" t="s">
        <v>57</v>
      </c>
      <c r="T66">
        <v>4</v>
      </c>
      <c r="U66" t="str">
        <f t="shared" ref="U66:U97" si="13">IF(H66&lt;=15,"Budget",
   IF(H66&lt;=30,"Economy",
   IF(H66&lt;=50,"Mid-range",
   IF(H66&lt;=100,"Premium", IF(H66 &gt;100, "Premium")))))</f>
        <v>Economy</v>
      </c>
      <c r="V66">
        <f t="shared" ref="V66:V97" si="14">MIN(1,F66/100)</f>
        <v>0.28999999999999998</v>
      </c>
      <c r="W66" s="18">
        <f t="shared" ref="W66:W97" si="15">IFERROR((E66*V66)/(H66/X66), "N/A")</f>
        <v>1.9629221896662621</v>
      </c>
      <c r="X66" s="8">
        <f t="shared" ref="X66:X97" si="16">IFERROR(AVERAGEIF(M:M,M66,H:H), "N/A")</f>
        <v>31.466571428571434</v>
      </c>
      <c r="Y66">
        <f t="shared" si="4"/>
        <v>0.6352773464810727</v>
      </c>
      <c r="Z66">
        <f t="shared" si="5"/>
        <v>1.2469999999999999</v>
      </c>
      <c r="AA66">
        <f t="shared" si="6"/>
        <v>4.3</v>
      </c>
      <c r="AB66" t="str">
        <f t="shared" si="7"/>
        <v>&lt;500 Reviews</v>
      </c>
      <c r="AC66" t="str">
        <f t="shared" si="8"/>
        <v>Rotating Headphone Display Stand for</v>
      </c>
    </row>
    <row r="67" spans="1:29" x14ac:dyDescent="0.2">
      <c r="A67" s="1">
        <v>109</v>
      </c>
      <c r="B67" t="s">
        <v>396</v>
      </c>
      <c r="C67" t="s">
        <v>267</v>
      </c>
      <c r="D67" t="s">
        <v>396</v>
      </c>
      <c r="E67">
        <v>4.8</v>
      </c>
      <c r="F67">
        <v>7</v>
      </c>
      <c r="G67" t="s">
        <v>22</v>
      </c>
      <c r="H67" s="8">
        <v>15.98</v>
      </c>
      <c r="I67" t="s">
        <v>223</v>
      </c>
      <c r="J67" t="s">
        <v>397</v>
      </c>
      <c r="K67" t="s">
        <v>398</v>
      </c>
      <c r="L67">
        <v>194</v>
      </c>
      <c r="M67" t="s">
        <v>62</v>
      </c>
      <c r="N67" t="s">
        <v>71</v>
      </c>
      <c r="O67" t="s">
        <v>81</v>
      </c>
      <c r="P67" t="s">
        <v>226</v>
      </c>
      <c r="Q67" t="s">
        <v>227</v>
      </c>
      <c r="R67" t="s">
        <v>228</v>
      </c>
      <c r="T67">
        <v>6</v>
      </c>
      <c r="U67" t="str">
        <f t="shared" si="13"/>
        <v>Economy</v>
      </c>
      <c r="V67">
        <f t="shared" si="14"/>
        <v>7.0000000000000007E-2</v>
      </c>
      <c r="W67" s="18">
        <f t="shared" si="15"/>
        <v>0.46108821211699835</v>
      </c>
      <c r="X67" s="8">
        <f t="shared" si="16"/>
        <v>21.929135802469148</v>
      </c>
      <c r="Y67">
        <f t="shared" ref="Y67:Y130" si="17">IFERROR(H67/X67, "N/A")</f>
        <v>0.72871088691970731</v>
      </c>
      <c r="Z67">
        <f t="shared" ref="Z67:Z130" si="18">E67*V67</f>
        <v>0.33600000000000002</v>
      </c>
      <c r="AA67">
        <f t="shared" ref="AA67:AA130" si="19">IF(E67&gt;=4,E67,"Low Review Score")</f>
        <v>4.8</v>
      </c>
      <c r="AB67" t="str">
        <f t="shared" ref="AB67:AB130" si="20">IF(F67&lt;=500,"&lt;500 Reviews",
   IF(F67&lt;=1000,"&lt;1000 Reviews",
   IF(F67&lt;=2000,"&lt;2000 Reviews",
   IF(F67&lt;=2500,"&lt;2500 Reviews", IF(F67 &gt;2500, "&gt;2500 Reviews")))))</f>
        <v>&lt;500 Reviews</v>
      </c>
      <c r="AC67" t="str">
        <f t="shared" ref="AC67:AC130" si="21">_xlfn.TEXTBEFORE(B67," ",5)</f>
        <v>Assassins Creed Collection Work In</v>
      </c>
    </row>
    <row r="68" spans="1:29" x14ac:dyDescent="0.2">
      <c r="A68" s="1">
        <v>113</v>
      </c>
      <c r="B68" t="s">
        <v>399</v>
      </c>
      <c r="C68" t="s">
        <v>400</v>
      </c>
      <c r="D68" t="s">
        <v>401</v>
      </c>
      <c r="E68">
        <v>4.0999999999999996</v>
      </c>
      <c r="F68">
        <v>15</v>
      </c>
      <c r="G68" t="s">
        <v>22</v>
      </c>
      <c r="H68" s="8">
        <v>49.24</v>
      </c>
      <c r="I68" t="s">
        <v>217</v>
      </c>
      <c r="J68" t="s">
        <v>402</v>
      </c>
      <c r="K68" t="s">
        <v>403</v>
      </c>
      <c r="L68">
        <v>307</v>
      </c>
      <c r="M68" t="s">
        <v>26</v>
      </c>
      <c r="N68" t="s">
        <v>220</v>
      </c>
      <c r="O68" t="s">
        <v>28</v>
      </c>
      <c r="P68" t="s">
        <v>221</v>
      </c>
      <c r="T68">
        <v>4</v>
      </c>
      <c r="U68" t="str">
        <f t="shared" si="13"/>
        <v>Mid-range</v>
      </c>
      <c r="V68">
        <f t="shared" si="14"/>
        <v>0.15</v>
      </c>
      <c r="W68" s="18">
        <f t="shared" si="15"/>
        <v>0.39301262040153184</v>
      </c>
      <c r="X68" s="8">
        <f t="shared" si="16"/>
        <v>31.466571428571434</v>
      </c>
      <c r="Y68">
        <f t="shared" si="17"/>
        <v>1.5648352446587306</v>
      </c>
      <c r="Z68">
        <f t="shared" si="18"/>
        <v>0.61499999999999988</v>
      </c>
      <c r="AA68">
        <f t="shared" si="19"/>
        <v>4.0999999999999996</v>
      </c>
      <c r="AB68" t="str">
        <f t="shared" si="20"/>
        <v>&lt;500 Reviews</v>
      </c>
      <c r="AC68" t="str">
        <f t="shared" si="21"/>
        <v>TANOOKI Gaming Headset Headphones with</v>
      </c>
    </row>
    <row r="69" spans="1:29" x14ac:dyDescent="0.2">
      <c r="A69" s="1">
        <v>114</v>
      </c>
      <c r="B69" t="s">
        <v>404</v>
      </c>
      <c r="C69" t="s">
        <v>267</v>
      </c>
      <c r="E69">
        <v>5</v>
      </c>
      <c r="F69">
        <v>6</v>
      </c>
      <c r="G69" t="s">
        <v>22</v>
      </c>
      <c r="H69" s="8">
        <v>14.98</v>
      </c>
      <c r="I69" t="s">
        <v>405</v>
      </c>
      <c r="J69" t="s">
        <v>406</v>
      </c>
      <c r="K69" t="s">
        <v>407</v>
      </c>
      <c r="L69">
        <v>0</v>
      </c>
      <c r="M69" t="s">
        <v>408</v>
      </c>
      <c r="N69" t="s">
        <v>409</v>
      </c>
      <c r="O69" t="s">
        <v>410</v>
      </c>
      <c r="T69">
        <v>3</v>
      </c>
      <c r="U69" t="str">
        <f t="shared" si="13"/>
        <v>Budget</v>
      </c>
      <c r="V69">
        <f t="shared" si="14"/>
        <v>0.06</v>
      </c>
      <c r="W69" s="18">
        <f t="shared" si="15"/>
        <v>0.3</v>
      </c>
      <c r="X69" s="8">
        <f t="shared" si="16"/>
        <v>14.98</v>
      </c>
      <c r="Y69">
        <f t="shared" si="17"/>
        <v>1</v>
      </c>
      <c r="Z69">
        <f t="shared" si="18"/>
        <v>0.3</v>
      </c>
      <c r="AA69">
        <f t="shared" si="19"/>
        <v>5</v>
      </c>
      <c r="AB69" t="str">
        <f t="shared" si="20"/>
        <v>&lt;500 Reviews</v>
      </c>
      <c r="AC69" t="str">
        <f t="shared" si="21"/>
        <v>Laminated Rainbow Six Siege Merchandise</v>
      </c>
    </row>
    <row r="70" spans="1:29" x14ac:dyDescent="0.2">
      <c r="A70" s="1">
        <v>115</v>
      </c>
      <c r="B70" t="s">
        <v>411</v>
      </c>
      <c r="C70" t="s">
        <v>216</v>
      </c>
      <c r="D70" t="s">
        <v>412</v>
      </c>
      <c r="E70">
        <v>4.7</v>
      </c>
      <c r="F70">
        <v>4</v>
      </c>
      <c r="G70" t="s">
        <v>22</v>
      </c>
      <c r="H70" s="8">
        <v>59</v>
      </c>
      <c r="I70" t="s">
        <v>413</v>
      </c>
      <c r="J70" t="s">
        <v>414</v>
      </c>
      <c r="K70" t="s">
        <v>415</v>
      </c>
      <c r="L70">
        <v>296</v>
      </c>
      <c r="M70" t="s">
        <v>136</v>
      </c>
      <c r="N70" t="s">
        <v>416</v>
      </c>
      <c r="O70" t="s">
        <v>417</v>
      </c>
      <c r="P70" t="s">
        <v>418</v>
      </c>
      <c r="T70">
        <v>4</v>
      </c>
      <c r="U70" t="str">
        <f t="shared" si="13"/>
        <v>Premium</v>
      </c>
      <c r="V70">
        <f t="shared" si="14"/>
        <v>0.04</v>
      </c>
      <c r="W70" s="18">
        <f t="shared" si="15"/>
        <v>0.21455579661016952</v>
      </c>
      <c r="X70" s="8">
        <f t="shared" si="16"/>
        <v>67.334000000000003</v>
      </c>
      <c r="Y70">
        <f t="shared" si="17"/>
        <v>0.87622894822823527</v>
      </c>
      <c r="Z70">
        <f t="shared" si="18"/>
        <v>0.188</v>
      </c>
      <c r="AA70">
        <f t="shared" si="19"/>
        <v>4.7</v>
      </c>
      <c r="AB70" t="str">
        <f t="shared" si="20"/>
        <v>&lt;500 Reviews</v>
      </c>
      <c r="AC70" t="str">
        <f t="shared" si="21"/>
        <v>Numskull Dungeons &amp; Dragons Gaming</v>
      </c>
    </row>
    <row r="71" spans="1:29" x14ac:dyDescent="0.2">
      <c r="A71" s="1">
        <v>116</v>
      </c>
      <c r="B71" t="s">
        <v>419</v>
      </c>
      <c r="C71" t="s">
        <v>299</v>
      </c>
      <c r="D71" t="s">
        <v>420</v>
      </c>
      <c r="E71">
        <v>5</v>
      </c>
      <c r="F71">
        <v>1</v>
      </c>
      <c r="G71" t="s">
        <v>22</v>
      </c>
      <c r="H71" s="8">
        <v>15.99</v>
      </c>
      <c r="I71" t="s">
        <v>300</v>
      </c>
      <c r="J71" t="s">
        <v>421</v>
      </c>
      <c r="K71" t="s">
        <v>422</v>
      </c>
      <c r="L71">
        <v>1058</v>
      </c>
      <c r="M71" t="s">
        <v>194</v>
      </c>
      <c r="N71" t="s">
        <v>303</v>
      </c>
      <c r="O71" t="s">
        <v>304</v>
      </c>
      <c r="T71">
        <v>3</v>
      </c>
      <c r="U71" t="str">
        <f t="shared" si="13"/>
        <v>Economy</v>
      </c>
      <c r="V71">
        <f t="shared" si="14"/>
        <v>0.01</v>
      </c>
      <c r="W71" s="18">
        <f t="shared" si="15"/>
        <v>4.9382426516572854E-2</v>
      </c>
      <c r="X71" s="8">
        <f t="shared" si="16"/>
        <v>15.7925</v>
      </c>
      <c r="Y71">
        <f t="shared" si="17"/>
        <v>1.0125059363621973</v>
      </c>
      <c r="Z71">
        <f t="shared" si="18"/>
        <v>0.05</v>
      </c>
      <c r="AA71">
        <f t="shared" si="19"/>
        <v>5</v>
      </c>
      <c r="AB71" t="str">
        <f t="shared" si="20"/>
        <v>&lt;500 Reviews</v>
      </c>
      <c r="AC71" t="str">
        <f t="shared" si="21"/>
        <v>Skinit Decal Gaming Skin Compatible</v>
      </c>
    </row>
    <row r="72" spans="1:29" x14ac:dyDescent="0.2">
      <c r="A72" s="1">
        <v>118</v>
      </c>
      <c r="B72" t="s">
        <v>423</v>
      </c>
      <c r="C72" t="s">
        <v>267</v>
      </c>
      <c r="E72">
        <v>4.7</v>
      </c>
      <c r="F72">
        <v>4</v>
      </c>
      <c r="G72" t="s">
        <v>22</v>
      </c>
      <c r="H72" s="8">
        <v>14.98</v>
      </c>
      <c r="I72" t="s">
        <v>126</v>
      </c>
      <c r="J72" t="s">
        <v>424</v>
      </c>
      <c r="K72" t="s">
        <v>425</v>
      </c>
      <c r="L72">
        <v>0</v>
      </c>
      <c r="M72" t="s">
        <v>62</v>
      </c>
      <c r="N72" t="s">
        <v>129</v>
      </c>
      <c r="O72" t="s">
        <v>130</v>
      </c>
      <c r="T72">
        <v>3</v>
      </c>
      <c r="U72" t="str">
        <f t="shared" si="13"/>
        <v>Budget</v>
      </c>
      <c r="V72">
        <f t="shared" si="14"/>
        <v>0.04</v>
      </c>
      <c r="W72" s="18">
        <f t="shared" si="15"/>
        <v>0.27521211821523361</v>
      </c>
      <c r="X72" s="8">
        <f t="shared" si="16"/>
        <v>21.929135802469148</v>
      </c>
      <c r="Y72">
        <f t="shared" si="17"/>
        <v>0.68310945469694717</v>
      </c>
      <c r="Z72">
        <f t="shared" si="18"/>
        <v>0.188</v>
      </c>
      <c r="AA72">
        <f t="shared" si="19"/>
        <v>4.7</v>
      </c>
      <c r="AB72" t="str">
        <f t="shared" si="20"/>
        <v>&lt;500 Reviews</v>
      </c>
      <c r="AC72" t="str">
        <f t="shared" si="21"/>
        <v>Far Cry 6 Fangs For</v>
      </c>
    </row>
    <row r="73" spans="1:29" x14ac:dyDescent="0.2">
      <c r="A73" s="1">
        <v>119</v>
      </c>
      <c r="B73" t="s">
        <v>426</v>
      </c>
      <c r="C73" t="s">
        <v>267</v>
      </c>
      <c r="E73">
        <v>5</v>
      </c>
      <c r="F73">
        <v>7</v>
      </c>
      <c r="G73" t="s">
        <v>22</v>
      </c>
      <c r="H73" s="8">
        <v>14.98</v>
      </c>
      <c r="I73" t="s">
        <v>126</v>
      </c>
      <c r="J73" t="s">
        <v>427</v>
      </c>
      <c r="K73" t="s">
        <v>428</v>
      </c>
      <c r="L73">
        <v>0</v>
      </c>
      <c r="M73" t="s">
        <v>62</v>
      </c>
      <c r="N73" t="s">
        <v>129</v>
      </c>
      <c r="O73" t="s">
        <v>130</v>
      </c>
      <c r="T73">
        <v>3</v>
      </c>
      <c r="U73" t="str">
        <f t="shared" si="13"/>
        <v>Budget</v>
      </c>
      <c r="V73">
        <f t="shared" si="14"/>
        <v>7.0000000000000007E-2</v>
      </c>
      <c r="W73" s="18">
        <f t="shared" si="15"/>
        <v>0.51236298603899877</v>
      </c>
      <c r="X73" s="8">
        <f t="shared" si="16"/>
        <v>21.929135802469148</v>
      </c>
      <c r="Y73">
        <f t="shared" si="17"/>
        <v>0.68310945469694717</v>
      </c>
      <c r="Z73">
        <f t="shared" si="18"/>
        <v>0.35000000000000003</v>
      </c>
      <c r="AA73">
        <f t="shared" si="19"/>
        <v>5</v>
      </c>
      <c r="AB73" t="str">
        <f t="shared" si="20"/>
        <v>&lt;500 Reviews</v>
      </c>
      <c r="AC73" t="str">
        <f t="shared" si="21"/>
        <v>Street Fighter Challengers Group CAPCOM</v>
      </c>
    </row>
    <row r="74" spans="1:29" x14ac:dyDescent="0.2">
      <c r="A74" s="1">
        <v>120</v>
      </c>
      <c r="B74" t="s">
        <v>429</v>
      </c>
      <c r="C74" t="s">
        <v>430</v>
      </c>
      <c r="E74">
        <v>4.5999999999999996</v>
      </c>
      <c r="F74">
        <v>127</v>
      </c>
      <c r="G74" t="s">
        <v>22</v>
      </c>
      <c r="H74" s="8">
        <v>29.99</v>
      </c>
      <c r="I74" t="s">
        <v>431</v>
      </c>
      <c r="J74" t="s">
        <v>432</v>
      </c>
      <c r="K74" t="s">
        <v>433</v>
      </c>
      <c r="L74">
        <v>0</v>
      </c>
      <c r="M74" t="s">
        <v>26</v>
      </c>
      <c r="N74" t="s">
        <v>27</v>
      </c>
      <c r="O74" t="s">
        <v>28</v>
      </c>
      <c r="P74" t="s">
        <v>434</v>
      </c>
      <c r="T74">
        <v>4</v>
      </c>
      <c r="U74" t="str">
        <f t="shared" si="13"/>
        <v>Economy</v>
      </c>
      <c r="V74">
        <f t="shared" si="14"/>
        <v>1</v>
      </c>
      <c r="W74" s="18">
        <f t="shared" si="15"/>
        <v>4.8264831134187594</v>
      </c>
      <c r="X74" s="8">
        <f t="shared" si="16"/>
        <v>31.466571428571434</v>
      </c>
      <c r="Y74">
        <f t="shared" si="17"/>
        <v>0.95307491850762238</v>
      </c>
      <c r="Z74">
        <f t="shared" si="18"/>
        <v>4.5999999999999996</v>
      </c>
      <c r="AA74">
        <f t="shared" si="19"/>
        <v>4.5999999999999996</v>
      </c>
      <c r="AB74" t="str">
        <f t="shared" si="20"/>
        <v>&lt;500 Reviews</v>
      </c>
      <c r="AC74" t="str">
        <f t="shared" si="21"/>
        <v>Valorant Custom Keycaps (Agent Breach)</v>
      </c>
    </row>
    <row r="75" spans="1:29" x14ac:dyDescent="0.2">
      <c r="A75" s="1">
        <v>123</v>
      </c>
      <c r="B75" t="s">
        <v>435</v>
      </c>
      <c r="C75" t="s">
        <v>436</v>
      </c>
      <c r="D75" t="s">
        <v>437</v>
      </c>
      <c r="E75">
        <v>2.4</v>
      </c>
      <c r="F75">
        <v>2</v>
      </c>
      <c r="G75" t="s">
        <v>22</v>
      </c>
      <c r="H75" s="8">
        <v>13.94</v>
      </c>
      <c r="I75" t="s">
        <v>223</v>
      </c>
      <c r="J75" t="s">
        <v>438</v>
      </c>
      <c r="K75" t="s">
        <v>439</v>
      </c>
      <c r="L75">
        <v>163</v>
      </c>
      <c r="M75" t="s">
        <v>62</v>
      </c>
      <c r="N75" t="s">
        <v>71</v>
      </c>
      <c r="O75" t="s">
        <v>81</v>
      </c>
      <c r="P75" t="s">
        <v>226</v>
      </c>
      <c r="Q75" t="s">
        <v>227</v>
      </c>
      <c r="R75" t="s">
        <v>228</v>
      </c>
      <c r="T75">
        <v>6</v>
      </c>
      <c r="U75" t="str">
        <f t="shared" si="13"/>
        <v>Budget</v>
      </c>
      <c r="V75">
        <f t="shared" si="14"/>
        <v>0.02</v>
      </c>
      <c r="W75" s="18">
        <f t="shared" si="15"/>
        <v>7.5509219405919592E-2</v>
      </c>
      <c r="X75" s="8">
        <f t="shared" si="16"/>
        <v>21.929135802469148</v>
      </c>
      <c r="Y75">
        <f t="shared" si="17"/>
        <v>0.63568396518527659</v>
      </c>
      <c r="Z75">
        <f t="shared" si="18"/>
        <v>4.8000000000000001E-2</v>
      </c>
      <c r="AA75" t="str">
        <f t="shared" si="19"/>
        <v>Low Review Score</v>
      </c>
      <c r="AB75" t="str">
        <f t="shared" si="20"/>
        <v>&lt;500 Reviews</v>
      </c>
      <c r="AC75" t="str">
        <f t="shared" si="21"/>
        <v>SUPER MARIO Mug in Presentation</v>
      </c>
    </row>
    <row r="76" spans="1:29" x14ac:dyDescent="0.2">
      <c r="A76" s="1">
        <v>126</v>
      </c>
      <c r="B76" t="s">
        <v>440</v>
      </c>
      <c r="C76" t="s">
        <v>441</v>
      </c>
      <c r="D76" t="s">
        <v>442</v>
      </c>
      <c r="E76">
        <v>4.7</v>
      </c>
      <c r="F76">
        <v>12</v>
      </c>
      <c r="G76" t="s">
        <v>22</v>
      </c>
      <c r="H76" s="8">
        <v>32.24</v>
      </c>
      <c r="I76" t="s">
        <v>443</v>
      </c>
      <c r="J76" t="s">
        <v>444</v>
      </c>
      <c r="K76" t="s">
        <v>445</v>
      </c>
      <c r="L76">
        <v>40</v>
      </c>
      <c r="M76" t="s">
        <v>26</v>
      </c>
      <c r="N76" t="s">
        <v>27</v>
      </c>
      <c r="O76" t="s">
        <v>28</v>
      </c>
      <c r="P76" t="s">
        <v>446</v>
      </c>
      <c r="T76">
        <v>4</v>
      </c>
      <c r="U76" t="str">
        <f t="shared" si="13"/>
        <v>Mid-range</v>
      </c>
      <c r="V76">
        <f t="shared" si="14"/>
        <v>0.12</v>
      </c>
      <c r="W76" s="18">
        <f t="shared" si="15"/>
        <v>0.55046979794399153</v>
      </c>
      <c r="X76" s="8">
        <f t="shared" si="16"/>
        <v>31.466571428571434</v>
      </c>
      <c r="Y76">
        <f t="shared" si="17"/>
        <v>1.0245793722135961</v>
      </c>
      <c r="Z76">
        <f t="shared" si="18"/>
        <v>0.56399999999999995</v>
      </c>
      <c r="AA76">
        <f t="shared" si="19"/>
        <v>4.7</v>
      </c>
      <c r="AB76" t="str">
        <f t="shared" si="20"/>
        <v>&lt;500 Reviews</v>
      </c>
      <c r="AC76" t="str">
        <f t="shared" si="21"/>
        <v>Plants Against Zombies Soft Toy</v>
      </c>
    </row>
    <row r="77" spans="1:29" x14ac:dyDescent="0.2">
      <c r="A77" s="1">
        <v>128</v>
      </c>
      <c r="B77" t="s">
        <v>447</v>
      </c>
      <c r="C77" t="s">
        <v>448</v>
      </c>
      <c r="D77" t="s">
        <v>449</v>
      </c>
      <c r="E77">
        <v>4.5</v>
      </c>
      <c r="F77">
        <v>18</v>
      </c>
      <c r="G77" t="s">
        <v>22</v>
      </c>
      <c r="H77" s="8">
        <v>32.15</v>
      </c>
      <c r="I77" t="s">
        <v>450</v>
      </c>
      <c r="J77" t="s">
        <v>451</v>
      </c>
      <c r="K77" t="s">
        <v>452</v>
      </c>
      <c r="L77">
        <v>337</v>
      </c>
      <c r="M77" t="s">
        <v>46</v>
      </c>
      <c r="N77" t="s">
        <v>453</v>
      </c>
      <c r="T77">
        <v>2</v>
      </c>
      <c r="U77" t="str">
        <f t="shared" si="13"/>
        <v>Mid-range</v>
      </c>
      <c r="V77">
        <f t="shared" si="14"/>
        <v>0.18</v>
      </c>
      <c r="W77" s="18">
        <f t="shared" si="15"/>
        <v>0.8121555209953345</v>
      </c>
      <c r="X77" s="8">
        <f t="shared" si="16"/>
        <v>32.235555555555564</v>
      </c>
      <c r="Y77">
        <f t="shared" si="17"/>
        <v>0.99734592582379678</v>
      </c>
      <c r="Z77">
        <f t="shared" si="18"/>
        <v>0.80999999999999994</v>
      </c>
      <c r="AA77">
        <f t="shared" si="19"/>
        <v>4.5</v>
      </c>
      <c r="AB77" t="str">
        <f t="shared" si="20"/>
        <v>&lt;500 Reviews</v>
      </c>
      <c r="AC77" t="str">
        <f t="shared" si="21"/>
        <v>Sega Mega Drive Console Logo</v>
      </c>
    </row>
    <row r="78" spans="1:29" x14ac:dyDescent="0.2">
      <c r="A78" s="1">
        <v>129</v>
      </c>
      <c r="B78" t="s">
        <v>454</v>
      </c>
      <c r="C78" t="s">
        <v>94</v>
      </c>
      <c r="D78" t="s">
        <v>455</v>
      </c>
      <c r="E78">
        <v>4.8</v>
      </c>
      <c r="F78">
        <v>61</v>
      </c>
      <c r="G78" t="s">
        <v>22</v>
      </c>
      <c r="H78" s="8">
        <v>19.989999999999998</v>
      </c>
      <c r="I78" t="s">
        <v>23</v>
      </c>
      <c r="J78" t="s">
        <v>456</v>
      </c>
      <c r="K78" t="s">
        <v>457</v>
      </c>
      <c r="L78">
        <v>911</v>
      </c>
      <c r="M78" t="s">
        <v>26</v>
      </c>
      <c r="N78" t="s">
        <v>27</v>
      </c>
      <c r="O78" t="s">
        <v>28</v>
      </c>
      <c r="P78" t="s">
        <v>29</v>
      </c>
      <c r="Q78" t="s">
        <v>30</v>
      </c>
      <c r="T78">
        <v>5</v>
      </c>
      <c r="U78" t="str">
        <f t="shared" si="13"/>
        <v>Economy</v>
      </c>
      <c r="V78">
        <f t="shared" si="14"/>
        <v>0.61</v>
      </c>
      <c r="W78" s="18">
        <f t="shared" si="15"/>
        <v>4.6090105624240705</v>
      </c>
      <c r="X78" s="8">
        <f t="shared" si="16"/>
        <v>31.466571428571434</v>
      </c>
      <c r="Y78">
        <f t="shared" si="17"/>
        <v>0.6352773464810727</v>
      </c>
      <c r="Z78">
        <f t="shared" si="18"/>
        <v>2.9279999999999999</v>
      </c>
      <c r="AA78">
        <f t="shared" si="19"/>
        <v>4.8</v>
      </c>
      <c r="AB78" t="str">
        <f t="shared" si="20"/>
        <v>&lt;500 Reviews</v>
      </c>
      <c r="AC78" t="str">
        <f t="shared" si="21"/>
        <v>Exquisite Gaming: Borderlands 3: Psycho</v>
      </c>
    </row>
    <row r="79" spans="1:29" x14ac:dyDescent="0.2">
      <c r="A79" s="1">
        <v>130</v>
      </c>
      <c r="B79" t="s">
        <v>458</v>
      </c>
      <c r="C79" t="s">
        <v>459</v>
      </c>
      <c r="D79" t="s">
        <v>460</v>
      </c>
      <c r="E79">
        <v>4.9000000000000004</v>
      </c>
      <c r="F79">
        <v>27</v>
      </c>
      <c r="G79" t="s">
        <v>22</v>
      </c>
      <c r="H79" s="8">
        <v>46.99</v>
      </c>
      <c r="I79" t="s">
        <v>461</v>
      </c>
      <c r="J79" t="s">
        <v>462</v>
      </c>
      <c r="K79" t="s">
        <v>463</v>
      </c>
      <c r="L79">
        <v>663</v>
      </c>
      <c r="M79" t="s">
        <v>62</v>
      </c>
      <c r="N79" t="s">
        <v>63</v>
      </c>
      <c r="O79" t="s">
        <v>464</v>
      </c>
      <c r="P79" t="s">
        <v>465</v>
      </c>
      <c r="T79">
        <v>4</v>
      </c>
      <c r="U79" t="str">
        <f t="shared" si="13"/>
        <v>Mid-range</v>
      </c>
      <c r="V79">
        <f t="shared" si="14"/>
        <v>0.27</v>
      </c>
      <c r="W79" s="18">
        <f t="shared" si="15"/>
        <v>0.61741320848407499</v>
      </c>
      <c r="X79" s="8">
        <f t="shared" si="16"/>
        <v>21.929135802469148</v>
      </c>
      <c r="Y79">
        <f t="shared" si="17"/>
        <v>2.1428113001474998</v>
      </c>
      <c r="Z79">
        <f t="shared" si="18"/>
        <v>1.3230000000000002</v>
      </c>
      <c r="AA79">
        <f t="shared" si="19"/>
        <v>4.9000000000000004</v>
      </c>
      <c r="AB79" t="str">
        <f t="shared" si="20"/>
        <v>&lt;500 Reviews</v>
      </c>
      <c r="AC79" t="str">
        <f t="shared" si="21"/>
        <v>Xbox Logo Area Rug |</v>
      </c>
    </row>
    <row r="80" spans="1:29" x14ac:dyDescent="0.2">
      <c r="A80" s="1">
        <v>132</v>
      </c>
      <c r="B80" t="s">
        <v>466</v>
      </c>
      <c r="C80" t="s">
        <v>51</v>
      </c>
      <c r="E80">
        <v>4.3</v>
      </c>
      <c r="F80">
        <v>259</v>
      </c>
      <c r="G80" t="s">
        <v>22</v>
      </c>
      <c r="H80" s="8">
        <v>27.99</v>
      </c>
      <c r="I80" t="s">
        <v>104</v>
      </c>
      <c r="J80" t="s">
        <v>467</v>
      </c>
      <c r="K80" t="s">
        <v>468</v>
      </c>
      <c r="L80">
        <v>0</v>
      </c>
      <c r="M80" t="s">
        <v>62</v>
      </c>
      <c r="N80" t="s">
        <v>63</v>
      </c>
      <c r="O80" t="s">
        <v>107</v>
      </c>
      <c r="P80" t="s">
        <v>108</v>
      </c>
      <c r="T80">
        <v>4</v>
      </c>
      <c r="U80" t="str">
        <f t="shared" si="13"/>
        <v>Economy</v>
      </c>
      <c r="V80">
        <f t="shared" si="14"/>
        <v>1</v>
      </c>
      <c r="W80" s="18">
        <f t="shared" si="15"/>
        <v>3.3688918881964036</v>
      </c>
      <c r="X80" s="8">
        <f t="shared" si="16"/>
        <v>21.929135802469148</v>
      </c>
      <c r="Y80">
        <f t="shared" si="17"/>
        <v>1.2763840879150568</v>
      </c>
      <c r="Z80">
        <f t="shared" si="18"/>
        <v>4.3</v>
      </c>
      <c r="AA80">
        <f t="shared" si="19"/>
        <v>4.3</v>
      </c>
      <c r="AB80" t="str">
        <f t="shared" si="20"/>
        <v>&lt;500 Reviews</v>
      </c>
      <c r="AC80" t="str">
        <f t="shared" si="21"/>
        <v>Paladone Xbox Controller Digital Alarm</v>
      </c>
    </row>
    <row r="81" spans="1:29" x14ac:dyDescent="0.2">
      <c r="A81" s="1">
        <v>135</v>
      </c>
      <c r="B81" t="s">
        <v>469</v>
      </c>
      <c r="C81" t="s">
        <v>299</v>
      </c>
      <c r="D81" t="s">
        <v>470</v>
      </c>
      <c r="E81">
        <v>3.5</v>
      </c>
      <c r="F81">
        <v>12</v>
      </c>
      <c r="G81" t="s">
        <v>22</v>
      </c>
      <c r="H81" s="8">
        <v>15.99</v>
      </c>
      <c r="I81" t="s">
        <v>471</v>
      </c>
      <c r="J81" t="s">
        <v>472</v>
      </c>
      <c r="K81" t="s">
        <v>473</v>
      </c>
      <c r="L81">
        <v>990</v>
      </c>
      <c r="M81" t="s">
        <v>26</v>
      </c>
      <c r="N81" t="s">
        <v>474</v>
      </c>
      <c r="O81" t="s">
        <v>28</v>
      </c>
      <c r="P81" t="s">
        <v>475</v>
      </c>
      <c r="T81">
        <v>4</v>
      </c>
      <c r="U81" t="str">
        <f t="shared" si="13"/>
        <v>Economy</v>
      </c>
      <c r="V81">
        <f t="shared" si="14"/>
        <v>0.12</v>
      </c>
      <c r="W81" s="18">
        <f t="shared" si="15"/>
        <v>0.82651407129455912</v>
      </c>
      <c r="X81" s="8">
        <f t="shared" si="16"/>
        <v>31.466571428571434</v>
      </c>
      <c r="Y81">
        <f t="shared" si="17"/>
        <v>0.50815831767045294</v>
      </c>
      <c r="Z81">
        <f t="shared" si="18"/>
        <v>0.42</v>
      </c>
      <c r="AA81" t="str">
        <f t="shared" si="19"/>
        <v>Low Review Score</v>
      </c>
      <c r="AB81" t="str">
        <f t="shared" si="20"/>
        <v>&lt;500 Reviews</v>
      </c>
      <c r="AC81" t="str">
        <f t="shared" si="21"/>
        <v>Skinit Decal Gaming Skin for</v>
      </c>
    </row>
    <row r="82" spans="1:29" x14ac:dyDescent="0.2">
      <c r="A82" s="1">
        <v>136</v>
      </c>
      <c r="B82" t="s">
        <v>476</v>
      </c>
      <c r="C82" t="s">
        <v>267</v>
      </c>
      <c r="E82">
        <v>4.7</v>
      </c>
      <c r="F82">
        <v>9</v>
      </c>
      <c r="G82" t="s">
        <v>22</v>
      </c>
      <c r="H82" s="8">
        <v>11.99</v>
      </c>
      <c r="I82" t="s">
        <v>126</v>
      </c>
      <c r="J82" t="s">
        <v>477</v>
      </c>
      <c r="K82" t="s">
        <v>478</v>
      </c>
      <c r="L82">
        <v>0</v>
      </c>
      <c r="M82" t="s">
        <v>62</v>
      </c>
      <c r="N82" t="s">
        <v>129</v>
      </c>
      <c r="O82" t="s">
        <v>130</v>
      </c>
      <c r="T82">
        <v>3</v>
      </c>
      <c r="U82" t="str">
        <f t="shared" si="13"/>
        <v>Budget</v>
      </c>
      <c r="V82">
        <f t="shared" si="14"/>
        <v>0.09</v>
      </c>
      <c r="W82" s="18">
        <f t="shared" si="15"/>
        <v>0.77364674265591737</v>
      </c>
      <c r="X82" s="8">
        <f t="shared" si="16"/>
        <v>21.929135802469148</v>
      </c>
      <c r="Y82">
        <f t="shared" si="17"/>
        <v>0.54676117235089428</v>
      </c>
      <c r="Z82">
        <f t="shared" si="18"/>
        <v>0.42299999999999999</v>
      </c>
      <c r="AA82">
        <f t="shared" si="19"/>
        <v>4.7</v>
      </c>
      <c r="AB82" t="str">
        <f t="shared" si="20"/>
        <v>&lt;500 Reviews</v>
      </c>
      <c r="AC82" t="str">
        <f t="shared" si="21"/>
        <v>Assassins Creed Valhalla Wall Decor</v>
      </c>
    </row>
    <row r="83" spans="1:29" x14ac:dyDescent="0.2">
      <c r="A83" s="1">
        <v>138</v>
      </c>
      <c r="B83" t="s">
        <v>479</v>
      </c>
      <c r="C83" t="s">
        <v>267</v>
      </c>
      <c r="D83" t="s">
        <v>480</v>
      </c>
      <c r="E83">
        <v>5</v>
      </c>
      <c r="F83">
        <v>2</v>
      </c>
      <c r="G83" t="s">
        <v>22</v>
      </c>
      <c r="H83" s="8">
        <v>15.98</v>
      </c>
      <c r="I83" t="s">
        <v>223</v>
      </c>
      <c r="J83" t="s">
        <v>481</v>
      </c>
      <c r="K83" t="s">
        <v>482</v>
      </c>
      <c r="L83">
        <v>183</v>
      </c>
      <c r="M83" t="s">
        <v>62</v>
      </c>
      <c r="N83" t="s">
        <v>71</v>
      </c>
      <c r="O83" t="s">
        <v>81</v>
      </c>
      <c r="P83" t="s">
        <v>226</v>
      </c>
      <c r="Q83" t="s">
        <v>227</v>
      </c>
      <c r="R83" t="s">
        <v>228</v>
      </c>
      <c r="T83">
        <v>6</v>
      </c>
      <c r="U83" t="str">
        <f t="shared" si="13"/>
        <v>Economy</v>
      </c>
      <c r="V83">
        <f t="shared" si="14"/>
        <v>0.02</v>
      </c>
      <c r="W83" s="18">
        <f t="shared" si="15"/>
        <v>0.13722863455863046</v>
      </c>
      <c r="X83" s="8">
        <f t="shared" si="16"/>
        <v>21.929135802469148</v>
      </c>
      <c r="Y83">
        <f t="shared" si="17"/>
        <v>0.72871088691970731</v>
      </c>
      <c r="Z83">
        <f t="shared" si="18"/>
        <v>0.1</v>
      </c>
      <c r="AA83">
        <f t="shared" si="19"/>
        <v>5</v>
      </c>
      <c r="AB83" t="str">
        <f t="shared" si="20"/>
        <v>&lt;500 Reviews</v>
      </c>
      <c r="AC83" t="str">
        <f t="shared" si="21"/>
        <v>Poster Foundry Street Fighter 2</v>
      </c>
    </row>
    <row r="84" spans="1:29" x14ac:dyDescent="0.2">
      <c r="A84" s="1">
        <v>139</v>
      </c>
      <c r="B84" t="s">
        <v>483</v>
      </c>
      <c r="C84" t="s">
        <v>267</v>
      </c>
      <c r="E84">
        <v>5</v>
      </c>
      <c r="F84">
        <v>3</v>
      </c>
      <c r="G84" t="s">
        <v>22</v>
      </c>
      <c r="H84" s="8">
        <v>39.979999999999997</v>
      </c>
      <c r="I84" t="s">
        <v>126</v>
      </c>
      <c r="J84" t="s">
        <v>484</v>
      </c>
      <c r="K84" t="s">
        <v>485</v>
      </c>
      <c r="L84">
        <v>0</v>
      </c>
      <c r="M84" t="s">
        <v>62</v>
      </c>
      <c r="N84" t="s">
        <v>129</v>
      </c>
      <c r="O84" t="s">
        <v>130</v>
      </c>
      <c r="T84">
        <v>3</v>
      </c>
      <c r="U84" t="str">
        <f t="shared" si="13"/>
        <v>Mid-range</v>
      </c>
      <c r="V84">
        <f t="shared" si="14"/>
        <v>0.03</v>
      </c>
      <c r="W84" s="18">
        <f t="shared" si="15"/>
        <v>8.2275396957738167E-2</v>
      </c>
      <c r="X84" s="8">
        <f t="shared" si="16"/>
        <v>21.929135802469148</v>
      </c>
      <c r="Y84">
        <f t="shared" si="17"/>
        <v>1.823145260265951</v>
      </c>
      <c r="Z84">
        <f t="shared" si="18"/>
        <v>0.15</v>
      </c>
      <c r="AA84">
        <f t="shared" si="19"/>
        <v>5</v>
      </c>
      <c r="AB84" t="str">
        <f t="shared" si="20"/>
        <v>&lt;500 Reviews</v>
      </c>
      <c r="AC84" t="str">
        <f t="shared" si="21"/>
        <v>Assassins Creed Valhalla Merchandise Male</v>
      </c>
    </row>
    <row r="85" spans="1:29" x14ac:dyDescent="0.2">
      <c r="A85" s="1">
        <v>142</v>
      </c>
      <c r="B85" t="s">
        <v>486</v>
      </c>
      <c r="C85" t="s">
        <v>267</v>
      </c>
      <c r="E85">
        <v>5</v>
      </c>
      <c r="F85">
        <v>2</v>
      </c>
      <c r="G85" t="s">
        <v>22</v>
      </c>
      <c r="H85" s="8">
        <v>14.98</v>
      </c>
      <c r="I85" t="s">
        <v>126</v>
      </c>
      <c r="J85" t="s">
        <v>487</v>
      </c>
      <c r="K85" t="s">
        <v>488</v>
      </c>
      <c r="L85">
        <v>0</v>
      </c>
      <c r="M85" t="s">
        <v>62</v>
      </c>
      <c r="N85" t="s">
        <v>129</v>
      </c>
      <c r="O85" t="s">
        <v>130</v>
      </c>
      <c r="T85">
        <v>3</v>
      </c>
      <c r="U85" t="str">
        <f t="shared" si="13"/>
        <v>Budget</v>
      </c>
      <c r="V85">
        <f t="shared" si="14"/>
        <v>0.02</v>
      </c>
      <c r="W85" s="18">
        <f t="shared" si="15"/>
        <v>0.14638942458257109</v>
      </c>
      <c r="X85" s="8">
        <f t="shared" si="16"/>
        <v>21.929135802469148</v>
      </c>
      <c r="Y85">
        <f t="shared" si="17"/>
        <v>0.68310945469694717</v>
      </c>
      <c r="Z85">
        <f t="shared" si="18"/>
        <v>0.1</v>
      </c>
      <c r="AA85">
        <f t="shared" si="19"/>
        <v>5</v>
      </c>
      <c r="AB85" t="str">
        <f t="shared" si="20"/>
        <v>&lt;500 Reviews</v>
      </c>
      <c r="AC85" t="str">
        <f t="shared" si="21"/>
        <v>Street Fighter Ryu Art CAPCOM</v>
      </c>
    </row>
    <row r="86" spans="1:29" x14ac:dyDescent="0.2">
      <c r="A86" s="1">
        <v>144</v>
      </c>
      <c r="B86" t="s">
        <v>489</v>
      </c>
      <c r="C86" t="s">
        <v>267</v>
      </c>
      <c r="E86">
        <v>5</v>
      </c>
      <c r="F86">
        <v>2</v>
      </c>
      <c r="G86" t="s">
        <v>22</v>
      </c>
      <c r="H86" s="8">
        <v>14.98</v>
      </c>
      <c r="I86" t="s">
        <v>126</v>
      </c>
      <c r="J86" t="s">
        <v>490</v>
      </c>
      <c r="K86" t="s">
        <v>491</v>
      </c>
      <c r="L86">
        <v>0</v>
      </c>
      <c r="M86" t="s">
        <v>62</v>
      </c>
      <c r="N86" t="s">
        <v>129</v>
      </c>
      <c r="O86" t="s">
        <v>130</v>
      </c>
      <c r="T86">
        <v>3</v>
      </c>
      <c r="U86" t="str">
        <f t="shared" si="13"/>
        <v>Budget</v>
      </c>
      <c r="V86">
        <f t="shared" si="14"/>
        <v>0.02</v>
      </c>
      <c r="W86" s="18">
        <f t="shared" si="15"/>
        <v>0.14638942458257109</v>
      </c>
      <c r="X86" s="8">
        <f t="shared" si="16"/>
        <v>21.929135802469148</v>
      </c>
      <c r="Y86">
        <f t="shared" si="17"/>
        <v>0.68310945469694717</v>
      </c>
      <c r="Z86">
        <f t="shared" si="18"/>
        <v>0.1</v>
      </c>
      <c r="AA86">
        <f t="shared" si="19"/>
        <v>5</v>
      </c>
      <c r="AB86" t="str">
        <f t="shared" si="20"/>
        <v>&lt;500 Reviews</v>
      </c>
      <c r="AC86" t="str">
        <f t="shared" si="21"/>
        <v>Assassins Creed Valhalla Merchandise Female</v>
      </c>
    </row>
    <row r="87" spans="1:29" x14ac:dyDescent="0.2">
      <c r="A87" s="1">
        <v>146</v>
      </c>
      <c r="B87" t="s">
        <v>492</v>
      </c>
      <c r="C87" t="s">
        <v>293</v>
      </c>
      <c r="D87" t="s">
        <v>493</v>
      </c>
      <c r="E87">
        <v>4.5999999999999996</v>
      </c>
      <c r="F87">
        <v>5840</v>
      </c>
      <c r="G87" t="s">
        <v>22</v>
      </c>
      <c r="H87" s="8">
        <v>34.99</v>
      </c>
      <c r="I87" t="s">
        <v>494</v>
      </c>
      <c r="J87" t="s">
        <v>495</v>
      </c>
      <c r="K87" t="s">
        <v>496</v>
      </c>
      <c r="L87">
        <v>159</v>
      </c>
      <c r="M87" t="s">
        <v>26</v>
      </c>
      <c r="N87" t="s">
        <v>497</v>
      </c>
      <c r="T87">
        <v>2</v>
      </c>
      <c r="U87" t="str">
        <f t="shared" si="13"/>
        <v>Mid-range</v>
      </c>
      <c r="V87">
        <f t="shared" si="14"/>
        <v>1</v>
      </c>
      <c r="W87" s="18">
        <f t="shared" si="15"/>
        <v>4.1367884701751523</v>
      </c>
      <c r="X87" s="8">
        <f t="shared" si="16"/>
        <v>31.466571428571434</v>
      </c>
      <c r="Y87">
        <f t="shared" si="17"/>
        <v>1.1119737045208973</v>
      </c>
      <c r="Z87">
        <f t="shared" si="18"/>
        <v>4.5999999999999996</v>
      </c>
      <c r="AA87">
        <f t="shared" si="19"/>
        <v>4.5999999999999996</v>
      </c>
      <c r="AB87" t="str">
        <f t="shared" si="20"/>
        <v>&gt;2500 Reviews</v>
      </c>
      <c r="AC87" t="str">
        <f t="shared" si="21"/>
        <v>Cable Guy Crash Bandicoot Controller</v>
      </c>
    </row>
    <row r="88" spans="1:29" x14ac:dyDescent="0.2">
      <c r="A88" s="1">
        <v>147</v>
      </c>
      <c r="B88" t="s">
        <v>498</v>
      </c>
      <c r="C88" t="s">
        <v>267</v>
      </c>
      <c r="D88" t="s">
        <v>499</v>
      </c>
      <c r="E88">
        <v>5</v>
      </c>
      <c r="F88">
        <v>1</v>
      </c>
      <c r="G88" t="s">
        <v>22</v>
      </c>
      <c r="H88" s="8">
        <v>15.98</v>
      </c>
      <c r="I88" t="s">
        <v>223</v>
      </c>
      <c r="J88" t="s">
        <v>500</v>
      </c>
      <c r="K88" t="s">
        <v>501</v>
      </c>
      <c r="L88">
        <v>175</v>
      </c>
      <c r="M88" t="s">
        <v>62</v>
      </c>
      <c r="N88" t="s">
        <v>71</v>
      </c>
      <c r="O88" t="s">
        <v>81</v>
      </c>
      <c r="P88" t="s">
        <v>226</v>
      </c>
      <c r="Q88" t="s">
        <v>227</v>
      </c>
      <c r="R88" t="s">
        <v>228</v>
      </c>
      <c r="T88">
        <v>6</v>
      </c>
      <c r="U88" t="str">
        <f t="shared" si="13"/>
        <v>Economy</v>
      </c>
      <c r="V88">
        <f t="shared" si="14"/>
        <v>0.01</v>
      </c>
      <c r="W88" s="18">
        <f t="shared" si="15"/>
        <v>6.8614317279315232E-2</v>
      </c>
      <c r="X88" s="8">
        <f t="shared" si="16"/>
        <v>21.929135802469148</v>
      </c>
      <c r="Y88">
        <f t="shared" si="17"/>
        <v>0.72871088691970731</v>
      </c>
      <c r="Z88">
        <f t="shared" si="18"/>
        <v>0.05</v>
      </c>
      <c r="AA88">
        <f t="shared" si="19"/>
        <v>5</v>
      </c>
      <c r="AB88" t="str">
        <f t="shared" si="20"/>
        <v>&lt;500 Reviews</v>
      </c>
      <c r="AC88" t="str">
        <f t="shared" si="21"/>
        <v>Poster Foundry Street Fighter 2</v>
      </c>
    </row>
    <row r="89" spans="1:29" x14ac:dyDescent="0.2">
      <c r="A89" s="1">
        <v>148</v>
      </c>
      <c r="B89" t="s">
        <v>502</v>
      </c>
      <c r="C89" t="s">
        <v>267</v>
      </c>
      <c r="E89">
        <v>5</v>
      </c>
      <c r="F89">
        <v>1</v>
      </c>
      <c r="G89" t="s">
        <v>22</v>
      </c>
      <c r="H89" s="8">
        <v>14.98</v>
      </c>
      <c r="I89" t="s">
        <v>126</v>
      </c>
      <c r="J89" t="s">
        <v>503</v>
      </c>
      <c r="K89" t="s">
        <v>504</v>
      </c>
      <c r="L89">
        <v>0</v>
      </c>
      <c r="M89" t="s">
        <v>62</v>
      </c>
      <c r="N89" t="s">
        <v>129</v>
      </c>
      <c r="O89" t="s">
        <v>130</v>
      </c>
      <c r="T89">
        <v>3</v>
      </c>
      <c r="U89" t="str">
        <f t="shared" si="13"/>
        <v>Budget</v>
      </c>
      <c r="V89">
        <f t="shared" si="14"/>
        <v>0.01</v>
      </c>
      <c r="W89" s="18">
        <f t="shared" si="15"/>
        <v>7.3194712291285546E-2</v>
      </c>
      <c r="X89" s="8">
        <f t="shared" si="16"/>
        <v>21.929135802469148</v>
      </c>
      <c r="Y89">
        <f t="shared" si="17"/>
        <v>0.68310945469694717</v>
      </c>
      <c r="Z89">
        <f t="shared" si="18"/>
        <v>0.05</v>
      </c>
      <c r="AA89">
        <f t="shared" si="19"/>
        <v>5</v>
      </c>
      <c r="AB89" t="str">
        <f t="shared" si="20"/>
        <v>&lt;500 Reviews</v>
      </c>
      <c r="AC89" t="str">
        <f t="shared" si="21"/>
        <v>Street Fighter 2 Ryu Hadoken</v>
      </c>
    </row>
    <row r="90" spans="1:29" x14ac:dyDescent="0.2">
      <c r="A90" s="1">
        <v>154</v>
      </c>
      <c r="B90" t="s">
        <v>505</v>
      </c>
      <c r="C90" t="s">
        <v>299</v>
      </c>
      <c r="D90" t="s">
        <v>506</v>
      </c>
      <c r="E90">
        <v>3.2</v>
      </c>
      <c r="F90">
        <v>7</v>
      </c>
      <c r="G90" t="s">
        <v>22</v>
      </c>
      <c r="H90" s="8">
        <v>15.99</v>
      </c>
      <c r="J90" t="s">
        <v>507</v>
      </c>
      <c r="K90" t="s">
        <v>508</v>
      </c>
      <c r="L90">
        <v>1048</v>
      </c>
      <c r="M90" t="s">
        <v>965</v>
      </c>
      <c r="T90">
        <v>1</v>
      </c>
      <c r="U90" t="str">
        <f t="shared" si="13"/>
        <v>Economy</v>
      </c>
      <c r="V90">
        <f t="shared" si="14"/>
        <v>7.0000000000000007E-2</v>
      </c>
      <c r="W90" s="18">
        <f t="shared" si="15"/>
        <v>0.34383089430894309</v>
      </c>
      <c r="X90" s="8">
        <f t="shared" si="16"/>
        <v>24.543999999999997</v>
      </c>
      <c r="Y90">
        <f t="shared" si="17"/>
        <v>0.65148305084745772</v>
      </c>
      <c r="Z90">
        <f t="shared" si="18"/>
        <v>0.22400000000000003</v>
      </c>
      <c r="AA90" t="str">
        <f t="shared" si="19"/>
        <v>Low Review Score</v>
      </c>
      <c r="AB90" t="str">
        <f t="shared" si="20"/>
        <v>&lt;500 Reviews</v>
      </c>
      <c r="AC90" t="str">
        <f t="shared" si="21"/>
        <v>Skinit Decal Gaming Skin for</v>
      </c>
    </row>
    <row r="91" spans="1:29" x14ac:dyDescent="0.2">
      <c r="A91" s="1">
        <v>156</v>
      </c>
      <c r="B91" t="s">
        <v>509</v>
      </c>
      <c r="C91" t="s">
        <v>267</v>
      </c>
      <c r="E91">
        <v>5</v>
      </c>
      <c r="F91">
        <v>4</v>
      </c>
      <c r="G91" t="s">
        <v>22</v>
      </c>
      <c r="H91" s="8">
        <v>14.98</v>
      </c>
      <c r="I91" t="s">
        <v>126</v>
      </c>
      <c r="J91" t="s">
        <v>510</v>
      </c>
      <c r="K91" t="s">
        <v>511</v>
      </c>
      <c r="L91">
        <v>0</v>
      </c>
      <c r="M91" t="s">
        <v>62</v>
      </c>
      <c r="N91" t="s">
        <v>129</v>
      </c>
      <c r="O91" t="s">
        <v>130</v>
      </c>
      <c r="T91">
        <v>3</v>
      </c>
      <c r="U91" t="str">
        <f t="shared" si="13"/>
        <v>Budget</v>
      </c>
      <c r="V91">
        <f t="shared" si="14"/>
        <v>0.04</v>
      </c>
      <c r="W91" s="18">
        <f t="shared" si="15"/>
        <v>0.29277884916514219</v>
      </c>
      <c r="X91" s="8">
        <f t="shared" si="16"/>
        <v>21.929135802469148</v>
      </c>
      <c r="Y91">
        <f t="shared" si="17"/>
        <v>0.68310945469694717</v>
      </c>
      <c r="Z91">
        <f t="shared" si="18"/>
        <v>0.2</v>
      </c>
      <c r="AA91">
        <f t="shared" si="19"/>
        <v>5</v>
      </c>
      <c r="AB91" t="str">
        <f t="shared" si="20"/>
        <v>&lt;500 Reviews</v>
      </c>
      <c r="AC91" t="str">
        <f t="shared" si="21"/>
        <v>Assassins Creed Valhalla Merchandise Female</v>
      </c>
    </row>
    <row r="92" spans="1:29" x14ac:dyDescent="0.2">
      <c r="A92" s="1">
        <v>157</v>
      </c>
      <c r="B92" t="s">
        <v>512</v>
      </c>
      <c r="C92" t="s">
        <v>267</v>
      </c>
      <c r="E92">
        <v>5</v>
      </c>
      <c r="F92">
        <v>2</v>
      </c>
      <c r="G92" t="s">
        <v>22</v>
      </c>
      <c r="H92" s="8">
        <v>14.98</v>
      </c>
      <c r="I92" t="s">
        <v>126</v>
      </c>
      <c r="J92" t="s">
        <v>513</v>
      </c>
      <c r="K92" t="s">
        <v>514</v>
      </c>
      <c r="L92">
        <v>0</v>
      </c>
      <c r="M92" t="s">
        <v>62</v>
      </c>
      <c r="N92" t="s">
        <v>129</v>
      </c>
      <c r="O92" t="s">
        <v>130</v>
      </c>
      <c r="T92">
        <v>3</v>
      </c>
      <c r="U92" t="str">
        <f t="shared" si="13"/>
        <v>Budget</v>
      </c>
      <c r="V92">
        <f t="shared" si="14"/>
        <v>0.02</v>
      </c>
      <c r="W92" s="18">
        <f t="shared" si="15"/>
        <v>0.14638942458257109</v>
      </c>
      <c r="X92" s="8">
        <f t="shared" si="16"/>
        <v>21.929135802469148</v>
      </c>
      <c r="Y92">
        <f t="shared" si="17"/>
        <v>0.68310945469694717</v>
      </c>
      <c r="Z92">
        <f t="shared" si="18"/>
        <v>0.1</v>
      </c>
      <c r="AA92">
        <f t="shared" si="19"/>
        <v>5</v>
      </c>
      <c r="AB92" t="str">
        <f t="shared" si="20"/>
        <v>&lt;500 Reviews</v>
      </c>
      <c r="AC92" t="str">
        <f t="shared" si="21"/>
        <v>Assassins Creed Valhalla Merchandise Viking</v>
      </c>
    </row>
    <row r="93" spans="1:29" x14ac:dyDescent="0.2">
      <c r="A93" s="1">
        <v>159</v>
      </c>
      <c r="B93" t="s">
        <v>515</v>
      </c>
      <c r="C93" t="s">
        <v>267</v>
      </c>
      <c r="E93">
        <v>5</v>
      </c>
      <c r="F93">
        <v>2</v>
      </c>
      <c r="G93" t="s">
        <v>22</v>
      </c>
      <c r="H93" s="8">
        <v>14.98</v>
      </c>
      <c r="I93" t="s">
        <v>126</v>
      </c>
      <c r="J93" t="s">
        <v>516</v>
      </c>
      <c r="K93" t="s">
        <v>517</v>
      </c>
      <c r="L93">
        <v>0</v>
      </c>
      <c r="M93" t="s">
        <v>62</v>
      </c>
      <c r="N93" t="s">
        <v>129</v>
      </c>
      <c r="O93" t="s">
        <v>130</v>
      </c>
      <c r="T93">
        <v>3</v>
      </c>
      <c r="U93" t="str">
        <f t="shared" si="13"/>
        <v>Budget</v>
      </c>
      <c r="V93">
        <f t="shared" si="14"/>
        <v>0.02</v>
      </c>
      <c r="W93" s="18">
        <f t="shared" si="15"/>
        <v>0.14638942458257109</v>
      </c>
      <c r="X93" s="8">
        <f t="shared" si="16"/>
        <v>21.929135802469148</v>
      </c>
      <c r="Y93">
        <f t="shared" si="17"/>
        <v>0.68310945469694717</v>
      </c>
      <c r="Z93">
        <f t="shared" si="18"/>
        <v>0.1</v>
      </c>
      <c r="AA93">
        <f t="shared" si="19"/>
        <v>5</v>
      </c>
      <c r="AB93" t="str">
        <f t="shared" si="20"/>
        <v>&lt;500 Reviews</v>
      </c>
      <c r="AC93" t="str">
        <f t="shared" si="21"/>
        <v>Assassins Creed Valhalla Merchandise Illustrated</v>
      </c>
    </row>
    <row r="94" spans="1:29" x14ac:dyDescent="0.2">
      <c r="A94" s="1">
        <v>161</v>
      </c>
      <c r="B94" t="s">
        <v>518</v>
      </c>
      <c r="C94" t="s">
        <v>299</v>
      </c>
      <c r="D94" t="s">
        <v>519</v>
      </c>
      <c r="E94">
        <v>5</v>
      </c>
      <c r="F94">
        <v>4</v>
      </c>
      <c r="G94" t="s">
        <v>22</v>
      </c>
      <c r="H94" s="8">
        <v>15.99</v>
      </c>
      <c r="I94" t="s">
        <v>520</v>
      </c>
      <c r="J94" t="s">
        <v>521</v>
      </c>
      <c r="K94" t="s">
        <v>522</v>
      </c>
      <c r="L94">
        <v>865</v>
      </c>
      <c r="M94" t="s">
        <v>26</v>
      </c>
      <c r="N94" t="s">
        <v>56</v>
      </c>
      <c r="O94" t="s">
        <v>28</v>
      </c>
      <c r="P94" t="s">
        <v>475</v>
      </c>
      <c r="T94">
        <v>4</v>
      </c>
      <c r="U94" t="str">
        <f t="shared" si="13"/>
        <v>Economy</v>
      </c>
      <c r="V94">
        <f t="shared" si="14"/>
        <v>0.04</v>
      </c>
      <c r="W94" s="18">
        <f t="shared" si="15"/>
        <v>0.39357812918788537</v>
      </c>
      <c r="X94" s="8">
        <f t="shared" si="16"/>
        <v>31.466571428571434</v>
      </c>
      <c r="Y94">
        <f t="shared" si="17"/>
        <v>0.50815831767045294</v>
      </c>
      <c r="Z94">
        <f t="shared" si="18"/>
        <v>0.2</v>
      </c>
      <c r="AA94">
        <f t="shared" si="19"/>
        <v>5</v>
      </c>
      <c r="AB94" t="str">
        <f t="shared" si="20"/>
        <v>&lt;500 Reviews</v>
      </c>
      <c r="AC94" t="str">
        <f t="shared" si="21"/>
        <v>Skinit Decal Gaming Skin Compatible</v>
      </c>
    </row>
    <row r="95" spans="1:29" x14ac:dyDescent="0.2">
      <c r="A95" s="1">
        <v>162</v>
      </c>
      <c r="B95" t="s">
        <v>523</v>
      </c>
      <c r="C95" t="s">
        <v>448</v>
      </c>
      <c r="E95">
        <v>3.8</v>
      </c>
      <c r="F95">
        <v>8</v>
      </c>
      <c r="G95" t="s">
        <v>22</v>
      </c>
      <c r="H95" s="8">
        <v>19.989999999999998</v>
      </c>
      <c r="I95" t="s">
        <v>524</v>
      </c>
      <c r="J95" t="s">
        <v>525</v>
      </c>
      <c r="K95" t="s">
        <v>526</v>
      </c>
      <c r="L95">
        <v>0</v>
      </c>
      <c r="M95" t="s">
        <v>115</v>
      </c>
      <c r="N95" t="s">
        <v>527</v>
      </c>
      <c r="O95" t="s">
        <v>528</v>
      </c>
      <c r="T95">
        <v>3</v>
      </c>
      <c r="U95" t="str">
        <f t="shared" si="13"/>
        <v>Economy</v>
      </c>
      <c r="V95">
        <f t="shared" si="14"/>
        <v>0.08</v>
      </c>
      <c r="W95" s="18">
        <f t="shared" si="15"/>
        <v>0.41969944972486239</v>
      </c>
      <c r="X95" s="8">
        <f t="shared" si="16"/>
        <v>27.597999999999995</v>
      </c>
      <c r="Y95">
        <f t="shared" si="17"/>
        <v>0.72432784984419163</v>
      </c>
      <c r="Z95">
        <f t="shared" si="18"/>
        <v>0.30399999999999999</v>
      </c>
      <c r="AA95" t="str">
        <f t="shared" si="19"/>
        <v>Low Review Score</v>
      </c>
      <c r="AB95" t="str">
        <f t="shared" si="20"/>
        <v>&lt;500 Reviews</v>
      </c>
      <c r="AC95" t="str">
        <f t="shared" si="21"/>
        <v>Pac-Man Keyring Arcade Game -</v>
      </c>
    </row>
    <row r="96" spans="1:29" x14ac:dyDescent="0.2">
      <c r="A96" s="1">
        <v>163</v>
      </c>
      <c r="B96" t="s">
        <v>529</v>
      </c>
      <c r="C96" t="s">
        <v>42</v>
      </c>
      <c r="E96">
        <v>4.8</v>
      </c>
      <c r="F96">
        <v>243</v>
      </c>
      <c r="G96" t="s">
        <v>22</v>
      </c>
      <c r="H96" s="8">
        <v>32.69</v>
      </c>
      <c r="I96" t="s">
        <v>43</v>
      </c>
      <c r="J96" t="s">
        <v>530</v>
      </c>
      <c r="K96" t="s">
        <v>531</v>
      </c>
      <c r="L96">
        <v>0</v>
      </c>
      <c r="M96" t="s">
        <v>46</v>
      </c>
      <c r="N96" t="s">
        <v>47</v>
      </c>
      <c r="O96" t="s">
        <v>48</v>
      </c>
      <c r="P96" t="s">
        <v>49</v>
      </c>
      <c r="T96">
        <v>4</v>
      </c>
      <c r="U96" t="str">
        <f t="shared" si="13"/>
        <v>Mid-range</v>
      </c>
      <c r="V96">
        <f t="shared" si="14"/>
        <v>1</v>
      </c>
      <c r="W96" s="18">
        <f t="shared" si="15"/>
        <v>4.7332721525441031</v>
      </c>
      <c r="X96" s="8">
        <f t="shared" si="16"/>
        <v>32.235555555555564</v>
      </c>
      <c r="Y96">
        <f t="shared" si="17"/>
        <v>1.0140976147800906</v>
      </c>
      <c r="Z96">
        <f t="shared" si="18"/>
        <v>4.8</v>
      </c>
      <c r="AA96">
        <f t="shared" si="19"/>
        <v>4.8</v>
      </c>
      <c r="AB96" t="str">
        <f t="shared" si="20"/>
        <v>&lt;500 Reviews</v>
      </c>
      <c r="AC96" t="str">
        <f t="shared" si="21"/>
        <v>Zelda Neon Sign Gamer Gift</v>
      </c>
    </row>
    <row r="97" spans="1:29" x14ac:dyDescent="0.2">
      <c r="A97" s="1">
        <v>164</v>
      </c>
      <c r="B97" t="s">
        <v>532</v>
      </c>
      <c r="C97" t="s">
        <v>51</v>
      </c>
      <c r="E97">
        <v>4.0999999999999996</v>
      </c>
      <c r="F97">
        <v>15</v>
      </c>
      <c r="G97" t="s">
        <v>22</v>
      </c>
      <c r="H97" s="8">
        <v>19.989999999999998</v>
      </c>
      <c r="I97" t="s">
        <v>59</v>
      </c>
      <c r="J97" t="s">
        <v>533</v>
      </c>
      <c r="K97" t="s">
        <v>534</v>
      </c>
      <c r="L97">
        <v>0</v>
      </c>
      <c r="M97" t="s">
        <v>62</v>
      </c>
      <c r="N97" t="s">
        <v>63</v>
      </c>
      <c r="O97" t="s">
        <v>64</v>
      </c>
      <c r="P97" t="s">
        <v>65</v>
      </c>
      <c r="T97">
        <v>4</v>
      </c>
      <c r="U97" t="str">
        <f t="shared" si="13"/>
        <v>Economy</v>
      </c>
      <c r="V97">
        <f t="shared" si="14"/>
        <v>0.15</v>
      </c>
      <c r="W97" s="18">
        <f t="shared" si="15"/>
        <v>0.67465825505345289</v>
      </c>
      <c r="X97" s="8">
        <f t="shared" si="16"/>
        <v>21.929135802469148</v>
      </c>
      <c r="Y97">
        <f t="shared" si="17"/>
        <v>0.91157263013297551</v>
      </c>
      <c r="Z97">
        <f t="shared" si="18"/>
        <v>0.61499999999999988</v>
      </c>
      <c r="AA97">
        <f t="shared" si="19"/>
        <v>4.0999999999999996</v>
      </c>
      <c r="AB97" t="str">
        <f t="shared" si="20"/>
        <v>&lt;500 Reviews</v>
      </c>
      <c r="AC97" t="str">
        <f t="shared" si="21"/>
        <v>Paladone Xbox Light Up Gaming</v>
      </c>
    </row>
    <row r="98" spans="1:29" x14ac:dyDescent="0.2">
      <c r="A98" s="1">
        <v>165</v>
      </c>
      <c r="B98" t="s">
        <v>535</v>
      </c>
      <c r="C98" t="s">
        <v>536</v>
      </c>
      <c r="D98" t="s">
        <v>537</v>
      </c>
      <c r="E98">
        <v>4.5999999999999996</v>
      </c>
      <c r="F98">
        <v>765</v>
      </c>
      <c r="G98" t="s">
        <v>22</v>
      </c>
      <c r="H98" s="8">
        <v>96.17</v>
      </c>
      <c r="I98" t="s">
        <v>431</v>
      </c>
      <c r="J98" t="s">
        <v>538</v>
      </c>
      <c r="K98" t="s">
        <v>539</v>
      </c>
      <c r="L98">
        <v>860</v>
      </c>
      <c r="M98" t="s">
        <v>26</v>
      </c>
      <c r="N98" t="s">
        <v>27</v>
      </c>
      <c r="O98" t="s">
        <v>28</v>
      </c>
      <c r="P98" t="s">
        <v>434</v>
      </c>
      <c r="T98">
        <v>4</v>
      </c>
      <c r="U98" t="str">
        <f t="shared" ref="U98:U129" si="22">IF(H98&lt;=15,"Budget",
   IF(H98&lt;=30,"Economy",
   IF(H98&lt;=50,"Mid-range",
   IF(H98&lt;=100,"Premium", IF(H98 &gt;100, "Premium")))))</f>
        <v>Premium</v>
      </c>
      <c r="V98">
        <f t="shared" ref="V98:V129" si="23">MIN(1,F98/100)</f>
        <v>1</v>
      </c>
      <c r="W98" s="18">
        <f t="shared" ref="W98:W129" si="24">IFERROR((E98*V98)/(H98/X98), "N/A")</f>
        <v>1.5051079190124632</v>
      </c>
      <c r="X98" s="8">
        <f t="shared" ref="X98:X129" si="25">IFERROR(AVERAGEIF(M:M,M98,H:H), "N/A")</f>
        <v>31.466571428571434</v>
      </c>
      <c r="Y98">
        <f t="shared" si="17"/>
        <v>3.0562592501793282</v>
      </c>
      <c r="Z98">
        <f t="shared" si="18"/>
        <v>4.5999999999999996</v>
      </c>
      <c r="AA98">
        <f t="shared" si="19"/>
        <v>4.5999999999999996</v>
      </c>
      <c r="AB98" t="str">
        <f t="shared" si="20"/>
        <v>&lt;1000 Reviews</v>
      </c>
      <c r="AC98" t="str">
        <f t="shared" si="21"/>
        <v>Logitech G PRO Mechanical Gaming</v>
      </c>
    </row>
    <row r="99" spans="1:29" x14ac:dyDescent="0.2">
      <c r="A99" s="1">
        <v>167</v>
      </c>
      <c r="B99" t="s">
        <v>540</v>
      </c>
      <c r="C99" t="s">
        <v>94</v>
      </c>
      <c r="D99" t="s">
        <v>541</v>
      </c>
      <c r="E99">
        <v>4.3</v>
      </c>
      <c r="F99">
        <v>256</v>
      </c>
      <c r="G99" t="s">
        <v>22</v>
      </c>
      <c r="H99" s="8">
        <v>24.99</v>
      </c>
      <c r="I99" t="s">
        <v>217</v>
      </c>
      <c r="J99" t="s">
        <v>542</v>
      </c>
      <c r="K99" t="s">
        <v>543</v>
      </c>
      <c r="L99">
        <v>980</v>
      </c>
      <c r="M99" t="s">
        <v>26</v>
      </c>
      <c r="N99" t="s">
        <v>220</v>
      </c>
      <c r="O99" t="s">
        <v>28</v>
      </c>
      <c r="P99" t="s">
        <v>221</v>
      </c>
      <c r="T99">
        <v>4</v>
      </c>
      <c r="U99" t="str">
        <f t="shared" si="22"/>
        <v>Economy</v>
      </c>
      <c r="V99">
        <f t="shared" si="23"/>
        <v>1</v>
      </c>
      <c r="W99" s="18">
        <f t="shared" si="24"/>
        <v>5.4144160521351408</v>
      </c>
      <c r="X99" s="8">
        <f t="shared" si="25"/>
        <v>31.466571428571434</v>
      </c>
      <c r="Y99">
        <f t="shared" si="17"/>
        <v>0.7941761324943476</v>
      </c>
      <c r="Z99">
        <f t="shared" si="18"/>
        <v>4.3</v>
      </c>
      <c r="AA99">
        <f t="shared" si="19"/>
        <v>4.3</v>
      </c>
      <c r="AB99" t="str">
        <f t="shared" si="20"/>
        <v>&lt;500 Reviews</v>
      </c>
      <c r="AC99" t="str">
        <f t="shared" si="21"/>
        <v>Exquisite Gaming: The Mandalorian: Boba</v>
      </c>
    </row>
    <row r="100" spans="1:29" x14ac:dyDescent="0.2">
      <c r="A100" s="1">
        <v>169</v>
      </c>
      <c r="B100" t="s">
        <v>544</v>
      </c>
      <c r="C100" t="s">
        <v>545</v>
      </c>
      <c r="E100">
        <v>4.0999999999999996</v>
      </c>
      <c r="F100">
        <v>14</v>
      </c>
      <c r="G100" t="s">
        <v>22</v>
      </c>
      <c r="H100" s="8">
        <v>23.99</v>
      </c>
      <c r="I100" t="s">
        <v>546</v>
      </c>
      <c r="J100" t="s">
        <v>547</v>
      </c>
      <c r="K100" t="s">
        <v>548</v>
      </c>
      <c r="L100">
        <v>0</v>
      </c>
      <c r="M100" t="s">
        <v>62</v>
      </c>
      <c r="N100" t="s">
        <v>63</v>
      </c>
      <c r="O100" t="s">
        <v>107</v>
      </c>
      <c r="P100" t="s">
        <v>549</v>
      </c>
      <c r="T100">
        <v>4</v>
      </c>
      <c r="U100" t="str">
        <f t="shared" si="22"/>
        <v>Economy</v>
      </c>
      <c r="V100">
        <f t="shared" si="23"/>
        <v>0.14000000000000001</v>
      </c>
      <c r="W100" s="18">
        <f t="shared" si="24"/>
        <v>0.52469045229751099</v>
      </c>
      <c r="X100" s="8">
        <f t="shared" si="25"/>
        <v>21.929135802469148</v>
      </c>
      <c r="Y100">
        <f t="shared" si="17"/>
        <v>1.0939783590240162</v>
      </c>
      <c r="Z100">
        <f t="shared" si="18"/>
        <v>0.57399999999999995</v>
      </c>
      <c r="AA100">
        <f t="shared" si="19"/>
        <v>4.0999999999999996</v>
      </c>
      <c r="AB100" t="str">
        <f t="shared" si="20"/>
        <v>&lt;500 Reviews</v>
      </c>
      <c r="AC100" t="str">
        <f t="shared" si="21"/>
        <v>Gamer Gifts for Men Gamer</v>
      </c>
    </row>
    <row r="101" spans="1:29" x14ac:dyDescent="0.2">
      <c r="A101" s="1">
        <v>170</v>
      </c>
      <c r="B101" t="s">
        <v>550</v>
      </c>
      <c r="C101" t="s">
        <v>94</v>
      </c>
      <c r="D101" t="s">
        <v>551</v>
      </c>
      <c r="E101">
        <v>4.8</v>
      </c>
      <c r="F101">
        <v>13</v>
      </c>
      <c r="G101" t="s">
        <v>22</v>
      </c>
      <c r="H101" s="8">
        <v>33.99</v>
      </c>
      <c r="I101" t="s">
        <v>23</v>
      </c>
      <c r="J101" t="s">
        <v>552</v>
      </c>
      <c r="K101" t="s">
        <v>553</v>
      </c>
      <c r="L101">
        <v>619</v>
      </c>
      <c r="M101" t="s">
        <v>26</v>
      </c>
      <c r="N101" t="s">
        <v>27</v>
      </c>
      <c r="O101" t="s">
        <v>28</v>
      </c>
      <c r="P101" t="s">
        <v>29</v>
      </c>
      <c r="Q101" t="s">
        <v>30</v>
      </c>
      <c r="T101">
        <v>5</v>
      </c>
      <c r="U101" t="str">
        <f t="shared" si="22"/>
        <v>Mid-range</v>
      </c>
      <c r="V101">
        <f t="shared" si="23"/>
        <v>0.13</v>
      </c>
      <c r="W101" s="18">
        <f t="shared" si="24"/>
        <v>0.57767403858277655</v>
      </c>
      <c r="X101" s="8">
        <f t="shared" si="25"/>
        <v>31.466571428571434</v>
      </c>
      <c r="Y101">
        <f t="shared" si="17"/>
        <v>1.0801939473182423</v>
      </c>
      <c r="Z101">
        <f t="shared" si="18"/>
        <v>0.624</v>
      </c>
      <c r="AA101">
        <f t="shared" si="19"/>
        <v>4.8</v>
      </c>
      <c r="AB101" t="str">
        <f t="shared" si="20"/>
        <v>&lt;500 Reviews</v>
      </c>
      <c r="AC101" t="str">
        <f t="shared" si="21"/>
        <v>Exquisite Gaming Call of Duty</v>
      </c>
    </row>
    <row r="102" spans="1:29" x14ac:dyDescent="0.2">
      <c r="A102" s="1">
        <v>171</v>
      </c>
      <c r="B102" t="s">
        <v>554</v>
      </c>
      <c r="C102" t="s">
        <v>51</v>
      </c>
      <c r="E102">
        <v>4.5999999999999996</v>
      </c>
      <c r="F102">
        <v>1718</v>
      </c>
      <c r="G102" t="s">
        <v>22</v>
      </c>
      <c r="H102" s="8">
        <v>34.99</v>
      </c>
      <c r="I102" t="s">
        <v>43</v>
      </c>
      <c r="J102" t="s">
        <v>555</v>
      </c>
      <c r="K102" t="s">
        <v>556</v>
      </c>
      <c r="L102">
        <v>0</v>
      </c>
      <c r="M102" t="s">
        <v>46</v>
      </c>
      <c r="N102" t="s">
        <v>47</v>
      </c>
      <c r="O102" t="s">
        <v>48</v>
      </c>
      <c r="P102" t="s">
        <v>49</v>
      </c>
      <c r="T102">
        <v>4</v>
      </c>
      <c r="U102" t="str">
        <f t="shared" si="22"/>
        <v>Mid-range</v>
      </c>
      <c r="V102">
        <f t="shared" si="23"/>
        <v>1</v>
      </c>
      <c r="W102" s="18">
        <f t="shared" si="24"/>
        <v>4.2378838398272523</v>
      </c>
      <c r="X102" s="8">
        <f t="shared" si="25"/>
        <v>32.235555555555564</v>
      </c>
      <c r="Y102">
        <f t="shared" si="17"/>
        <v>1.0854474010754169</v>
      </c>
      <c r="Z102">
        <f t="shared" si="18"/>
        <v>4.5999999999999996</v>
      </c>
      <c r="AA102">
        <f t="shared" si="19"/>
        <v>4.5999999999999996</v>
      </c>
      <c r="AB102" t="str">
        <f t="shared" si="20"/>
        <v>&lt;2000 Reviews</v>
      </c>
      <c r="AC102" t="str">
        <f t="shared" si="21"/>
        <v>Minecraft Logo Light - Minecraft</v>
      </c>
    </row>
    <row r="103" spans="1:29" x14ac:dyDescent="0.2">
      <c r="A103" s="1">
        <v>173</v>
      </c>
      <c r="B103" t="s">
        <v>557</v>
      </c>
      <c r="C103" t="s">
        <v>267</v>
      </c>
      <c r="D103" t="s">
        <v>557</v>
      </c>
      <c r="E103">
        <v>5</v>
      </c>
      <c r="F103">
        <v>2</v>
      </c>
      <c r="G103" t="s">
        <v>22</v>
      </c>
      <c r="H103" s="8">
        <v>15.98</v>
      </c>
      <c r="I103" t="s">
        <v>223</v>
      </c>
      <c r="J103" t="s">
        <v>558</v>
      </c>
      <c r="K103" t="s">
        <v>559</v>
      </c>
      <c r="L103">
        <v>155</v>
      </c>
      <c r="M103" t="s">
        <v>62</v>
      </c>
      <c r="N103" t="s">
        <v>71</v>
      </c>
      <c r="O103" t="s">
        <v>81</v>
      </c>
      <c r="P103" t="s">
        <v>226</v>
      </c>
      <c r="Q103" t="s">
        <v>227</v>
      </c>
      <c r="R103" t="s">
        <v>228</v>
      </c>
      <c r="T103">
        <v>6</v>
      </c>
      <c r="U103" t="str">
        <f t="shared" si="22"/>
        <v>Economy</v>
      </c>
      <c r="V103">
        <f t="shared" si="23"/>
        <v>0.02</v>
      </c>
      <c r="W103" s="18">
        <f t="shared" si="24"/>
        <v>0.13722863455863046</v>
      </c>
      <c r="X103" s="8">
        <f t="shared" si="25"/>
        <v>21.929135802469148</v>
      </c>
      <c r="Y103">
        <f t="shared" si="17"/>
        <v>0.72871088691970731</v>
      </c>
      <c r="Z103">
        <f t="shared" si="18"/>
        <v>0.1</v>
      </c>
      <c r="AA103">
        <f t="shared" si="19"/>
        <v>5</v>
      </c>
      <c r="AB103" t="str">
        <f t="shared" si="20"/>
        <v>&lt;500 Reviews</v>
      </c>
      <c r="AC103" t="str">
        <f t="shared" si="21"/>
        <v>Street Fighter You Lose Classic</v>
      </c>
    </row>
    <row r="104" spans="1:29" x14ac:dyDescent="0.2">
      <c r="A104" s="1">
        <v>174</v>
      </c>
      <c r="B104" t="s">
        <v>560</v>
      </c>
      <c r="C104" t="s">
        <v>561</v>
      </c>
      <c r="D104" t="s">
        <v>562</v>
      </c>
      <c r="E104">
        <v>4.7</v>
      </c>
      <c r="F104">
        <v>885</v>
      </c>
      <c r="G104" t="s">
        <v>22</v>
      </c>
      <c r="H104" s="8">
        <v>24.99</v>
      </c>
      <c r="I104" t="s">
        <v>563</v>
      </c>
      <c r="J104" t="s">
        <v>564</v>
      </c>
      <c r="K104" t="s">
        <v>565</v>
      </c>
      <c r="L104">
        <v>123</v>
      </c>
      <c r="M104" t="s">
        <v>62</v>
      </c>
      <c r="N104" t="s">
        <v>566</v>
      </c>
      <c r="O104" t="s">
        <v>567</v>
      </c>
      <c r="P104" t="s">
        <v>568</v>
      </c>
      <c r="T104">
        <v>4</v>
      </c>
      <c r="U104" t="str">
        <f t="shared" si="22"/>
        <v>Economy</v>
      </c>
      <c r="V104">
        <f t="shared" si="23"/>
        <v>1</v>
      </c>
      <c r="W104" s="18">
        <f t="shared" si="24"/>
        <v>4.124327261768908</v>
      </c>
      <c r="X104" s="8">
        <f t="shared" si="25"/>
        <v>21.929135802469148</v>
      </c>
      <c r="Y104">
        <f t="shared" si="17"/>
        <v>1.1395797912467762</v>
      </c>
      <c r="Z104">
        <f t="shared" si="18"/>
        <v>4.7</v>
      </c>
      <c r="AA104">
        <f t="shared" si="19"/>
        <v>4.7</v>
      </c>
      <c r="AB104" t="str">
        <f t="shared" si="20"/>
        <v>&lt;1000 Reviews</v>
      </c>
      <c r="AC104" t="str">
        <f t="shared" si="21"/>
        <v>Gaming Blanket for Kids and</v>
      </c>
    </row>
    <row r="105" spans="1:29" x14ac:dyDescent="0.2">
      <c r="A105" s="1">
        <v>175</v>
      </c>
      <c r="B105" t="s">
        <v>569</v>
      </c>
      <c r="C105" t="s">
        <v>267</v>
      </c>
      <c r="D105" t="s">
        <v>569</v>
      </c>
      <c r="E105">
        <v>4.5</v>
      </c>
      <c r="F105">
        <v>2</v>
      </c>
      <c r="G105" t="s">
        <v>22</v>
      </c>
      <c r="H105" s="8">
        <v>15.98</v>
      </c>
      <c r="I105" t="s">
        <v>223</v>
      </c>
      <c r="J105" t="s">
        <v>570</v>
      </c>
      <c r="K105" t="s">
        <v>571</v>
      </c>
      <c r="L105">
        <v>196</v>
      </c>
      <c r="M105" t="s">
        <v>62</v>
      </c>
      <c r="N105" t="s">
        <v>71</v>
      </c>
      <c r="O105" t="s">
        <v>81</v>
      </c>
      <c r="P105" t="s">
        <v>226</v>
      </c>
      <c r="Q105" t="s">
        <v>227</v>
      </c>
      <c r="R105" t="s">
        <v>228</v>
      </c>
      <c r="T105">
        <v>6</v>
      </c>
      <c r="U105" t="str">
        <f t="shared" si="22"/>
        <v>Economy</v>
      </c>
      <c r="V105">
        <f t="shared" si="23"/>
        <v>0.02</v>
      </c>
      <c r="W105" s="18">
        <f t="shared" si="24"/>
        <v>0.12350577110276741</v>
      </c>
      <c r="X105" s="8">
        <f t="shared" si="25"/>
        <v>21.929135802469148</v>
      </c>
      <c r="Y105">
        <f t="shared" si="17"/>
        <v>0.72871088691970731</v>
      </c>
      <c r="Z105">
        <f t="shared" si="18"/>
        <v>0.09</v>
      </c>
      <c r="AA105">
        <f t="shared" si="19"/>
        <v>4.5</v>
      </c>
      <c r="AB105" t="str">
        <f t="shared" si="20"/>
        <v>&lt;500 Reviews</v>
      </c>
      <c r="AC105" t="str">
        <f t="shared" si="21"/>
        <v>Street Fighter 2 Ken Masters</v>
      </c>
    </row>
    <row r="106" spans="1:29" x14ac:dyDescent="0.2">
      <c r="A106" s="1">
        <v>176</v>
      </c>
      <c r="B106" t="s">
        <v>572</v>
      </c>
      <c r="C106" t="s">
        <v>573</v>
      </c>
      <c r="E106">
        <v>4.5999999999999996</v>
      </c>
      <c r="F106">
        <v>868</v>
      </c>
      <c r="G106" t="s">
        <v>22</v>
      </c>
      <c r="H106" s="8">
        <v>11.99</v>
      </c>
      <c r="I106" t="s">
        <v>574</v>
      </c>
      <c r="J106" t="s">
        <v>575</v>
      </c>
      <c r="K106" t="s">
        <v>576</v>
      </c>
      <c r="L106">
        <v>0</v>
      </c>
      <c r="M106" t="s">
        <v>36</v>
      </c>
      <c r="N106" t="s">
        <v>37</v>
      </c>
      <c r="O106" t="s">
        <v>38</v>
      </c>
      <c r="P106" t="s">
        <v>39</v>
      </c>
      <c r="Q106" t="s">
        <v>577</v>
      </c>
      <c r="T106">
        <v>5</v>
      </c>
      <c r="U106" t="str">
        <f t="shared" si="22"/>
        <v>Budget</v>
      </c>
      <c r="V106">
        <f t="shared" si="23"/>
        <v>1</v>
      </c>
      <c r="W106" s="18">
        <f t="shared" si="24"/>
        <v>4.2163469557964968</v>
      </c>
      <c r="X106" s="8">
        <f t="shared" si="25"/>
        <v>10.99</v>
      </c>
      <c r="Y106">
        <f t="shared" si="17"/>
        <v>1.0909918107370338</v>
      </c>
      <c r="Z106">
        <f t="shared" si="18"/>
        <v>4.5999999999999996</v>
      </c>
      <c r="AA106">
        <f t="shared" si="19"/>
        <v>4.5999999999999996</v>
      </c>
      <c r="AB106" t="str">
        <f t="shared" si="20"/>
        <v>&lt;1000 Reviews</v>
      </c>
      <c r="AC106" t="str">
        <f t="shared" si="21"/>
        <v>Video Game Wall Decal Wall</v>
      </c>
    </row>
    <row r="107" spans="1:29" x14ac:dyDescent="0.2">
      <c r="A107" s="1">
        <v>182</v>
      </c>
      <c r="B107" t="s">
        <v>578</v>
      </c>
      <c r="C107" t="s">
        <v>267</v>
      </c>
      <c r="E107">
        <v>5</v>
      </c>
      <c r="F107">
        <v>2</v>
      </c>
      <c r="G107" t="s">
        <v>22</v>
      </c>
      <c r="H107" s="8">
        <v>39.979999999999997</v>
      </c>
      <c r="I107" t="s">
        <v>126</v>
      </c>
      <c r="J107" t="s">
        <v>579</v>
      </c>
      <c r="K107" t="s">
        <v>580</v>
      </c>
      <c r="L107">
        <v>0</v>
      </c>
      <c r="M107" t="s">
        <v>62</v>
      </c>
      <c r="N107" t="s">
        <v>129</v>
      </c>
      <c r="O107" t="s">
        <v>130</v>
      </c>
      <c r="T107">
        <v>3</v>
      </c>
      <c r="U107" t="str">
        <f t="shared" si="22"/>
        <v>Mid-range</v>
      </c>
      <c r="V107">
        <f t="shared" si="23"/>
        <v>0.02</v>
      </c>
      <c r="W107" s="18">
        <f t="shared" si="24"/>
        <v>5.4850264638492116E-2</v>
      </c>
      <c r="X107" s="8">
        <f t="shared" si="25"/>
        <v>21.929135802469148</v>
      </c>
      <c r="Y107">
        <f t="shared" si="17"/>
        <v>1.823145260265951</v>
      </c>
      <c r="Z107">
        <f t="shared" si="18"/>
        <v>0.1</v>
      </c>
      <c r="AA107">
        <f t="shared" si="19"/>
        <v>5</v>
      </c>
      <c r="AB107" t="str">
        <f t="shared" si="20"/>
        <v>&lt;500 Reviews</v>
      </c>
      <c r="AC107" t="str">
        <f t="shared" si="21"/>
        <v>Danganronpa 3 Despair Video Game</v>
      </c>
    </row>
    <row r="108" spans="1:29" x14ac:dyDescent="0.2">
      <c r="A108" s="1">
        <v>184</v>
      </c>
      <c r="B108" t="s">
        <v>581</v>
      </c>
      <c r="C108" t="s">
        <v>582</v>
      </c>
      <c r="D108" t="s">
        <v>583</v>
      </c>
      <c r="E108">
        <v>5</v>
      </c>
      <c r="F108">
        <v>1</v>
      </c>
      <c r="G108" t="s">
        <v>22</v>
      </c>
      <c r="H108" s="8">
        <v>6.99</v>
      </c>
      <c r="I108" t="s">
        <v>584</v>
      </c>
      <c r="J108" t="s">
        <v>585</v>
      </c>
      <c r="K108" t="s">
        <v>586</v>
      </c>
      <c r="L108">
        <v>570</v>
      </c>
      <c r="M108" t="s">
        <v>62</v>
      </c>
      <c r="N108" t="s">
        <v>63</v>
      </c>
      <c r="O108" t="s">
        <v>587</v>
      </c>
      <c r="T108">
        <v>3</v>
      </c>
      <c r="U108" t="str">
        <f t="shared" si="22"/>
        <v>Budget</v>
      </c>
      <c r="V108">
        <f t="shared" si="23"/>
        <v>0.01</v>
      </c>
      <c r="W108" s="18">
        <f t="shared" si="24"/>
        <v>0.15686077111923569</v>
      </c>
      <c r="X108" s="8">
        <f t="shared" si="25"/>
        <v>21.929135802469148</v>
      </c>
      <c r="Y108">
        <f t="shared" si="17"/>
        <v>0.31875401123709352</v>
      </c>
      <c r="Z108">
        <f t="shared" si="18"/>
        <v>0.05</v>
      </c>
      <c r="AA108">
        <f t="shared" si="19"/>
        <v>5</v>
      </c>
      <c r="AB108" t="str">
        <f t="shared" si="20"/>
        <v>&lt;500 Reviews</v>
      </c>
      <c r="AC108" t="str">
        <f t="shared" si="21"/>
        <v>Car Window Sign | Gamer</v>
      </c>
    </row>
    <row r="109" spans="1:29" x14ac:dyDescent="0.2">
      <c r="A109" s="1">
        <v>186</v>
      </c>
      <c r="B109" t="s">
        <v>588</v>
      </c>
      <c r="C109" t="s">
        <v>267</v>
      </c>
      <c r="E109">
        <v>3.5</v>
      </c>
      <c r="F109">
        <v>5</v>
      </c>
      <c r="G109" t="s">
        <v>22</v>
      </c>
      <c r="H109" s="8">
        <v>11.99</v>
      </c>
      <c r="I109" t="s">
        <v>126</v>
      </c>
      <c r="J109" t="s">
        <v>589</v>
      </c>
      <c r="K109" t="s">
        <v>590</v>
      </c>
      <c r="L109">
        <v>0</v>
      </c>
      <c r="M109" t="s">
        <v>62</v>
      </c>
      <c r="N109" t="s">
        <v>129</v>
      </c>
      <c r="O109" t="s">
        <v>130</v>
      </c>
      <c r="T109">
        <v>3</v>
      </c>
      <c r="U109" t="str">
        <f t="shared" si="22"/>
        <v>Budget</v>
      </c>
      <c r="V109">
        <f t="shared" si="23"/>
        <v>0.05</v>
      </c>
      <c r="W109" s="18">
        <f t="shared" si="24"/>
        <v>0.32006661930209351</v>
      </c>
      <c r="X109" s="8">
        <f t="shared" si="25"/>
        <v>21.929135802469148</v>
      </c>
      <c r="Y109">
        <f t="shared" si="17"/>
        <v>0.54676117235089428</v>
      </c>
      <c r="Z109">
        <f t="shared" si="18"/>
        <v>0.17500000000000002</v>
      </c>
      <c r="AA109" t="str">
        <f t="shared" si="19"/>
        <v>Low Review Score</v>
      </c>
      <c r="AB109" t="str">
        <f t="shared" si="20"/>
        <v>&lt;500 Reviews</v>
      </c>
      <c r="AC109" t="str">
        <f t="shared" si="21"/>
        <v>Assassins Creed Valhalla Wall Decor</v>
      </c>
    </row>
    <row r="110" spans="1:29" x14ac:dyDescent="0.2">
      <c r="A110" s="1">
        <v>187</v>
      </c>
      <c r="B110" t="s">
        <v>591</v>
      </c>
      <c r="C110" t="s">
        <v>267</v>
      </c>
      <c r="E110">
        <v>5</v>
      </c>
      <c r="F110">
        <v>1</v>
      </c>
      <c r="G110" t="s">
        <v>22</v>
      </c>
      <c r="H110" s="8">
        <v>14.98</v>
      </c>
      <c r="I110" t="s">
        <v>126</v>
      </c>
      <c r="J110" t="s">
        <v>592</v>
      </c>
      <c r="K110" t="s">
        <v>593</v>
      </c>
      <c r="L110">
        <v>0</v>
      </c>
      <c r="M110" t="s">
        <v>62</v>
      </c>
      <c r="N110" t="s">
        <v>129</v>
      </c>
      <c r="O110" t="s">
        <v>130</v>
      </c>
      <c r="T110">
        <v>3</v>
      </c>
      <c r="U110" t="str">
        <f t="shared" si="22"/>
        <v>Budget</v>
      </c>
      <c r="V110">
        <f t="shared" si="23"/>
        <v>0.01</v>
      </c>
      <c r="W110" s="18">
        <f t="shared" si="24"/>
        <v>7.3194712291285546E-2</v>
      </c>
      <c r="X110" s="8">
        <f t="shared" si="25"/>
        <v>21.929135802469148</v>
      </c>
      <c r="Y110">
        <f t="shared" si="17"/>
        <v>0.68310945469694717</v>
      </c>
      <c r="Z110">
        <f t="shared" si="18"/>
        <v>0.05</v>
      </c>
      <c r="AA110">
        <f t="shared" si="19"/>
        <v>5</v>
      </c>
      <c r="AB110" t="str">
        <f t="shared" si="20"/>
        <v>&lt;500 Reviews</v>
      </c>
      <c r="AC110" t="str">
        <f t="shared" si="21"/>
        <v>Assassins Creed Valhalla Merchandise Wolf</v>
      </c>
    </row>
    <row r="111" spans="1:29" x14ac:dyDescent="0.2">
      <c r="A111" s="1">
        <v>189</v>
      </c>
      <c r="B111" t="s">
        <v>594</v>
      </c>
      <c r="C111" t="s">
        <v>267</v>
      </c>
      <c r="E111">
        <v>5</v>
      </c>
      <c r="F111">
        <v>1</v>
      </c>
      <c r="G111" t="s">
        <v>22</v>
      </c>
      <c r="H111" s="8">
        <v>39.979999999999997</v>
      </c>
      <c r="I111" t="s">
        <v>126</v>
      </c>
      <c r="J111" t="s">
        <v>595</v>
      </c>
      <c r="K111" t="s">
        <v>596</v>
      </c>
      <c r="L111">
        <v>0</v>
      </c>
      <c r="M111" t="s">
        <v>62</v>
      </c>
      <c r="N111" t="s">
        <v>129</v>
      </c>
      <c r="O111" t="s">
        <v>130</v>
      </c>
      <c r="T111">
        <v>3</v>
      </c>
      <c r="U111" t="str">
        <f t="shared" si="22"/>
        <v>Mid-range</v>
      </c>
      <c r="V111">
        <f t="shared" si="23"/>
        <v>0.01</v>
      </c>
      <c r="W111" s="18">
        <f t="shared" si="24"/>
        <v>2.7425132319246058E-2</v>
      </c>
      <c r="X111" s="8">
        <f t="shared" si="25"/>
        <v>21.929135802469148</v>
      </c>
      <c r="Y111">
        <f t="shared" si="17"/>
        <v>1.823145260265951</v>
      </c>
      <c r="Z111">
        <f t="shared" si="18"/>
        <v>0.05</v>
      </c>
      <c r="AA111">
        <f t="shared" si="19"/>
        <v>5</v>
      </c>
      <c r="AB111" t="str">
        <f t="shared" si="20"/>
        <v>&lt;500 Reviews</v>
      </c>
      <c r="AC111" t="str">
        <f t="shared" si="21"/>
        <v>Rainbow Six Siege Merchandise Ash</v>
      </c>
    </row>
    <row r="112" spans="1:29" x14ac:dyDescent="0.2">
      <c r="A112" s="1">
        <v>190</v>
      </c>
      <c r="B112" t="s">
        <v>597</v>
      </c>
      <c r="C112" t="s">
        <v>267</v>
      </c>
      <c r="D112" t="s">
        <v>597</v>
      </c>
      <c r="E112">
        <v>5</v>
      </c>
      <c r="F112">
        <v>1</v>
      </c>
      <c r="G112" t="s">
        <v>22</v>
      </c>
      <c r="H112" s="8">
        <v>18.98</v>
      </c>
      <c r="I112" t="s">
        <v>126</v>
      </c>
      <c r="J112" t="s">
        <v>598</v>
      </c>
      <c r="K112" t="s">
        <v>599</v>
      </c>
      <c r="L112">
        <v>166</v>
      </c>
      <c r="M112" t="s">
        <v>62</v>
      </c>
      <c r="N112" t="s">
        <v>129</v>
      </c>
      <c r="O112" t="s">
        <v>130</v>
      </c>
      <c r="T112">
        <v>3</v>
      </c>
      <c r="U112" t="str">
        <f t="shared" si="22"/>
        <v>Economy</v>
      </c>
      <c r="V112">
        <f t="shared" si="23"/>
        <v>0.01</v>
      </c>
      <c r="W112" s="18">
        <f t="shared" si="24"/>
        <v>5.7769061650340216E-2</v>
      </c>
      <c r="X112" s="8">
        <f t="shared" si="25"/>
        <v>21.929135802469148</v>
      </c>
      <c r="Y112">
        <f t="shared" si="17"/>
        <v>0.86551518358798785</v>
      </c>
      <c r="Z112">
        <f t="shared" si="18"/>
        <v>0.05</v>
      </c>
      <c r="AA112">
        <f t="shared" si="19"/>
        <v>5</v>
      </c>
      <c r="AB112" t="str">
        <f t="shared" si="20"/>
        <v>&lt;500 Reviews</v>
      </c>
      <c r="AC112" t="str">
        <f t="shared" si="21"/>
        <v>Laminated Street Fighter 2 No</v>
      </c>
    </row>
    <row r="113" spans="1:29" x14ac:dyDescent="0.2">
      <c r="A113" s="1">
        <v>193</v>
      </c>
      <c r="B113" t="s">
        <v>600</v>
      </c>
      <c r="C113" t="s">
        <v>267</v>
      </c>
      <c r="E113">
        <v>5</v>
      </c>
      <c r="F113">
        <v>3</v>
      </c>
      <c r="G113" t="s">
        <v>22</v>
      </c>
      <c r="H113" s="8">
        <v>29.98</v>
      </c>
      <c r="I113" t="s">
        <v>601</v>
      </c>
      <c r="J113" t="s">
        <v>602</v>
      </c>
      <c r="K113" t="s">
        <v>603</v>
      </c>
      <c r="L113">
        <v>0</v>
      </c>
      <c r="M113" t="s">
        <v>26</v>
      </c>
      <c r="N113" t="s">
        <v>99</v>
      </c>
      <c r="O113" t="s">
        <v>166</v>
      </c>
      <c r="P113" t="s">
        <v>604</v>
      </c>
      <c r="Q113" t="s">
        <v>242</v>
      </c>
      <c r="T113">
        <v>5</v>
      </c>
      <c r="U113" t="str">
        <f t="shared" si="22"/>
        <v>Economy</v>
      </c>
      <c r="V113">
        <f t="shared" si="23"/>
        <v>0.03</v>
      </c>
      <c r="W113" s="18">
        <f t="shared" si="24"/>
        <v>0.15743781568664827</v>
      </c>
      <c r="X113" s="8">
        <f t="shared" si="25"/>
        <v>31.466571428571434</v>
      </c>
      <c r="Y113">
        <f t="shared" si="17"/>
        <v>0.95275712093559584</v>
      </c>
      <c r="Z113">
        <f t="shared" si="18"/>
        <v>0.15</v>
      </c>
      <c r="AA113">
        <f t="shared" si="19"/>
        <v>5</v>
      </c>
      <c r="AB113" t="str">
        <f t="shared" si="20"/>
        <v>&lt;500 Reviews</v>
      </c>
      <c r="AC113" t="str">
        <f t="shared" si="21"/>
        <v>Far Cry 6 Fangs for</v>
      </c>
    </row>
    <row r="114" spans="1:29" x14ac:dyDescent="0.2">
      <c r="A114" s="1">
        <v>194</v>
      </c>
      <c r="B114" t="s">
        <v>605</v>
      </c>
      <c r="C114" t="s">
        <v>267</v>
      </c>
      <c r="E114">
        <v>5</v>
      </c>
      <c r="F114">
        <v>1</v>
      </c>
      <c r="G114" t="s">
        <v>22</v>
      </c>
      <c r="H114" s="8">
        <v>11.99</v>
      </c>
      <c r="I114" t="s">
        <v>126</v>
      </c>
      <c r="J114" t="s">
        <v>606</v>
      </c>
      <c r="K114" t="s">
        <v>607</v>
      </c>
      <c r="L114">
        <v>0</v>
      </c>
      <c r="M114" t="s">
        <v>62</v>
      </c>
      <c r="N114" t="s">
        <v>129</v>
      </c>
      <c r="O114" t="s">
        <v>130</v>
      </c>
      <c r="T114">
        <v>3</v>
      </c>
      <c r="U114" t="str">
        <f t="shared" si="22"/>
        <v>Budget</v>
      </c>
      <c r="V114">
        <f t="shared" si="23"/>
        <v>0.01</v>
      </c>
      <c r="W114" s="18">
        <f t="shared" si="24"/>
        <v>9.1447605514883859E-2</v>
      </c>
      <c r="X114" s="8">
        <f t="shared" si="25"/>
        <v>21.929135802469148</v>
      </c>
      <c r="Y114">
        <f t="shared" si="17"/>
        <v>0.54676117235089428</v>
      </c>
      <c r="Z114">
        <f t="shared" si="18"/>
        <v>0.05</v>
      </c>
      <c r="AA114">
        <f t="shared" si="19"/>
        <v>5</v>
      </c>
      <c r="AB114" t="str">
        <f t="shared" si="20"/>
        <v>&lt;500 Reviews</v>
      </c>
      <c r="AC114" t="str">
        <f t="shared" si="21"/>
        <v>Assassins Creed Wall Art Posters</v>
      </c>
    </row>
    <row r="115" spans="1:29" x14ac:dyDescent="0.2">
      <c r="A115" s="1">
        <v>198</v>
      </c>
      <c r="B115" t="s">
        <v>608</v>
      </c>
      <c r="C115" t="s">
        <v>267</v>
      </c>
      <c r="E115">
        <v>4.4000000000000004</v>
      </c>
      <c r="F115">
        <v>7</v>
      </c>
      <c r="G115" t="s">
        <v>22</v>
      </c>
      <c r="H115" s="8">
        <v>11.99</v>
      </c>
      <c r="I115" t="s">
        <v>126</v>
      </c>
      <c r="J115" t="s">
        <v>609</v>
      </c>
      <c r="K115" t="s">
        <v>610</v>
      </c>
      <c r="L115">
        <v>0</v>
      </c>
      <c r="M115" t="s">
        <v>62</v>
      </c>
      <c r="N115" t="s">
        <v>129</v>
      </c>
      <c r="O115" t="s">
        <v>130</v>
      </c>
      <c r="T115">
        <v>3</v>
      </c>
      <c r="U115" t="str">
        <f t="shared" si="22"/>
        <v>Budget</v>
      </c>
      <c r="V115">
        <f t="shared" si="23"/>
        <v>7.0000000000000007E-2</v>
      </c>
      <c r="W115" s="18">
        <f t="shared" si="24"/>
        <v>0.56331724997168464</v>
      </c>
      <c r="X115" s="8">
        <f t="shared" si="25"/>
        <v>21.929135802469148</v>
      </c>
      <c r="Y115">
        <f t="shared" si="17"/>
        <v>0.54676117235089428</v>
      </c>
      <c r="Z115">
        <f t="shared" si="18"/>
        <v>0.30800000000000005</v>
      </c>
      <c r="AA115">
        <f t="shared" si="19"/>
        <v>4.4000000000000004</v>
      </c>
      <c r="AB115" t="str">
        <f t="shared" si="20"/>
        <v>&lt;500 Reviews</v>
      </c>
      <c r="AC115" t="str">
        <f t="shared" si="21"/>
        <v>Assassins Creed Valhalla Sunset Wall</v>
      </c>
    </row>
    <row r="116" spans="1:29" x14ac:dyDescent="0.2">
      <c r="A116" s="1">
        <v>200</v>
      </c>
      <c r="B116" t="s">
        <v>611</v>
      </c>
      <c r="C116" t="s">
        <v>267</v>
      </c>
      <c r="E116">
        <v>5</v>
      </c>
      <c r="F116">
        <v>1</v>
      </c>
      <c r="G116" t="s">
        <v>22</v>
      </c>
      <c r="H116" s="8">
        <v>15.98</v>
      </c>
      <c r="I116" t="s">
        <v>223</v>
      </c>
      <c r="J116" t="s">
        <v>612</v>
      </c>
      <c r="K116" t="s">
        <v>613</v>
      </c>
      <c r="L116">
        <v>0</v>
      </c>
      <c r="M116" t="s">
        <v>62</v>
      </c>
      <c r="N116" t="s">
        <v>71</v>
      </c>
      <c r="O116" t="s">
        <v>81</v>
      </c>
      <c r="P116" t="s">
        <v>226</v>
      </c>
      <c r="Q116" t="s">
        <v>227</v>
      </c>
      <c r="R116" t="s">
        <v>228</v>
      </c>
      <c r="T116">
        <v>6</v>
      </c>
      <c r="U116" t="str">
        <f t="shared" si="22"/>
        <v>Economy</v>
      </c>
      <c r="V116">
        <f t="shared" si="23"/>
        <v>0.01</v>
      </c>
      <c r="W116" s="18">
        <f t="shared" si="24"/>
        <v>6.8614317279315232E-2</v>
      </c>
      <c r="X116" s="8">
        <f t="shared" si="25"/>
        <v>21.929135802469148</v>
      </c>
      <c r="Y116">
        <f t="shared" si="17"/>
        <v>0.72871088691970731</v>
      </c>
      <c r="Z116">
        <f t="shared" si="18"/>
        <v>0.05</v>
      </c>
      <c r="AA116">
        <f t="shared" si="19"/>
        <v>5</v>
      </c>
      <c r="AB116" t="str">
        <f t="shared" si="20"/>
        <v>&lt;500 Reviews</v>
      </c>
      <c r="AC116" t="str">
        <f t="shared" si="21"/>
        <v>Poster Foundry Street Fighter 2</v>
      </c>
    </row>
    <row r="117" spans="1:29" x14ac:dyDescent="0.2">
      <c r="A117" s="1">
        <v>201</v>
      </c>
      <c r="B117" t="s">
        <v>614</v>
      </c>
      <c r="C117" t="s">
        <v>299</v>
      </c>
      <c r="D117" t="s">
        <v>615</v>
      </c>
      <c r="E117">
        <v>4.2</v>
      </c>
      <c r="F117">
        <v>6</v>
      </c>
      <c r="G117" t="s">
        <v>22</v>
      </c>
      <c r="H117" s="8">
        <v>15.99</v>
      </c>
      <c r="J117" t="s">
        <v>616</v>
      </c>
      <c r="K117" t="s">
        <v>617</v>
      </c>
      <c r="L117">
        <v>984</v>
      </c>
      <c r="M117" t="s">
        <v>965</v>
      </c>
      <c r="T117">
        <v>1</v>
      </c>
      <c r="U117" t="str">
        <f t="shared" si="22"/>
        <v>Economy</v>
      </c>
      <c r="V117">
        <f t="shared" si="23"/>
        <v>0.06</v>
      </c>
      <c r="W117" s="18">
        <f t="shared" si="24"/>
        <v>0.38680975609756091</v>
      </c>
      <c r="X117" s="8">
        <f t="shared" si="25"/>
        <v>24.543999999999997</v>
      </c>
      <c r="Y117">
        <f t="shared" si="17"/>
        <v>0.65148305084745772</v>
      </c>
      <c r="Z117">
        <f t="shared" si="18"/>
        <v>0.252</v>
      </c>
      <c r="AA117">
        <f t="shared" si="19"/>
        <v>4.2</v>
      </c>
      <c r="AB117" t="str">
        <f t="shared" si="20"/>
        <v>&lt;500 Reviews</v>
      </c>
      <c r="AC117" t="str">
        <f t="shared" si="21"/>
        <v>Skinit Decal Gaming Skin for</v>
      </c>
    </row>
    <row r="118" spans="1:29" x14ac:dyDescent="0.2">
      <c r="A118" s="1">
        <v>203</v>
      </c>
      <c r="B118" t="s">
        <v>618</v>
      </c>
      <c r="C118" t="s">
        <v>267</v>
      </c>
      <c r="E118">
        <v>5</v>
      </c>
      <c r="F118">
        <v>1</v>
      </c>
      <c r="G118" t="s">
        <v>22</v>
      </c>
      <c r="H118" s="8">
        <v>11.99</v>
      </c>
      <c r="I118" t="s">
        <v>126</v>
      </c>
      <c r="J118" t="s">
        <v>619</v>
      </c>
      <c r="K118" t="s">
        <v>620</v>
      </c>
      <c r="L118">
        <v>0</v>
      </c>
      <c r="M118" t="s">
        <v>62</v>
      </c>
      <c r="N118" t="s">
        <v>129</v>
      </c>
      <c r="O118" t="s">
        <v>130</v>
      </c>
      <c r="T118">
        <v>3</v>
      </c>
      <c r="U118" t="str">
        <f t="shared" si="22"/>
        <v>Budget</v>
      </c>
      <c r="V118">
        <f t="shared" si="23"/>
        <v>0.01</v>
      </c>
      <c r="W118" s="18">
        <f t="shared" si="24"/>
        <v>9.1447605514883859E-2</v>
      </c>
      <c r="X118" s="8">
        <f t="shared" si="25"/>
        <v>21.929135802469148</v>
      </c>
      <c r="Y118">
        <f t="shared" si="17"/>
        <v>0.54676117235089428</v>
      </c>
      <c r="Z118">
        <f t="shared" si="18"/>
        <v>0.05</v>
      </c>
      <c r="AA118">
        <f t="shared" si="19"/>
        <v>5</v>
      </c>
      <c r="AB118" t="str">
        <f t="shared" si="20"/>
        <v>&lt;500 Reviews</v>
      </c>
      <c r="AC118" t="str">
        <f t="shared" si="21"/>
        <v>Rainbow Six Siege Merchandise Valkyrie</v>
      </c>
    </row>
    <row r="119" spans="1:29" x14ac:dyDescent="0.2">
      <c r="A119" s="1">
        <v>207</v>
      </c>
      <c r="B119" t="s">
        <v>621</v>
      </c>
      <c r="C119" t="s">
        <v>622</v>
      </c>
      <c r="D119" t="s">
        <v>623</v>
      </c>
      <c r="E119">
        <v>4.5</v>
      </c>
      <c r="F119">
        <v>14</v>
      </c>
      <c r="G119" t="s">
        <v>22</v>
      </c>
      <c r="H119" s="8">
        <v>14.94</v>
      </c>
      <c r="I119" t="s">
        <v>471</v>
      </c>
      <c r="J119" t="s">
        <v>624</v>
      </c>
      <c r="K119" t="s">
        <v>625</v>
      </c>
      <c r="L119">
        <v>616</v>
      </c>
      <c r="M119" t="s">
        <v>26</v>
      </c>
      <c r="N119" t="s">
        <v>474</v>
      </c>
      <c r="O119" t="s">
        <v>28</v>
      </c>
      <c r="P119" t="s">
        <v>475</v>
      </c>
      <c r="T119">
        <v>4</v>
      </c>
      <c r="U119" t="str">
        <f t="shared" si="22"/>
        <v>Budget</v>
      </c>
      <c r="V119">
        <f t="shared" si="23"/>
        <v>0.14000000000000001</v>
      </c>
      <c r="W119" s="18">
        <f t="shared" si="24"/>
        <v>1.3269036144578319</v>
      </c>
      <c r="X119" s="8">
        <f t="shared" si="25"/>
        <v>31.466571428571434</v>
      </c>
      <c r="Y119">
        <f t="shared" si="17"/>
        <v>0.47478957260766519</v>
      </c>
      <c r="Z119">
        <f t="shared" si="18"/>
        <v>0.63000000000000012</v>
      </c>
      <c r="AA119">
        <f t="shared" si="19"/>
        <v>4.5</v>
      </c>
      <c r="AB119" t="str">
        <f t="shared" si="20"/>
        <v>&lt;500 Reviews</v>
      </c>
      <c r="AC119" t="str">
        <f t="shared" si="21"/>
        <v>Kappa Space - Decal Style</v>
      </c>
    </row>
    <row r="120" spans="1:29" x14ac:dyDescent="0.2">
      <c r="A120" s="1">
        <v>208</v>
      </c>
      <c r="B120" t="s">
        <v>626</v>
      </c>
      <c r="C120" t="s">
        <v>267</v>
      </c>
      <c r="E120">
        <v>5</v>
      </c>
      <c r="F120">
        <v>1</v>
      </c>
      <c r="G120" t="s">
        <v>22</v>
      </c>
      <c r="H120" s="8">
        <v>39.979999999999997</v>
      </c>
      <c r="I120" t="s">
        <v>126</v>
      </c>
      <c r="J120" t="s">
        <v>627</v>
      </c>
      <c r="K120" t="s">
        <v>628</v>
      </c>
      <c r="L120">
        <v>0</v>
      </c>
      <c r="M120" t="s">
        <v>62</v>
      </c>
      <c r="N120" t="s">
        <v>129</v>
      </c>
      <c r="O120" t="s">
        <v>130</v>
      </c>
      <c r="T120">
        <v>3</v>
      </c>
      <c r="U120" t="str">
        <f t="shared" si="22"/>
        <v>Mid-range</v>
      </c>
      <c r="V120">
        <f t="shared" si="23"/>
        <v>0.01</v>
      </c>
      <c r="W120" s="18">
        <f t="shared" si="24"/>
        <v>2.7425132319246058E-2</v>
      </c>
      <c r="X120" s="8">
        <f t="shared" si="25"/>
        <v>21.929135802469148</v>
      </c>
      <c r="Y120">
        <f t="shared" si="17"/>
        <v>1.823145260265951</v>
      </c>
      <c r="Z120">
        <f t="shared" si="18"/>
        <v>0.05</v>
      </c>
      <c r="AA120">
        <f t="shared" si="19"/>
        <v>5</v>
      </c>
      <c r="AB120" t="str">
        <f t="shared" si="20"/>
        <v>&lt;500 Reviews</v>
      </c>
      <c r="AC120" t="str">
        <f t="shared" si="21"/>
        <v>Assassins Creed Valhalla Merchandise Eivor</v>
      </c>
    </row>
    <row r="121" spans="1:29" x14ac:dyDescent="0.2">
      <c r="A121" s="1">
        <v>210</v>
      </c>
      <c r="B121" t="s">
        <v>629</v>
      </c>
      <c r="C121" t="s">
        <v>630</v>
      </c>
      <c r="E121">
        <v>4.5999999999999996</v>
      </c>
      <c r="F121">
        <v>2938</v>
      </c>
      <c r="G121" t="s">
        <v>22</v>
      </c>
      <c r="H121" s="8">
        <v>9.99</v>
      </c>
      <c r="I121" t="s">
        <v>43</v>
      </c>
      <c r="J121" t="s">
        <v>631</v>
      </c>
      <c r="K121" t="s">
        <v>632</v>
      </c>
      <c r="L121">
        <v>0</v>
      </c>
      <c r="M121" t="s">
        <v>46</v>
      </c>
      <c r="N121" t="s">
        <v>47</v>
      </c>
      <c r="O121" t="s">
        <v>48</v>
      </c>
      <c r="P121" t="s">
        <v>49</v>
      </c>
      <c r="T121">
        <v>4</v>
      </c>
      <c r="U121" t="str">
        <f t="shared" si="22"/>
        <v>Budget</v>
      </c>
      <c r="V121">
        <f t="shared" si="23"/>
        <v>1</v>
      </c>
      <c r="W121" s="18">
        <f t="shared" si="24"/>
        <v>14.843198754309869</v>
      </c>
      <c r="X121" s="8">
        <f t="shared" si="25"/>
        <v>32.235555555555564</v>
      </c>
      <c r="Y121">
        <f t="shared" si="17"/>
        <v>0.30990624569143793</v>
      </c>
      <c r="Z121">
        <f t="shared" si="18"/>
        <v>4.5999999999999996</v>
      </c>
      <c r="AA121">
        <f t="shared" si="19"/>
        <v>4.5999999999999996</v>
      </c>
      <c r="AB121" t="str">
        <f t="shared" si="20"/>
        <v>&gt;2500 Reviews</v>
      </c>
      <c r="AC121" t="str">
        <f t="shared" si="21"/>
        <v>Lumoonosity Alien Neon Sign, Pink</v>
      </c>
    </row>
    <row r="122" spans="1:29" x14ac:dyDescent="0.2">
      <c r="A122" s="1">
        <v>212</v>
      </c>
      <c r="B122" t="s">
        <v>633</v>
      </c>
      <c r="C122" t="s">
        <v>51</v>
      </c>
      <c r="D122" t="s">
        <v>634</v>
      </c>
      <c r="E122">
        <v>4</v>
      </c>
      <c r="F122">
        <v>115</v>
      </c>
      <c r="G122" t="s">
        <v>22</v>
      </c>
      <c r="H122" s="8">
        <v>11.99</v>
      </c>
      <c r="I122" t="s">
        <v>635</v>
      </c>
      <c r="J122" t="s">
        <v>636</v>
      </c>
      <c r="K122" t="s">
        <v>637</v>
      </c>
      <c r="L122">
        <v>328</v>
      </c>
      <c r="M122" t="s">
        <v>62</v>
      </c>
      <c r="N122" t="s">
        <v>71</v>
      </c>
      <c r="O122" t="s">
        <v>72</v>
      </c>
      <c r="P122" t="s">
        <v>73</v>
      </c>
      <c r="Q122" t="s">
        <v>74</v>
      </c>
      <c r="R122" t="s">
        <v>638</v>
      </c>
      <c r="T122">
        <v>6</v>
      </c>
      <c r="U122" t="str">
        <f t="shared" si="22"/>
        <v>Budget</v>
      </c>
      <c r="V122">
        <f t="shared" si="23"/>
        <v>1</v>
      </c>
      <c r="W122" s="18">
        <f t="shared" si="24"/>
        <v>7.3158084411907085</v>
      </c>
      <c r="X122" s="8">
        <f t="shared" si="25"/>
        <v>21.929135802469148</v>
      </c>
      <c r="Y122">
        <f t="shared" si="17"/>
        <v>0.54676117235089428</v>
      </c>
      <c r="Z122">
        <f t="shared" si="18"/>
        <v>4</v>
      </c>
      <c r="AA122">
        <f t="shared" si="19"/>
        <v>4</v>
      </c>
      <c r="AB122" t="str">
        <f t="shared" si="20"/>
        <v>&lt;500 Reviews</v>
      </c>
      <c r="AC122" t="str">
        <f t="shared" si="21"/>
        <v>Paladone Xbox Color Change Plastic</v>
      </c>
    </row>
    <row r="123" spans="1:29" x14ac:dyDescent="0.2">
      <c r="A123" s="1">
        <v>214</v>
      </c>
      <c r="B123" t="s">
        <v>639</v>
      </c>
      <c r="C123" t="s">
        <v>640</v>
      </c>
      <c r="D123" t="s">
        <v>641</v>
      </c>
      <c r="E123">
        <v>4.7</v>
      </c>
      <c r="F123">
        <v>244</v>
      </c>
      <c r="G123" t="s">
        <v>22</v>
      </c>
      <c r="H123" s="8">
        <v>24.99</v>
      </c>
      <c r="I123" t="s">
        <v>642</v>
      </c>
      <c r="J123" t="s">
        <v>643</v>
      </c>
      <c r="K123" t="s">
        <v>644</v>
      </c>
      <c r="L123">
        <v>492</v>
      </c>
      <c r="M123" t="s">
        <v>62</v>
      </c>
      <c r="N123" t="s">
        <v>566</v>
      </c>
      <c r="O123" t="s">
        <v>645</v>
      </c>
      <c r="P123" t="s">
        <v>646</v>
      </c>
      <c r="T123">
        <v>4</v>
      </c>
      <c r="U123" t="str">
        <f t="shared" si="22"/>
        <v>Economy</v>
      </c>
      <c r="V123">
        <f t="shared" si="23"/>
        <v>1</v>
      </c>
      <c r="W123" s="18">
        <f t="shared" si="24"/>
        <v>4.124327261768908</v>
      </c>
      <c r="X123" s="8">
        <f t="shared" si="25"/>
        <v>21.929135802469148</v>
      </c>
      <c r="Y123">
        <f t="shared" si="17"/>
        <v>1.1395797912467762</v>
      </c>
      <c r="Z123">
        <f t="shared" si="18"/>
        <v>4.7</v>
      </c>
      <c r="AA123">
        <f t="shared" si="19"/>
        <v>4.7</v>
      </c>
      <c r="AB123" t="str">
        <f t="shared" si="20"/>
        <v>&lt;500 Reviews</v>
      </c>
      <c r="AC123" t="str">
        <f t="shared" si="21"/>
        <v>Gamer Gifts - Best Gaming</v>
      </c>
    </row>
    <row r="124" spans="1:29" x14ac:dyDescent="0.2">
      <c r="A124" s="1">
        <v>215</v>
      </c>
      <c r="B124" t="s">
        <v>647</v>
      </c>
      <c r="C124" t="s">
        <v>648</v>
      </c>
      <c r="E124">
        <v>4.7</v>
      </c>
      <c r="F124">
        <v>2016</v>
      </c>
      <c r="G124" t="s">
        <v>22</v>
      </c>
      <c r="H124" s="8">
        <v>17.95</v>
      </c>
      <c r="I124" t="s">
        <v>126</v>
      </c>
      <c r="J124" t="s">
        <v>649</v>
      </c>
      <c r="K124" t="s">
        <v>650</v>
      </c>
      <c r="L124">
        <v>0</v>
      </c>
      <c r="M124" t="s">
        <v>62</v>
      </c>
      <c r="N124" t="s">
        <v>129</v>
      </c>
      <c r="O124" t="s">
        <v>130</v>
      </c>
      <c r="T124">
        <v>3</v>
      </c>
      <c r="U124" t="str">
        <f t="shared" si="22"/>
        <v>Economy</v>
      </c>
      <c r="V124">
        <f t="shared" si="23"/>
        <v>1</v>
      </c>
      <c r="W124" s="18">
        <f t="shared" si="24"/>
        <v>5.7418907115100275</v>
      </c>
      <c r="X124" s="8">
        <f t="shared" si="25"/>
        <v>21.929135802469148</v>
      </c>
      <c r="Y124">
        <f t="shared" si="17"/>
        <v>0.81854570839854479</v>
      </c>
      <c r="Z124">
        <f t="shared" si="18"/>
        <v>4.7</v>
      </c>
      <c r="AA124">
        <f t="shared" si="19"/>
        <v>4.7</v>
      </c>
      <c r="AB124" t="str">
        <f t="shared" si="20"/>
        <v>&lt;2500 Reviews</v>
      </c>
      <c r="AC124" t="str">
        <f t="shared" si="21"/>
        <v>JUMANT Mario Movie Poster -</v>
      </c>
    </row>
    <row r="125" spans="1:29" x14ac:dyDescent="0.2">
      <c r="A125" s="1">
        <v>218</v>
      </c>
      <c r="B125" t="s">
        <v>651</v>
      </c>
      <c r="C125" t="s">
        <v>652</v>
      </c>
      <c r="D125" t="s">
        <v>653</v>
      </c>
      <c r="E125">
        <v>4.7</v>
      </c>
      <c r="F125">
        <v>386</v>
      </c>
      <c r="G125" t="s">
        <v>22</v>
      </c>
      <c r="H125" s="8">
        <v>23.99</v>
      </c>
      <c r="I125" t="s">
        <v>223</v>
      </c>
      <c r="J125" t="s">
        <v>654</v>
      </c>
      <c r="K125" t="s">
        <v>655</v>
      </c>
      <c r="L125">
        <v>1623</v>
      </c>
      <c r="M125" t="s">
        <v>62</v>
      </c>
      <c r="N125" t="s">
        <v>71</v>
      </c>
      <c r="O125" t="s">
        <v>81</v>
      </c>
      <c r="P125" t="s">
        <v>226</v>
      </c>
      <c r="Q125" t="s">
        <v>227</v>
      </c>
      <c r="R125" t="s">
        <v>228</v>
      </c>
      <c r="T125">
        <v>6</v>
      </c>
      <c r="U125" t="str">
        <f t="shared" si="22"/>
        <v>Economy</v>
      </c>
      <c r="V125">
        <f t="shared" si="23"/>
        <v>1</v>
      </c>
      <c r="W125" s="18">
        <f t="shared" si="24"/>
        <v>4.2962458637601078</v>
      </c>
      <c r="X125" s="8">
        <f t="shared" si="25"/>
        <v>21.929135802469148</v>
      </c>
      <c r="Y125">
        <f t="shared" si="17"/>
        <v>1.0939783590240162</v>
      </c>
      <c r="Z125">
        <f t="shared" si="18"/>
        <v>4.7</v>
      </c>
      <c r="AA125">
        <f t="shared" si="19"/>
        <v>4.7</v>
      </c>
      <c r="AB125" t="str">
        <f t="shared" si="20"/>
        <v>&lt;500 Reviews</v>
      </c>
      <c r="AC125" t="str">
        <f t="shared" si="21"/>
        <v>Super Mario Warp Pipe Mug</v>
      </c>
    </row>
    <row r="126" spans="1:29" x14ac:dyDescent="0.2">
      <c r="A126" s="1">
        <v>219</v>
      </c>
      <c r="B126" t="s">
        <v>656</v>
      </c>
      <c r="C126" t="s">
        <v>94</v>
      </c>
      <c r="D126" t="s">
        <v>657</v>
      </c>
      <c r="E126">
        <v>4.7</v>
      </c>
      <c r="F126">
        <v>1125</v>
      </c>
      <c r="G126" t="s">
        <v>22</v>
      </c>
      <c r="H126" s="8">
        <v>19.989999999999998</v>
      </c>
      <c r="I126" t="s">
        <v>658</v>
      </c>
      <c r="J126" t="s">
        <v>659</v>
      </c>
      <c r="K126" t="s">
        <v>660</v>
      </c>
      <c r="L126">
        <v>996</v>
      </c>
      <c r="M126" t="s">
        <v>26</v>
      </c>
      <c r="N126" t="s">
        <v>99</v>
      </c>
      <c r="O126" t="s">
        <v>159</v>
      </c>
      <c r="P126" t="s">
        <v>661</v>
      </c>
      <c r="Q126" t="s">
        <v>28</v>
      </c>
      <c r="R126" t="s">
        <v>29</v>
      </c>
      <c r="S126" t="s">
        <v>30</v>
      </c>
      <c r="T126">
        <v>7</v>
      </c>
      <c r="U126" t="str">
        <f t="shared" si="22"/>
        <v>Economy</v>
      </c>
      <c r="V126">
        <f t="shared" si="23"/>
        <v>1</v>
      </c>
      <c r="W126" s="18">
        <f t="shared" si="24"/>
        <v>7.3983434574430094</v>
      </c>
      <c r="X126" s="8">
        <f t="shared" si="25"/>
        <v>31.466571428571434</v>
      </c>
      <c r="Y126">
        <f t="shared" si="17"/>
        <v>0.6352773464810727</v>
      </c>
      <c r="Z126">
        <f t="shared" si="18"/>
        <v>4.7</v>
      </c>
      <c r="AA126">
        <f t="shared" si="19"/>
        <v>4.7</v>
      </c>
      <c r="AB126" t="str">
        <f t="shared" si="20"/>
        <v>&lt;2000 Reviews</v>
      </c>
      <c r="AC126" t="str">
        <f t="shared" si="21"/>
        <v>Exquisite Gaming: Spyro The Dragon</v>
      </c>
    </row>
    <row r="127" spans="1:29" x14ac:dyDescent="0.2">
      <c r="A127" s="1">
        <v>220</v>
      </c>
      <c r="B127" t="s">
        <v>662</v>
      </c>
      <c r="C127" t="s">
        <v>51</v>
      </c>
      <c r="E127">
        <v>4.7</v>
      </c>
      <c r="F127">
        <v>3746</v>
      </c>
      <c r="G127" t="s">
        <v>22</v>
      </c>
      <c r="H127" s="8">
        <v>29.99</v>
      </c>
      <c r="I127" t="s">
        <v>59</v>
      </c>
      <c r="J127" t="s">
        <v>663</v>
      </c>
      <c r="K127" t="s">
        <v>664</v>
      </c>
      <c r="L127">
        <v>0</v>
      </c>
      <c r="M127" t="s">
        <v>62</v>
      </c>
      <c r="N127" t="s">
        <v>63</v>
      </c>
      <c r="O127" t="s">
        <v>64</v>
      </c>
      <c r="P127" t="s">
        <v>65</v>
      </c>
      <c r="T127">
        <v>4</v>
      </c>
      <c r="U127" t="str">
        <f t="shared" si="22"/>
        <v>Economy</v>
      </c>
      <c r="V127">
        <f t="shared" si="23"/>
        <v>1</v>
      </c>
      <c r="W127" s="18">
        <f t="shared" si="24"/>
        <v>3.4367101791132044</v>
      </c>
      <c r="X127" s="8">
        <f t="shared" si="25"/>
        <v>21.929135802469148</v>
      </c>
      <c r="Y127">
        <f t="shared" si="17"/>
        <v>1.367586952360577</v>
      </c>
      <c r="Z127">
        <f t="shared" si="18"/>
        <v>4.7</v>
      </c>
      <c r="AA127">
        <f t="shared" si="19"/>
        <v>4.7</v>
      </c>
      <c r="AB127" t="str">
        <f t="shared" si="20"/>
        <v>&gt;2500 Reviews</v>
      </c>
      <c r="AC127" t="str">
        <f t="shared" si="21"/>
        <v>Paladone Xbox Icons Light, Dynamic</v>
      </c>
    </row>
    <row r="128" spans="1:29" x14ac:dyDescent="0.2">
      <c r="A128" s="1">
        <v>221</v>
      </c>
      <c r="B128" t="s">
        <v>665</v>
      </c>
      <c r="C128" t="s">
        <v>459</v>
      </c>
      <c r="E128">
        <v>4.4000000000000004</v>
      </c>
      <c r="F128">
        <v>650</v>
      </c>
      <c r="G128" t="s">
        <v>22</v>
      </c>
      <c r="H128" s="8">
        <v>49.99</v>
      </c>
      <c r="I128" t="s">
        <v>666</v>
      </c>
      <c r="J128" t="s">
        <v>667</v>
      </c>
      <c r="K128" t="s">
        <v>668</v>
      </c>
      <c r="L128">
        <v>0</v>
      </c>
      <c r="M128" t="s">
        <v>46</v>
      </c>
      <c r="N128" t="s">
        <v>47</v>
      </c>
      <c r="O128" t="s">
        <v>669</v>
      </c>
      <c r="P128" t="s">
        <v>670</v>
      </c>
      <c r="T128">
        <v>4</v>
      </c>
      <c r="U128" t="str">
        <f t="shared" si="22"/>
        <v>Mid-range</v>
      </c>
      <c r="V128">
        <f t="shared" si="23"/>
        <v>1</v>
      </c>
      <c r="W128" s="18">
        <f t="shared" si="24"/>
        <v>2.8372963481585214</v>
      </c>
      <c r="X128" s="8">
        <f t="shared" si="25"/>
        <v>32.235555555555564</v>
      </c>
      <c r="Y128">
        <f t="shared" si="17"/>
        <v>1.5507720943058041</v>
      </c>
      <c r="Z128">
        <f t="shared" si="18"/>
        <v>4.4000000000000004</v>
      </c>
      <c r="AA128">
        <f t="shared" si="19"/>
        <v>4.4000000000000004</v>
      </c>
      <c r="AB128" t="str">
        <f t="shared" si="20"/>
        <v>&lt;1000 Reviews</v>
      </c>
      <c r="AC128" t="str">
        <f t="shared" si="21"/>
        <v>Halo Light-Up Energy Sword Collectible</v>
      </c>
    </row>
    <row r="129" spans="1:29" x14ac:dyDescent="0.2">
      <c r="A129" s="1">
        <v>222</v>
      </c>
      <c r="B129" t="s">
        <v>671</v>
      </c>
      <c r="C129" t="s">
        <v>51</v>
      </c>
      <c r="E129">
        <v>4.7</v>
      </c>
      <c r="F129">
        <v>1043</v>
      </c>
      <c r="G129" t="s">
        <v>22</v>
      </c>
      <c r="H129" s="8">
        <v>16.2</v>
      </c>
      <c r="I129" t="s">
        <v>672</v>
      </c>
      <c r="J129" t="s">
        <v>673</v>
      </c>
      <c r="K129" t="s">
        <v>674</v>
      </c>
      <c r="L129">
        <v>0</v>
      </c>
      <c r="M129" t="s">
        <v>194</v>
      </c>
      <c r="N129" t="s">
        <v>675</v>
      </c>
      <c r="O129" t="s">
        <v>676</v>
      </c>
      <c r="P129" t="s">
        <v>677</v>
      </c>
      <c r="Q129" t="s">
        <v>678</v>
      </c>
      <c r="T129">
        <v>5</v>
      </c>
      <c r="U129" t="str">
        <f t="shared" si="22"/>
        <v>Economy</v>
      </c>
      <c r="V129">
        <f t="shared" si="23"/>
        <v>1</v>
      </c>
      <c r="W129" s="18">
        <f t="shared" si="24"/>
        <v>4.5817746913580253</v>
      </c>
      <c r="X129" s="8">
        <f t="shared" si="25"/>
        <v>15.7925</v>
      </c>
      <c r="Y129">
        <f t="shared" si="17"/>
        <v>1.0258033876840271</v>
      </c>
      <c r="Z129">
        <f t="shared" si="18"/>
        <v>4.7</v>
      </c>
      <c r="AA129">
        <f t="shared" si="19"/>
        <v>4.7</v>
      </c>
      <c r="AB129" t="str">
        <f t="shared" si="20"/>
        <v>&lt;2000 Reviews</v>
      </c>
      <c r="AC129" t="str">
        <f t="shared" si="21"/>
        <v>Paladone, 500ml, Minecraft Metal Water</v>
      </c>
    </row>
    <row r="130" spans="1:29" x14ac:dyDescent="0.2">
      <c r="A130" s="1">
        <v>223</v>
      </c>
      <c r="B130" t="s">
        <v>679</v>
      </c>
      <c r="C130" t="s">
        <v>680</v>
      </c>
      <c r="E130">
        <v>4.7</v>
      </c>
      <c r="F130">
        <v>322</v>
      </c>
      <c r="G130" t="s">
        <v>22</v>
      </c>
      <c r="H130" s="8">
        <v>9.99</v>
      </c>
      <c r="I130" t="s">
        <v>140</v>
      </c>
      <c r="J130" t="s">
        <v>681</v>
      </c>
      <c r="K130" t="s">
        <v>682</v>
      </c>
      <c r="L130">
        <v>0</v>
      </c>
      <c r="M130" t="s">
        <v>62</v>
      </c>
      <c r="N130" t="s">
        <v>63</v>
      </c>
      <c r="O130" t="s">
        <v>143</v>
      </c>
      <c r="P130" t="s">
        <v>144</v>
      </c>
      <c r="Q130" t="s">
        <v>145</v>
      </c>
      <c r="T130">
        <v>5</v>
      </c>
      <c r="U130" t="str">
        <f t="shared" ref="U130:U160" si="26">IF(H130&lt;=15,"Budget",
   IF(H130&lt;=30,"Economy",
   IF(H130&lt;=50,"Mid-range",
   IF(H130&lt;=100,"Premium", IF(H130 &gt;100, "Premium")))))</f>
        <v>Budget</v>
      </c>
      <c r="V130">
        <f t="shared" ref="V130:V160" si="27">MIN(1,F130/100)</f>
        <v>1</v>
      </c>
      <c r="W130" s="18">
        <f t="shared" ref="W130:W160" si="28">IFERROR((E130*V130)/(H130/X130), "N/A")</f>
        <v>10.317010837998497</v>
      </c>
      <c r="X130" s="8">
        <f t="shared" ref="X130:X160" si="29">IFERROR(AVERAGEIF(M:M,M130,H:H), "N/A")</f>
        <v>21.929135802469148</v>
      </c>
      <c r="Y130">
        <f t="shared" si="17"/>
        <v>0.45555830790537399</v>
      </c>
      <c r="Z130">
        <f t="shared" si="18"/>
        <v>4.7</v>
      </c>
      <c r="AA130">
        <f t="shared" si="19"/>
        <v>4.7</v>
      </c>
      <c r="AB130" t="str">
        <f t="shared" si="20"/>
        <v>&lt;500 Reviews</v>
      </c>
      <c r="AC130" t="str">
        <f t="shared" si="21"/>
        <v>Keep Out Gamer at Work</v>
      </c>
    </row>
    <row r="131" spans="1:29" x14ac:dyDescent="0.2">
      <c r="A131" s="1">
        <v>224</v>
      </c>
      <c r="B131" t="s">
        <v>683</v>
      </c>
      <c r="C131" t="s">
        <v>684</v>
      </c>
      <c r="E131">
        <v>4.8</v>
      </c>
      <c r="F131">
        <v>258</v>
      </c>
      <c r="G131" t="s">
        <v>22</v>
      </c>
      <c r="H131" s="8">
        <v>35.99</v>
      </c>
      <c r="I131" t="s">
        <v>43</v>
      </c>
      <c r="J131" t="s">
        <v>685</v>
      </c>
      <c r="K131" t="s">
        <v>686</v>
      </c>
      <c r="L131">
        <v>0</v>
      </c>
      <c r="M131" t="s">
        <v>46</v>
      </c>
      <c r="N131" t="s">
        <v>47</v>
      </c>
      <c r="O131" t="s">
        <v>48</v>
      </c>
      <c r="P131" t="s">
        <v>49</v>
      </c>
      <c r="T131">
        <v>4</v>
      </c>
      <c r="U131" t="str">
        <f t="shared" si="26"/>
        <v>Mid-range</v>
      </c>
      <c r="V131">
        <f t="shared" si="27"/>
        <v>1</v>
      </c>
      <c r="W131" s="18">
        <f t="shared" si="28"/>
        <v>4.2992683152727622</v>
      </c>
      <c r="X131" s="8">
        <f t="shared" si="29"/>
        <v>32.235555555555564</v>
      </c>
      <c r="Y131">
        <f t="shared" ref="Y131:Y160" si="30">IFERROR(H131/X131, "N/A")</f>
        <v>1.1164690472907759</v>
      </c>
      <c r="Z131">
        <f t="shared" ref="Z131:Z160" si="31">E131*V131</f>
        <v>4.8</v>
      </c>
      <c r="AA131">
        <f t="shared" ref="AA131:AA160" si="32">IF(E131&gt;=4,E131,"Low Review Score")</f>
        <v>4.8</v>
      </c>
      <c r="AB131" t="str">
        <f t="shared" ref="AB131:AB160" si="33">IF(F131&lt;=500,"&lt;500 Reviews",
   IF(F131&lt;=1000,"&lt;1000 Reviews",
   IF(F131&lt;=2000,"&lt;2000 Reviews",
   IF(F131&lt;=2500,"&lt;2500 Reviews", IF(F131 &gt;2500, "&gt;2500 Reviews")))))</f>
        <v>&lt;500 Reviews</v>
      </c>
      <c r="AC131" t="str">
        <f t="shared" ref="AC131:AC160" si="34">_xlfn.TEXTBEFORE(B131," ",5)</f>
        <v>Fallout Neon Signs for Wall</v>
      </c>
    </row>
    <row r="132" spans="1:29" x14ac:dyDescent="0.2">
      <c r="A132" s="1">
        <v>225</v>
      </c>
      <c r="B132" t="s">
        <v>687</v>
      </c>
      <c r="C132" t="s">
        <v>688</v>
      </c>
      <c r="E132">
        <v>4.5999999999999996</v>
      </c>
      <c r="F132">
        <v>865</v>
      </c>
      <c r="G132" t="s">
        <v>22</v>
      </c>
      <c r="H132" s="8">
        <v>15.98</v>
      </c>
      <c r="I132" t="s">
        <v>43</v>
      </c>
      <c r="J132" t="s">
        <v>689</v>
      </c>
      <c r="K132" t="s">
        <v>690</v>
      </c>
      <c r="L132">
        <v>0</v>
      </c>
      <c r="M132" t="s">
        <v>46</v>
      </c>
      <c r="N132" t="s">
        <v>47</v>
      </c>
      <c r="O132" t="s">
        <v>48</v>
      </c>
      <c r="P132" t="s">
        <v>49</v>
      </c>
      <c r="T132">
        <v>4</v>
      </c>
      <c r="U132" t="str">
        <f t="shared" si="26"/>
        <v>Economy</v>
      </c>
      <c r="V132">
        <f t="shared" si="27"/>
        <v>1</v>
      </c>
      <c r="W132" s="18">
        <f t="shared" si="28"/>
        <v>9.2793213739396485</v>
      </c>
      <c r="X132" s="8">
        <f t="shared" si="29"/>
        <v>32.235555555555564</v>
      </c>
      <c r="Y132">
        <f t="shared" si="30"/>
        <v>0.49572590652143927</v>
      </c>
      <c r="Z132">
        <f t="shared" si="31"/>
        <v>4.5999999999999996</v>
      </c>
      <c r="AA132">
        <f t="shared" si="32"/>
        <v>4.5999999999999996</v>
      </c>
      <c r="AB132" t="str">
        <f t="shared" si="33"/>
        <v>&lt;1000 Reviews</v>
      </c>
      <c r="AC132" t="str">
        <f t="shared" si="34"/>
        <v>Game Neon Sign Gamepad Shape</v>
      </c>
    </row>
    <row r="133" spans="1:29" x14ac:dyDescent="0.2">
      <c r="A133" s="1">
        <v>226</v>
      </c>
      <c r="B133" t="s">
        <v>691</v>
      </c>
      <c r="C133" t="s">
        <v>692</v>
      </c>
      <c r="D133" t="s">
        <v>693</v>
      </c>
      <c r="E133">
        <v>4.8</v>
      </c>
      <c r="F133">
        <v>1213</v>
      </c>
      <c r="G133" t="s">
        <v>22</v>
      </c>
      <c r="H133" s="8">
        <v>22.99</v>
      </c>
      <c r="I133" t="s">
        <v>287</v>
      </c>
      <c r="J133" t="s">
        <v>694</v>
      </c>
      <c r="K133" t="s">
        <v>695</v>
      </c>
      <c r="L133">
        <v>987</v>
      </c>
      <c r="M133" t="s">
        <v>115</v>
      </c>
      <c r="N133" t="s">
        <v>290</v>
      </c>
      <c r="O133" t="s">
        <v>291</v>
      </c>
      <c r="T133">
        <v>3</v>
      </c>
      <c r="U133" t="str">
        <f t="shared" si="26"/>
        <v>Economy</v>
      </c>
      <c r="V133">
        <f t="shared" si="27"/>
        <v>1</v>
      </c>
      <c r="W133" s="18">
        <f t="shared" si="28"/>
        <v>5.7620878642888211</v>
      </c>
      <c r="X133" s="8">
        <f t="shared" si="29"/>
        <v>27.597999999999995</v>
      </c>
      <c r="Y133">
        <f t="shared" si="30"/>
        <v>0.833031379085441</v>
      </c>
      <c r="Z133">
        <f t="shared" si="31"/>
        <v>4.8</v>
      </c>
      <c r="AA133">
        <f t="shared" si="32"/>
        <v>4.8</v>
      </c>
      <c r="AB133" t="str">
        <f t="shared" si="33"/>
        <v>&lt;2000 Reviews</v>
      </c>
      <c r="AC133" t="str">
        <f t="shared" si="34"/>
        <v>Exquisite Gaming: Call of Duty:</v>
      </c>
    </row>
    <row r="134" spans="1:29" x14ac:dyDescent="0.2">
      <c r="A134" s="1">
        <v>227</v>
      </c>
      <c r="B134" t="s">
        <v>696</v>
      </c>
      <c r="C134" t="s">
        <v>697</v>
      </c>
      <c r="E134">
        <v>4.7</v>
      </c>
      <c r="F134">
        <v>394</v>
      </c>
      <c r="G134" t="s">
        <v>22</v>
      </c>
      <c r="H134" s="8">
        <v>16.989999999999998</v>
      </c>
      <c r="I134" t="s">
        <v>78</v>
      </c>
      <c r="J134" t="s">
        <v>698</v>
      </c>
      <c r="K134" t="s">
        <v>699</v>
      </c>
      <c r="L134">
        <v>0</v>
      </c>
      <c r="M134" t="s">
        <v>62</v>
      </c>
      <c r="N134" t="s">
        <v>71</v>
      </c>
      <c r="O134" t="s">
        <v>81</v>
      </c>
      <c r="P134" t="s">
        <v>82</v>
      </c>
      <c r="Q134" t="s">
        <v>83</v>
      </c>
      <c r="T134">
        <v>5</v>
      </c>
      <c r="U134" t="str">
        <f t="shared" si="26"/>
        <v>Economy</v>
      </c>
      <c r="V134">
        <f t="shared" si="27"/>
        <v>1</v>
      </c>
      <c r="W134" s="18">
        <f t="shared" si="28"/>
        <v>6.0663295039202474</v>
      </c>
      <c r="X134" s="8">
        <f t="shared" si="29"/>
        <v>21.929135802469148</v>
      </c>
      <c r="Y134">
        <f t="shared" si="30"/>
        <v>0.77476833346469498</v>
      </c>
      <c r="Z134">
        <f t="shared" si="31"/>
        <v>4.7</v>
      </c>
      <c r="AA134">
        <f t="shared" si="32"/>
        <v>4.7</v>
      </c>
      <c r="AB134" t="str">
        <f t="shared" si="33"/>
        <v>&lt;500 Reviews</v>
      </c>
      <c r="AC134" t="str">
        <f t="shared" si="34"/>
        <v>Sodilly I'm Gaming Do Not</v>
      </c>
    </row>
    <row r="135" spans="1:29" x14ac:dyDescent="0.2">
      <c r="A135" s="1">
        <v>228</v>
      </c>
      <c r="B135" t="s">
        <v>700</v>
      </c>
      <c r="C135" t="s">
        <v>701</v>
      </c>
      <c r="E135">
        <v>4.5999999999999996</v>
      </c>
      <c r="F135">
        <v>612</v>
      </c>
      <c r="G135" t="s">
        <v>22</v>
      </c>
      <c r="H135" s="8">
        <v>12.99</v>
      </c>
      <c r="I135" t="s">
        <v>702</v>
      </c>
      <c r="J135" t="s">
        <v>703</v>
      </c>
      <c r="K135" t="s">
        <v>704</v>
      </c>
      <c r="L135">
        <v>0</v>
      </c>
      <c r="M135" t="s">
        <v>62</v>
      </c>
      <c r="N135" t="s">
        <v>566</v>
      </c>
      <c r="O135" t="s">
        <v>705</v>
      </c>
      <c r="P135" t="s">
        <v>706</v>
      </c>
      <c r="T135">
        <v>4</v>
      </c>
      <c r="U135" t="str">
        <f t="shared" si="26"/>
        <v>Budget</v>
      </c>
      <c r="V135">
        <f t="shared" si="27"/>
        <v>1</v>
      </c>
      <c r="W135" s="18">
        <f t="shared" si="28"/>
        <v>7.7655138330529692</v>
      </c>
      <c r="X135" s="8">
        <f t="shared" si="29"/>
        <v>21.929135802469148</v>
      </c>
      <c r="Y135">
        <f t="shared" si="30"/>
        <v>0.59236260457365442</v>
      </c>
      <c r="Z135">
        <f t="shared" si="31"/>
        <v>4.5999999999999996</v>
      </c>
      <c r="AA135">
        <f t="shared" si="32"/>
        <v>4.5999999999999996</v>
      </c>
      <c r="AB135" t="str">
        <f t="shared" si="33"/>
        <v>&lt;1000 Reviews</v>
      </c>
      <c r="AC135" t="str">
        <f t="shared" si="34"/>
        <v>Gamer Gifts for Teenage Boys,</v>
      </c>
    </row>
    <row r="136" spans="1:29" x14ac:dyDescent="0.2">
      <c r="A136" s="1">
        <v>229</v>
      </c>
      <c r="B136" t="s">
        <v>707</v>
      </c>
      <c r="C136" t="s">
        <v>708</v>
      </c>
      <c r="D136" t="s">
        <v>709</v>
      </c>
      <c r="E136">
        <v>4.7</v>
      </c>
      <c r="F136">
        <v>161</v>
      </c>
      <c r="G136" t="s">
        <v>22</v>
      </c>
      <c r="H136" s="8">
        <v>4.99</v>
      </c>
      <c r="I136" t="s">
        <v>710</v>
      </c>
      <c r="J136" t="s">
        <v>711</v>
      </c>
      <c r="K136" t="s">
        <v>712</v>
      </c>
      <c r="L136">
        <v>998</v>
      </c>
      <c r="M136" t="s">
        <v>136</v>
      </c>
      <c r="N136" t="s">
        <v>416</v>
      </c>
      <c r="O136" t="s">
        <v>417</v>
      </c>
      <c r="P136" t="s">
        <v>713</v>
      </c>
      <c r="Q136" t="s">
        <v>714</v>
      </c>
      <c r="T136">
        <v>5</v>
      </c>
      <c r="U136" t="str">
        <f t="shared" si="26"/>
        <v>Budget</v>
      </c>
      <c r="V136">
        <f t="shared" si="27"/>
        <v>1</v>
      </c>
      <c r="W136" s="18">
        <f t="shared" si="28"/>
        <v>63.420801603206421</v>
      </c>
      <c r="X136" s="8">
        <f t="shared" si="29"/>
        <v>67.334000000000003</v>
      </c>
      <c r="Y136">
        <f t="shared" si="30"/>
        <v>7.410817714676092E-2</v>
      </c>
      <c r="Z136">
        <f t="shared" si="31"/>
        <v>4.7</v>
      </c>
      <c r="AA136">
        <f t="shared" si="32"/>
        <v>4.7</v>
      </c>
      <c r="AB136" t="str">
        <f t="shared" si="33"/>
        <v>&lt;500 Reviews</v>
      </c>
      <c r="AC136" t="str">
        <f t="shared" si="34"/>
        <v>Cute Kirby Stickers, Kawaii Cartoon</v>
      </c>
    </row>
    <row r="137" spans="1:29" x14ac:dyDescent="0.2">
      <c r="A137" s="1">
        <v>230</v>
      </c>
      <c r="B137" t="s">
        <v>715</v>
      </c>
      <c r="C137" t="s">
        <v>216</v>
      </c>
      <c r="D137" t="s">
        <v>716</v>
      </c>
      <c r="E137">
        <v>4.2</v>
      </c>
      <c r="F137">
        <v>268</v>
      </c>
      <c r="G137" t="s">
        <v>22</v>
      </c>
      <c r="H137" s="8">
        <v>25.56</v>
      </c>
      <c r="I137" t="s">
        <v>717</v>
      </c>
      <c r="J137" t="s">
        <v>718</v>
      </c>
      <c r="K137" t="s">
        <v>719</v>
      </c>
      <c r="L137">
        <v>204</v>
      </c>
      <c r="M137" t="s">
        <v>46</v>
      </c>
      <c r="N137" t="s">
        <v>47</v>
      </c>
      <c r="O137" t="s">
        <v>669</v>
      </c>
      <c r="P137" t="s">
        <v>720</v>
      </c>
      <c r="T137">
        <v>4</v>
      </c>
      <c r="U137" t="str">
        <f t="shared" si="26"/>
        <v>Economy</v>
      </c>
      <c r="V137">
        <f t="shared" si="27"/>
        <v>1</v>
      </c>
      <c r="W137" s="18">
        <f t="shared" si="28"/>
        <v>5.2969222743870645</v>
      </c>
      <c r="X137" s="8">
        <f t="shared" si="29"/>
        <v>32.235555555555564</v>
      </c>
      <c r="Y137">
        <f t="shared" si="30"/>
        <v>0.79291327726457994</v>
      </c>
      <c r="Z137">
        <f t="shared" si="31"/>
        <v>4.2</v>
      </c>
      <c r="AA137">
        <f t="shared" si="32"/>
        <v>4.2</v>
      </c>
      <c r="AB137" t="str">
        <f t="shared" si="33"/>
        <v>&lt;500 Reviews</v>
      </c>
      <c r="AC137" t="str">
        <f t="shared" si="34"/>
        <v>Numskull Back to The Future</v>
      </c>
    </row>
    <row r="138" spans="1:29" x14ac:dyDescent="0.2">
      <c r="A138" s="1">
        <v>232</v>
      </c>
      <c r="B138" t="s">
        <v>721</v>
      </c>
      <c r="C138" t="s">
        <v>722</v>
      </c>
      <c r="E138">
        <v>4.5999999999999996</v>
      </c>
      <c r="F138">
        <v>266</v>
      </c>
      <c r="G138" t="s">
        <v>22</v>
      </c>
      <c r="H138" s="8">
        <v>29.99</v>
      </c>
      <c r="I138" t="s">
        <v>43</v>
      </c>
      <c r="J138" t="s">
        <v>723</v>
      </c>
      <c r="K138" t="s">
        <v>724</v>
      </c>
      <c r="L138">
        <v>0</v>
      </c>
      <c r="M138" t="s">
        <v>46</v>
      </c>
      <c r="N138" t="s">
        <v>47</v>
      </c>
      <c r="O138" t="s">
        <v>48</v>
      </c>
      <c r="P138" t="s">
        <v>49</v>
      </c>
      <c r="T138">
        <v>4</v>
      </c>
      <c r="U138" t="str">
        <f t="shared" si="26"/>
        <v>Economy</v>
      </c>
      <c r="V138">
        <f t="shared" si="27"/>
        <v>1</v>
      </c>
      <c r="W138" s="18">
        <f t="shared" si="28"/>
        <v>4.9444333296283958</v>
      </c>
      <c r="X138" s="8">
        <f t="shared" si="29"/>
        <v>32.235555555555564</v>
      </c>
      <c r="Y138">
        <f t="shared" si="30"/>
        <v>0.93033916999862099</v>
      </c>
      <c r="Z138">
        <f t="shared" si="31"/>
        <v>4.5999999999999996</v>
      </c>
      <c r="AA138">
        <f t="shared" si="32"/>
        <v>4.5999999999999996</v>
      </c>
      <c r="AB138" t="str">
        <f t="shared" si="33"/>
        <v>&lt;500 Reviews</v>
      </c>
      <c r="AC138" t="str">
        <f t="shared" si="34"/>
        <v>Star Neon Sign, Gaming Neon</v>
      </c>
    </row>
    <row r="139" spans="1:29" x14ac:dyDescent="0.2">
      <c r="A139" s="1">
        <v>233</v>
      </c>
      <c r="B139" t="s">
        <v>725</v>
      </c>
      <c r="C139" t="s">
        <v>94</v>
      </c>
      <c r="D139" t="s">
        <v>726</v>
      </c>
      <c r="E139">
        <v>4.8</v>
      </c>
      <c r="F139">
        <v>756</v>
      </c>
      <c r="G139" t="s">
        <v>22</v>
      </c>
      <c r="H139" s="8">
        <v>24.99</v>
      </c>
      <c r="I139" t="s">
        <v>727</v>
      </c>
      <c r="J139" t="s">
        <v>728</v>
      </c>
      <c r="K139" t="s">
        <v>729</v>
      </c>
      <c r="L139">
        <v>851</v>
      </c>
      <c r="M139" t="s">
        <v>26</v>
      </c>
      <c r="N139" t="s">
        <v>99</v>
      </c>
      <c r="O139" t="s">
        <v>159</v>
      </c>
      <c r="P139" t="s">
        <v>730</v>
      </c>
      <c r="Q139" t="s">
        <v>168</v>
      </c>
      <c r="T139">
        <v>5</v>
      </c>
      <c r="U139" t="str">
        <f t="shared" si="26"/>
        <v>Economy</v>
      </c>
      <c r="V139">
        <f t="shared" si="27"/>
        <v>1</v>
      </c>
      <c r="W139" s="18">
        <f t="shared" si="28"/>
        <v>6.0439993140113195</v>
      </c>
      <c r="X139" s="8">
        <f t="shared" si="29"/>
        <v>31.466571428571434</v>
      </c>
      <c r="Y139">
        <f t="shared" si="30"/>
        <v>0.7941761324943476</v>
      </c>
      <c r="Z139">
        <f t="shared" si="31"/>
        <v>4.8</v>
      </c>
      <c r="AA139">
        <f t="shared" si="32"/>
        <v>4.8</v>
      </c>
      <c r="AB139" t="str">
        <f t="shared" si="33"/>
        <v>&lt;1000 Reviews</v>
      </c>
      <c r="AC139" t="str">
        <f t="shared" si="34"/>
        <v>Exquisite Gaming: Guardians of The</v>
      </c>
    </row>
    <row r="140" spans="1:29" x14ac:dyDescent="0.2">
      <c r="A140" s="1">
        <v>234</v>
      </c>
      <c r="B140" t="s">
        <v>731</v>
      </c>
      <c r="C140" t="s">
        <v>732</v>
      </c>
      <c r="E140">
        <v>4.8</v>
      </c>
      <c r="F140">
        <v>1055</v>
      </c>
      <c r="G140" t="s">
        <v>22</v>
      </c>
      <c r="H140" s="8">
        <v>26.99</v>
      </c>
      <c r="I140" t="s">
        <v>43</v>
      </c>
      <c r="J140" t="s">
        <v>733</v>
      </c>
      <c r="K140" t="s">
        <v>734</v>
      </c>
      <c r="L140">
        <v>0</v>
      </c>
      <c r="M140" t="s">
        <v>46</v>
      </c>
      <c r="N140" t="s">
        <v>47</v>
      </c>
      <c r="O140" t="s">
        <v>48</v>
      </c>
      <c r="P140" t="s">
        <v>49</v>
      </c>
      <c r="T140">
        <v>4</v>
      </c>
      <c r="U140" t="str">
        <f t="shared" si="26"/>
        <v>Economy</v>
      </c>
      <c r="V140">
        <f t="shared" si="27"/>
        <v>1</v>
      </c>
      <c r="W140" s="18">
        <f t="shared" si="28"/>
        <v>5.7328887242188475</v>
      </c>
      <c r="X140" s="8">
        <f t="shared" si="29"/>
        <v>32.235555555555564</v>
      </c>
      <c r="Y140">
        <f t="shared" si="30"/>
        <v>0.83727423135254353</v>
      </c>
      <c r="Z140">
        <f t="shared" si="31"/>
        <v>4.8</v>
      </c>
      <c r="AA140">
        <f t="shared" si="32"/>
        <v>4.8</v>
      </c>
      <c r="AB140" t="str">
        <f t="shared" si="33"/>
        <v>&lt;2000 Reviews</v>
      </c>
      <c r="AC140" t="str">
        <f t="shared" si="34"/>
        <v>Led Dimmable Neon Signs Wall</v>
      </c>
    </row>
    <row r="141" spans="1:29" x14ac:dyDescent="0.2">
      <c r="A141" s="1">
        <v>235</v>
      </c>
      <c r="B141" t="s">
        <v>735</v>
      </c>
      <c r="C141" t="s">
        <v>110</v>
      </c>
      <c r="D141" t="s">
        <v>736</v>
      </c>
      <c r="E141">
        <v>4.7</v>
      </c>
      <c r="F141">
        <v>2739</v>
      </c>
      <c r="G141" t="s">
        <v>22</v>
      </c>
      <c r="H141" s="8">
        <v>44.99</v>
      </c>
      <c r="I141" t="s">
        <v>112</v>
      </c>
      <c r="J141" t="s">
        <v>737</v>
      </c>
      <c r="K141" t="s">
        <v>738</v>
      </c>
      <c r="L141">
        <v>1094</v>
      </c>
      <c r="M141" t="s">
        <v>115</v>
      </c>
      <c r="N141" t="s">
        <v>116</v>
      </c>
      <c r="O141" t="s">
        <v>117</v>
      </c>
      <c r="T141">
        <v>3</v>
      </c>
      <c r="U141" t="str">
        <f t="shared" si="26"/>
        <v>Mid-range</v>
      </c>
      <c r="V141">
        <f t="shared" si="27"/>
        <v>1</v>
      </c>
      <c r="W141" s="18">
        <f t="shared" si="28"/>
        <v>2.8830984663258499</v>
      </c>
      <c r="X141" s="8">
        <f t="shared" si="29"/>
        <v>27.597999999999995</v>
      </c>
      <c r="Y141">
        <f t="shared" si="30"/>
        <v>1.6301905935212699</v>
      </c>
      <c r="Z141">
        <f t="shared" si="31"/>
        <v>4.7</v>
      </c>
      <c r="AA141">
        <f t="shared" si="32"/>
        <v>4.7</v>
      </c>
      <c r="AB141" t="str">
        <f t="shared" si="33"/>
        <v>&gt;2500 Reviews</v>
      </c>
      <c r="AC141" t="str">
        <f t="shared" si="34"/>
        <v>Hasbro Gaming Monopoly: The Lord</v>
      </c>
    </row>
    <row r="142" spans="1:29" x14ac:dyDescent="0.2">
      <c r="A142" s="1">
        <v>236</v>
      </c>
      <c r="B142" t="s">
        <v>739</v>
      </c>
      <c r="C142" t="s">
        <v>94</v>
      </c>
      <c r="D142" t="s">
        <v>740</v>
      </c>
      <c r="E142">
        <v>4.5999999999999996</v>
      </c>
      <c r="F142">
        <v>2629</v>
      </c>
      <c r="G142" t="s">
        <v>22</v>
      </c>
      <c r="H142" s="8">
        <v>22.99</v>
      </c>
      <c r="I142" t="s">
        <v>741</v>
      </c>
      <c r="J142" t="s">
        <v>742</v>
      </c>
      <c r="K142" t="s">
        <v>743</v>
      </c>
      <c r="L142">
        <v>933</v>
      </c>
      <c r="M142" t="s">
        <v>26</v>
      </c>
      <c r="N142" t="s">
        <v>99</v>
      </c>
      <c r="O142" t="s">
        <v>166</v>
      </c>
      <c r="P142" t="s">
        <v>604</v>
      </c>
      <c r="Q142" t="s">
        <v>28</v>
      </c>
      <c r="R142" t="s">
        <v>29</v>
      </c>
      <c r="S142" t="s">
        <v>30</v>
      </c>
      <c r="T142">
        <v>7</v>
      </c>
      <c r="U142" t="str">
        <f t="shared" si="26"/>
        <v>Economy</v>
      </c>
      <c r="V142">
        <f t="shared" si="27"/>
        <v>1</v>
      </c>
      <c r="W142" s="18">
        <f t="shared" si="28"/>
        <v>6.296051699496676</v>
      </c>
      <c r="X142" s="8">
        <f t="shared" si="29"/>
        <v>31.466571428571434</v>
      </c>
      <c r="Y142">
        <f t="shared" si="30"/>
        <v>0.73061661808903766</v>
      </c>
      <c r="Z142">
        <f t="shared" si="31"/>
        <v>4.5999999999999996</v>
      </c>
      <c r="AA142">
        <f t="shared" si="32"/>
        <v>4.5999999999999996</v>
      </c>
      <c r="AB142" t="str">
        <f t="shared" si="33"/>
        <v>&gt;2500 Reviews</v>
      </c>
      <c r="AC142" t="str">
        <f t="shared" si="34"/>
        <v>Exquisite Gaming: Star Wars: Darth</v>
      </c>
    </row>
    <row r="143" spans="1:29" x14ac:dyDescent="0.2">
      <c r="A143" s="1">
        <v>237</v>
      </c>
      <c r="B143" t="s">
        <v>744</v>
      </c>
      <c r="C143" t="s">
        <v>745</v>
      </c>
      <c r="D143" t="s">
        <v>746</v>
      </c>
      <c r="E143">
        <v>4.8</v>
      </c>
      <c r="F143">
        <v>519</v>
      </c>
      <c r="G143" t="s">
        <v>22</v>
      </c>
      <c r="H143" s="8">
        <v>39.9</v>
      </c>
      <c r="I143" t="s">
        <v>747</v>
      </c>
      <c r="J143" t="s">
        <v>748</v>
      </c>
      <c r="K143" t="s">
        <v>749</v>
      </c>
      <c r="L143">
        <v>1627</v>
      </c>
      <c r="M143" t="s">
        <v>26</v>
      </c>
      <c r="N143" t="s">
        <v>474</v>
      </c>
      <c r="O143" t="s">
        <v>28</v>
      </c>
      <c r="P143" t="s">
        <v>29</v>
      </c>
      <c r="Q143" t="s">
        <v>30</v>
      </c>
      <c r="T143">
        <v>5</v>
      </c>
      <c r="U143" t="str">
        <f t="shared" si="26"/>
        <v>Mid-range</v>
      </c>
      <c r="V143">
        <f t="shared" si="27"/>
        <v>1</v>
      </c>
      <c r="W143" s="18">
        <f t="shared" si="28"/>
        <v>3.7854522019334058</v>
      </c>
      <c r="X143" s="8">
        <f t="shared" si="29"/>
        <v>31.466571428571434</v>
      </c>
      <c r="Y143">
        <f t="shared" si="30"/>
        <v>1.268012312385933</v>
      </c>
      <c r="Z143">
        <f t="shared" si="31"/>
        <v>4.8</v>
      </c>
      <c r="AA143">
        <f t="shared" si="32"/>
        <v>4.8</v>
      </c>
      <c r="AB143" t="str">
        <f t="shared" si="33"/>
        <v>&lt;1000 Reviews</v>
      </c>
      <c r="AC143" t="str">
        <f t="shared" si="34"/>
        <v>Gaming Controller Holder One More</v>
      </c>
    </row>
    <row r="144" spans="1:29" x14ac:dyDescent="0.2">
      <c r="A144" s="1">
        <v>238</v>
      </c>
      <c r="B144" t="s">
        <v>750</v>
      </c>
      <c r="C144" t="s">
        <v>751</v>
      </c>
      <c r="D144" t="s">
        <v>752</v>
      </c>
      <c r="E144">
        <v>4.4000000000000004</v>
      </c>
      <c r="F144">
        <v>4754</v>
      </c>
      <c r="G144" t="s">
        <v>22</v>
      </c>
      <c r="H144" s="8">
        <v>95.7</v>
      </c>
      <c r="I144" t="s">
        <v>753</v>
      </c>
      <c r="J144" t="s">
        <v>754</v>
      </c>
      <c r="K144" t="s">
        <v>755</v>
      </c>
      <c r="L144">
        <v>327</v>
      </c>
      <c r="M144" t="s">
        <v>136</v>
      </c>
      <c r="N144" t="s">
        <v>416</v>
      </c>
      <c r="O144" t="s">
        <v>756</v>
      </c>
      <c r="P144" t="s">
        <v>757</v>
      </c>
      <c r="T144">
        <v>4</v>
      </c>
      <c r="U144" t="str">
        <f t="shared" si="26"/>
        <v>Premium</v>
      </c>
      <c r="V144">
        <f t="shared" si="27"/>
        <v>1</v>
      </c>
      <c r="W144" s="18">
        <f t="shared" si="28"/>
        <v>3.0958160919540236</v>
      </c>
      <c r="X144" s="8">
        <f t="shared" si="29"/>
        <v>67.334000000000003</v>
      </c>
      <c r="Y144">
        <f t="shared" si="30"/>
        <v>1.4212730567024088</v>
      </c>
      <c r="Z144">
        <f t="shared" si="31"/>
        <v>4.4000000000000004</v>
      </c>
      <c r="AA144">
        <f t="shared" si="32"/>
        <v>4.4000000000000004</v>
      </c>
      <c r="AB144" t="str">
        <f t="shared" si="33"/>
        <v>&gt;2500 Reviews</v>
      </c>
      <c r="AC144" t="str">
        <f t="shared" si="34"/>
        <v>ASUS WiFi 6 Router (RT-AX57)</v>
      </c>
    </row>
    <row r="145" spans="1:29" x14ac:dyDescent="0.2">
      <c r="A145" s="1">
        <v>239</v>
      </c>
      <c r="B145" t="s">
        <v>758</v>
      </c>
      <c r="C145" t="s">
        <v>94</v>
      </c>
      <c r="D145" t="s">
        <v>759</v>
      </c>
      <c r="E145">
        <v>4.8</v>
      </c>
      <c r="F145">
        <v>1972</v>
      </c>
      <c r="G145" t="s">
        <v>22</v>
      </c>
      <c r="H145" s="8">
        <v>24.99</v>
      </c>
      <c r="I145" t="s">
        <v>760</v>
      </c>
      <c r="J145" t="s">
        <v>761</v>
      </c>
      <c r="K145" t="s">
        <v>762</v>
      </c>
      <c r="L145">
        <v>916</v>
      </c>
      <c r="M145" t="s">
        <v>763</v>
      </c>
      <c r="N145" t="s">
        <v>28</v>
      </c>
      <c r="O145" t="s">
        <v>418</v>
      </c>
      <c r="T145">
        <v>3</v>
      </c>
      <c r="U145" t="str">
        <f t="shared" si="26"/>
        <v>Economy</v>
      </c>
      <c r="V145">
        <f t="shared" si="27"/>
        <v>1</v>
      </c>
      <c r="W145" s="18">
        <f t="shared" si="28"/>
        <v>4.8</v>
      </c>
      <c r="X145" s="8">
        <f t="shared" si="29"/>
        <v>24.99</v>
      </c>
      <c r="Y145">
        <f t="shared" si="30"/>
        <v>1</v>
      </c>
      <c r="Z145">
        <f t="shared" si="31"/>
        <v>4.8</v>
      </c>
      <c r="AA145">
        <f t="shared" si="32"/>
        <v>4.8</v>
      </c>
      <c r="AB145" t="str">
        <f t="shared" si="33"/>
        <v>&lt;2000 Reviews</v>
      </c>
      <c r="AC145" t="str">
        <f t="shared" si="34"/>
        <v>Exquisite Gaming: Halo: Master Chief</v>
      </c>
    </row>
    <row r="146" spans="1:29" x14ac:dyDescent="0.2">
      <c r="A146" s="1">
        <v>240</v>
      </c>
      <c r="B146" t="s">
        <v>764</v>
      </c>
      <c r="C146" t="s">
        <v>51</v>
      </c>
      <c r="E146">
        <v>4.5999999999999996</v>
      </c>
      <c r="F146">
        <v>7534</v>
      </c>
      <c r="G146" t="s">
        <v>22</v>
      </c>
      <c r="H146" s="8">
        <v>17.989999999999998</v>
      </c>
      <c r="I146" t="s">
        <v>330</v>
      </c>
      <c r="J146" t="s">
        <v>765</v>
      </c>
      <c r="K146" t="s">
        <v>766</v>
      </c>
      <c r="L146">
        <v>0</v>
      </c>
      <c r="M146" t="s">
        <v>62</v>
      </c>
      <c r="N146" t="s">
        <v>71</v>
      </c>
      <c r="O146" t="s">
        <v>81</v>
      </c>
      <c r="P146" t="s">
        <v>82</v>
      </c>
      <c r="Q146" t="s">
        <v>333</v>
      </c>
      <c r="R146" t="s">
        <v>334</v>
      </c>
      <c r="T146">
        <v>6</v>
      </c>
      <c r="U146" t="str">
        <f t="shared" si="26"/>
        <v>Economy</v>
      </c>
      <c r="V146">
        <f t="shared" si="27"/>
        <v>1</v>
      </c>
      <c r="W146" s="18">
        <f t="shared" si="28"/>
        <v>5.6072276093028393</v>
      </c>
      <c r="X146" s="8">
        <f t="shared" si="29"/>
        <v>21.929135802469148</v>
      </c>
      <c r="Y146">
        <f t="shared" si="30"/>
        <v>0.82036976568745512</v>
      </c>
      <c r="Z146">
        <f t="shared" si="31"/>
        <v>4.5999999999999996</v>
      </c>
      <c r="AA146">
        <f t="shared" si="32"/>
        <v>4.5999999999999996</v>
      </c>
      <c r="AB146" t="str">
        <f t="shared" si="33"/>
        <v>&gt;2500 Reviews</v>
      </c>
      <c r="AC146" t="str">
        <f t="shared" si="34"/>
        <v>Paladone Gameboy Heat Changing Coffee</v>
      </c>
    </row>
    <row r="147" spans="1:29" x14ac:dyDescent="0.2">
      <c r="A147" s="1">
        <v>241</v>
      </c>
      <c r="B147" t="s">
        <v>767</v>
      </c>
      <c r="C147" t="s">
        <v>768</v>
      </c>
      <c r="E147">
        <v>4.7</v>
      </c>
      <c r="F147">
        <v>113</v>
      </c>
      <c r="G147" t="s">
        <v>22</v>
      </c>
      <c r="H147" s="8">
        <v>21.99</v>
      </c>
      <c r="I147" t="s">
        <v>78</v>
      </c>
      <c r="J147" t="s">
        <v>769</v>
      </c>
      <c r="K147" t="s">
        <v>770</v>
      </c>
      <c r="L147">
        <v>0</v>
      </c>
      <c r="M147" t="s">
        <v>62</v>
      </c>
      <c r="N147" t="s">
        <v>71</v>
      </c>
      <c r="O147" t="s">
        <v>81</v>
      </c>
      <c r="P147" t="s">
        <v>82</v>
      </c>
      <c r="Q147" t="s">
        <v>83</v>
      </c>
      <c r="T147">
        <v>5</v>
      </c>
      <c r="U147" t="str">
        <f t="shared" si="26"/>
        <v>Economy</v>
      </c>
      <c r="V147">
        <f t="shared" si="27"/>
        <v>1</v>
      </c>
      <c r="W147" s="18">
        <f t="shared" si="28"/>
        <v>4.6869912811098233</v>
      </c>
      <c r="X147" s="8">
        <f t="shared" si="29"/>
        <v>21.929135802469148</v>
      </c>
      <c r="Y147">
        <f t="shared" si="30"/>
        <v>1.0027754945784957</v>
      </c>
      <c r="Z147">
        <f t="shared" si="31"/>
        <v>4.7</v>
      </c>
      <c r="AA147">
        <f t="shared" si="32"/>
        <v>4.7</v>
      </c>
      <c r="AB147" t="str">
        <f t="shared" si="33"/>
        <v>&lt;500 Reviews</v>
      </c>
      <c r="AC147" t="str">
        <f t="shared" si="34"/>
        <v>Gamer Gifts, Gifts for Gamers,</v>
      </c>
    </row>
    <row r="148" spans="1:29" x14ac:dyDescent="0.2">
      <c r="A148" s="1">
        <v>243</v>
      </c>
      <c r="B148" t="s">
        <v>771</v>
      </c>
      <c r="C148" t="s">
        <v>94</v>
      </c>
      <c r="D148" t="s">
        <v>772</v>
      </c>
      <c r="E148">
        <v>4.8</v>
      </c>
      <c r="F148">
        <v>1258</v>
      </c>
      <c r="G148" t="s">
        <v>22</v>
      </c>
      <c r="H148" s="8">
        <v>24.99</v>
      </c>
      <c r="I148" t="s">
        <v>773</v>
      </c>
      <c r="J148" t="s">
        <v>774</v>
      </c>
      <c r="K148" t="s">
        <v>775</v>
      </c>
      <c r="L148">
        <v>999</v>
      </c>
      <c r="M148" t="s">
        <v>26</v>
      </c>
      <c r="N148" t="s">
        <v>99</v>
      </c>
      <c r="O148" t="s">
        <v>100</v>
      </c>
      <c r="P148" t="s">
        <v>776</v>
      </c>
      <c r="Q148" t="s">
        <v>168</v>
      </c>
      <c r="T148">
        <v>5</v>
      </c>
      <c r="U148" t="str">
        <f t="shared" si="26"/>
        <v>Economy</v>
      </c>
      <c r="V148">
        <f t="shared" si="27"/>
        <v>1</v>
      </c>
      <c r="W148" s="18">
        <f t="shared" si="28"/>
        <v>6.0439993140113195</v>
      </c>
      <c r="X148" s="8">
        <f t="shared" si="29"/>
        <v>31.466571428571434</v>
      </c>
      <c r="Y148">
        <f t="shared" si="30"/>
        <v>0.7941761324943476</v>
      </c>
      <c r="Z148">
        <f t="shared" si="31"/>
        <v>4.8</v>
      </c>
      <c r="AA148">
        <f t="shared" si="32"/>
        <v>4.8</v>
      </c>
      <c r="AB148" t="str">
        <f t="shared" si="33"/>
        <v>&lt;2000 Reviews</v>
      </c>
      <c r="AC148" t="str">
        <f t="shared" si="34"/>
        <v>Exquisite Gaming: Call of Duty:</v>
      </c>
    </row>
    <row r="149" spans="1:29" x14ac:dyDescent="0.2">
      <c r="A149" s="1">
        <v>244</v>
      </c>
      <c r="B149" t="s">
        <v>777</v>
      </c>
      <c r="C149" t="s">
        <v>51</v>
      </c>
      <c r="E149">
        <v>4.7</v>
      </c>
      <c r="F149">
        <v>34925</v>
      </c>
      <c r="G149" t="s">
        <v>22</v>
      </c>
      <c r="H149" s="8">
        <v>26.99</v>
      </c>
      <c r="I149" t="s">
        <v>43</v>
      </c>
      <c r="J149" t="s">
        <v>778</v>
      </c>
      <c r="K149" t="s">
        <v>779</v>
      </c>
      <c r="L149">
        <v>0</v>
      </c>
      <c r="M149" t="s">
        <v>46</v>
      </c>
      <c r="N149" t="s">
        <v>47</v>
      </c>
      <c r="O149" t="s">
        <v>48</v>
      </c>
      <c r="P149" t="s">
        <v>49</v>
      </c>
      <c r="T149">
        <v>4</v>
      </c>
      <c r="U149" t="str">
        <f t="shared" si="26"/>
        <v>Economy</v>
      </c>
      <c r="V149">
        <f t="shared" si="27"/>
        <v>1</v>
      </c>
      <c r="W149" s="18">
        <f t="shared" si="28"/>
        <v>5.6134535424642893</v>
      </c>
      <c r="X149" s="8">
        <f t="shared" si="29"/>
        <v>32.235555555555564</v>
      </c>
      <c r="Y149">
        <f t="shared" si="30"/>
        <v>0.83727423135254353</v>
      </c>
      <c r="Z149">
        <f t="shared" si="31"/>
        <v>4.7</v>
      </c>
      <c r="AA149">
        <f t="shared" si="32"/>
        <v>4.7</v>
      </c>
      <c r="AB149" t="str">
        <f t="shared" si="33"/>
        <v>&gt;2500 Reviews</v>
      </c>
      <c r="AC149" t="str">
        <f t="shared" si="34"/>
        <v>Paladone Playstation Controller Icons Light</v>
      </c>
    </row>
    <row r="150" spans="1:29" x14ac:dyDescent="0.2">
      <c r="A150" s="1">
        <v>245</v>
      </c>
      <c r="B150" t="s">
        <v>780</v>
      </c>
      <c r="C150" t="s">
        <v>32</v>
      </c>
      <c r="E150">
        <v>4.3</v>
      </c>
      <c r="F150">
        <v>503</v>
      </c>
      <c r="G150" t="s">
        <v>22</v>
      </c>
      <c r="H150" s="8">
        <v>4.2699999999999996</v>
      </c>
      <c r="I150" t="s">
        <v>126</v>
      </c>
      <c r="J150" t="s">
        <v>781</v>
      </c>
      <c r="K150" t="s">
        <v>782</v>
      </c>
      <c r="L150">
        <v>0</v>
      </c>
      <c r="M150" t="s">
        <v>62</v>
      </c>
      <c r="N150" t="s">
        <v>129</v>
      </c>
      <c r="O150" t="s">
        <v>130</v>
      </c>
      <c r="T150">
        <v>3</v>
      </c>
      <c r="U150" t="str">
        <f t="shared" si="26"/>
        <v>Budget</v>
      </c>
      <c r="V150">
        <f t="shared" si="27"/>
        <v>1</v>
      </c>
      <c r="W150" s="18">
        <f t="shared" si="28"/>
        <v>22.083204672275723</v>
      </c>
      <c r="X150" s="8">
        <f t="shared" si="29"/>
        <v>21.929135802469148</v>
      </c>
      <c r="Y150">
        <f t="shared" si="30"/>
        <v>0.19471811559118585</v>
      </c>
      <c r="Z150">
        <f t="shared" si="31"/>
        <v>4.3</v>
      </c>
      <c r="AA150">
        <f t="shared" si="32"/>
        <v>4.3</v>
      </c>
      <c r="AB150" t="str">
        <f t="shared" si="33"/>
        <v>&lt;1000 Reviews</v>
      </c>
      <c r="AC150" t="str">
        <f t="shared" si="34"/>
        <v>Printed Neon Gaming Posters Set</v>
      </c>
    </row>
    <row r="151" spans="1:29" x14ac:dyDescent="0.2">
      <c r="A151" s="1">
        <v>246</v>
      </c>
      <c r="B151" t="s">
        <v>783</v>
      </c>
      <c r="C151" t="s">
        <v>784</v>
      </c>
      <c r="E151">
        <v>4.8</v>
      </c>
      <c r="F151">
        <v>458</v>
      </c>
      <c r="G151" t="s">
        <v>22</v>
      </c>
      <c r="H151" s="8">
        <v>32.99</v>
      </c>
      <c r="I151" t="s">
        <v>43</v>
      </c>
      <c r="J151" t="s">
        <v>785</v>
      </c>
      <c r="K151" t="s">
        <v>786</v>
      </c>
      <c r="L151">
        <v>0</v>
      </c>
      <c r="M151" t="s">
        <v>46</v>
      </c>
      <c r="N151" t="s">
        <v>47</v>
      </c>
      <c r="O151" t="s">
        <v>48</v>
      </c>
      <c r="P151" t="s">
        <v>49</v>
      </c>
      <c r="T151">
        <v>4</v>
      </c>
      <c r="U151" t="str">
        <f t="shared" si="26"/>
        <v>Mid-range</v>
      </c>
      <c r="V151">
        <f t="shared" si="27"/>
        <v>1</v>
      </c>
      <c r="W151" s="18">
        <f t="shared" si="28"/>
        <v>4.6902293624330609</v>
      </c>
      <c r="X151" s="8">
        <f t="shared" si="29"/>
        <v>32.235555555555564</v>
      </c>
      <c r="Y151">
        <f t="shared" si="30"/>
        <v>1.0234041086446986</v>
      </c>
      <c r="Z151">
        <f t="shared" si="31"/>
        <v>4.8</v>
      </c>
      <c r="AA151">
        <f t="shared" si="32"/>
        <v>4.8</v>
      </c>
      <c r="AB151" t="str">
        <f t="shared" si="33"/>
        <v>&lt;500 Reviews</v>
      </c>
      <c r="AC151" t="str">
        <f t="shared" si="34"/>
        <v>Gamer Neon Sign, Gamepad Shaped</v>
      </c>
    </row>
    <row r="152" spans="1:29" x14ac:dyDescent="0.2">
      <c r="A152" s="1">
        <v>247</v>
      </c>
      <c r="B152" t="s">
        <v>787</v>
      </c>
      <c r="C152" t="s">
        <v>788</v>
      </c>
      <c r="D152" t="s">
        <v>789</v>
      </c>
      <c r="E152">
        <v>4.4000000000000004</v>
      </c>
      <c r="F152">
        <v>1171</v>
      </c>
      <c r="G152" t="s">
        <v>22</v>
      </c>
      <c r="H152" s="8">
        <v>20.98</v>
      </c>
      <c r="I152" t="s">
        <v>231</v>
      </c>
      <c r="J152" t="s">
        <v>790</v>
      </c>
      <c r="K152" t="s">
        <v>791</v>
      </c>
      <c r="L152">
        <v>740</v>
      </c>
      <c r="M152" t="s">
        <v>46</v>
      </c>
      <c r="N152" t="s">
        <v>47</v>
      </c>
      <c r="O152" t="s">
        <v>234</v>
      </c>
      <c r="P152" t="s">
        <v>235</v>
      </c>
      <c r="T152">
        <v>4</v>
      </c>
      <c r="U152" t="str">
        <f t="shared" si="26"/>
        <v>Economy</v>
      </c>
      <c r="V152">
        <f t="shared" si="27"/>
        <v>1</v>
      </c>
      <c r="W152" s="18">
        <f t="shared" si="28"/>
        <v>6.7605550259506426</v>
      </c>
      <c r="X152" s="8">
        <f t="shared" si="29"/>
        <v>32.235555555555564</v>
      </c>
      <c r="Y152">
        <f t="shared" si="30"/>
        <v>0.65083413759823505</v>
      </c>
      <c r="Z152">
        <f t="shared" si="31"/>
        <v>4.4000000000000004</v>
      </c>
      <c r="AA152">
        <f t="shared" si="32"/>
        <v>4.4000000000000004</v>
      </c>
      <c r="AB152" t="str">
        <f t="shared" si="33"/>
        <v>&lt;2000 Reviews</v>
      </c>
      <c r="AC152" t="str">
        <f t="shared" si="34"/>
        <v>Super Bros Toys Illusion Night</v>
      </c>
    </row>
    <row r="153" spans="1:29" x14ac:dyDescent="0.2">
      <c r="A153" s="1">
        <v>248</v>
      </c>
      <c r="B153" t="s">
        <v>792</v>
      </c>
      <c r="C153" t="s">
        <v>267</v>
      </c>
      <c r="E153">
        <v>4.8</v>
      </c>
      <c r="F153">
        <v>5</v>
      </c>
      <c r="G153" t="s">
        <v>22</v>
      </c>
      <c r="H153" s="8">
        <v>14.98</v>
      </c>
      <c r="I153" t="s">
        <v>126</v>
      </c>
      <c r="J153" t="s">
        <v>793</v>
      </c>
      <c r="K153" t="s">
        <v>794</v>
      </c>
      <c r="L153">
        <v>0</v>
      </c>
      <c r="M153" t="s">
        <v>62</v>
      </c>
      <c r="N153" t="s">
        <v>129</v>
      </c>
      <c r="O153" t="s">
        <v>130</v>
      </c>
      <c r="T153">
        <v>3</v>
      </c>
      <c r="U153" t="str">
        <f t="shared" si="26"/>
        <v>Budget</v>
      </c>
      <c r="V153">
        <f t="shared" si="27"/>
        <v>0.05</v>
      </c>
      <c r="W153" s="18">
        <f t="shared" si="28"/>
        <v>0.35133461899817059</v>
      </c>
      <c r="X153" s="8">
        <f t="shared" si="29"/>
        <v>21.929135802469148</v>
      </c>
      <c r="Y153">
        <f t="shared" si="30"/>
        <v>0.68310945469694717</v>
      </c>
      <c r="Z153">
        <f t="shared" si="31"/>
        <v>0.24</v>
      </c>
      <c r="AA153">
        <f t="shared" si="32"/>
        <v>4.8</v>
      </c>
      <c r="AB153" t="str">
        <f t="shared" si="33"/>
        <v>&lt;500 Reviews</v>
      </c>
      <c r="AC153" t="str">
        <f t="shared" si="34"/>
        <v>Rainbow Six Siege Merchandise Battle</v>
      </c>
    </row>
    <row r="154" spans="1:29" x14ac:dyDescent="0.2">
      <c r="A154" s="1">
        <v>249</v>
      </c>
      <c r="B154" t="s">
        <v>795</v>
      </c>
      <c r="C154" t="s">
        <v>796</v>
      </c>
      <c r="D154" t="s">
        <v>797</v>
      </c>
      <c r="E154">
        <v>4.8</v>
      </c>
      <c r="F154">
        <v>43</v>
      </c>
      <c r="G154" t="s">
        <v>22</v>
      </c>
      <c r="H154" s="8">
        <v>27.99</v>
      </c>
      <c r="I154" t="s">
        <v>798</v>
      </c>
      <c r="J154" t="s">
        <v>799</v>
      </c>
      <c r="K154" t="s">
        <v>800</v>
      </c>
      <c r="L154">
        <v>439</v>
      </c>
      <c r="M154" t="s">
        <v>62</v>
      </c>
      <c r="N154" t="s">
        <v>566</v>
      </c>
      <c r="O154" t="s">
        <v>567</v>
      </c>
      <c r="P154" t="s">
        <v>645</v>
      </c>
      <c r="Q154" t="s">
        <v>646</v>
      </c>
      <c r="T154">
        <v>5</v>
      </c>
      <c r="U154" t="str">
        <f t="shared" si="26"/>
        <v>Economy</v>
      </c>
      <c r="V154">
        <f t="shared" si="27"/>
        <v>0.43</v>
      </c>
      <c r="W154" s="18">
        <f t="shared" si="28"/>
        <v>1.6170681063342738</v>
      </c>
      <c r="X154" s="8">
        <f t="shared" si="29"/>
        <v>21.929135802469148</v>
      </c>
      <c r="Y154">
        <f t="shared" si="30"/>
        <v>1.2763840879150568</v>
      </c>
      <c r="Z154">
        <f t="shared" si="31"/>
        <v>2.0640000000000001</v>
      </c>
      <c r="AA154">
        <f t="shared" si="32"/>
        <v>4.8</v>
      </c>
      <c r="AB154" t="str">
        <f t="shared" si="33"/>
        <v>&lt;500 Reviews</v>
      </c>
      <c r="AC154" t="str">
        <f t="shared" si="34"/>
        <v>Xbox Throw Blanket with Game</v>
      </c>
    </row>
    <row r="155" spans="1:29" x14ac:dyDescent="0.2">
      <c r="A155" s="1">
        <v>252</v>
      </c>
      <c r="B155" t="s">
        <v>801</v>
      </c>
      <c r="C155" t="s">
        <v>802</v>
      </c>
      <c r="E155">
        <v>4.7</v>
      </c>
      <c r="F155">
        <v>1232</v>
      </c>
      <c r="G155" t="s">
        <v>22</v>
      </c>
      <c r="H155" s="8">
        <v>19.98</v>
      </c>
      <c r="I155" t="s">
        <v>59</v>
      </c>
      <c r="J155" t="s">
        <v>803</v>
      </c>
      <c r="K155" t="s">
        <v>804</v>
      </c>
      <c r="L155">
        <v>0</v>
      </c>
      <c r="M155" t="s">
        <v>62</v>
      </c>
      <c r="N155" t="s">
        <v>63</v>
      </c>
      <c r="O155" t="s">
        <v>64</v>
      </c>
      <c r="P155" t="s">
        <v>65</v>
      </c>
      <c r="T155">
        <v>4</v>
      </c>
      <c r="U155" t="str">
        <f t="shared" si="26"/>
        <v>Economy</v>
      </c>
      <c r="V155">
        <f t="shared" si="27"/>
        <v>1</v>
      </c>
      <c r="W155" s="18">
        <f t="shared" si="28"/>
        <v>5.1585054189992485</v>
      </c>
      <c r="X155" s="8">
        <f t="shared" si="29"/>
        <v>21.929135802469148</v>
      </c>
      <c r="Y155">
        <f t="shared" si="30"/>
        <v>0.91111661581074799</v>
      </c>
      <c r="Z155">
        <f t="shared" si="31"/>
        <v>4.7</v>
      </c>
      <c r="AA155">
        <f t="shared" si="32"/>
        <v>4.7</v>
      </c>
      <c r="AB155" t="str">
        <f t="shared" si="33"/>
        <v>&lt;2000 Reviews</v>
      </c>
      <c r="AC155" t="str">
        <f t="shared" si="34"/>
        <v>YuanDian Can't Hear You I'm</v>
      </c>
    </row>
    <row r="156" spans="1:29" x14ac:dyDescent="0.2">
      <c r="A156" s="1">
        <v>253</v>
      </c>
      <c r="B156" t="s">
        <v>805</v>
      </c>
      <c r="C156" t="s">
        <v>806</v>
      </c>
      <c r="E156">
        <v>4.4000000000000004</v>
      </c>
      <c r="F156">
        <v>8456</v>
      </c>
      <c r="G156" t="s">
        <v>22</v>
      </c>
      <c r="H156" s="8">
        <v>239.99</v>
      </c>
      <c r="I156" t="s">
        <v>807</v>
      </c>
      <c r="J156" t="s">
        <v>808</v>
      </c>
      <c r="K156" t="s">
        <v>809</v>
      </c>
      <c r="L156">
        <v>0</v>
      </c>
      <c r="M156" t="s">
        <v>62</v>
      </c>
      <c r="N156" t="s">
        <v>810</v>
      </c>
      <c r="O156" t="s">
        <v>811</v>
      </c>
      <c r="P156" t="s">
        <v>812</v>
      </c>
      <c r="Q156" t="s">
        <v>813</v>
      </c>
      <c r="T156">
        <v>5</v>
      </c>
      <c r="U156" t="str">
        <f t="shared" si="26"/>
        <v>Premium</v>
      </c>
      <c r="V156">
        <f t="shared" si="27"/>
        <v>1</v>
      </c>
      <c r="W156" s="18">
        <f t="shared" si="28"/>
        <v>0.40205090849978853</v>
      </c>
      <c r="X156" s="8">
        <f t="shared" si="29"/>
        <v>21.929135802469148</v>
      </c>
      <c r="Y156">
        <f t="shared" si="30"/>
        <v>10.943887719140211</v>
      </c>
      <c r="Z156">
        <f t="shared" si="31"/>
        <v>4.4000000000000004</v>
      </c>
      <c r="AA156">
        <f t="shared" si="32"/>
        <v>4.4000000000000004</v>
      </c>
      <c r="AB156" t="str">
        <f t="shared" si="33"/>
        <v>&gt;2500 Reviews</v>
      </c>
      <c r="AC156" t="str">
        <f t="shared" si="34"/>
        <v>X Rocker XL Floor Gaming</v>
      </c>
    </row>
    <row r="157" spans="1:29" x14ac:dyDescent="0.2">
      <c r="A157" s="1">
        <v>254</v>
      </c>
      <c r="B157" t="s">
        <v>814</v>
      </c>
      <c r="C157" t="s">
        <v>815</v>
      </c>
      <c r="E157">
        <v>4.5999999999999996</v>
      </c>
      <c r="F157">
        <v>276</v>
      </c>
      <c r="G157" t="s">
        <v>22</v>
      </c>
      <c r="H157" s="8">
        <v>19.75</v>
      </c>
      <c r="I157" t="s">
        <v>140</v>
      </c>
      <c r="J157" t="s">
        <v>816</v>
      </c>
      <c r="K157" t="s">
        <v>817</v>
      </c>
      <c r="L157">
        <v>0</v>
      </c>
      <c r="M157" t="s">
        <v>62</v>
      </c>
      <c r="N157" t="s">
        <v>63</v>
      </c>
      <c r="O157" t="s">
        <v>143</v>
      </c>
      <c r="P157" t="s">
        <v>144</v>
      </c>
      <c r="Q157" t="s">
        <v>145</v>
      </c>
      <c r="T157">
        <v>5</v>
      </c>
      <c r="U157" t="str">
        <f t="shared" si="26"/>
        <v>Economy</v>
      </c>
      <c r="V157">
        <f t="shared" si="27"/>
        <v>1</v>
      </c>
      <c r="W157" s="18">
        <f t="shared" si="28"/>
        <v>5.1075455539928134</v>
      </c>
      <c r="X157" s="8">
        <f t="shared" si="29"/>
        <v>21.929135802469148</v>
      </c>
      <c r="Y157">
        <f t="shared" si="30"/>
        <v>0.90062828639951309</v>
      </c>
      <c r="Z157">
        <f t="shared" si="31"/>
        <v>4.5999999999999996</v>
      </c>
      <c r="AA157">
        <f t="shared" si="32"/>
        <v>4.5999999999999996</v>
      </c>
      <c r="AB157" t="str">
        <f t="shared" si="33"/>
        <v>&lt;500 Reviews</v>
      </c>
      <c r="AC157" t="str">
        <f t="shared" si="34"/>
        <v>Gamer Gifts for Teenage Boy,</v>
      </c>
    </row>
    <row r="158" spans="1:29" x14ac:dyDescent="0.2">
      <c r="A158" s="1">
        <v>255</v>
      </c>
      <c r="B158" t="s">
        <v>818</v>
      </c>
      <c r="C158" t="s">
        <v>819</v>
      </c>
      <c r="E158">
        <v>4.5</v>
      </c>
      <c r="F158">
        <v>27</v>
      </c>
      <c r="G158" t="s">
        <v>22</v>
      </c>
      <c r="H158" s="8">
        <v>23.99</v>
      </c>
      <c r="I158" t="s">
        <v>78</v>
      </c>
      <c r="J158" t="s">
        <v>820</v>
      </c>
      <c r="K158" t="s">
        <v>821</v>
      </c>
      <c r="L158">
        <v>0</v>
      </c>
      <c r="M158" t="s">
        <v>62</v>
      </c>
      <c r="N158" t="s">
        <v>71</v>
      </c>
      <c r="O158" t="s">
        <v>81</v>
      </c>
      <c r="P158" t="s">
        <v>82</v>
      </c>
      <c r="Q158" t="s">
        <v>83</v>
      </c>
      <c r="T158">
        <v>5</v>
      </c>
      <c r="U158" t="str">
        <f t="shared" si="26"/>
        <v>Economy</v>
      </c>
      <c r="V158">
        <f t="shared" si="27"/>
        <v>0.27</v>
      </c>
      <c r="W158" s="18">
        <f t="shared" si="28"/>
        <v>1.1106252605252196</v>
      </c>
      <c r="X158" s="8">
        <f t="shared" si="29"/>
        <v>21.929135802469148</v>
      </c>
      <c r="Y158">
        <f t="shared" si="30"/>
        <v>1.0939783590240162</v>
      </c>
      <c r="Z158">
        <f t="shared" si="31"/>
        <v>1.2150000000000001</v>
      </c>
      <c r="AA158">
        <f t="shared" si="32"/>
        <v>4.5</v>
      </c>
      <c r="AB158" t="str">
        <f t="shared" si="33"/>
        <v>&lt;500 Reviews</v>
      </c>
      <c r="AC158" t="str">
        <f t="shared" si="34"/>
        <v>Gamer Tumbler Gifts,Gamer Gifts For</v>
      </c>
    </row>
    <row r="159" spans="1:29" x14ac:dyDescent="0.2">
      <c r="A159" s="1">
        <v>256</v>
      </c>
      <c r="B159" t="s">
        <v>822</v>
      </c>
      <c r="C159" t="s">
        <v>823</v>
      </c>
      <c r="E159">
        <v>4</v>
      </c>
      <c r="F159">
        <v>909</v>
      </c>
      <c r="G159" t="s">
        <v>22</v>
      </c>
      <c r="H159" s="8">
        <v>154.99</v>
      </c>
      <c r="I159" t="s">
        <v>824</v>
      </c>
      <c r="J159" t="s">
        <v>825</v>
      </c>
      <c r="K159" t="s">
        <v>826</v>
      </c>
      <c r="L159">
        <v>0</v>
      </c>
      <c r="M159" t="s">
        <v>136</v>
      </c>
      <c r="N159" t="s">
        <v>827</v>
      </c>
      <c r="O159" t="s">
        <v>828</v>
      </c>
      <c r="P159" t="s">
        <v>829</v>
      </c>
      <c r="Q159" t="s">
        <v>830</v>
      </c>
      <c r="R159" t="s">
        <v>831</v>
      </c>
      <c r="T159">
        <v>6</v>
      </c>
      <c r="U159" t="str">
        <f t="shared" si="26"/>
        <v>Premium</v>
      </c>
      <c r="V159">
        <f t="shared" si="27"/>
        <v>1</v>
      </c>
      <c r="W159" s="18">
        <f t="shared" si="28"/>
        <v>1.7377637266920445</v>
      </c>
      <c r="X159" s="8">
        <f t="shared" si="29"/>
        <v>67.334000000000003</v>
      </c>
      <c r="Y159">
        <f t="shared" si="30"/>
        <v>2.3018088929812577</v>
      </c>
      <c r="Z159">
        <f t="shared" si="31"/>
        <v>4</v>
      </c>
      <c r="AA159">
        <f t="shared" si="32"/>
        <v>4</v>
      </c>
      <c r="AB159" t="str">
        <f t="shared" si="33"/>
        <v>&lt;1000 Reviews</v>
      </c>
      <c r="AC159" t="str">
        <f t="shared" si="34"/>
        <v>Divoom Pixoo-64 - WiFi Pixel</v>
      </c>
    </row>
    <row r="160" spans="1:29" x14ac:dyDescent="0.2">
      <c r="A160" s="1">
        <v>258</v>
      </c>
      <c r="B160" t="s">
        <v>832</v>
      </c>
      <c r="C160" t="s">
        <v>833</v>
      </c>
      <c r="E160">
        <v>4.3</v>
      </c>
      <c r="F160">
        <v>18</v>
      </c>
      <c r="G160" t="s">
        <v>22</v>
      </c>
      <c r="H160" s="8">
        <v>19.989999999999998</v>
      </c>
      <c r="I160" t="s">
        <v>834</v>
      </c>
      <c r="J160" t="s">
        <v>835</v>
      </c>
      <c r="K160" t="s">
        <v>836</v>
      </c>
      <c r="L160">
        <v>0</v>
      </c>
      <c r="M160" t="s">
        <v>62</v>
      </c>
      <c r="N160" t="s">
        <v>566</v>
      </c>
      <c r="O160" t="s">
        <v>567</v>
      </c>
      <c r="P160" t="s">
        <v>645</v>
      </c>
      <c r="Q160" t="s">
        <v>837</v>
      </c>
      <c r="T160">
        <v>5</v>
      </c>
      <c r="U160" t="str">
        <f t="shared" si="26"/>
        <v>Economy</v>
      </c>
      <c r="V160">
        <f t="shared" si="27"/>
        <v>0.18</v>
      </c>
      <c r="W160" s="18">
        <f t="shared" si="28"/>
        <v>0.84908209660385792</v>
      </c>
      <c r="X160" s="8">
        <f t="shared" si="29"/>
        <v>21.929135802469148</v>
      </c>
      <c r="Y160">
        <f t="shared" si="30"/>
        <v>0.91157263013297551</v>
      </c>
      <c r="Z160">
        <f t="shared" si="31"/>
        <v>0.77399999999999991</v>
      </c>
      <c r="AA160">
        <f t="shared" si="32"/>
        <v>4.3</v>
      </c>
      <c r="AB160" t="str">
        <f t="shared" si="33"/>
        <v>&lt;500 Reviews</v>
      </c>
      <c r="AC160" t="str">
        <f t="shared" si="34"/>
        <v>Gaming Blanket Game Flannel Throw</v>
      </c>
    </row>
  </sheetData>
  <conditionalFormatting sqref="W1:W1048576">
    <cfRule type="colorScale" priority="2">
      <colorScale>
        <cfvo type="min"/>
        <cfvo type="percentile" val="50"/>
        <cfvo type="num" val="6"/>
        <color rgb="FFFF7128"/>
        <color rgb="FFFFEB84"/>
        <color rgb="FF00B050"/>
      </colorScale>
    </cfRule>
  </conditionalFormatting>
  <conditionalFormatting sqref="X1:AC1">
    <cfRule type="colorScale" priority="5">
      <colorScale>
        <cfvo type="percent" val="25"/>
        <cfvo type="percent" val="50"/>
        <cfvo type="percent" val="75"/>
        <color rgb="FFF8696B"/>
        <color rgb="FFFFEB84"/>
        <color rgb="FF63BE7B"/>
      </colorScale>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Visualizations</vt:lpstr>
      <vt:lpstr>1. Product Analysis </vt:lpstr>
      <vt:lpstr>2. Category Insights</vt:lpstr>
      <vt:lpstr>3. Brand Performance</vt:lpstr>
      <vt:lpstr>Gaming Merchandise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Tsentner, Mr. Andrew Alexander</cp:lastModifiedBy>
  <dcterms:created xsi:type="dcterms:W3CDTF">2024-10-30T19:47:05Z</dcterms:created>
  <dcterms:modified xsi:type="dcterms:W3CDTF">2025-01-21T18:52:44Z</dcterms:modified>
</cp:coreProperties>
</file>